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PDV" sheetId="1" r:id="rId1"/>
    <sheet name="INSTRUCCIONES" sheetId="2" r:id="rId2"/>
    <sheet name="Ejemplos" sheetId="3" r:id="rId3"/>
    <sheet name="Base Detalle Compras" sheetId="4" r:id="rId4"/>
    <sheet name="Base Flujo" sheetId="5" r:id="rId5"/>
  </sheets>
  <definedNames>
    <definedName name="_xlnm._FilterDatabase" localSheetId="0">PDV!$AR$1:$AW$64</definedName>
    <definedName name="afirma">PDV!$AM$1:$AM$3</definedName>
    <definedName name="ALCATEL">PDV!$U$3:$U$23</definedName>
    <definedName name="AZUMI">PDV!$W$10:$W$34</definedName>
    <definedName name="BLACKBERRY">PDV!$W$3:$W$34</definedName>
    <definedName name="Cambios">PDV!$AK$3:$AK$33</definedName>
    <definedName name="CLARO">PDV!$AR$2:$AR$23</definedName>
    <definedName name="COMPAÑÍA">PDV!$AR$2:$AR$56</definedName>
    <definedName name="Día">PDV!$Q$5:$Q$35</definedName>
    <definedName name="ENTEL">PDV!$AR$24:$AR$45</definedName>
    <definedName name="FECHA">PDV!$Q$3:$Q$368</definedName>
    <definedName name="HUAWEI">PDV!$X$3</definedName>
    <definedName name="IPHONE">PDV!$Y$3:$Y$11</definedName>
    <definedName name="KIT_UNI2">PDV!$AH$3:$AH$24</definedName>
    <definedName name="LG">PDV!$Z$3:$Z$66</definedName>
    <definedName name="MARCAS">PDV!$U$2:$AJ$2</definedName>
    <definedName name="Mes">PDV!$Q$39:$Q$50</definedName>
    <definedName name="Modal_equip">PDV!$AZ$3:$AZ$4</definedName>
    <definedName name="MOTOROLA">PDV!$AA$3:$AA$37</definedName>
    <definedName name="NO_COMPRÓ_TELÉFONO">PDV!$AG$2:$AG$16</definedName>
    <definedName name="NOKIA">PDV!$AB$3:$AB$57</definedName>
    <definedName name="notas">PDV!$AO$1:$AO$10</definedName>
    <definedName name="OTROS">PDV!$AI$3:$AI$11</definedName>
    <definedName name="PANTECH">PDV!$AC$3:$AC$4</definedName>
    <definedName name="Plan_con">PDV!$BA$3:$BA$6</definedName>
    <definedName name="Razones_Portabilidad">PDV!$AL$3:$AL$9</definedName>
    <definedName name="SAMSUNG">PDV!$AD$3:$AD$51</definedName>
    <definedName name="SKIN">PDV!$AE$3:$AE$18</definedName>
    <definedName name="SONY_ERICSSON">PDV!$AF$3:$AF$54</definedName>
  </definedNames>
  <calcPr calcId="144525"/>
</workbook>
</file>

<file path=xl/calcChain.xml><?xml version="1.0" encoding="utf-8"?>
<calcChain xmlns="http://schemas.openxmlformats.org/spreadsheetml/2006/main">
  <c r="N2" i="5" l="1"/>
  <c r="M2" i="5"/>
  <c r="L2" i="5"/>
  <c r="K2" i="5"/>
  <c r="J2" i="5"/>
  <c r="I2" i="5"/>
  <c r="H2" i="5"/>
  <c r="G2" i="5"/>
  <c r="F2" i="5"/>
  <c r="E2" i="5"/>
  <c r="D2" i="5"/>
  <c r="C2" i="5"/>
  <c r="B2" i="5"/>
  <c r="A2" i="5"/>
  <c r="Y51" i="4"/>
  <c r="X51" i="4"/>
  <c r="W51" i="4"/>
  <c r="V51" i="4"/>
  <c r="U51" i="4"/>
  <c r="T51" i="4"/>
  <c r="S51" i="4"/>
  <c r="R51" i="4"/>
  <c r="Q51" i="4"/>
  <c r="P51" i="4"/>
  <c r="O51" i="4"/>
  <c r="N51" i="4"/>
  <c r="M51" i="4"/>
  <c r="L51" i="4"/>
  <c r="K51" i="4"/>
  <c r="J51" i="4"/>
  <c r="I51" i="4"/>
  <c r="H51" i="4"/>
  <c r="G51" i="4"/>
  <c r="F51" i="4"/>
  <c r="E51" i="4"/>
  <c r="D51" i="4"/>
  <c r="C51" i="4"/>
  <c r="B51" i="4"/>
  <c r="A51" i="4"/>
  <c r="Y50" i="4"/>
  <c r="X50" i="4"/>
  <c r="W50" i="4"/>
  <c r="V50" i="4"/>
  <c r="U50" i="4"/>
  <c r="T50" i="4"/>
  <c r="S50" i="4"/>
  <c r="R50" i="4"/>
  <c r="Q50" i="4"/>
  <c r="P50" i="4"/>
  <c r="O50" i="4"/>
  <c r="N50" i="4"/>
  <c r="M50" i="4"/>
  <c r="L50" i="4"/>
  <c r="K50" i="4"/>
  <c r="J50" i="4"/>
  <c r="I50" i="4"/>
  <c r="H50" i="4"/>
  <c r="G50" i="4"/>
  <c r="F50" i="4"/>
  <c r="E50" i="4"/>
  <c r="D50" i="4"/>
  <c r="C50" i="4"/>
  <c r="B50" i="4"/>
  <c r="A50" i="4"/>
  <c r="Y49" i="4"/>
  <c r="X49" i="4"/>
  <c r="W49" i="4"/>
  <c r="V49" i="4"/>
  <c r="U49" i="4"/>
  <c r="T49" i="4"/>
  <c r="S49" i="4"/>
  <c r="R49" i="4"/>
  <c r="Q49" i="4"/>
  <c r="P49" i="4"/>
  <c r="O49" i="4"/>
  <c r="N49" i="4"/>
  <c r="M49" i="4"/>
  <c r="L49" i="4"/>
  <c r="K49" i="4"/>
  <c r="J49" i="4"/>
  <c r="I49" i="4"/>
  <c r="H49" i="4"/>
  <c r="G49" i="4"/>
  <c r="F49" i="4"/>
  <c r="E49" i="4"/>
  <c r="D49" i="4"/>
  <c r="C49" i="4"/>
  <c r="B49" i="4"/>
  <c r="A49" i="4"/>
  <c r="Y48" i="4"/>
  <c r="X48" i="4"/>
  <c r="W48" i="4"/>
  <c r="V48" i="4"/>
  <c r="U48" i="4"/>
  <c r="T48" i="4"/>
  <c r="S48" i="4"/>
  <c r="R48" i="4"/>
  <c r="Q48" i="4"/>
  <c r="P48" i="4"/>
  <c r="O48" i="4"/>
  <c r="N48" i="4"/>
  <c r="M48" i="4"/>
  <c r="L48" i="4"/>
  <c r="K48" i="4"/>
  <c r="J48" i="4"/>
  <c r="I48" i="4"/>
  <c r="H48" i="4"/>
  <c r="G48" i="4"/>
  <c r="F48" i="4"/>
  <c r="E48" i="4"/>
  <c r="D48" i="4"/>
  <c r="C48" i="4"/>
  <c r="B48" i="4"/>
  <c r="A48" i="4"/>
  <c r="Y47" i="4"/>
  <c r="X47" i="4"/>
  <c r="W47" i="4"/>
  <c r="V47" i="4"/>
  <c r="U47" i="4"/>
  <c r="T47" i="4"/>
  <c r="S47" i="4"/>
  <c r="R47" i="4"/>
  <c r="Q47" i="4"/>
  <c r="P47" i="4"/>
  <c r="O47" i="4"/>
  <c r="N47" i="4"/>
  <c r="M47" i="4"/>
  <c r="L47" i="4"/>
  <c r="K47" i="4"/>
  <c r="J47" i="4"/>
  <c r="I47" i="4"/>
  <c r="H47" i="4"/>
  <c r="G47" i="4"/>
  <c r="F47" i="4"/>
  <c r="E47" i="4"/>
  <c r="D47" i="4"/>
  <c r="C47" i="4"/>
  <c r="B47" i="4"/>
  <c r="A47" i="4"/>
  <c r="Y46" i="4"/>
  <c r="X46" i="4"/>
  <c r="W46" i="4"/>
  <c r="V46" i="4"/>
  <c r="U46" i="4"/>
  <c r="T46" i="4"/>
  <c r="S46" i="4"/>
  <c r="R46" i="4"/>
  <c r="Q46" i="4"/>
  <c r="P46" i="4"/>
  <c r="O46" i="4"/>
  <c r="N46" i="4"/>
  <c r="M46" i="4"/>
  <c r="L46" i="4"/>
  <c r="K46" i="4"/>
  <c r="J46" i="4"/>
  <c r="I46" i="4"/>
  <c r="H46" i="4"/>
  <c r="G46" i="4"/>
  <c r="F46" i="4"/>
  <c r="E46" i="4"/>
  <c r="D46" i="4"/>
  <c r="C46" i="4"/>
  <c r="B46" i="4"/>
  <c r="A46" i="4"/>
  <c r="Y45" i="4"/>
  <c r="X45" i="4"/>
  <c r="W45" i="4"/>
  <c r="V45" i="4"/>
  <c r="U45" i="4"/>
  <c r="T45" i="4"/>
  <c r="S45" i="4"/>
  <c r="R45" i="4"/>
  <c r="Q45" i="4"/>
  <c r="P45" i="4"/>
  <c r="O45" i="4"/>
  <c r="N45" i="4"/>
  <c r="M45" i="4"/>
  <c r="L45" i="4"/>
  <c r="K45" i="4"/>
  <c r="J45" i="4"/>
  <c r="I45" i="4"/>
  <c r="H45" i="4"/>
  <c r="G45" i="4"/>
  <c r="F45" i="4"/>
  <c r="E45" i="4"/>
  <c r="D45" i="4"/>
  <c r="C45" i="4"/>
  <c r="B45" i="4"/>
  <c r="A45" i="4"/>
  <c r="Y44" i="4"/>
  <c r="X44" i="4"/>
  <c r="W44" i="4"/>
  <c r="V44" i="4"/>
  <c r="U44" i="4"/>
  <c r="T44" i="4"/>
  <c r="S44" i="4"/>
  <c r="R44" i="4"/>
  <c r="Q44" i="4"/>
  <c r="P44" i="4"/>
  <c r="O44" i="4"/>
  <c r="N44" i="4"/>
  <c r="M44" i="4"/>
  <c r="L44" i="4"/>
  <c r="K44" i="4"/>
  <c r="J44" i="4"/>
  <c r="I44" i="4"/>
  <c r="H44" i="4"/>
  <c r="G44" i="4"/>
  <c r="F44" i="4"/>
  <c r="E44" i="4"/>
  <c r="D44" i="4"/>
  <c r="C44" i="4"/>
  <c r="B44" i="4"/>
  <c r="A44" i="4"/>
  <c r="Y43" i="4"/>
  <c r="X43" i="4"/>
  <c r="W43" i="4"/>
  <c r="V43" i="4"/>
  <c r="U43" i="4"/>
  <c r="T43" i="4"/>
  <c r="S43" i="4"/>
  <c r="R43" i="4"/>
  <c r="Q43" i="4"/>
  <c r="P43" i="4"/>
  <c r="O43" i="4"/>
  <c r="N43" i="4"/>
  <c r="M43" i="4"/>
  <c r="L43" i="4"/>
  <c r="K43" i="4"/>
  <c r="J43" i="4"/>
  <c r="I43" i="4"/>
  <c r="H43" i="4"/>
  <c r="G43" i="4"/>
  <c r="F43" i="4"/>
  <c r="E43" i="4"/>
  <c r="D43" i="4"/>
  <c r="C43" i="4"/>
  <c r="B43" i="4"/>
  <c r="A43" i="4"/>
  <c r="Y42" i="4"/>
  <c r="X42" i="4"/>
  <c r="W42" i="4"/>
  <c r="V42" i="4"/>
  <c r="U42" i="4"/>
  <c r="T42" i="4"/>
  <c r="S42" i="4"/>
  <c r="R42" i="4"/>
  <c r="Q42" i="4"/>
  <c r="P42" i="4"/>
  <c r="O42" i="4"/>
  <c r="N42" i="4"/>
  <c r="M42" i="4"/>
  <c r="L42" i="4"/>
  <c r="K42" i="4"/>
  <c r="J42" i="4"/>
  <c r="I42" i="4"/>
  <c r="H42" i="4"/>
  <c r="G42" i="4"/>
  <c r="F42" i="4"/>
  <c r="E42" i="4"/>
  <c r="D42" i="4"/>
  <c r="C42" i="4"/>
  <c r="B42" i="4"/>
  <c r="A42" i="4"/>
  <c r="Y41" i="4"/>
  <c r="X41" i="4"/>
  <c r="W41" i="4"/>
  <c r="V41" i="4"/>
  <c r="U41" i="4"/>
  <c r="T41" i="4"/>
  <c r="S41" i="4"/>
  <c r="R41" i="4"/>
  <c r="Q41" i="4"/>
  <c r="P41" i="4"/>
  <c r="O41" i="4"/>
  <c r="N41" i="4"/>
  <c r="M41" i="4"/>
  <c r="L41" i="4"/>
  <c r="K41" i="4"/>
  <c r="J41" i="4"/>
  <c r="I41" i="4"/>
  <c r="H41" i="4"/>
  <c r="G41" i="4"/>
  <c r="F41" i="4"/>
  <c r="E41" i="4"/>
  <c r="D41" i="4"/>
  <c r="C41" i="4"/>
  <c r="B41" i="4"/>
  <c r="A41" i="4"/>
  <c r="Y40" i="4"/>
  <c r="X40" i="4"/>
  <c r="W40" i="4"/>
  <c r="V40" i="4"/>
  <c r="U40" i="4"/>
  <c r="T40" i="4"/>
  <c r="S40" i="4"/>
  <c r="R40" i="4"/>
  <c r="Q40" i="4"/>
  <c r="P40" i="4"/>
  <c r="O40" i="4"/>
  <c r="N40" i="4"/>
  <c r="M40" i="4"/>
  <c r="L40" i="4"/>
  <c r="K40" i="4"/>
  <c r="J40" i="4"/>
  <c r="I40" i="4"/>
  <c r="H40" i="4"/>
  <c r="G40" i="4"/>
  <c r="F40" i="4"/>
  <c r="E40" i="4"/>
  <c r="D40" i="4"/>
  <c r="C40" i="4"/>
  <c r="B40" i="4"/>
  <c r="A40" i="4"/>
  <c r="Y39" i="4"/>
  <c r="X39" i="4"/>
  <c r="W39" i="4"/>
  <c r="V39" i="4"/>
  <c r="U39" i="4"/>
  <c r="T39" i="4"/>
  <c r="S39" i="4"/>
  <c r="R39" i="4"/>
  <c r="Q39" i="4"/>
  <c r="P39" i="4"/>
  <c r="O39" i="4"/>
  <c r="N39" i="4"/>
  <c r="M39" i="4"/>
  <c r="L39" i="4"/>
  <c r="K39" i="4"/>
  <c r="J39" i="4"/>
  <c r="I39" i="4"/>
  <c r="H39" i="4"/>
  <c r="G39" i="4"/>
  <c r="F39" i="4"/>
  <c r="E39" i="4"/>
  <c r="D39" i="4"/>
  <c r="C39" i="4"/>
  <c r="B39" i="4"/>
  <c r="A39" i="4"/>
  <c r="Y38" i="4"/>
  <c r="X38" i="4"/>
  <c r="W38" i="4"/>
  <c r="V38" i="4"/>
  <c r="U38" i="4"/>
  <c r="T38" i="4"/>
  <c r="S38" i="4"/>
  <c r="R38" i="4"/>
  <c r="Q38" i="4"/>
  <c r="P38" i="4"/>
  <c r="O38" i="4"/>
  <c r="N38" i="4"/>
  <c r="M38" i="4"/>
  <c r="L38" i="4"/>
  <c r="K38" i="4"/>
  <c r="J38" i="4"/>
  <c r="I38" i="4"/>
  <c r="H38" i="4"/>
  <c r="G38" i="4"/>
  <c r="F38" i="4"/>
  <c r="E38" i="4"/>
  <c r="D38" i="4"/>
  <c r="C38" i="4"/>
  <c r="B38" i="4"/>
  <c r="A38" i="4"/>
  <c r="Y37" i="4"/>
  <c r="X37" i="4"/>
  <c r="W37" i="4"/>
  <c r="V37" i="4"/>
  <c r="U37" i="4"/>
  <c r="T37" i="4"/>
  <c r="S37" i="4"/>
  <c r="R37" i="4"/>
  <c r="Q37" i="4"/>
  <c r="P37" i="4"/>
  <c r="O37" i="4"/>
  <c r="N37" i="4"/>
  <c r="M37" i="4"/>
  <c r="L37" i="4"/>
  <c r="K37" i="4"/>
  <c r="J37" i="4"/>
  <c r="I37" i="4"/>
  <c r="H37" i="4"/>
  <c r="G37" i="4"/>
  <c r="F37" i="4"/>
  <c r="E37" i="4"/>
  <c r="D37" i="4"/>
  <c r="C37" i="4"/>
  <c r="B37" i="4"/>
  <c r="A37" i="4"/>
  <c r="Y36" i="4"/>
  <c r="X36" i="4"/>
  <c r="W36" i="4"/>
  <c r="V36" i="4"/>
  <c r="U36" i="4"/>
  <c r="T36" i="4"/>
  <c r="S36" i="4"/>
  <c r="R36" i="4"/>
  <c r="Q36" i="4"/>
  <c r="P36" i="4"/>
  <c r="O36" i="4"/>
  <c r="N36" i="4"/>
  <c r="M36" i="4"/>
  <c r="L36" i="4"/>
  <c r="K36" i="4"/>
  <c r="J36" i="4"/>
  <c r="I36" i="4"/>
  <c r="H36" i="4"/>
  <c r="G36" i="4"/>
  <c r="F36" i="4"/>
  <c r="E36" i="4"/>
  <c r="D36" i="4"/>
  <c r="C36" i="4"/>
  <c r="B36" i="4"/>
  <c r="A36" i="4"/>
  <c r="Y35" i="4"/>
  <c r="X35" i="4"/>
  <c r="W35" i="4"/>
  <c r="V35" i="4"/>
  <c r="U35" i="4"/>
  <c r="T35" i="4"/>
  <c r="S35" i="4"/>
  <c r="R35" i="4"/>
  <c r="Q35" i="4"/>
  <c r="P35" i="4"/>
  <c r="O35" i="4"/>
  <c r="N35" i="4"/>
  <c r="M35" i="4"/>
  <c r="L35" i="4"/>
  <c r="K35" i="4"/>
  <c r="J35" i="4"/>
  <c r="I35" i="4"/>
  <c r="H35" i="4"/>
  <c r="G35" i="4"/>
  <c r="F35" i="4"/>
  <c r="E35" i="4"/>
  <c r="D35" i="4"/>
  <c r="C35" i="4"/>
  <c r="B35" i="4"/>
  <c r="A35" i="4"/>
  <c r="Y34" i="4"/>
  <c r="X34" i="4"/>
  <c r="W34" i="4"/>
  <c r="V34" i="4"/>
  <c r="U34" i="4"/>
  <c r="T34" i="4"/>
  <c r="S34" i="4"/>
  <c r="R34" i="4"/>
  <c r="Q34" i="4"/>
  <c r="P34" i="4"/>
  <c r="O34" i="4"/>
  <c r="N34" i="4"/>
  <c r="M34" i="4"/>
  <c r="L34" i="4"/>
  <c r="K34" i="4"/>
  <c r="J34" i="4"/>
  <c r="I34" i="4"/>
  <c r="H34" i="4"/>
  <c r="G34" i="4"/>
  <c r="F34" i="4"/>
  <c r="E34" i="4"/>
  <c r="D34" i="4"/>
  <c r="C34" i="4"/>
  <c r="B34" i="4"/>
  <c r="A34" i="4"/>
  <c r="Y33" i="4"/>
  <c r="X33" i="4"/>
  <c r="W33" i="4"/>
  <c r="V33" i="4"/>
  <c r="U33" i="4"/>
  <c r="T33" i="4"/>
  <c r="S33" i="4"/>
  <c r="R33" i="4"/>
  <c r="Q33" i="4"/>
  <c r="P33" i="4"/>
  <c r="O33" i="4"/>
  <c r="N33" i="4"/>
  <c r="M33" i="4"/>
  <c r="L33" i="4"/>
  <c r="K33" i="4"/>
  <c r="J33" i="4"/>
  <c r="I33" i="4"/>
  <c r="H33" i="4"/>
  <c r="G33" i="4"/>
  <c r="F33" i="4"/>
  <c r="E33" i="4"/>
  <c r="D33" i="4"/>
  <c r="C33" i="4"/>
  <c r="B33" i="4"/>
  <c r="A33" i="4"/>
  <c r="Y32" i="4"/>
  <c r="X32" i="4"/>
  <c r="W32" i="4"/>
  <c r="V32" i="4"/>
  <c r="U32" i="4"/>
  <c r="T32" i="4"/>
  <c r="S32" i="4"/>
  <c r="R32" i="4"/>
  <c r="Q32" i="4"/>
  <c r="P32" i="4"/>
  <c r="O32" i="4"/>
  <c r="N32" i="4"/>
  <c r="M32" i="4"/>
  <c r="L32" i="4"/>
  <c r="K32" i="4"/>
  <c r="J32" i="4"/>
  <c r="I32" i="4"/>
  <c r="H32" i="4"/>
  <c r="G32" i="4"/>
  <c r="F32" i="4"/>
  <c r="E32" i="4"/>
  <c r="D32" i="4"/>
  <c r="C32" i="4"/>
  <c r="B32" i="4"/>
  <c r="A32" i="4"/>
  <c r="Y31" i="4"/>
  <c r="X31" i="4"/>
  <c r="W31" i="4"/>
  <c r="V31" i="4"/>
  <c r="U31" i="4"/>
  <c r="T31" i="4"/>
  <c r="S31" i="4"/>
  <c r="R31" i="4"/>
  <c r="Q31" i="4"/>
  <c r="P31" i="4"/>
  <c r="O31" i="4"/>
  <c r="N31" i="4"/>
  <c r="M31" i="4"/>
  <c r="L31" i="4"/>
  <c r="K31" i="4"/>
  <c r="J31" i="4"/>
  <c r="I31" i="4"/>
  <c r="H31" i="4"/>
  <c r="G31" i="4"/>
  <c r="F31" i="4"/>
  <c r="E31" i="4"/>
  <c r="D31" i="4"/>
  <c r="C31" i="4"/>
  <c r="B31" i="4"/>
  <c r="A31" i="4"/>
  <c r="Y30" i="4"/>
  <c r="X30" i="4"/>
  <c r="W30" i="4"/>
  <c r="V30" i="4"/>
  <c r="U30" i="4"/>
  <c r="T30" i="4"/>
  <c r="S30" i="4"/>
  <c r="R30" i="4"/>
  <c r="Q30" i="4"/>
  <c r="P30" i="4"/>
  <c r="O30" i="4"/>
  <c r="N30" i="4"/>
  <c r="M30" i="4"/>
  <c r="L30" i="4"/>
  <c r="K30" i="4"/>
  <c r="J30" i="4"/>
  <c r="I30" i="4"/>
  <c r="H30" i="4"/>
  <c r="G30" i="4"/>
  <c r="F30" i="4"/>
  <c r="E30" i="4"/>
  <c r="D30" i="4"/>
  <c r="C30" i="4"/>
  <c r="B30" i="4"/>
  <c r="A30" i="4"/>
  <c r="Y29" i="4"/>
  <c r="X29" i="4"/>
  <c r="W29" i="4"/>
  <c r="V29" i="4"/>
  <c r="U29" i="4"/>
  <c r="T29" i="4"/>
  <c r="S29" i="4"/>
  <c r="R29" i="4"/>
  <c r="Q29" i="4"/>
  <c r="P29" i="4"/>
  <c r="O29" i="4"/>
  <c r="N29" i="4"/>
  <c r="M29" i="4"/>
  <c r="L29" i="4"/>
  <c r="K29" i="4"/>
  <c r="J29" i="4"/>
  <c r="I29" i="4"/>
  <c r="H29" i="4"/>
  <c r="G29" i="4"/>
  <c r="F29" i="4"/>
  <c r="E29" i="4"/>
  <c r="D29" i="4"/>
  <c r="C29" i="4"/>
  <c r="B29" i="4"/>
  <c r="A29" i="4"/>
  <c r="Y28" i="4"/>
  <c r="X28" i="4"/>
  <c r="W28" i="4"/>
  <c r="V28" i="4"/>
  <c r="U28" i="4"/>
  <c r="T28" i="4"/>
  <c r="S28" i="4"/>
  <c r="R28" i="4"/>
  <c r="Q28" i="4"/>
  <c r="P28" i="4"/>
  <c r="O28" i="4"/>
  <c r="N28" i="4"/>
  <c r="M28" i="4"/>
  <c r="L28" i="4"/>
  <c r="K28" i="4"/>
  <c r="J28" i="4"/>
  <c r="I28" i="4"/>
  <c r="H28" i="4"/>
  <c r="G28" i="4"/>
  <c r="F28" i="4"/>
  <c r="E28" i="4"/>
  <c r="D28" i="4"/>
  <c r="C28" i="4"/>
  <c r="B28" i="4"/>
  <c r="A28" i="4"/>
  <c r="Y27" i="4"/>
  <c r="X27" i="4"/>
  <c r="W27" i="4"/>
  <c r="V27" i="4"/>
  <c r="U27" i="4"/>
  <c r="T27" i="4"/>
  <c r="S27" i="4"/>
  <c r="R27" i="4"/>
  <c r="Q27" i="4"/>
  <c r="P27" i="4"/>
  <c r="O27" i="4"/>
  <c r="N27" i="4"/>
  <c r="M27" i="4"/>
  <c r="L27" i="4"/>
  <c r="K27" i="4"/>
  <c r="J27" i="4"/>
  <c r="I27" i="4"/>
  <c r="H27" i="4"/>
  <c r="G27" i="4"/>
  <c r="F27" i="4"/>
  <c r="E27" i="4"/>
  <c r="D27" i="4"/>
  <c r="C27" i="4"/>
  <c r="B27" i="4"/>
  <c r="A27" i="4"/>
  <c r="Y26" i="4"/>
  <c r="X26" i="4"/>
  <c r="W26" i="4"/>
  <c r="V26" i="4"/>
  <c r="U26" i="4"/>
  <c r="T26" i="4"/>
  <c r="S26" i="4"/>
  <c r="R26" i="4"/>
  <c r="Q26" i="4"/>
  <c r="P26" i="4"/>
  <c r="O26" i="4"/>
  <c r="N26" i="4"/>
  <c r="M26" i="4"/>
  <c r="L26" i="4"/>
  <c r="K26" i="4"/>
  <c r="J26" i="4"/>
  <c r="I26" i="4"/>
  <c r="H26" i="4"/>
  <c r="G26" i="4"/>
  <c r="F26" i="4"/>
  <c r="E26" i="4"/>
  <c r="D26" i="4"/>
  <c r="C26" i="4"/>
  <c r="B26" i="4"/>
  <c r="A26" i="4"/>
  <c r="Y25" i="4"/>
  <c r="X25" i="4"/>
  <c r="W25" i="4"/>
  <c r="V25" i="4"/>
  <c r="U25" i="4"/>
  <c r="T25" i="4"/>
  <c r="S25" i="4"/>
  <c r="R25" i="4"/>
  <c r="Q25" i="4"/>
  <c r="P25" i="4"/>
  <c r="O25" i="4"/>
  <c r="N25" i="4"/>
  <c r="M25" i="4"/>
  <c r="L25" i="4"/>
  <c r="K25" i="4"/>
  <c r="J25" i="4"/>
  <c r="I25" i="4"/>
  <c r="H25" i="4"/>
  <c r="G25" i="4"/>
  <c r="F25" i="4"/>
  <c r="E25" i="4"/>
  <c r="D25" i="4"/>
  <c r="C25" i="4"/>
  <c r="B25" i="4"/>
  <c r="A25" i="4"/>
  <c r="Y24" i="4"/>
  <c r="X24" i="4"/>
  <c r="W24" i="4"/>
  <c r="V24" i="4"/>
  <c r="U24" i="4"/>
  <c r="T24" i="4"/>
  <c r="S24" i="4"/>
  <c r="R24" i="4"/>
  <c r="Q24" i="4"/>
  <c r="P24" i="4"/>
  <c r="O24" i="4"/>
  <c r="N24" i="4"/>
  <c r="M24" i="4"/>
  <c r="L24" i="4"/>
  <c r="K24" i="4"/>
  <c r="J24" i="4"/>
  <c r="I24" i="4"/>
  <c r="H24" i="4"/>
  <c r="G24" i="4"/>
  <c r="F24" i="4"/>
  <c r="E24" i="4"/>
  <c r="D24" i="4"/>
  <c r="C24" i="4"/>
  <c r="B24" i="4"/>
  <c r="A24" i="4"/>
  <c r="Y23" i="4"/>
  <c r="X23" i="4"/>
  <c r="W23" i="4"/>
  <c r="V23" i="4"/>
  <c r="U23" i="4"/>
  <c r="T23" i="4"/>
  <c r="S23" i="4"/>
  <c r="R23" i="4"/>
  <c r="Q23" i="4"/>
  <c r="P23" i="4"/>
  <c r="O23" i="4"/>
  <c r="N23" i="4"/>
  <c r="M23" i="4"/>
  <c r="L23" i="4"/>
  <c r="K23" i="4"/>
  <c r="J23" i="4"/>
  <c r="I23" i="4"/>
  <c r="H23" i="4"/>
  <c r="G23" i="4"/>
  <c r="F23" i="4"/>
  <c r="E23" i="4"/>
  <c r="D23" i="4"/>
  <c r="C23" i="4"/>
  <c r="B23" i="4"/>
  <c r="A23" i="4"/>
  <c r="Y22" i="4"/>
  <c r="X22" i="4"/>
  <c r="W22" i="4"/>
  <c r="V22" i="4"/>
  <c r="U22" i="4"/>
  <c r="T22" i="4"/>
  <c r="S22" i="4"/>
  <c r="R22" i="4"/>
  <c r="Q22" i="4"/>
  <c r="P22" i="4"/>
  <c r="O22" i="4"/>
  <c r="N22" i="4"/>
  <c r="M22" i="4"/>
  <c r="L22" i="4"/>
  <c r="K22" i="4"/>
  <c r="J22" i="4"/>
  <c r="I22" i="4"/>
  <c r="H22" i="4"/>
  <c r="G22" i="4"/>
  <c r="F22" i="4"/>
  <c r="E22" i="4"/>
  <c r="D22" i="4"/>
  <c r="C22" i="4"/>
  <c r="B22" i="4"/>
  <c r="A22" i="4"/>
  <c r="Y21" i="4"/>
  <c r="X21" i="4"/>
  <c r="W21" i="4"/>
  <c r="V21" i="4"/>
  <c r="U21" i="4"/>
  <c r="T21" i="4"/>
  <c r="S21" i="4"/>
  <c r="R21" i="4"/>
  <c r="Q21" i="4"/>
  <c r="P21" i="4"/>
  <c r="O21" i="4"/>
  <c r="N21" i="4"/>
  <c r="M21" i="4"/>
  <c r="L21" i="4"/>
  <c r="K21" i="4"/>
  <c r="J21" i="4"/>
  <c r="I21" i="4"/>
  <c r="H21" i="4"/>
  <c r="G21" i="4"/>
  <c r="F21" i="4"/>
  <c r="E21" i="4"/>
  <c r="D21" i="4"/>
  <c r="C21" i="4"/>
  <c r="B21" i="4"/>
  <c r="A21" i="4"/>
  <c r="Y20" i="4"/>
  <c r="X20" i="4"/>
  <c r="W20" i="4"/>
  <c r="V20" i="4"/>
  <c r="U20" i="4"/>
  <c r="T20" i="4"/>
  <c r="S20" i="4"/>
  <c r="R20" i="4"/>
  <c r="Q20" i="4"/>
  <c r="P20" i="4"/>
  <c r="O20" i="4"/>
  <c r="N20" i="4"/>
  <c r="M20" i="4"/>
  <c r="L20" i="4"/>
  <c r="K20" i="4"/>
  <c r="J20" i="4"/>
  <c r="I20" i="4"/>
  <c r="H20" i="4"/>
  <c r="G20" i="4"/>
  <c r="F20" i="4"/>
  <c r="E20" i="4"/>
  <c r="D20" i="4"/>
  <c r="C20" i="4"/>
  <c r="B20" i="4"/>
  <c r="A20" i="4"/>
  <c r="Y19" i="4"/>
  <c r="X19" i="4"/>
  <c r="W19" i="4"/>
  <c r="V19" i="4"/>
  <c r="U19" i="4"/>
  <c r="T19" i="4"/>
  <c r="S19" i="4"/>
  <c r="R19" i="4"/>
  <c r="Q19" i="4"/>
  <c r="P19" i="4"/>
  <c r="O19" i="4"/>
  <c r="N19" i="4"/>
  <c r="M19" i="4"/>
  <c r="L19" i="4"/>
  <c r="K19" i="4"/>
  <c r="J19" i="4"/>
  <c r="I19" i="4"/>
  <c r="H19" i="4"/>
  <c r="G19" i="4"/>
  <c r="F19" i="4"/>
  <c r="E19" i="4"/>
  <c r="D19" i="4"/>
  <c r="C19" i="4"/>
  <c r="B19" i="4"/>
  <c r="A19" i="4"/>
  <c r="Y18" i="4"/>
  <c r="X18" i="4"/>
  <c r="W18" i="4"/>
  <c r="V18" i="4"/>
  <c r="U18" i="4"/>
  <c r="T18" i="4"/>
  <c r="S18" i="4"/>
  <c r="R18" i="4"/>
  <c r="Q18" i="4"/>
  <c r="P18" i="4"/>
  <c r="O18" i="4"/>
  <c r="N18" i="4"/>
  <c r="M18" i="4"/>
  <c r="L18" i="4"/>
  <c r="K18" i="4"/>
  <c r="J18" i="4"/>
  <c r="I18" i="4"/>
  <c r="H18" i="4"/>
  <c r="G18" i="4"/>
  <c r="F18" i="4"/>
  <c r="E18" i="4"/>
  <c r="D18" i="4"/>
  <c r="C18" i="4"/>
  <c r="B18" i="4"/>
  <c r="A18" i="4"/>
  <c r="Y17" i="4"/>
  <c r="X17" i="4"/>
  <c r="W17" i="4"/>
  <c r="V17" i="4"/>
  <c r="U17" i="4"/>
  <c r="T17" i="4"/>
  <c r="S17" i="4"/>
  <c r="R17" i="4"/>
  <c r="Q17" i="4"/>
  <c r="P17" i="4"/>
  <c r="O17" i="4"/>
  <c r="N17" i="4"/>
  <c r="M17" i="4"/>
  <c r="L17" i="4"/>
  <c r="K17" i="4"/>
  <c r="J17" i="4"/>
  <c r="I17" i="4"/>
  <c r="H17" i="4"/>
  <c r="G17" i="4"/>
  <c r="F17" i="4"/>
  <c r="E17" i="4"/>
  <c r="D17" i="4"/>
  <c r="C17" i="4"/>
  <c r="B17" i="4"/>
  <c r="A17" i="4"/>
  <c r="Y16" i="4"/>
  <c r="X16" i="4"/>
  <c r="W16" i="4"/>
  <c r="V16" i="4"/>
  <c r="U16" i="4"/>
  <c r="T16" i="4"/>
  <c r="S16" i="4"/>
  <c r="R16" i="4"/>
  <c r="Q16" i="4"/>
  <c r="P16" i="4"/>
  <c r="O16" i="4"/>
  <c r="N16" i="4"/>
  <c r="M16" i="4"/>
  <c r="L16" i="4"/>
  <c r="K16" i="4"/>
  <c r="J16" i="4"/>
  <c r="I16" i="4"/>
  <c r="H16" i="4"/>
  <c r="G16" i="4"/>
  <c r="F16" i="4"/>
  <c r="E16" i="4"/>
  <c r="D16" i="4"/>
  <c r="C16" i="4"/>
  <c r="B16" i="4"/>
  <c r="A16" i="4"/>
  <c r="Y15" i="4"/>
  <c r="X15" i="4"/>
  <c r="W15" i="4"/>
  <c r="V15" i="4"/>
  <c r="U15" i="4"/>
  <c r="T15" i="4"/>
  <c r="S15" i="4"/>
  <c r="R15" i="4"/>
  <c r="Q15" i="4"/>
  <c r="P15" i="4"/>
  <c r="O15" i="4"/>
  <c r="N15" i="4"/>
  <c r="M15" i="4"/>
  <c r="L15" i="4"/>
  <c r="K15" i="4"/>
  <c r="J15" i="4"/>
  <c r="I15" i="4"/>
  <c r="H15" i="4"/>
  <c r="G15" i="4"/>
  <c r="F15" i="4"/>
  <c r="E15" i="4"/>
  <c r="D15" i="4"/>
  <c r="C15" i="4"/>
  <c r="B15" i="4"/>
  <c r="A15" i="4"/>
  <c r="Y14" i="4"/>
  <c r="X14" i="4"/>
  <c r="W14" i="4"/>
  <c r="V14" i="4"/>
  <c r="U14" i="4"/>
  <c r="T14" i="4"/>
  <c r="S14" i="4"/>
  <c r="R14" i="4"/>
  <c r="Q14" i="4"/>
  <c r="P14" i="4"/>
  <c r="O14" i="4"/>
  <c r="N14" i="4"/>
  <c r="M14" i="4"/>
  <c r="L14" i="4"/>
  <c r="K14" i="4"/>
  <c r="J14" i="4"/>
  <c r="I14" i="4"/>
  <c r="H14" i="4"/>
  <c r="G14" i="4"/>
  <c r="F14" i="4"/>
  <c r="E14" i="4"/>
  <c r="D14" i="4"/>
  <c r="C14" i="4"/>
  <c r="B14" i="4"/>
  <c r="A14" i="4"/>
  <c r="Y13" i="4"/>
  <c r="X13" i="4"/>
  <c r="W13" i="4"/>
  <c r="V13" i="4"/>
  <c r="U13" i="4"/>
  <c r="T13" i="4"/>
  <c r="S13" i="4"/>
  <c r="R13" i="4"/>
  <c r="Q13" i="4"/>
  <c r="P13" i="4"/>
  <c r="O13" i="4"/>
  <c r="N13" i="4"/>
  <c r="M13" i="4"/>
  <c r="L13" i="4"/>
  <c r="K13" i="4"/>
  <c r="J13" i="4"/>
  <c r="I13" i="4"/>
  <c r="H13" i="4"/>
  <c r="G13" i="4"/>
  <c r="F13" i="4"/>
  <c r="E13" i="4"/>
  <c r="D13" i="4"/>
  <c r="C13" i="4"/>
  <c r="B13" i="4"/>
  <c r="A13" i="4"/>
  <c r="Y12" i="4"/>
  <c r="X12" i="4"/>
  <c r="W12" i="4"/>
  <c r="V12" i="4"/>
  <c r="U12" i="4"/>
  <c r="T12" i="4"/>
  <c r="S12" i="4"/>
  <c r="R12" i="4"/>
  <c r="Q12" i="4"/>
  <c r="P12" i="4"/>
  <c r="O12" i="4"/>
  <c r="N12" i="4"/>
  <c r="M12" i="4"/>
  <c r="L12" i="4"/>
  <c r="K12" i="4"/>
  <c r="J12" i="4"/>
  <c r="I12" i="4"/>
  <c r="H12" i="4"/>
  <c r="G12" i="4"/>
  <c r="F12" i="4"/>
  <c r="E12" i="4"/>
  <c r="D12" i="4"/>
  <c r="C12" i="4"/>
  <c r="B12" i="4"/>
  <c r="A12" i="4"/>
  <c r="Y11" i="4"/>
  <c r="X11" i="4"/>
  <c r="W11" i="4"/>
  <c r="V11" i="4"/>
  <c r="U11" i="4"/>
  <c r="T11" i="4"/>
  <c r="S11" i="4"/>
  <c r="R11" i="4"/>
  <c r="Q11" i="4"/>
  <c r="P11" i="4"/>
  <c r="O11" i="4"/>
  <c r="N11" i="4"/>
  <c r="M11" i="4"/>
  <c r="L11" i="4"/>
  <c r="K11" i="4"/>
  <c r="J11" i="4"/>
  <c r="I11" i="4"/>
  <c r="H11" i="4"/>
  <c r="G11" i="4"/>
  <c r="F11" i="4"/>
  <c r="E11" i="4"/>
  <c r="D11" i="4"/>
  <c r="C11" i="4"/>
  <c r="B11" i="4"/>
  <c r="A11" i="4"/>
  <c r="Y10" i="4"/>
  <c r="X10" i="4"/>
  <c r="W10" i="4"/>
  <c r="V10" i="4"/>
  <c r="U10" i="4"/>
  <c r="T10" i="4"/>
  <c r="S10" i="4"/>
  <c r="R10" i="4"/>
  <c r="Q10" i="4"/>
  <c r="P10" i="4"/>
  <c r="O10" i="4"/>
  <c r="N10" i="4"/>
  <c r="M10" i="4"/>
  <c r="L10" i="4"/>
  <c r="K10" i="4"/>
  <c r="J10" i="4"/>
  <c r="I10" i="4"/>
  <c r="H10" i="4"/>
  <c r="G10" i="4"/>
  <c r="F10" i="4"/>
  <c r="E10" i="4"/>
  <c r="D10" i="4"/>
  <c r="C10" i="4"/>
  <c r="B10" i="4"/>
  <c r="A10" i="4"/>
  <c r="Y9" i="4"/>
  <c r="X9" i="4"/>
  <c r="W9" i="4"/>
  <c r="V9" i="4"/>
  <c r="U9" i="4"/>
  <c r="T9" i="4"/>
  <c r="S9" i="4"/>
  <c r="R9" i="4"/>
  <c r="Q9" i="4"/>
  <c r="P9" i="4"/>
  <c r="O9" i="4"/>
  <c r="N9" i="4"/>
  <c r="M9" i="4"/>
  <c r="L9" i="4"/>
  <c r="K9" i="4"/>
  <c r="J9" i="4"/>
  <c r="I9" i="4"/>
  <c r="H9" i="4"/>
  <c r="G9" i="4"/>
  <c r="F9" i="4"/>
  <c r="E9" i="4"/>
  <c r="D9" i="4"/>
  <c r="C9" i="4"/>
  <c r="B9" i="4"/>
  <c r="A9" i="4"/>
  <c r="Y8" i="4"/>
  <c r="X8" i="4"/>
  <c r="W8" i="4"/>
  <c r="V8" i="4"/>
  <c r="U8" i="4"/>
  <c r="T8" i="4"/>
  <c r="S8" i="4"/>
  <c r="R8" i="4"/>
  <c r="Q8" i="4"/>
  <c r="P8" i="4"/>
  <c r="O8" i="4"/>
  <c r="N8" i="4"/>
  <c r="M8" i="4"/>
  <c r="L8" i="4"/>
  <c r="K8" i="4"/>
  <c r="J8" i="4"/>
  <c r="I8" i="4"/>
  <c r="H8" i="4"/>
  <c r="G8" i="4"/>
  <c r="F8" i="4"/>
  <c r="E8" i="4"/>
  <c r="D8" i="4"/>
  <c r="C8" i="4"/>
  <c r="B8" i="4"/>
  <c r="A8" i="4"/>
  <c r="Y7" i="4"/>
  <c r="X7" i="4"/>
  <c r="W7" i="4"/>
  <c r="V7" i="4"/>
  <c r="U7" i="4"/>
  <c r="T7" i="4"/>
  <c r="S7" i="4"/>
  <c r="R7" i="4"/>
  <c r="Q7" i="4"/>
  <c r="P7" i="4"/>
  <c r="O7" i="4"/>
  <c r="N7" i="4"/>
  <c r="M7" i="4"/>
  <c r="L7" i="4"/>
  <c r="K7" i="4"/>
  <c r="J7" i="4"/>
  <c r="I7" i="4"/>
  <c r="H7" i="4"/>
  <c r="G7" i="4"/>
  <c r="F7" i="4"/>
  <c r="E7" i="4"/>
  <c r="D7" i="4"/>
  <c r="C7" i="4"/>
  <c r="B7" i="4"/>
  <c r="A7" i="4"/>
  <c r="Y6" i="4"/>
  <c r="X6" i="4"/>
  <c r="W6" i="4"/>
  <c r="V6" i="4"/>
  <c r="U6" i="4"/>
  <c r="T6" i="4"/>
  <c r="S6" i="4"/>
  <c r="R6" i="4"/>
  <c r="Q6" i="4"/>
  <c r="P6" i="4"/>
  <c r="O6" i="4"/>
  <c r="N6" i="4"/>
  <c r="M6" i="4"/>
  <c r="L6" i="4"/>
  <c r="K6" i="4"/>
  <c r="J6" i="4"/>
  <c r="I6" i="4"/>
  <c r="H6" i="4"/>
  <c r="G6" i="4"/>
  <c r="F6" i="4"/>
  <c r="E6" i="4"/>
  <c r="D6" i="4"/>
  <c r="C6" i="4"/>
  <c r="B6" i="4"/>
  <c r="A6" i="4"/>
  <c r="Y5" i="4"/>
  <c r="X5" i="4"/>
  <c r="W5" i="4"/>
  <c r="V5" i="4"/>
  <c r="U5" i="4"/>
  <c r="T5" i="4"/>
  <c r="S5" i="4"/>
  <c r="R5" i="4"/>
  <c r="Q5" i="4"/>
  <c r="P5" i="4"/>
  <c r="O5" i="4"/>
  <c r="N5" i="4"/>
  <c r="M5" i="4"/>
  <c r="L5" i="4"/>
  <c r="K5" i="4"/>
  <c r="J5" i="4"/>
  <c r="I5" i="4"/>
  <c r="H5" i="4"/>
  <c r="G5" i="4"/>
  <c r="F5" i="4"/>
  <c r="E5" i="4"/>
  <c r="D5" i="4"/>
  <c r="C5" i="4"/>
  <c r="B5" i="4"/>
  <c r="A5" i="4"/>
  <c r="Y4" i="4"/>
  <c r="X4" i="4"/>
  <c r="W4" i="4"/>
  <c r="V4" i="4"/>
  <c r="U4" i="4"/>
  <c r="T4" i="4"/>
  <c r="S4" i="4"/>
  <c r="R4" i="4"/>
  <c r="Q4" i="4"/>
  <c r="P4" i="4"/>
  <c r="O4" i="4"/>
  <c r="N4" i="4"/>
  <c r="M4" i="4"/>
  <c r="L4" i="4"/>
  <c r="K4" i="4"/>
  <c r="J4" i="4"/>
  <c r="I4" i="4"/>
  <c r="H4" i="4"/>
  <c r="G4" i="4"/>
  <c r="F4" i="4"/>
  <c r="E4" i="4"/>
  <c r="D4" i="4"/>
  <c r="C4" i="4"/>
  <c r="B4" i="4"/>
  <c r="A4" i="4"/>
  <c r="Y3" i="4"/>
  <c r="X3" i="4"/>
  <c r="W3" i="4"/>
  <c r="V3" i="4"/>
  <c r="U3" i="4"/>
  <c r="T3" i="4"/>
  <c r="S3" i="4"/>
  <c r="R3" i="4"/>
  <c r="Q3" i="4"/>
  <c r="P3" i="4"/>
  <c r="O3" i="4"/>
  <c r="N3" i="4"/>
  <c r="M3" i="4"/>
  <c r="L3" i="4"/>
  <c r="K3" i="4"/>
  <c r="J3" i="4"/>
  <c r="I3" i="4"/>
  <c r="H3" i="4"/>
  <c r="G3" i="4"/>
  <c r="F3" i="4"/>
  <c r="E3" i="4"/>
  <c r="D3" i="4"/>
  <c r="C3" i="4"/>
  <c r="B3" i="4"/>
  <c r="A3" i="4"/>
  <c r="Y2" i="4"/>
  <c r="X2" i="4"/>
  <c r="W2" i="4"/>
  <c r="V2" i="4"/>
  <c r="U2" i="4"/>
  <c r="T2" i="4"/>
  <c r="S2" i="4"/>
  <c r="R2" i="4"/>
  <c r="Q2" i="4"/>
  <c r="P2" i="4"/>
  <c r="O2" i="4"/>
  <c r="N2" i="4"/>
  <c r="M2" i="4"/>
  <c r="L2" i="4"/>
  <c r="K2" i="4"/>
  <c r="J2" i="4"/>
  <c r="I2" i="4"/>
  <c r="H2" i="4"/>
  <c r="G2" i="4"/>
  <c r="F2" i="4"/>
  <c r="E2" i="4"/>
  <c r="D2" i="4"/>
  <c r="C2" i="4"/>
  <c r="B2" i="4"/>
  <c r="A2" i="4"/>
  <c r="K64" i="3"/>
  <c r="K46" i="3"/>
  <c r="K25" i="3"/>
  <c r="K9" i="3"/>
  <c r="J13" i="1"/>
  <c r="F13" i="1"/>
  <c r="B13" i="1"/>
  <c r="L9" i="1"/>
  <c r="C8" i="1"/>
</calcChain>
</file>

<file path=xl/sharedStrings.xml><?xml version="1.0" encoding="utf-8"?>
<sst xmlns="http://schemas.openxmlformats.org/spreadsheetml/2006/main" count="1332" uniqueCount="641">
  <si>
    <t>ESTUDIO MEDICIÓN DE FLUJO 2017</t>
  </si>
  <si>
    <t>Columna1</t>
  </si>
  <si>
    <t>Tipo de Contrato</t>
  </si>
  <si>
    <t>SÍ</t>
  </si>
  <si>
    <t>NOMBRE</t>
  </si>
  <si>
    <t>Dirección</t>
  </si>
  <si>
    <t>Comuna</t>
  </si>
  <si>
    <t>OPERADOR</t>
  </si>
  <si>
    <t>TIPO PDV</t>
  </si>
  <si>
    <t>PLANILLA DE REGISTRO DE FLUJO DE PERSONAS PUNTOS DE VENTA DE CLARO Y COMPETENCIA</t>
  </si>
  <si>
    <t>Fecha de Medición</t>
  </si>
  <si>
    <t>PREPAGO / TARJETA</t>
  </si>
  <si>
    <t>ALCATEL</t>
  </si>
  <si>
    <t>AZUMI</t>
  </si>
  <si>
    <t>BLACKBERRY</t>
  </si>
  <si>
    <t>HUAWEI</t>
  </si>
  <si>
    <t>IPHONE</t>
  </si>
  <si>
    <t>LG</t>
  </si>
  <si>
    <t>MOTOROLA</t>
  </si>
  <si>
    <t>NOKIA</t>
  </si>
  <si>
    <t>PANTECH</t>
  </si>
  <si>
    <t>SAMSUNG</t>
  </si>
  <si>
    <t>SKIN</t>
  </si>
  <si>
    <t>SONY_ERICSSON</t>
  </si>
  <si>
    <t>NO_COMPRÓ_TELÉFONO</t>
  </si>
  <si>
    <t>KIT_UNI2</t>
  </si>
  <si>
    <t>OTROS</t>
  </si>
  <si>
    <t>Cliente no entrega información</t>
  </si>
  <si>
    <t>Cambios</t>
  </si>
  <si>
    <t>Razones_Portabilidad</t>
  </si>
  <si>
    <t>NO</t>
  </si>
  <si>
    <t>CLARO MALL PLAZA ANTOFAGASTA</t>
  </si>
  <si>
    <t>MALL PLAZA ANTOFAGASTA</t>
  </si>
  <si>
    <t>ANTOFAGASTA</t>
  </si>
  <si>
    <t>NORTE</t>
  </si>
  <si>
    <t>CLARO</t>
  </si>
  <si>
    <t>MALL</t>
  </si>
  <si>
    <t>Modalidad Equipo</t>
  </si>
  <si>
    <t>PLAN / CONTRATO</t>
  </si>
  <si>
    <t>C717</t>
  </si>
  <si>
    <t>8220 FLIP</t>
  </si>
  <si>
    <t>U8220</t>
  </si>
  <si>
    <t>3G</t>
  </si>
  <si>
    <t>GS 107</t>
  </si>
  <si>
    <t>U9</t>
  </si>
  <si>
    <t>PG 1610</t>
  </si>
  <si>
    <t>l5700</t>
  </si>
  <si>
    <t>Skin hybrid</t>
  </si>
  <si>
    <t>Aspen M1</t>
  </si>
  <si>
    <t>Alcatel Modem X030</t>
  </si>
  <si>
    <t>LG KP105</t>
  </si>
  <si>
    <t>Doro 341</t>
  </si>
  <si>
    <t>De Claro a Entel</t>
  </si>
  <si>
    <t>Mejor tarifa / Plan más conveniente</t>
  </si>
  <si>
    <t>NO SABE</t>
  </si>
  <si>
    <t>ENTEL MALL PLAZA ANTOFAGASTA</t>
  </si>
  <si>
    <t>ENTEL</t>
  </si>
  <si>
    <t>Nuevo</t>
  </si>
  <si>
    <t>Punto de Venta</t>
  </si>
  <si>
    <t>Día</t>
  </si>
  <si>
    <t>MULTIMEDIA</t>
  </si>
  <si>
    <t>E207</t>
  </si>
  <si>
    <t>Bold</t>
  </si>
  <si>
    <t>GS 155</t>
  </si>
  <si>
    <t>PG 3210</t>
  </si>
  <si>
    <t>l5800</t>
  </si>
  <si>
    <t>Spiro W100</t>
  </si>
  <si>
    <t>M1</t>
  </si>
  <si>
    <t>Huawei E160</t>
  </si>
  <si>
    <t>LG KP130</t>
  </si>
  <si>
    <t>Doro 410</t>
  </si>
  <si>
    <t>De Claro a Movistar</t>
  </si>
  <si>
    <t>Promoción</t>
  </si>
  <si>
    <t>MOVISTAR MALL PLAZA ANTOFAGASTA</t>
  </si>
  <si>
    <t>TMM</t>
  </si>
  <si>
    <t>Propio</t>
  </si>
  <si>
    <t>KIT</t>
  </si>
  <si>
    <t>ELLE</t>
  </si>
  <si>
    <t>STORN</t>
  </si>
  <si>
    <t>4S</t>
  </si>
  <si>
    <t>GS 290</t>
  </si>
  <si>
    <t>V235p</t>
  </si>
  <si>
    <t>l6220</t>
  </si>
  <si>
    <t>T250</t>
  </si>
  <si>
    <t>R300</t>
  </si>
  <si>
    <t>Huawei E226</t>
  </si>
  <si>
    <t>Motorola L6</t>
  </si>
  <si>
    <t>PALM TREO 650</t>
  </si>
  <si>
    <t>De Claro a Vtr</t>
  </si>
  <si>
    <t>Cambio de equipo</t>
  </si>
  <si>
    <t>WOM MALL PLAZA ANTOFAGASTA</t>
  </si>
  <si>
    <t>WOM</t>
  </si>
  <si>
    <t>Mes</t>
  </si>
  <si>
    <t>Año</t>
  </si>
  <si>
    <t>BANDA ANCHA MOVIL</t>
  </si>
  <si>
    <t>OT808</t>
  </si>
  <si>
    <t>Q5</t>
  </si>
  <si>
    <t>GT 360</t>
  </si>
  <si>
    <t>V3</t>
  </si>
  <si>
    <t>l637</t>
  </si>
  <si>
    <t>T303</t>
  </si>
  <si>
    <t>S500</t>
  </si>
  <si>
    <t>Huawei E800</t>
  </si>
  <si>
    <t>Motorola V3</t>
  </si>
  <si>
    <t>PALM TREO 680</t>
  </si>
  <si>
    <t>De Claro a Nextel</t>
  </si>
  <si>
    <t>Problemas de cobertura</t>
  </si>
  <si>
    <t>CLARO MALL PLAZA LA SERENA</t>
  </si>
  <si>
    <t>MALL PLAZA LA SERENA</t>
  </si>
  <si>
    <t>LA SERENA</t>
  </si>
  <si>
    <t>Encuestador</t>
  </si>
  <si>
    <t>BANDA ANCHA PREPAGO</t>
  </si>
  <si>
    <t>OT810</t>
  </si>
  <si>
    <t>Q10</t>
  </si>
  <si>
    <t>5S</t>
  </si>
  <si>
    <t>GU 285</t>
  </si>
  <si>
    <t>V557p</t>
  </si>
  <si>
    <t>l9000</t>
  </si>
  <si>
    <t>U1</t>
  </si>
  <si>
    <t>Salio U1</t>
  </si>
  <si>
    <t>Huawei EST3223</t>
  </si>
  <si>
    <t>Motorola W220-W375</t>
  </si>
  <si>
    <t>SAGEM MY700L</t>
  </si>
  <si>
    <t>De Claro a WOM</t>
  </si>
  <si>
    <t>Problemas de calidad de servicio</t>
  </si>
  <si>
    <t>ENTEL MALL PLAZA LA SERENA</t>
  </si>
  <si>
    <t>PLAN DE VOZ</t>
  </si>
  <si>
    <t>OT880</t>
  </si>
  <si>
    <t>Z10</t>
  </si>
  <si>
    <t>5C</t>
  </si>
  <si>
    <t>GW 525</t>
  </si>
  <si>
    <t>V8</t>
  </si>
  <si>
    <t>M130</t>
  </si>
  <si>
    <t>U5</t>
  </si>
  <si>
    <t>W508</t>
  </si>
  <si>
    <t>HuaweiE1756C</t>
  </si>
  <si>
    <t>VERYKOOL 405</t>
  </si>
  <si>
    <t>ZTE BLADE G</t>
  </si>
  <si>
    <t>De Entel a Claro</t>
  </si>
  <si>
    <t>MOVISTAR MALL PLAZA LA SERENA</t>
  </si>
  <si>
    <t>Nº de personas que ingresa</t>
  </si>
  <si>
    <t>10:00 a 13:00</t>
  </si>
  <si>
    <t>Nº de personas que sale con bolsas</t>
  </si>
  <si>
    <t>(*)</t>
  </si>
  <si>
    <t>MEDIO DE RECARGA</t>
  </si>
  <si>
    <t>S521</t>
  </si>
  <si>
    <t>Z30</t>
  </si>
  <si>
    <t>GW 550</t>
  </si>
  <si>
    <t>V9</t>
  </si>
  <si>
    <t>M200</t>
  </si>
  <si>
    <t>U8</t>
  </si>
  <si>
    <t>W580 WALKMAN</t>
  </si>
  <si>
    <t>Huewei U8220</t>
  </si>
  <si>
    <t>VERYKOOL I500</t>
  </si>
  <si>
    <t>ZTE WP623</t>
  </si>
  <si>
    <t>De Entel a Movistar</t>
  </si>
  <si>
    <t>NO APLICA</t>
  </si>
  <si>
    <t>WOM MALL PLAZA LA SERENA</t>
  </si>
  <si>
    <t>14:00 a 21:00</t>
  </si>
  <si>
    <t>V570</t>
  </si>
  <si>
    <t>A1</t>
  </si>
  <si>
    <t>6 PLUS</t>
  </si>
  <si>
    <t>KB 775</t>
  </si>
  <si>
    <t>W175</t>
  </si>
  <si>
    <t>M2310</t>
  </si>
  <si>
    <t>Vivaz pro U5</t>
  </si>
  <si>
    <t>W595</t>
  </si>
  <si>
    <t>Nokia CS10</t>
  </si>
  <si>
    <t>VERYKOOL I700</t>
  </si>
  <si>
    <t>ZTE BLADE L2</t>
  </si>
  <si>
    <t>De Entel a Vtr</t>
  </si>
  <si>
    <t>NO CONTESTA ENCUESTA</t>
  </si>
  <si>
    <t>CLARO VIÑA DEL MAR</t>
  </si>
  <si>
    <t>PLAZA VERGARA 126, LOCAL 2</t>
  </si>
  <si>
    <t>VIÑA DEL MAR</t>
  </si>
  <si>
    <t>OFICINA</t>
  </si>
  <si>
    <t>A2</t>
  </si>
  <si>
    <t>KC 550</t>
  </si>
  <si>
    <t>W180</t>
  </si>
  <si>
    <t>M2510</t>
  </si>
  <si>
    <t>Vivaz pro U8</t>
  </si>
  <si>
    <t>W610</t>
  </si>
  <si>
    <t>ZTE ANTENA MF669</t>
  </si>
  <si>
    <t>ZTE V883</t>
  </si>
  <si>
    <t>De Entel a Nextel</t>
  </si>
  <si>
    <t>ENTEL VIÑA DEL MAR</t>
  </si>
  <si>
    <t>LIBERTAD 1124</t>
  </si>
  <si>
    <t>Registro del contenido de la compra</t>
  </si>
  <si>
    <t>Nº de personas que rechazó la encuesta</t>
  </si>
  <si>
    <t>A3</t>
  </si>
  <si>
    <t>KE 990</t>
  </si>
  <si>
    <t>W215</t>
  </si>
  <si>
    <t>C1-01</t>
  </si>
  <si>
    <t>M2710</t>
  </si>
  <si>
    <t>W150</t>
  </si>
  <si>
    <t>W707</t>
  </si>
  <si>
    <t>ZTE B3310</t>
  </si>
  <si>
    <t>De Entel a WOM</t>
  </si>
  <si>
    <t>MOVISTAR VIÑA DEL MAR</t>
  </si>
  <si>
    <t>LIBERTAD 1122, LOCAL F</t>
  </si>
  <si>
    <t>A4</t>
  </si>
  <si>
    <t>KF 240</t>
  </si>
  <si>
    <t>W231</t>
  </si>
  <si>
    <t>C2-02</t>
  </si>
  <si>
    <t>M310</t>
  </si>
  <si>
    <t>W200</t>
  </si>
  <si>
    <t>W760</t>
  </si>
  <si>
    <t>ZTE KB775</t>
  </si>
  <si>
    <t>De Movistar a Claro</t>
  </si>
  <si>
    <t>CLARO MALL MARINA ARAUCO</t>
  </si>
  <si>
    <t>MALL MARINA ARAUCO</t>
  </si>
  <si>
    <t>Persona Nº</t>
  </si>
  <si>
    <t>Equipo</t>
  </si>
  <si>
    <t>Tipo de contrato</t>
  </si>
  <si>
    <t>Modalidad de Equipo</t>
  </si>
  <si>
    <t>Características Adcionales</t>
  </si>
  <si>
    <r>
      <t xml:space="preserve">Otras Compras </t>
    </r>
    <r>
      <rPr>
        <sz val="10"/>
        <rFont val="Arial"/>
        <family val="2"/>
        <charset val="1"/>
      </rPr>
      <t>(marcar cada artículo)</t>
    </r>
  </si>
  <si>
    <t>Calificación Plan</t>
  </si>
  <si>
    <t>Calificación Equipo</t>
  </si>
  <si>
    <t>Recargas express</t>
  </si>
  <si>
    <t>Portabilidad</t>
  </si>
  <si>
    <t>A5</t>
  </si>
  <si>
    <t>KF 300</t>
  </si>
  <si>
    <t>W371</t>
  </si>
  <si>
    <t>C3</t>
  </si>
  <si>
    <t>M3310</t>
  </si>
  <si>
    <t>W205</t>
  </si>
  <si>
    <t>W890</t>
  </si>
  <si>
    <t>ZTE MF626</t>
  </si>
  <si>
    <t>De Movistar a Entel</t>
  </si>
  <si>
    <t>ENTEL MALL MARINA ARAUCO</t>
  </si>
  <si>
    <t>Marca</t>
  </si>
  <si>
    <t>Modelo</t>
  </si>
  <si>
    <t>Tarjeta</t>
  </si>
  <si>
    <t>Chip</t>
  </si>
  <si>
    <t>Accesorio</t>
  </si>
  <si>
    <t>En escala de 1 a 7</t>
  </si>
  <si>
    <t>Valor</t>
  </si>
  <si>
    <t>Cambio</t>
  </si>
  <si>
    <t>Razones</t>
  </si>
  <si>
    <t>4016 POP C1</t>
  </si>
  <si>
    <t>A6</t>
  </si>
  <si>
    <t>KF 600</t>
  </si>
  <si>
    <t>W375</t>
  </si>
  <si>
    <t>C5-03</t>
  </si>
  <si>
    <t>M3710</t>
  </si>
  <si>
    <t>W302</t>
  </si>
  <si>
    <t>W995</t>
  </si>
  <si>
    <t>De Movistar a Vtr</t>
  </si>
  <si>
    <t>MOVISTAR MALL MARINA ARAUCO</t>
  </si>
  <si>
    <t>4030 S POP</t>
  </si>
  <si>
    <t>A7</t>
  </si>
  <si>
    <t>KF 755</t>
  </si>
  <si>
    <t>W388</t>
  </si>
  <si>
    <t>C6</t>
  </si>
  <si>
    <t>P1 Galaxytab</t>
  </si>
  <si>
    <t>W350</t>
  </si>
  <si>
    <t>X10 MINIPRO</t>
  </si>
  <si>
    <t>De Movistar a Nextel</t>
  </si>
  <si>
    <t>WOM MALL MARINA ARAUCO</t>
  </si>
  <si>
    <t>5036 POP C5</t>
  </si>
  <si>
    <t>A8</t>
  </si>
  <si>
    <t>KM 380</t>
  </si>
  <si>
    <t>W5</t>
  </si>
  <si>
    <t>C6-01</t>
  </si>
  <si>
    <t>S3350</t>
  </si>
  <si>
    <t>W380</t>
  </si>
  <si>
    <t>XPERIA 8</t>
  </si>
  <si>
    <t>De Movistar a WOM</t>
  </si>
  <si>
    <t>CLARO AHUMADA</t>
  </si>
  <si>
    <t>AHUMADA 184</t>
  </si>
  <si>
    <t>SANTIAGO</t>
  </si>
  <si>
    <t>CENTRO</t>
  </si>
  <si>
    <t>7040 POP C7</t>
  </si>
  <si>
    <t>A9</t>
  </si>
  <si>
    <t>KM 500</t>
  </si>
  <si>
    <t>C7</t>
  </si>
  <si>
    <t>S3770</t>
  </si>
  <si>
    <t>W395</t>
  </si>
  <si>
    <t>Xperia ARC LT15</t>
  </si>
  <si>
    <t>De Vtr a Claro</t>
  </si>
  <si>
    <t>ENTEL AHUMADA</t>
  </si>
  <si>
    <t>AHUMADA 7</t>
  </si>
  <si>
    <t>6012 IDOL MINI</t>
  </si>
  <si>
    <t>LN 2</t>
  </si>
  <si>
    <t>KM 710</t>
  </si>
  <si>
    <t>W510</t>
  </si>
  <si>
    <t>E 5</t>
  </si>
  <si>
    <t>S5222</t>
  </si>
  <si>
    <t>Xperia Play R800</t>
  </si>
  <si>
    <t>De Vtr a Entel</t>
  </si>
  <si>
    <t>MOVISTAR AHUMADA</t>
  </si>
  <si>
    <t>AHUMADA 9</t>
  </si>
  <si>
    <t>6016 IDOL MINI 2</t>
  </si>
  <si>
    <t>KM 900</t>
  </si>
  <si>
    <t>W6</t>
  </si>
  <si>
    <t>E71</t>
  </si>
  <si>
    <t>S5310</t>
  </si>
  <si>
    <t>XPERIA X1</t>
  </si>
  <si>
    <t>De Vtr a Movistar</t>
  </si>
  <si>
    <t>WOM AHUMADA</t>
  </si>
  <si>
    <t>AHUMADA 64</t>
  </si>
  <si>
    <t>6030 IDOL</t>
  </si>
  <si>
    <t>Q10 S</t>
  </si>
  <si>
    <t>KP 105</t>
  </si>
  <si>
    <t>XT303</t>
  </si>
  <si>
    <t>N 8</t>
  </si>
  <si>
    <t>S5360</t>
  </si>
  <si>
    <t>XPERIA X10</t>
  </si>
  <si>
    <t>De Vtr a Nextel</t>
  </si>
  <si>
    <t>CLARO HUERFANOS</t>
  </si>
  <si>
    <t>HUERFANOS 1023</t>
  </si>
  <si>
    <t>Pop C1 4016</t>
  </si>
  <si>
    <t>Q15</t>
  </si>
  <si>
    <t>KP 130</t>
  </si>
  <si>
    <t>XT316</t>
  </si>
  <si>
    <t>N73</t>
  </si>
  <si>
    <t>S5570</t>
  </si>
  <si>
    <t>XPERIA E</t>
  </si>
  <si>
    <t>De Vtr a WOM</t>
  </si>
  <si>
    <t>ENTEL HUERFANOS</t>
  </si>
  <si>
    <t>HUERFANOS 1025</t>
  </si>
  <si>
    <t>HERO 8020</t>
  </si>
  <si>
    <t>CHIC S</t>
  </si>
  <si>
    <t>KP 205</t>
  </si>
  <si>
    <t>XT320</t>
  </si>
  <si>
    <t>N78</t>
  </si>
  <si>
    <t>S5670</t>
  </si>
  <si>
    <t>XPERIA J</t>
  </si>
  <si>
    <t>De Nextel a Claro</t>
  </si>
  <si>
    <t>MOVISTAR HUERFANOS</t>
  </si>
  <si>
    <t>HUERFANOS 1015</t>
  </si>
  <si>
    <t>CHIC N</t>
  </si>
  <si>
    <t>KP 215</t>
  </si>
  <si>
    <t>XT389</t>
  </si>
  <si>
    <t>N8</t>
  </si>
  <si>
    <t>SL 90003</t>
  </si>
  <si>
    <t>XPERIA M</t>
  </si>
  <si>
    <t>De Nextel a Entel</t>
  </si>
  <si>
    <t>CLARO AHUMADA 2</t>
  </si>
  <si>
    <t>AHUMADA 87</t>
  </si>
  <si>
    <t>KP 265</t>
  </si>
  <si>
    <t>XT914</t>
  </si>
  <si>
    <t>N81</t>
  </si>
  <si>
    <t>S 2</t>
  </si>
  <si>
    <t>XPERIA M2</t>
  </si>
  <si>
    <t>De Nextel a Movistar</t>
  </si>
  <si>
    <t>MOVISTAR AHUMADA 2</t>
  </si>
  <si>
    <t>AHUMADA 97</t>
  </si>
  <si>
    <t>KP 570</t>
  </si>
  <si>
    <t>XT 919</t>
  </si>
  <si>
    <t>N95</t>
  </si>
  <si>
    <t>S 3 MINI</t>
  </si>
  <si>
    <t>XPERIA L</t>
  </si>
  <si>
    <t>De Nextel a Vtr</t>
  </si>
  <si>
    <t>CLARO MALL PARQUE ARAUCO</t>
  </si>
  <si>
    <t>MALL PARQUE ARAUCO</t>
  </si>
  <si>
    <t>KL 32</t>
  </si>
  <si>
    <t>ME 770</t>
  </si>
  <si>
    <t>Z3</t>
  </si>
  <si>
    <t>N95 8G</t>
  </si>
  <si>
    <t>XPERIA U</t>
  </si>
  <si>
    <t>De Nextel a WOM</t>
  </si>
  <si>
    <t>ENTEL MALL PARQUE ARAUCO</t>
  </si>
  <si>
    <t>KL 35</t>
  </si>
  <si>
    <t>ME 970</t>
  </si>
  <si>
    <t>ZN5</t>
  </si>
  <si>
    <t>N97</t>
  </si>
  <si>
    <t>S 4</t>
  </si>
  <si>
    <t>XPERIA S</t>
  </si>
  <si>
    <t>De WOM a Claro</t>
  </si>
  <si>
    <t>MOVISTAR MALL PARQUE ARAUCO</t>
  </si>
  <si>
    <t>KL 40</t>
  </si>
  <si>
    <t>MG 205</t>
  </si>
  <si>
    <t>MOTO E</t>
  </si>
  <si>
    <t>S 4 MINI</t>
  </si>
  <si>
    <t>XPERIA SP</t>
  </si>
  <si>
    <t>De WOM a Entel</t>
  </si>
  <si>
    <t>WOM MALL PARQUE ARAUCO</t>
  </si>
  <si>
    <t>AX1</t>
  </si>
  <si>
    <t>MG 280</t>
  </si>
  <si>
    <t>MOTO G</t>
  </si>
  <si>
    <t>X2</t>
  </si>
  <si>
    <t>S5</t>
  </si>
  <si>
    <t>XPERIA T</t>
  </si>
  <si>
    <t>De WOM a Movistar</t>
  </si>
  <si>
    <t>CLARO MALL PLAZA VESPUCIO</t>
  </si>
  <si>
    <t>MALL PLAZA VESPUCIO</t>
  </si>
  <si>
    <t>KAI</t>
  </si>
  <si>
    <t>MU 550</t>
  </si>
  <si>
    <t>MOTO G SEGUNDA GENERACIÓN</t>
  </si>
  <si>
    <t>X3</t>
  </si>
  <si>
    <t>T519</t>
  </si>
  <si>
    <t>XPERIA T3</t>
  </si>
  <si>
    <t>De WOM a Vtr</t>
  </si>
  <si>
    <t>ENTEL MALL PLAZA VESPUCIO</t>
  </si>
  <si>
    <t>TRACKER</t>
  </si>
  <si>
    <t>P 350</t>
  </si>
  <si>
    <t>MOTO X</t>
  </si>
  <si>
    <t>X3-02</t>
  </si>
  <si>
    <t>U600</t>
  </si>
  <si>
    <t>XPERIA ZL</t>
  </si>
  <si>
    <t>De WOM a Nextel</t>
  </si>
  <si>
    <t>MOVISTAR MALL PLAZA VESPUCIO</t>
  </si>
  <si>
    <t>CLICBOARD</t>
  </si>
  <si>
    <t>P 500</t>
  </si>
  <si>
    <t>MOTO X SEGUNDA GENERACIÓN</t>
  </si>
  <si>
    <t>X6</t>
  </si>
  <si>
    <t>X526</t>
  </si>
  <si>
    <t>XPERIA Z1</t>
  </si>
  <si>
    <t>ZTE ROUTER MF608</t>
  </si>
  <si>
    <t>No cambia de compañía</t>
  </si>
  <si>
    <t>WOM MALL PLAZA VESPUCIO</t>
  </si>
  <si>
    <t>P 880</t>
  </si>
  <si>
    <t>MOTO RAZR I</t>
  </si>
  <si>
    <t>Lumia 610</t>
  </si>
  <si>
    <t>STARD 3</t>
  </si>
  <si>
    <t>XPERIA Z2</t>
  </si>
  <si>
    <t>CLARO MALL PLAZA OESTE</t>
  </si>
  <si>
    <t>MALL PLAZA OESTE</t>
  </si>
  <si>
    <t>P 970</t>
  </si>
  <si>
    <t>MOTO RAZR HD</t>
  </si>
  <si>
    <t>Lumia 900</t>
  </si>
  <si>
    <t>GALAXY FAME</t>
  </si>
  <si>
    <t>XPERIA Z ULTRA</t>
  </si>
  <si>
    <t>ENTEL MALL PLAZA OESTE</t>
  </si>
  <si>
    <t>P 990</t>
  </si>
  <si>
    <t>MOTO MAXX</t>
  </si>
  <si>
    <t>Lumia 505</t>
  </si>
  <si>
    <t>GALAXY S AVANCE</t>
  </si>
  <si>
    <t>XPERIA Z3</t>
  </si>
  <si>
    <t>MOVISTAR MALL PLAZA OESTE</t>
  </si>
  <si>
    <t>L1 II</t>
  </si>
  <si>
    <t>Lumia 520</t>
  </si>
  <si>
    <t>GALAXY CORE</t>
  </si>
  <si>
    <t>XPERIA ARC</t>
  </si>
  <si>
    <t>WOM MALL PLAZA OESTE</t>
  </si>
  <si>
    <t>L3</t>
  </si>
  <si>
    <t>Lumia 620</t>
  </si>
  <si>
    <t>GALAXY MEGA</t>
  </si>
  <si>
    <t>XPERIA MINI</t>
  </si>
  <si>
    <t>CLARO MALL VIVO DEL CENTRO</t>
  </si>
  <si>
    <t>MALL VIVO DEL CENTRO</t>
  </si>
  <si>
    <t>L3 II</t>
  </si>
  <si>
    <t>Lumia 625</t>
  </si>
  <si>
    <t>GALAXY PROCKET NEO</t>
  </si>
  <si>
    <t>XPERIA MINI PRO</t>
  </si>
  <si>
    <t>ENTEL MALL VIVO DEL CENTRO</t>
  </si>
  <si>
    <t>L4 II</t>
  </si>
  <si>
    <t>Lumia 630</t>
  </si>
  <si>
    <t>GALAXY Y</t>
  </si>
  <si>
    <t>XPERIA TIPO</t>
  </si>
  <si>
    <t>MOVISTAR MALL VIVO DEL CENTRO</t>
  </si>
  <si>
    <t>L5</t>
  </si>
  <si>
    <t>Lumia 800</t>
  </si>
  <si>
    <t>GALAXY YOUNG</t>
  </si>
  <si>
    <t>Z250</t>
  </si>
  <si>
    <t>WOM MALL VIVO DEL CENTRO</t>
  </si>
  <si>
    <t>L5 II</t>
  </si>
  <si>
    <t>Lumia 820</t>
  </si>
  <si>
    <t>GALAXY ACE</t>
  </si>
  <si>
    <t>Z750</t>
  </si>
  <si>
    <t>CLARO TALCA</t>
  </si>
  <si>
    <t>8 ORIENTE 1164 (MOVIRED)</t>
  </si>
  <si>
    <t>TALCA</t>
  </si>
  <si>
    <t>SUR</t>
  </si>
  <si>
    <t>L7</t>
  </si>
  <si>
    <t>GALAXY ACE 3</t>
  </si>
  <si>
    <t>ENTEL TALCA</t>
  </si>
  <si>
    <t>1 SUR 1271 (ENTRE 5 Y 6 ORIENTE)</t>
  </si>
  <si>
    <t>L7 II</t>
  </si>
  <si>
    <t>Lumia 920</t>
  </si>
  <si>
    <t>GALAXY MUSIC</t>
  </si>
  <si>
    <t>MOVISTAR TALCA</t>
  </si>
  <si>
    <t>1 SUR 1170 (ENTRE 4 Y 5 ORIENTE)</t>
  </si>
  <si>
    <t>L9</t>
  </si>
  <si>
    <t>Lumia 1020</t>
  </si>
  <si>
    <t>GALAXY TREND</t>
  </si>
  <si>
    <t>WOM TALCA</t>
  </si>
  <si>
    <t>1 SUR 1279</t>
  </si>
  <si>
    <t>OPTIMUS 4X</t>
  </si>
  <si>
    <t>GALAXY CORE</t>
  </si>
  <si>
    <t>CLARO CONCEPCION</t>
  </si>
  <si>
    <t>O'HIGGINS 796</t>
  </si>
  <si>
    <t>CONCEPCION</t>
  </si>
  <si>
    <t>OPTIMUS BLACK</t>
  </si>
  <si>
    <t>GALAXY GRAND</t>
  </si>
  <si>
    <t>ENTEL CONCEPCION</t>
  </si>
  <si>
    <t>O'HIGGINS 824</t>
  </si>
  <si>
    <t>OPTIMUS G PRO LITE</t>
  </si>
  <si>
    <t>NOTE 2</t>
  </si>
  <si>
    <t>MOVISTAR CONCEPCION</t>
  </si>
  <si>
    <t>O'HIGGINS 674</t>
  </si>
  <si>
    <t>LG L LIFT</t>
  </si>
  <si>
    <t>NOTE 3</t>
  </si>
  <si>
    <t>WOM CONCEPCION</t>
  </si>
  <si>
    <t>CAUPOLICAN 531</t>
  </si>
  <si>
    <t>LG G</t>
  </si>
  <si>
    <t>NOTE</t>
  </si>
  <si>
    <t>CLARO MALL PLAZA EL TREBOL</t>
  </si>
  <si>
    <t>MALL PLAZA EL TREBOL</t>
  </si>
  <si>
    <t>TALCAHUANO</t>
  </si>
  <si>
    <t>LG  G2</t>
  </si>
  <si>
    <t>ENTEL MALL PLAZA EL TREBOL</t>
  </si>
  <si>
    <t>01-Ene-2017 = Semana 419 , mes 91</t>
  </si>
  <si>
    <t>LG G2 MINI</t>
  </si>
  <si>
    <t>MOVISTAR MALL PLAZA EL TREBOL</t>
  </si>
  <si>
    <t>LG G PRO</t>
  </si>
  <si>
    <t>CLARO PUERTO MONTT</t>
  </si>
  <si>
    <t>TALCA 141</t>
  </si>
  <si>
    <t>PUERTO MONTT</t>
  </si>
  <si>
    <t>LG G PRO LITE</t>
  </si>
  <si>
    <t>ENTEL PUERTO MONTT</t>
  </si>
  <si>
    <t>ANTONIO VARAS 515</t>
  </si>
  <si>
    <t>LG G 3</t>
  </si>
  <si>
    <t>MOVISTAR PUERTO MONTT</t>
  </si>
  <si>
    <t>PEDRO MONTT 120</t>
  </si>
  <si>
    <t>LG L20</t>
  </si>
  <si>
    <t>WOM PUERTO MONTT</t>
  </si>
  <si>
    <t>ANTONIO VARAS 821</t>
  </si>
  <si>
    <t>LG L40</t>
  </si>
  <si>
    <t>LG L70</t>
  </si>
  <si>
    <t>LG L90</t>
  </si>
  <si>
    <t>LG OPTIMUS L1</t>
  </si>
  <si>
    <t>LG OPTIMUS L3</t>
  </si>
  <si>
    <t>LG OPTIMUS L4</t>
  </si>
  <si>
    <t>LG OPTIMUS L5</t>
  </si>
  <si>
    <t>LG OPTIMUS L7</t>
  </si>
  <si>
    <t>LG F3</t>
  </si>
  <si>
    <t>INSTRUCCIONES</t>
  </si>
  <si>
    <t>Sólo se ingresan datos en las celdas habilitadas para ello</t>
  </si>
  <si>
    <t>Punto de Venta:</t>
  </si>
  <si>
    <t>Seleccione del listado el punto de venta medido. Automáticamente se llenarán los campos DIRECCIÓN y COMUNA</t>
  </si>
  <si>
    <t>Fecha de Medición:</t>
  </si>
  <si>
    <t>Seleccione del listado el día de la medición</t>
  </si>
  <si>
    <t>Encuestador:</t>
  </si>
  <si>
    <t>Escriba su nombre, completo y sin abreviaturas</t>
  </si>
  <si>
    <t>Nº de personas que ingresa, 10:00 a 13:00:</t>
  </si>
  <si>
    <t>Anote el NÚMERO de personas que ingresó al punto en ese bloque horario</t>
  </si>
  <si>
    <t>Nº de personas que ingresa, 14:00 a 21:00:</t>
  </si>
  <si>
    <t>Para el caso de Mall en esta celda se anotan todas las personas registradas durante todo el día</t>
  </si>
  <si>
    <t>Nº de personas que sale con bolsas:</t>
  </si>
  <si>
    <t>Anote el NÚMERO de personas que salió con bolsas del punto. Este número debe ser igual a la suma de: las personas que contestaron la encuesta + las personas que rechazaron la encuesta</t>
  </si>
  <si>
    <t>Nº de personas que rechazó la encuesta:</t>
  </si>
  <si>
    <t>Anote el NÚMERO de personas que salió con bolsas del punto pero no quiso contestar la encuesta</t>
  </si>
  <si>
    <t>Registro del contenido de la compra:</t>
  </si>
  <si>
    <r>
      <t xml:space="preserve">El primer registro de compra debe ser ingresado en la </t>
    </r>
    <r>
      <rPr>
        <b/>
        <sz val="10"/>
        <rFont val="Arial"/>
        <family val="2"/>
        <charset val="1"/>
      </rPr>
      <t>Fila 16</t>
    </r>
    <r>
      <rPr>
        <sz val="10"/>
        <rFont val="Arial"/>
        <family val="2"/>
        <charset val="1"/>
      </rPr>
      <t>. La celda A16 está sombreada en gris para facilitar identificar dónde comenzar a escribir</t>
    </r>
  </si>
  <si>
    <r>
      <t xml:space="preserve">Persona Nº
</t>
    </r>
    <r>
      <rPr>
        <sz val="10"/>
        <rFont val="Arial"/>
        <family val="2"/>
        <charset val="1"/>
      </rPr>
      <t>(Ver lengüeta Ejemplos para mas información)</t>
    </r>
  </si>
  <si>
    <t>Corresponde a un número que se asignará a quienes contesten la encuesta. Cada día se parte desde la persona número 1, continuando con la 2, 3, y así sucesivamente</t>
  </si>
  <si>
    <t>Marca:</t>
  </si>
  <si>
    <t>Seleccione del listado la marca del aparato comprado. OJO que las compras del KIT UNI2 (unidos) se deben registrar con la marca KIT_UNI2.</t>
  </si>
  <si>
    <t>Modelo:</t>
  </si>
  <si>
    <t>Seleccione del listado el modelo del aparato comprado. Para cada marca mencionada se despliega una lista de modelos distinta</t>
  </si>
  <si>
    <t>Tipo de Contrato:</t>
  </si>
  <si>
    <t>Seleccione del listado si el aparato comprado corresponde a Plan / Contrato o Prepago / Tarjeta</t>
  </si>
  <si>
    <t>Otras Compras: Tarjeta:</t>
  </si>
  <si>
    <t>Seleccione si además del aparato el cliente compró TARJETA. Si compró una o más seleccione SÍ</t>
  </si>
  <si>
    <t>Otras Compras: Chip:</t>
  </si>
  <si>
    <t>Seleccione si además del aparato el cliente compró CHIP. Si compró uno o más seleccione SÍ</t>
  </si>
  <si>
    <t>Otras Compras: Accesorios:</t>
  </si>
  <si>
    <t>Seleccione si además del aparato el cliente compró ACCESORIOS.Si compró uno o más seleccione SÍ</t>
  </si>
  <si>
    <t>Calificación en escala de servicio:</t>
  </si>
  <si>
    <t>Seleccione del listado la nota con la que el cliente evalúa el servicio que recibió en la compra de aquel momento.</t>
  </si>
  <si>
    <t>Compra de más de un aparato:</t>
  </si>
  <si>
    <r>
      <t>ATENCIÓN:</t>
    </r>
    <r>
      <rPr>
        <sz val="10"/>
        <rFont val="Arial"/>
        <family val="2"/>
        <charset val="1"/>
      </rPr>
      <t xml:space="preserve"> cada fila corresponde a la compra de UN APARATO.
Si el entrevistado compró más de un aparato (EXCEPTO LOS DEL KIT UNI2) se debe:
- repetir el Nº de la persona en la fila inferior
- registrar en esa fila sólo la marca y el modelo de los otros aparatos comprados
- repetir en las filas en que sea necesario. Por ejemplo si el entrevistado llevó 3 aparatos, registrar en 3 filas
- Sólo se repiten la marca y modelo, NO LOS OTROS DATOS</t>
    </r>
  </si>
  <si>
    <r>
      <t xml:space="preserve">Portabilidad Numérica:
</t>
    </r>
    <r>
      <rPr>
        <sz val="10"/>
        <rFont val="Arial"/>
        <family val="2"/>
        <charset val="1"/>
      </rPr>
      <t>(Ver lengüeta Ejemplos para mas información)</t>
    </r>
  </si>
  <si>
    <t>Para incorporar la información de los cambios de Compañía derivados de la portabilidad numérica, se implementaron los siguientes ajustes:</t>
  </si>
  <si>
    <t>Maca</t>
  </si>
  <si>
    <t>No compró equipo</t>
  </si>
  <si>
    <t>Portabilidad: Cambio Claro a Entel</t>
  </si>
  <si>
    <t>Portabilidad: Cambio Claro a Movistar</t>
  </si>
  <si>
    <t>Portabilidad: Cambio Entel a Claro</t>
  </si>
  <si>
    <t>Portabilidad: Cambio Entel a Movistar</t>
  </si>
  <si>
    <t>Portabilidad: Cambio Movistar a Claro</t>
  </si>
  <si>
    <t>Portabilidad: Cambio Movistar a Entel</t>
  </si>
  <si>
    <t>Portabilidad: No cambia de compañía</t>
  </si>
  <si>
    <t>Razones Portabilidad (Columna L, nueva)</t>
  </si>
  <si>
    <t>Cobros indebidos</t>
  </si>
  <si>
    <t>Otras</t>
  </si>
  <si>
    <t>Agregar 'Sí' o 'No' en las columnas Tarjetas, Chip y Accesorio según corresponda</t>
  </si>
  <si>
    <t>Antes de enviar planillas por correo verificar:</t>
  </si>
  <si>
    <t>Que el nombre del archivo sea el nombre del punto visitado, escrito de la misma forma, es decir las mismas letras y espacios y en altas (mayúsculas), como que aparece en la celda C5 de la hoja PDV</t>
  </si>
  <si>
    <r>
      <t xml:space="preserve">Mantener la versión de Excel de la planilla original (Office 2003)
</t>
    </r>
    <r>
      <rPr>
        <b/>
        <sz val="10"/>
        <rFont val="Arial"/>
        <family val="2"/>
        <charset val="1"/>
      </rPr>
      <t>(no guardar como Excel 2007 o superior)</t>
    </r>
  </si>
  <si>
    <t>En el 'Asunto' o 'Subject' del correo enviado indicar la fecha a la que corresponden la o las planillas adjuntas.</t>
  </si>
  <si>
    <t>Instrucciones adicionales y ejemplos de llenado de la planilla</t>
  </si>
  <si>
    <t>1.- Cuadrar Ventas:</t>
  </si>
  <si>
    <t>i) El número de personas que sale con bolsas debe cuadrar con el número de personas que rechazó la encuesta</t>
  </si>
  <si>
    <t>y el número de personas que si la contestó (en columna 'Persona Nº' del 'Registro del contedido de la compra').</t>
  </si>
  <si>
    <t>Nokia</t>
  </si>
  <si>
    <t>ii) Si una persona compró más de un equipo, en la columna 'Persona Nº' del 'Registro del contedido de la compra'</t>
  </si>
  <si>
    <t>se anotan todas sus compras con el mismo número</t>
  </si>
  <si>
    <t>16GB</t>
  </si>
  <si>
    <t>En ambos casos las ventas cuadran, las 2 personas que rechazan la encuesta más las 2 del Registro del contenido de la compra suman 4.</t>
  </si>
  <si>
    <t>iii) En algunos puntos están pudiendo recopilar algo de la información de la venta, aunque la persona no les conteste la encuesta.</t>
  </si>
  <si>
    <t>Cuando ocurra esto elegir en la calificación por plan y por equipo 'No contesta encuesta'. Esto es para poder diferenciarlos de quienes no saben cómo calificar su nuevo plan o equipo.</t>
  </si>
  <si>
    <t>Si no se obtiene ningún dato, las ventas 3 y 4 no se registran y la planilla quedaría como está en i) o en ii)</t>
  </si>
  <si>
    <t>XT860</t>
  </si>
  <si>
    <t>2.- Recargas Express</t>
  </si>
  <si>
    <t>Las recargas son la única 'venta' que no se contabiliza como una persona que salió con bolsas, pero de todas maneras se le asigna un número correlativo y se completan los otros campos</t>
  </si>
  <si>
    <t>de la planilla necesarios para este tipo de venta. El ejemplo i) quedaría de la siguiente manera si se vendieran 3 recargas también:</t>
  </si>
  <si>
    <t>3.- Modems</t>
  </si>
  <si>
    <t>La forma de ingresar los modems es la siguiente:</t>
  </si>
  <si>
    <t>4.- Tarjetas, Chips y Accesorios</t>
  </si>
  <si>
    <t>Estos artículos sí se consideran ventas y la forma de ingresarlos sería la siguiente:</t>
  </si>
  <si>
    <t>Si el cliente copra uno o más de estos artículos, se registran de la misma manera, es decir, si una de las filas del 'Registro del contenido de la compra'</t>
  </si>
  <si>
    <t>dice sí en Chip significa que el cliente se llevó uno o más Chips.</t>
  </si>
  <si>
    <t>Si el mismo cliente comprar un Chip y un Accesorio debiera considerarse como una sola venta para el 'Nº de personas que sale con bolsas' y</t>
  </si>
  <si>
    <t>debiera quedar anotado así en el  'Registro del contenido de la compra'</t>
  </si>
  <si>
    <t>5.- Equipo propio</t>
  </si>
  <si>
    <t>Si un cliente se cambia de plan, manteniendo su equipo, se debiera registrar de la siguiente manera:</t>
  </si>
  <si>
    <t>En est ecaso se ingresa 'NO APLICA' en la calificación del equipo porque no se registra la información del equipo del cliente y, por lo mismo, no es relevante la nota que le asigne.</t>
  </si>
  <si>
    <t>Distinto es el caso del Plan, que sí es el producto que está comprando y nos interesa saber cómo lo evalúa.</t>
  </si>
  <si>
    <r>
      <t>Nota</t>
    </r>
    <r>
      <rPr>
        <sz val="10"/>
        <rFont val="Arial"/>
        <family val="2"/>
        <charset val="1"/>
      </rPr>
      <t>: se incorporó la alternativa 'NO APLICA' en las calificaciones de Plan y en las calificaciones de Equipos para este o algún otro caso donde no corresponda poner una calificación.</t>
    </r>
  </si>
  <si>
    <t>6.- Portabilidad</t>
  </si>
  <si>
    <t>Los cambios relacionados con portabilidad se registran en la columnas L y M</t>
  </si>
  <si>
    <t>En la columna L se registra el cambio (de que compañía se va y a cual cambia) o la permanencia dentro de la misma compañía (última opción de la lista desplegable)</t>
  </si>
  <si>
    <t>En la columna M se registran las razones del cambio de ompañía o de permanencia en la misma compañía. Se consigna la razón principal, si hay más de una anotar sólo la más importante.</t>
  </si>
  <si>
    <t>Si hay cambios de aparato relacionados con portabilidad se debiera registrar como en el ejemplo de la venta 1. Si es sólo un cambio de compañía, debiera ser como la venta 2.</t>
  </si>
  <si>
    <t>Por favor, si hay alguna opción importante que les menciones reiteradamente y no está entre las disponibles cuentenos en un correo para hacer las modificaciones necesarias.</t>
  </si>
  <si>
    <t>7.- Información irrelevante</t>
  </si>
  <si>
    <t>Si la información es demasiado imprecisa, no sirve registrarla en la planilla. El ejemplo de abajo grafica dos casos en que lo que se registra es tan impreciso que no tiene ninguna utiliad:</t>
  </si>
  <si>
    <t>Razones</t>
  </si>
  <si>
    <t>Zona</t>
  </si>
  <si>
    <t>Fecha</t>
  </si>
  <si>
    <t>Otras: Tarjeta</t>
  </si>
  <si>
    <t>Otras: Chip</t>
  </si>
  <si>
    <t>Otras: Accesorios</t>
  </si>
  <si>
    <t>Calificación (Servicio)</t>
  </si>
  <si>
    <t>Semana</t>
  </si>
  <si>
    <t>Tipo PDV</t>
  </si>
  <si>
    <t>Compañía</t>
  </si>
  <si>
    <t>Calificación (Equipo)</t>
  </si>
  <si>
    <t>Recargas Express</t>
  </si>
  <si>
    <t>Total Ventas</t>
  </si>
  <si>
    <t>Canbios Portabilidad</t>
  </si>
  <si>
    <t>Razones Portabilidad</t>
  </si>
  <si>
    <t>Nº de personas que ingresan 10:00 a 13:00</t>
  </si>
  <si>
    <t>Nº de personas que ingresan 14:00 a 21:00</t>
  </si>
  <si>
    <t>Nº de personas que ingresaron TOTAL</t>
  </si>
  <si>
    <t>SEMANA</t>
  </si>
  <si>
    <t>MES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</si>
</sst>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d&quot;, &quot;mmmm\ dd&quot;, &quot;yyyy"/>
    <numFmt numFmtId="165" formatCode="[$$-340A]\ #,##0;[Red][$$-340A]\ #,##0"/>
    <numFmt numFmtId="166" formatCode="d/mmm;@"/>
    <numFmt numFmtId="167" formatCode="[$$-340A]\ #,##0"/>
  </numFmts>
  <fonts count="18" x14ac:knownFonts="1">
    <font>
      <sz val="10"/>
      <name val="Arial"/>
      <family val="2"/>
      <charset val="1"/>
    </font>
    <font>
      <sz val="11"/>
      <color rgb="FFFFFFFF"/>
      <name val="Calibri"/>
      <family val="2"/>
      <charset val="1"/>
    </font>
    <font>
      <b/>
      <sz val="12"/>
      <color rgb="FF0000FF"/>
      <name val="Arial"/>
      <family val="2"/>
      <charset val="1"/>
    </font>
    <font>
      <b/>
      <sz val="10"/>
      <name val="Arial"/>
      <family val="2"/>
      <charset val="1"/>
    </font>
    <font>
      <b/>
      <sz val="10"/>
      <name val="MS Sans Serif"/>
      <family val="2"/>
      <charset val="1"/>
    </font>
    <font>
      <b/>
      <sz val="12"/>
      <name val="Arial"/>
      <family val="2"/>
      <charset val="1"/>
    </font>
    <font>
      <b/>
      <sz val="10"/>
      <color rgb="FFFF0000"/>
      <name val="Arial"/>
      <family val="2"/>
      <charset val="1"/>
    </font>
    <font>
      <b/>
      <sz val="8"/>
      <name val="Arial"/>
      <family val="2"/>
      <charset val="1"/>
    </font>
    <font>
      <b/>
      <sz val="10"/>
      <color rgb="FFFFFFFF"/>
      <name val="Arial"/>
      <family val="2"/>
      <charset val="1"/>
    </font>
    <font>
      <b/>
      <sz val="10"/>
      <color rgb="FF008000"/>
      <name val="Arial"/>
      <family val="2"/>
      <charset val="1"/>
    </font>
    <font>
      <b/>
      <sz val="14"/>
      <color rgb="FFFF0000"/>
      <name val="Arial"/>
      <family val="2"/>
      <charset val="1"/>
    </font>
    <font>
      <sz val="12"/>
      <color rgb="FFFF0000"/>
      <name val="Arial"/>
      <family val="2"/>
      <charset val="1"/>
    </font>
    <font>
      <sz val="12"/>
      <name val="Arial"/>
      <family val="2"/>
      <charset val="1"/>
    </font>
    <font>
      <b/>
      <i/>
      <sz val="10"/>
      <name val="Arial"/>
      <family val="2"/>
      <charset val="1"/>
    </font>
    <font>
      <b/>
      <sz val="11"/>
      <name val="Arial"/>
      <family val="2"/>
      <charset val="1"/>
    </font>
    <font>
      <b/>
      <sz val="12"/>
      <color rgb="FFFF0000"/>
      <name val="Arial"/>
      <family val="2"/>
      <charset val="1"/>
    </font>
    <font>
      <sz val="11"/>
      <name val="Arial"/>
      <family val="2"/>
      <charset val="1"/>
    </font>
    <font>
      <b/>
      <sz val="7"/>
      <color rgb="FFFFFFFF"/>
      <name val="Arial"/>
      <family val="2"/>
      <charset val="1"/>
    </font>
  </fonts>
  <fills count="9">
    <fill>
      <patternFill patternType="none"/>
    </fill>
    <fill>
      <patternFill patternType="gray125"/>
    </fill>
    <fill>
      <patternFill patternType="solid">
        <fgColor rgb="FFFFCC99"/>
        <bgColor rgb="FFC0C0C0"/>
      </patternFill>
    </fill>
    <fill>
      <patternFill patternType="solid">
        <fgColor rgb="FF00FF00"/>
        <bgColor rgb="FF33CCCC"/>
      </patternFill>
    </fill>
    <fill>
      <patternFill patternType="solid">
        <fgColor rgb="FFFF0000"/>
        <bgColor rgb="FF993300"/>
      </patternFill>
    </fill>
    <fill>
      <patternFill patternType="solid">
        <fgColor rgb="FFFF6600"/>
        <bgColor rgb="FFFF9900"/>
      </patternFill>
    </fill>
    <fill>
      <patternFill patternType="solid">
        <fgColor rgb="FFFFFFFF"/>
        <bgColor rgb="FFFFFFCC"/>
      </patternFill>
    </fill>
    <fill>
      <patternFill patternType="solid">
        <fgColor rgb="FFD99694"/>
        <bgColor rgb="FFFF8080"/>
      </patternFill>
    </fill>
    <fill>
      <patternFill patternType="solid">
        <fgColor rgb="FF376092"/>
        <bgColor rgb="FF333399"/>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s>
  <cellStyleXfs count="2">
    <xf numFmtId="0" fontId="0" fillId="0" borderId="0"/>
    <xf numFmtId="0" fontId="1" fillId="5" borderId="0" applyBorder="0" applyProtection="0"/>
  </cellStyleXfs>
  <cellXfs count="111">
    <xf numFmtId="0" fontId="0" fillId="0" borderId="0" xfId="0"/>
    <xf numFmtId="0" fontId="3" fillId="0" borderId="1" xfId="0" applyFont="1" applyBorder="1" applyAlignment="1" applyProtection="1">
      <alignment horizontal="center" vertical="center" wrapText="1"/>
    </xf>
    <xf numFmtId="0" fontId="3" fillId="0" borderId="2" xfId="0" applyFont="1" applyBorder="1" applyAlignment="1">
      <alignment horizontal="right" vertical="center"/>
    </xf>
    <xf numFmtId="0" fontId="3" fillId="0" borderId="2" xfId="0" applyFont="1" applyBorder="1" applyAlignment="1" applyProtection="1">
      <alignment horizontal="center" vertical="center" wrapText="1"/>
    </xf>
    <xf numFmtId="0" fontId="3" fillId="0" borderId="2" xfId="0" applyFont="1" applyBorder="1" applyAlignment="1" applyProtection="1">
      <alignment horizontal="center"/>
    </xf>
    <xf numFmtId="0" fontId="6" fillId="0" borderId="2" xfId="0" applyFont="1" applyBorder="1" applyAlignment="1" applyProtection="1">
      <alignment horizontal="center"/>
      <protection locked="0"/>
    </xf>
    <xf numFmtId="0" fontId="6" fillId="0" borderId="2" xfId="0" applyFont="1" applyBorder="1" applyAlignment="1" applyProtection="1">
      <alignment horizontal="center"/>
    </xf>
    <xf numFmtId="0" fontId="0" fillId="0" borderId="2" xfId="0" applyBorder="1" applyAlignment="1" applyProtection="1">
      <alignment horizontal="center"/>
      <protection locked="0"/>
    </xf>
    <xf numFmtId="0" fontId="0" fillId="0" borderId="0" xfId="0" applyProtection="1"/>
    <xf numFmtId="0" fontId="0" fillId="0" borderId="0" xfId="0" applyAlignment="1" applyProtection="1">
      <alignment horizontal="center"/>
    </xf>
    <xf numFmtId="164" fontId="0" fillId="0" borderId="0" xfId="0" applyNumberFormat="1" applyProtection="1"/>
    <xf numFmtId="0" fontId="0" fillId="0" borderId="0" xfId="0" applyAlignment="1" applyProtection="1">
      <alignment horizontal="left"/>
    </xf>
    <xf numFmtId="0" fontId="2" fillId="0" borderId="0" xfId="0" applyFont="1" applyProtection="1"/>
    <xf numFmtId="164" fontId="3" fillId="2" borderId="0" xfId="0" applyNumberFormat="1" applyFont="1" applyFill="1" applyProtection="1"/>
    <xf numFmtId="0" fontId="3" fillId="2" borderId="0" xfId="0" applyFont="1" applyFill="1" applyProtection="1"/>
    <xf numFmtId="0" fontId="0" fillId="3" borderId="0" xfId="0" applyFill="1" applyAlignment="1" applyProtection="1">
      <alignment horizontal="center"/>
    </xf>
    <xf numFmtId="0" fontId="4" fillId="0" borderId="1" xfId="0" applyFont="1" applyBorder="1" applyProtection="1"/>
    <xf numFmtId="0" fontId="5" fillId="0" borderId="0" xfId="0" applyFont="1" applyProtection="1"/>
    <xf numFmtId="164" fontId="3" fillId="2" borderId="0" xfId="0" applyNumberFormat="1" applyFont="1" applyFill="1" applyAlignment="1" applyProtection="1">
      <alignment horizontal="center"/>
    </xf>
    <xf numFmtId="164" fontId="0" fillId="2" borderId="0" xfId="0" applyNumberFormat="1" applyFont="1" applyFill="1" applyAlignment="1" applyProtection="1">
      <alignment horizontal="center"/>
    </xf>
    <xf numFmtId="0" fontId="0" fillId="0" borderId="0" xfId="0" applyFont="1" applyAlignment="1" applyProtection="1">
      <alignment horizontal="center"/>
    </xf>
    <xf numFmtId="0" fontId="0" fillId="0" borderId="0" xfId="0" applyFont="1" applyAlignment="1" applyProtection="1">
      <alignment horizontal="center"/>
    </xf>
    <xf numFmtId="0" fontId="0" fillId="6" borderId="2" xfId="1" applyFont="1" applyFill="1" applyBorder="1"/>
    <xf numFmtId="164" fontId="0" fillId="2" borderId="0" xfId="0" applyNumberFormat="1" applyFont="1" applyFill="1" applyProtection="1"/>
    <xf numFmtId="0" fontId="0" fillId="0" borderId="0" xfId="0" applyFont="1" applyAlignment="1" applyProtection="1">
      <alignment horizontal="left"/>
    </xf>
    <xf numFmtId="0" fontId="0" fillId="0" borderId="0" xfId="0" applyAlignment="1" applyProtection="1">
      <alignment horizontal="center"/>
    </xf>
    <xf numFmtId="0" fontId="3" fillId="0" borderId="0" xfId="0" applyFont="1" applyProtection="1"/>
    <xf numFmtId="0" fontId="0" fillId="0" borderId="2" xfId="0" applyBorder="1" applyAlignment="1" applyProtection="1">
      <alignment horizontal="center"/>
      <protection locked="0"/>
    </xf>
    <xf numFmtId="0" fontId="3" fillId="0" borderId="0" xfId="0" applyFont="1" applyAlignment="1" applyProtection="1">
      <alignment horizontal="right"/>
    </xf>
    <xf numFmtId="0" fontId="6" fillId="0" borderId="2" xfId="0" applyFont="1" applyBorder="1" applyAlignment="1" applyProtection="1">
      <alignment horizontal="center"/>
    </xf>
    <xf numFmtId="164" fontId="3" fillId="7" borderId="0" xfId="0" applyNumberFormat="1" applyFont="1" applyFill="1" applyAlignment="1">
      <alignment horizontal="center"/>
    </xf>
    <xf numFmtId="164" fontId="0" fillId="3" borderId="0" xfId="0" applyNumberFormat="1" applyFont="1" applyFill="1" applyProtection="1"/>
    <xf numFmtId="0" fontId="6" fillId="0" borderId="0" xfId="0" applyFont="1" applyBorder="1" applyAlignment="1" applyProtection="1">
      <alignment horizontal="center"/>
    </xf>
    <xf numFmtId="0" fontId="3" fillId="0" borderId="0" xfId="0" applyFont="1" applyAlignment="1" applyProtection="1">
      <alignment horizontal="center"/>
    </xf>
    <xf numFmtId="0" fontId="3" fillId="0" borderId="2" xfId="0" applyFont="1" applyBorder="1" applyAlignment="1" applyProtection="1">
      <alignment horizontal="center"/>
    </xf>
    <xf numFmtId="1" fontId="7" fillId="0" borderId="2" xfId="0" applyNumberFormat="1" applyFont="1" applyBorder="1" applyAlignment="1" applyProtection="1">
      <alignment horizontal="center"/>
      <protection locked="0"/>
    </xf>
    <xf numFmtId="0" fontId="0" fillId="0" borderId="0" xfId="0" applyBorder="1" applyProtection="1"/>
    <xf numFmtId="0" fontId="0" fillId="0" borderId="0" xfId="0" applyFont="1" applyAlignment="1">
      <alignment horizontal="left"/>
    </xf>
    <xf numFmtId="14" fontId="8" fillId="0" borderId="0" xfId="0" applyNumberFormat="1" applyFont="1" applyBorder="1" applyAlignment="1" applyProtection="1">
      <alignment horizontal="center"/>
    </xf>
    <xf numFmtId="0" fontId="0" fillId="0" borderId="3" xfId="0" applyBorder="1" applyProtection="1"/>
    <xf numFmtId="49" fontId="0" fillId="0" borderId="0" xfId="0" applyNumberFormat="1" applyFont="1" applyBorder="1"/>
    <xf numFmtId="0" fontId="0" fillId="0" borderId="0" xfId="0" applyAlignment="1" applyProtection="1">
      <alignment horizontal="center"/>
      <protection locked="0"/>
    </xf>
    <xf numFmtId="0" fontId="9" fillId="0" borderId="4" xfId="0" applyFont="1" applyBorder="1" applyAlignment="1" applyProtection="1">
      <alignment horizontal="center"/>
      <protection locked="0"/>
    </xf>
    <xf numFmtId="0" fontId="6" fillId="0" borderId="5" xfId="0" applyFont="1" applyBorder="1" applyAlignment="1" applyProtection="1">
      <alignment horizontal="center"/>
    </xf>
    <xf numFmtId="0" fontId="0" fillId="0" borderId="0" xfId="0" applyBorder="1" applyAlignment="1" applyProtection="1">
      <alignment horizontal="center"/>
    </xf>
    <xf numFmtId="0" fontId="10" fillId="0" borderId="0" xfId="0" applyFont="1" applyAlignment="1" applyProtection="1">
      <alignment horizontal="left"/>
    </xf>
    <xf numFmtId="0" fontId="11" fillId="0" borderId="0" xfId="0" applyFont="1" applyAlignment="1" applyProtection="1">
      <alignment horizontal="left"/>
    </xf>
    <xf numFmtId="0" fontId="11" fillId="0" borderId="0" xfId="0" applyFont="1" applyProtection="1"/>
    <xf numFmtId="0" fontId="12" fillId="0" borderId="0" xfId="0" applyFont="1" applyProtection="1"/>
    <xf numFmtId="0" fontId="3" fillId="0" borderId="2" xfId="0" applyFont="1" applyBorder="1" applyAlignment="1" applyProtection="1">
      <alignment horizontal="center"/>
    </xf>
    <xf numFmtId="0" fontId="3" fillId="0" borderId="0" xfId="0" applyFont="1" applyBorder="1" applyAlignment="1" applyProtection="1">
      <alignment horizontal="center"/>
    </xf>
    <xf numFmtId="0" fontId="13" fillId="8" borderId="2" xfId="0" applyFont="1" applyFill="1" applyBorder="1" applyAlignment="1" applyProtection="1">
      <alignment horizontal="center"/>
      <protection locked="0"/>
    </xf>
    <xf numFmtId="0" fontId="0" fillId="0" borderId="2" xfId="0" applyFont="1" applyBorder="1" applyAlignment="1" applyProtection="1">
      <alignment horizontal="left"/>
      <protection locked="0"/>
    </xf>
    <xf numFmtId="0" fontId="0" fillId="0" borderId="2" xfId="0" applyBorder="1" applyAlignment="1" applyProtection="1">
      <alignment horizontal="left"/>
      <protection locked="0"/>
    </xf>
    <xf numFmtId="0" fontId="0" fillId="0" borderId="2" xfId="0" applyFont="1" applyBorder="1" applyAlignment="1" applyProtection="1">
      <alignment horizontal="center"/>
      <protection locked="0"/>
    </xf>
    <xf numFmtId="0" fontId="14" fillId="0" borderId="2" xfId="0" applyFont="1" applyBorder="1" applyAlignment="1" applyProtection="1">
      <alignment horizontal="center"/>
      <protection locked="0"/>
    </xf>
    <xf numFmtId="0" fontId="14" fillId="0" borderId="2" xfId="0" applyFont="1" applyBorder="1" applyAlignment="1" applyProtection="1">
      <alignment horizontal="center"/>
      <protection locked="0"/>
    </xf>
    <xf numFmtId="165" fontId="0" fillId="0" borderId="2" xfId="0" applyNumberFormat="1" applyBorder="1" applyAlignment="1" applyProtection="1">
      <alignment horizontal="center"/>
      <protection locked="0"/>
    </xf>
    <xf numFmtId="0" fontId="0" fillId="0" borderId="2" xfId="0" applyBorder="1" applyProtection="1">
      <protection locked="0"/>
    </xf>
    <xf numFmtId="0" fontId="0" fillId="0" borderId="0" xfId="0" applyBorder="1" applyProtection="1">
      <protection locked="0"/>
    </xf>
    <xf numFmtId="0" fontId="0" fillId="0" borderId="0" xfId="0" applyProtection="1"/>
    <xf numFmtId="0" fontId="13" fillId="0" borderId="2" xfId="0" applyFont="1" applyBorder="1" applyAlignment="1" applyProtection="1">
      <alignment horizontal="center"/>
      <protection locked="0"/>
    </xf>
    <xf numFmtId="0" fontId="0" fillId="0" borderId="0" xfId="0" applyAlignment="1" applyProtection="1">
      <alignment horizontal="right"/>
    </xf>
    <xf numFmtId="0" fontId="0" fillId="7" borderId="0" xfId="0" applyFont="1" applyFill="1" applyAlignment="1" applyProtection="1">
      <alignment horizontal="center"/>
    </xf>
    <xf numFmtId="0" fontId="0" fillId="0" borderId="0" xfId="0" applyAlignment="1">
      <alignment vertical="center" wrapText="1"/>
    </xf>
    <xf numFmtId="0" fontId="15" fillId="0" borderId="0" xfId="0" applyFont="1"/>
    <xf numFmtId="0" fontId="3" fillId="0" borderId="0" xfId="0" applyFont="1"/>
    <xf numFmtId="0" fontId="3" fillId="0" borderId="2" xfId="0" applyFont="1" applyBorder="1" applyAlignment="1">
      <alignment horizontal="right" vertical="center"/>
    </xf>
    <xf numFmtId="0" fontId="0" fillId="0" borderId="2" xfId="0" applyFont="1" applyBorder="1" applyAlignment="1">
      <alignment vertical="center" wrapText="1"/>
    </xf>
    <xf numFmtId="0" fontId="5" fillId="0" borderId="0" xfId="0" applyFont="1" applyAlignment="1">
      <alignment horizontal="right"/>
    </xf>
    <xf numFmtId="0" fontId="3" fillId="0" borderId="2" xfId="0" applyFont="1" applyBorder="1" applyAlignment="1">
      <alignment horizontal="right" vertical="center" wrapText="1"/>
    </xf>
    <xf numFmtId="0" fontId="0" fillId="0" borderId="4" xfId="0" applyFont="1" applyBorder="1" applyAlignment="1">
      <alignment vertical="center" wrapText="1"/>
    </xf>
    <xf numFmtId="0" fontId="3" fillId="0" borderId="0" xfId="0" applyFont="1" applyBorder="1" applyAlignment="1">
      <alignment horizontal="right" vertical="center"/>
    </xf>
    <xf numFmtId="0" fontId="0" fillId="0" borderId="0" xfId="0" applyBorder="1" applyAlignment="1">
      <alignment vertical="center" wrapText="1"/>
    </xf>
    <xf numFmtId="0" fontId="5" fillId="0" borderId="2" xfId="0" applyFont="1" applyBorder="1" applyAlignment="1">
      <alignment horizontal="right" vertical="top"/>
    </xf>
    <xf numFmtId="0" fontId="3" fillId="0" borderId="2" xfId="0" applyFont="1" applyBorder="1" applyAlignment="1">
      <alignment vertical="center" wrapText="1"/>
    </xf>
    <xf numFmtId="0" fontId="5" fillId="0" borderId="2" xfId="0" applyFont="1" applyBorder="1" applyAlignment="1">
      <alignment horizontal="right" vertical="top" wrapText="1"/>
    </xf>
    <xf numFmtId="0" fontId="0" fillId="0" borderId="1" xfId="0" applyFont="1" applyBorder="1" applyAlignment="1">
      <alignment vertical="center" wrapText="1"/>
    </xf>
    <xf numFmtId="0" fontId="0" fillId="0" borderId="6" xfId="0" applyFont="1" applyBorder="1" applyAlignment="1">
      <alignment vertical="center" wrapText="1"/>
    </xf>
    <xf numFmtId="0" fontId="0" fillId="0" borderId="1" xfId="0" applyFont="1" applyBorder="1"/>
    <xf numFmtId="0" fontId="0" fillId="0" borderId="1" xfId="0" applyFont="1" applyBorder="1" applyAlignment="1" applyProtection="1">
      <alignment horizontal="left"/>
    </xf>
    <xf numFmtId="0" fontId="0" fillId="0" borderId="7" xfId="0" applyBorder="1" applyAlignment="1">
      <alignment vertical="center" wrapText="1"/>
    </xf>
    <xf numFmtId="0" fontId="0" fillId="0" borderId="7" xfId="0" applyFont="1" applyBorder="1" applyAlignment="1" applyProtection="1">
      <alignment horizontal="left"/>
    </xf>
    <xf numFmtId="0" fontId="0" fillId="0" borderId="7" xfId="0" applyFont="1" applyBorder="1"/>
    <xf numFmtId="0" fontId="0" fillId="0" borderId="4" xfId="0" applyBorder="1" applyAlignment="1">
      <alignment vertical="center" wrapText="1"/>
    </xf>
    <xf numFmtId="0" fontId="0" fillId="0" borderId="4" xfId="0" applyFont="1" applyBorder="1" applyAlignment="1" applyProtection="1">
      <alignment horizontal="left"/>
    </xf>
    <xf numFmtId="0" fontId="6" fillId="0" borderId="0" xfId="0" applyFont="1"/>
    <xf numFmtId="0" fontId="13" fillId="0" borderId="0" xfId="0" applyFont="1"/>
    <xf numFmtId="0" fontId="9" fillId="0" borderId="2" xfId="0" applyFont="1" applyBorder="1" applyAlignment="1" applyProtection="1">
      <alignment horizontal="center"/>
      <protection locked="0"/>
    </xf>
    <xf numFmtId="0" fontId="3" fillId="0" borderId="2" xfId="0" applyFont="1" applyBorder="1" applyAlignment="1" applyProtection="1"/>
    <xf numFmtId="0" fontId="3" fillId="0" borderId="1" xfId="0" applyFont="1" applyBorder="1" applyAlignment="1" applyProtection="1">
      <alignment horizontal="center"/>
    </xf>
    <xf numFmtId="0" fontId="3" fillId="0" borderId="1" xfId="0" applyFont="1" applyBorder="1" applyAlignment="1" applyProtection="1">
      <alignment horizontal="center"/>
    </xf>
    <xf numFmtId="0" fontId="0" fillId="0" borderId="2" xfId="0" applyBorder="1"/>
    <xf numFmtId="0" fontId="0" fillId="0" borderId="2" xfId="0" applyFont="1" applyBorder="1" applyAlignment="1">
      <alignment horizontal="center"/>
    </xf>
    <xf numFmtId="0" fontId="16" fillId="0" borderId="2" xfId="0" applyFont="1" applyBorder="1" applyAlignment="1" applyProtection="1">
      <alignment horizontal="left"/>
      <protection locked="0"/>
    </xf>
    <xf numFmtId="0" fontId="0" fillId="0" borderId="2" xfId="0" applyBorder="1" applyAlignment="1">
      <alignment horizontal="left"/>
    </xf>
    <xf numFmtId="165" fontId="0" fillId="0" borderId="8" xfId="0" applyNumberFormat="1" applyBorder="1" applyAlignment="1" applyProtection="1">
      <alignment horizontal="center"/>
      <protection locked="0"/>
    </xf>
    <xf numFmtId="0" fontId="0" fillId="0" borderId="0" xfId="0" applyFont="1" applyBorder="1"/>
    <xf numFmtId="0" fontId="0" fillId="0" borderId="0" xfId="0" applyBorder="1"/>
    <xf numFmtId="0" fontId="0" fillId="0" borderId="0" xfId="0" applyBorder="1" applyAlignment="1">
      <alignment horizontal="center"/>
    </xf>
    <xf numFmtId="0" fontId="3" fillId="0" borderId="0" xfId="0" applyFont="1" applyBorder="1"/>
    <xf numFmtId="166" fontId="0" fillId="0" borderId="0" xfId="0" applyNumberFormat="1" applyAlignment="1">
      <alignment horizontal="center"/>
    </xf>
    <xf numFmtId="0" fontId="8" fillId="4" borderId="0" xfId="0" applyFont="1" applyFill="1" applyAlignment="1">
      <alignment wrapText="1"/>
    </xf>
    <xf numFmtId="0" fontId="8" fillId="4" borderId="0" xfId="0" applyFont="1" applyFill="1" applyAlignment="1">
      <alignment horizontal="center" vertical="center" wrapText="1"/>
    </xf>
    <xf numFmtId="166" fontId="8" fillId="4" borderId="0" xfId="0" applyNumberFormat="1" applyFont="1" applyFill="1" applyAlignment="1">
      <alignment horizontal="center" vertical="center" wrapText="1"/>
    </xf>
    <xf numFmtId="0" fontId="0" fillId="6" borderId="0" xfId="0" applyFill="1"/>
    <xf numFmtId="166" fontId="0" fillId="6" borderId="0" xfId="0" applyNumberFormat="1" applyFill="1" applyAlignment="1">
      <alignment horizontal="center"/>
    </xf>
    <xf numFmtId="167" fontId="0" fillId="6" borderId="0" xfId="0" applyNumberFormat="1" applyFill="1"/>
    <xf numFmtId="0" fontId="8" fillId="4" borderId="0" xfId="0" applyFont="1" applyFill="1" applyAlignment="1">
      <alignment horizontal="center" wrapText="1"/>
    </xf>
    <xf numFmtId="0" fontId="17" fillId="4" borderId="0" xfId="0" applyFont="1" applyFill="1" applyAlignment="1">
      <alignment horizontal="center" wrapText="1"/>
    </xf>
    <xf numFmtId="0" fontId="0" fillId="6" borderId="0" xfId="0" applyFill="1" applyAlignment="1">
      <alignment horizontal="center"/>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D99694"/>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
  <sheetViews>
    <sheetView tabSelected="1" zoomScale="85" zoomScaleNormal="85" workbookViewId="0">
      <pane ySplit="15" topLeftCell="A16" activePane="bottomLeft" state="frozen"/>
      <selection pane="bottomLeft" activeCell="AZ2" sqref="AZ2"/>
    </sheetView>
  </sheetViews>
  <sheetFormatPr baseColWidth="10" defaultColWidth="9.140625" defaultRowHeight="12.75" x14ac:dyDescent="0.2"/>
  <cols>
    <col min="1" max="1" width="11.42578125" style="8"/>
    <col min="2" max="2" width="18.7109375" style="9"/>
    <col min="3" max="3" width="13.140625" style="9"/>
    <col min="4" max="4" width="17.28515625" style="9"/>
    <col min="5" max="5" width="16.28515625" style="9"/>
    <col min="6" max="6" width="14.85546875" style="9"/>
    <col min="7" max="8" width="11.42578125" style="8"/>
    <col min="9" max="9" width="20.5703125" style="8"/>
    <col min="10" max="10" width="19.85546875" style="8"/>
    <col min="11" max="11" width="18.7109375" style="8"/>
    <col min="12" max="12" width="19.7109375" style="8"/>
    <col min="13" max="14" width="14.7109375" style="8"/>
    <col min="15" max="16" width="22.140625" style="8"/>
    <col min="17" max="17" width="0" style="10" hidden="1"/>
    <col min="18" max="19" width="0" style="8" hidden="1"/>
    <col min="20" max="20" width="0" style="9" hidden="1"/>
    <col min="21" max="35" width="0" style="11" hidden="1"/>
    <col min="36" max="36" width="0" style="8" hidden="1"/>
    <col min="37" max="37" width="0" style="11" hidden="1"/>
    <col min="38" max="51" width="0" style="8" hidden="1"/>
    <col min="52" max="52" width="15.7109375" style="8" bestFit="1" customWidth="1"/>
    <col min="53" max="1025" width="11.42578125" style="8"/>
  </cols>
  <sheetData>
    <row r="1" spans="1:52" ht="15" customHeight="1" x14ac:dyDescent="0.25">
      <c r="A1" s="12" t="s">
        <v>0</v>
      </c>
      <c r="B1"/>
      <c r="C1"/>
      <c r="D1"/>
      <c r="E1"/>
      <c r="F1"/>
      <c r="G1"/>
      <c r="H1"/>
      <c r="I1"/>
      <c r="J1"/>
      <c r="K1"/>
      <c r="L1"/>
      <c r="M1"/>
      <c r="N1"/>
      <c r="O1"/>
      <c r="P1"/>
      <c r="Q1" s="13" t="s">
        <v>1</v>
      </c>
      <c r="R1"/>
      <c r="S1" s="14" t="s">
        <v>2</v>
      </c>
      <c r="U1"/>
      <c r="V1"/>
      <c r="W1"/>
      <c r="X1"/>
      <c r="Y1"/>
      <c r="Z1"/>
      <c r="AA1"/>
      <c r="AB1"/>
      <c r="AC1"/>
      <c r="AD1"/>
      <c r="AE1"/>
      <c r="AF1"/>
      <c r="AG1"/>
      <c r="AH1"/>
      <c r="AI1"/>
      <c r="AJ1" s="9"/>
      <c r="AK1"/>
      <c r="AL1"/>
      <c r="AM1" s="8" t="s">
        <v>3</v>
      </c>
      <c r="AO1" s="9">
        <v>1</v>
      </c>
      <c r="AP1" s="15">
        <v>1</v>
      </c>
      <c r="AQ1" s="9"/>
      <c r="AR1" s="16" t="s">
        <v>4</v>
      </c>
      <c r="AS1" s="16" t="s">
        <v>5</v>
      </c>
      <c r="AT1" s="16" t="s">
        <v>6</v>
      </c>
      <c r="AU1" s="16" t="s">
        <v>6</v>
      </c>
      <c r="AV1" s="16" t="s">
        <v>7</v>
      </c>
      <c r="AW1" s="16" t="s">
        <v>8</v>
      </c>
      <c r="AX1"/>
      <c r="AZ1"/>
    </row>
    <row r="2" spans="1:52" ht="15" customHeight="1" x14ac:dyDescent="0.25">
      <c r="A2" s="17" t="s">
        <v>9</v>
      </c>
      <c r="B2"/>
      <c r="C2"/>
      <c r="D2"/>
      <c r="E2"/>
      <c r="F2"/>
      <c r="G2"/>
      <c r="H2"/>
      <c r="I2"/>
      <c r="J2"/>
      <c r="K2"/>
      <c r="L2"/>
      <c r="M2"/>
      <c r="N2"/>
      <c r="O2"/>
      <c r="P2"/>
      <c r="Q2" s="18" t="s">
        <v>10</v>
      </c>
      <c r="R2" s="9"/>
      <c r="S2" s="19" t="s">
        <v>11</v>
      </c>
      <c r="U2" s="20" t="s">
        <v>12</v>
      </c>
      <c r="V2" s="21" t="s">
        <v>13</v>
      </c>
      <c r="W2" s="20" t="s">
        <v>14</v>
      </c>
      <c r="X2" s="21" t="s">
        <v>15</v>
      </c>
      <c r="Y2" s="20" t="s">
        <v>16</v>
      </c>
      <c r="Z2" s="20" t="s">
        <v>17</v>
      </c>
      <c r="AA2" s="20" t="s">
        <v>18</v>
      </c>
      <c r="AB2" s="20" t="s">
        <v>19</v>
      </c>
      <c r="AC2" s="21" t="s">
        <v>20</v>
      </c>
      <c r="AD2" s="20" t="s">
        <v>21</v>
      </c>
      <c r="AE2" s="21" t="s">
        <v>22</v>
      </c>
      <c r="AF2" s="20" t="s">
        <v>23</v>
      </c>
      <c r="AG2" s="20" t="s">
        <v>24</v>
      </c>
      <c r="AH2" s="20" t="s">
        <v>25</v>
      </c>
      <c r="AI2" s="20" t="s">
        <v>26</v>
      </c>
      <c r="AJ2" s="11" t="s">
        <v>27</v>
      </c>
      <c r="AK2" s="9" t="s">
        <v>28</v>
      </c>
      <c r="AL2" s="9" t="s">
        <v>29</v>
      </c>
      <c r="AM2" s="11" t="s">
        <v>30</v>
      </c>
      <c r="AO2" s="9">
        <v>2</v>
      </c>
      <c r="AP2" s="15">
        <v>2</v>
      </c>
      <c r="AQ2" s="9"/>
      <c r="AR2" s="22" t="s">
        <v>31</v>
      </c>
      <c r="AS2" s="22" t="s">
        <v>32</v>
      </c>
      <c r="AT2" s="22" t="s">
        <v>33</v>
      </c>
      <c r="AU2" s="22" t="s">
        <v>34</v>
      </c>
      <c r="AV2" s="22" t="s">
        <v>35</v>
      </c>
      <c r="AW2" s="22" t="s">
        <v>36</v>
      </c>
      <c r="AX2"/>
      <c r="AZ2" s="8" t="s">
        <v>37</v>
      </c>
    </row>
    <row r="3" spans="1:52" ht="15" customHeight="1" x14ac:dyDescent="0.2">
      <c r="A3"/>
      <c r="B3"/>
      <c r="C3"/>
      <c r="D3"/>
      <c r="E3"/>
      <c r="F3"/>
      <c r="G3"/>
      <c r="H3"/>
      <c r="I3"/>
      <c r="J3"/>
      <c r="K3"/>
      <c r="L3"/>
      <c r="M3"/>
      <c r="N3"/>
      <c r="O3"/>
      <c r="P3"/>
      <c r="Q3" s="8"/>
      <c r="S3" s="23" t="s">
        <v>38</v>
      </c>
      <c r="U3" s="11" t="s">
        <v>39</v>
      </c>
      <c r="V3"/>
      <c r="W3" s="11" t="s">
        <v>40</v>
      </c>
      <c r="X3" s="24" t="s">
        <v>41</v>
      </c>
      <c r="Y3" s="11" t="s">
        <v>42</v>
      </c>
      <c r="Z3" s="11" t="s">
        <v>43</v>
      </c>
      <c r="AA3" s="11" t="s">
        <v>44</v>
      </c>
      <c r="AB3" s="25">
        <v>9100</v>
      </c>
      <c r="AC3" s="24" t="s">
        <v>45</v>
      </c>
      <c r="AD3" s="11" t="s">
        <v>46</v>
      </c>
      <c r="AE3" s="24" t="s">
        <v>47</v>
      </c>
      <c r="AF3" s="11" t="s">
        <v>48</v>
      </c>
      <c r="AG3" s="11" t="s">
        <v>49</v>
      </c>
      <c r="AH3" s="11" t="s">
        <v>50</v>
      </c>
      <c r="AI3" s="11" t="s">
        <v>51</v>
      </c>
      <c r="AJ3" s="9"/>
      <c r="AK3" s="11" t="s">
        <v>52</v>
      </c>
      <c r="AL3" t="s">
        <v>53</v>
      </c>
      <c r="AM3" s="11" t="s">
        <v>54</v>
      </c>
      <c r="AO3" s="9">
        <v>3</v>
      </c>
      <c r="AP3" s="15">
        <v>3</v>
      </c>
      <c r="AQ3" s="9"/>
      <c r="AR3" s="22" t="s">
        <v>55</v>
      </c>
      <c r="AS3" s="22" t="s">
        <v>32</v>
      </c>
      <c r="AT3" s="22" t="s">
        <v>33</v>
      </c>
      <c r="AU3" s="22" t="s">
        <v>34</v>
      </c>
      <c r="AV3" s="22" t="s">
        <v>56</v>
      </c>
      <c r="AW3" s="22" t="s">
        <v>36</v>
      </c>
      <c r="AX3"/>
      <c r="AZ3" s="8" t="s">
        <v>57</v>
      </c>
    </row>
    <row r="4" spans="1:52" ht="15" customHeight="1" x14ac:dyDescent="0.2">
      <c r="A4" s="26" t="s">
        <v>58</v>
      </c>
      <c r="B4"/>
      <c r="C4" s="7"/>
      <c r="D4" s="7"/>
      <c r="E4" s="7"/>
      <c r="F4" s="28" t="s">
        <v>5</v>
      </c>
      <c r="G4" s="6"/>
      <c r="H4" s="6"/>
      <c r="I4" s="6"/>
      <c r="J4" s="28" t="s">
        <v>6</v>
      </c>
      <c r="K4" s="29"/>
      <c r="L4"/>
      <c r="M4"/>
      <c r="N4"/>
      <c r="O4"/>
      <c r="P4"/>
      <c r="Q4" s="30" t="s">
        <v>59</v>
      </c>
      <c r="S4" s="31" t="s">
        <v>60</v>
      </c>
      <c r="U4" s="11" t="s">
        <v>61</v>
      </c>
      <c r="V4"/>
      <c r="W4" s="11" t="s">
        <v>62</v>
      </c>
      <c r="Y4" s="11">
        <v>4</v>
      </c>
      <c r="Z4" s="11" t="s">
        <v>63</v>
      </c>
      <c r="AA4" s="11" t="s">
        <v>44</v>
      </c>
      <c r="AB4" s="25">
        <v>9300</v>
      </c>
      <c r="AC4" s="24" t="s">
        <v>64</v>
      </c>
      <c r="AD4" s="11" t="s">
        <v>65</v>
      </c>
      <c r="AE4" s="11" t="s">
        <v>66</v>
      </c>
      <c r="AF4" s="11" t="s">
        <v>67</v>
      </c>
      <c r="AG4" s="11" t="s">
        <v>68</v>
      </c>
      <c r="AH4" s="11" t="s">
        <v>69</v>
      </c>
      <c r="AI4" s="11" t="s">
        <v>70</v>
      </c>
      <c r="AJ4" s="9"/>
      <c r="AK4" s="11" t="s">
        <v>71</v>
      </c>
      <c r="AL4" t="s">
        <v>72</v>
      </c>
      <c r="AO4" s="9">
        <v>4</v>
      </c>
      <c r="AP4" s="15">
        <v>4</v>
      </c>
      <c r="AQ4" s="9"/>
      <c r="AR4" s="22" t="s">
        <v>73</v>
      </c>
      <c r="AS4" s="22" t="s">
        <v>32</v>
      </c>
      <c r="AT4" s="22" t="s">
        <v>33</v>
      </c>
      <c r="AU4" s="22" t="s">
        <v>34</v>
      </c>
      <c r="AV4" s="22" t="s">
        <v>74</v>
      </c>
      <c r="AW4" s="22" t="s">
        <v>36</v>
      </c>
      <c r="AX4"/>
      <c r="AZ4" s="8" t="s">
        <v>75</v>
      </c>
    </row>
    <row r="5" spans="1:52" ht="15" customHeight="1" x14ac:dyDescent="0.2">
      <c r="A5"/>
      <c r="B5"/>
      <c r="C5"/>
      <c r="D5"/>
      <c r="E5"/>
      <c r="F5"/>
      <c r="G5"/>
      <c r="H5"/>
      <c r="I5"/>
      <c r="J5"/>
      <c r="K5"/>
      <c r="L5" s="32"/>
      <c r="M5" s="32"/>
      <c r="N5"/>
      <c r="O5"/>
      <c r="P5"/>
      <c r="Q5" s="9">
        <v>1</v>
      </c>
      <c r="S5" s="31" t="s">
        <v>76</v>
      </c>
      <c r="U5" s="11" t="s">
        <v>77</v>
      </c>
      <c r="V5"/>
      <c r="W5" s="11" t="s">
        <v>78</v>
      </c>
      <c r="Y5" s="11" t="s">
        <v>79</v>
      </c>
      <c r="Z5" s="11" t="s">
        <v>80</v>
      </c>
      <c r="AA5" s="11" t="s">
        <v>81</v>
      </c>
      <c r="AB5" s="9">
        <v>9360</v>
      </c>
      <c r="AD5" s="11" t="s">
        <v>82</v>
      </c>
      <c r="AE5" s="11" t="s">
        <v>83</v>
      </c>
      <c r="AF5" s="11" t="s">
        <v>84</v>
      </c>
      <c r="AG5" s="11" t="s">
        <v>85</v>
      </c>
      <c r="AH5" s="11" t="s">
        <v>86</v>
      </c>
      <c r="AI5" s="11" t="s">
        <v>87</v>
      </c>
      <c r="AJ5" s="9"/>
      <c r="AK5" t="s">
        <v>88</v>
      </c>
      <c r="AL5" t="s">
        <v>89</v>
      </c>
      <c r="AO5" s="9">
        <v>5</v>
      </c>
      <c r="AP5" s="15">
        <v>5</v>
      </c>
      <c r="AQ5" s="9"/>
      <c r="AR5" s="22" t="s">
        <v>90</v>
      </c>
      <c r="AS5" s="22" t="s">
        <v>32</v>
      </c>
      <c r="AT5" s="22" t="s">
        <v>33</v>
      </c>
      <c r="AU5" s="22" t="s">
        <v>34</v>
      </c>
      <c r="AV5" s="22" t="s">
        <v>91</v>
      </c>
      <c r="AW5" s="22" t="s">
        <v>36</v>
      </c>
      <c r="AX5"/>
    </row>
    <row r="6" spans="1:52" ht="15" customHeight="1" x14ac:dyDescent="0.2">
      <c r="A6" s="26" t="s">
        <v>10</v>
      </c>
      <c r="B6" s="33"/>
      <c r="C6" s="34" t="s">
        <v>59</v>
      </c>
      <c r="D6" s="34" t="s">
        <v>92</v>
      </c>
      <c r="E6" s="34" t="s">
        <v>93</v>
      </c>
      <c r="F6"/>
      <c r="G6"/>
      <c r="H6"/>
      <c r="I6"/>
      <c r="J6"/>
      <c r="K6"/>
      <c r="L6"/>
      <c r="M6"/>
      <c r="N6"/>
      <c r="O6"/>
      <c r="P6"/>
      <c r="Q6" s="9">
        <v>2</v>
      </c>
      <c r="S6" s="31" t="s">
        <v>94</v>
      </c>
      <c r="U6" s="11" t="s">
        <v>95</v>
      </c>
      <c r="V6"/>
      <c r="W6" s="11" t="s">
        <v>96</v>
      </c>
      <c r="Y6" s="11">
        <v>5</v>
      </c>
      <c r="Z6" s="11" t="s">
        <v>97</v>
      </c>
      <c r="AA6" s="11" t="s">
        <v>98</v>
      </c>
      <c r="AB6" s="9">
        <v>9700</v>
      </c>
      <c r="AD6" s="11" t="s">
        <v>99</v>
      </c>
      <c r="AE6" s="11" t="s">
        <v>100</v>
      </c>
      <c r="AF6" s="11" t="s">
        <v>101</v>
      </c>
      <c r="AG6" s="11" t="s">
        <v>102</v>
      </c>
      <c r="AH6" s="11" t="s">
        <v>103</v>
      </c>
      <c r="AI6" s="11" t="s">
        <v>104</v>
      </c>
      <c r="AJ6" s="9"/>
      <c r="AK6" t="s">
        <v>105</v>
      </c>
      <c r="AL6" t="s">
        <v>106</v>
      </c>
      <c r="AO6" s="9">
        <v>6</v>
      </c>
      <c r="AP6" s="15">
        <v>6</v>
      </c>
      <c r="AQ6" s="9"/>
      <c r="AR6" s="22" t="s">
        <v>107</v>
      </c>
      <c r="AS6" s="22" t="s">
        <v>108</v>
      </c>
      <c r="AT6" s="22" t="s">
        <v>109</v>
      </c>
      <c r="AU6" s="22" t="s">
        <v>34</v>
      </c>
      <c r="AV6" s="22" t="s">
        <v>35</v>
      </c>
      <c r="AW6" s="22" t="s">
        <v>36</v>
      </c>
      <c r="AX6"/>
    </row>
    <row r="7" spans="1:52" ht="15" customHeight="1" x14ac:dyDescent="0.2">
      <c r="A7"/>
      <c r="B7"/>
      <c r="C7" s="35"/>
      <c r="D7" s="35"/>
      <c r="E7" s="34">
        <v>2017</v>
      </c>
      <c r="F7"/>
      <c r="G7" s="28" t="s">
        <v>110</v>
      </c>
      <c r="H7" s="5"/>
      <c r="I7" s="5"/>
      <c r="J7" s="5"/>
      <c r="K7" s="36"/>
      <c r="L7" s="36"/>
      <c r="M7" s="36"/>
      <c r="N7"/>
      <c r="O7"/>
      <c r="P7"/>
      <c r="Q7" s="9">
        <v>3</v>
      </c>
      <c r="S7" s="31" t="s">
        <v>111</v>
      </c>
      <c r="U7" s="11" t="s">
        <v>112</v>
      </c>
      <c r="V7"/>
      <c r="W7" s="11" t="s">
        <v>113</v>
      </c>
      <c r="Y7" s="11" t="s">
        <v>114</v>
      </c>
      <c r="Z7" s="11" t="s">
        <v>115</v>
      </c>
      <c r="AA7" s="11" t="s">
        <v>116</v>
      </c>
      <c r="AB7" s="25">
        <v>9780</v>
      </c>
      <c r="AD7" s="11" t="s">
        <v>117</v>
      </c>
      <c r="AE7" s="11" t="s">
        <v>118</v>
      </c>
      <c r="AF7" s="11" t="s">
        <v>119</v>
      </c>
      <c r="AG7" s="11" t="s">
        <v>120</v>
      </c>
      <c r="AH7" s="11" t="s">
        <v>121</v>
      </c>
      <c r="AI7" s="37" t="s">
        <v>122</v>
      </c>
      <c r="AJ7" s="9"/>
      <c r="AK7" t="s">
        <v>123</v>
      </c>
      <c r="AL7" s="11" t="s">
        <v>124</v>
      </c>
      <c r="AO7" s="9">
        <v>7</v>
      </c>
      <c r="AP7" s="15">
        <v>7</v>
      </c>
      <c r="AQ7" s="9"/>
      <c r="AR7" s="22" t="s">
        <v>125</v>
      </c>
      <c r="AS7" s="22" t="s">
        <v>108</v>
      </c>
      <c r="AT7" s="22" t="s">
        <v>109</v>
      </c>
      <c r="AU7" s="22" t="s">
        <v>34</v>
      </c>
      <c r="AV7" s="22" t="s">
        <v>56</v>
      </c>
      <c r="AW7" s="22" t="s">
        <v>36</v>
      </c>
      <c r="AX7"/>
    </row>
    <row r="8" spans="1:52" ht="15" customHeight="1" x14ac:dyDescent="0.2">
      <c r="A8" s="26"/>
      <c r="B8" s="33"/>
      <c r="C8" s="38">
        <f>DATE(E7,D7,C7)</f>
        <v>42704</v>
      </c>
      <c r="D8"/>
      <c r="E8"/>
      <c r="F8"/>
      <c r="G8" s="28"/>
      <c r="H8" s="36"/>
      <c r="I8" s="36"/>
      <c r="J8" s="39"/>
      <c r="K8" s="36"/>
      <c r="L8" s="36"/>
      <c r="M8" s="36"/>
      <c r="N8"/>
      <c r="O8"/>
      <c r="P8"/>
      <c r="Q8" s="9">
        <v>4</v>
      </c>
      <c r="S8" s="31" t="s">
        <v>126</v>
      </c>
      <c r="U8" s="11" t="s">
        <v>127</v>
      </c>
      <c r="V8"/>
      <c r="W8" s="11" t="s">
        <v>128</v>
      </c>
      <c r="Y8" s="11" t="s">
        <v>129</v>
      </c>
      <c r="Z8" s="11" t="s">
        <v>130</v>
      </c>
      <c r="AA8" s="11" t="s">
        <v>131</v>
      </c>
      <c r="AB8" s="9">
        <v>9800</v>
      </c>
      <c r="AD8" s="24" t="s">
        <v>132</v>
      </c>
      <c r="AE8" s="11" t="s">
        <v>133</v>
      </c>
      <c r="AF8" s="11" t="s">
        <v>134</v>
      </c>
      <c r="AG8" s="40" t="s">
        <v>135</v>
      </c>
      <c r="AH8" s="37" t="s">
        <v>136</v>
      </c>
      <c r="AI8" s="11" t="s">
        <v>137</v>
      </c>
      <c r="AJ8"/>
      <c r="AK8" s="11" t="s">
        <v>138</v>
      </c>
      <c r="AO8" s="9" t="s">
        <v>54</v>
      </c>
      <c r="AP8" s="15" t="s">
        <v>54</v>
      </c>
      <c r="AQ8" s="9"/>
      <c r="AR8" s="22" t="s">
        <v>139</v>
      </c>
      <c r="AS8" s="22" t="s">
        <v>108</v>
      </c>
      <c r="AT8" s="22" t="s">
        <v>109</v>
      </c>
      <c r="AU8" s="22" t="s">
        <v>34</v>
      </c>
      <c r="AV8" s="22" t="s">
        <v>74</v>
      </c>
      <c r="AW8" s="22" t="s">
        <v>36</v>
      </c>
      <c r="AX8"/>
    </row>
    <row r="9" spans="1:52" ht="15" customHeight="1" x14ac:dyDescent="0.2">
      <c r="A9" s="26" t="s">
        <v>140</v>
      </c>
      <c r="B9"/>
      <c r="C9" s="41"/>
      <c r="D9" s="33" t="s">
        <v>141</v>
      </c>
      <c r="E9" s="41"/>
      <c r="F9" s="27"/>
      <c r="G9"/>
      <c r="H9"/>
      <c r="I9" s="28" t="s">
        <v>142</v>
      </c>
      <c r="J9" s="42"/>
      <c r="K9" s="26" t="s">
        <v>143</v>
      </c>
      <c r="L9" s="43" t="str">
        <f>IF(J9&lt;=(F9+F10),"","← Error")</f>
        <v/>
      </c>
      <c r="M9" s="32"/>
      <c r="N9"/>
      <c r="O9"/>
      <c r="P9"/>
      <c r="Q9" s="9">
        <v>5</v>
      </c>
      <c r="S9" s="31" t="s">
        <v>144</v>
      </c>
      <c r="U9" s="11" t="s">
        <v>145</v>
      </c>
      <c r="V9"/>
      <c r="W9" s="11" t="s">
        <v>146</v>
      </c>
      <c r="Y9" s="11">
        <v>6</v>
      </c>
      <c r="Z9" s="11" t="s">
        <v>147</v>
      </c>
      <c r="AA9" s="11" t="s">
        <v>148</v>
      </c>
      <c r="AB9" s="9">
        <v>9860</v>
      </c>
      <c r="AD9" s="24" t="s">
        <v>149</v>
      </c>
      <c r="AE9" s="11" t="s">
        <v>150</v>
      </c>
      <c r="AF9" s="37" t="s">
        <v>151</v>
      </c>
      <c r="AG9" s="11" t="s">
        <v>152</v>
      </c>
      <c r="AH9" s="37" t="s">
        <v>153</v>
      </c>
      <c r="AI9" s="11" t="s">
        <v>154</v>
      </c>
      <c r="AJ9"/>
      <c r="AK9" s="11" t="s">
        <v>155</v>
      </c>
      <c r="AO9" s="8" t="s">
        <v>156</v>
      </c>
      <c r="AP9" s="8" t="s">
        <v>156</v>
      </c>
      <c r="AQ9"/>
      <c r="AR9" s="22" t="s">
        <v>157</v>
      </c>
      <c r="AS9" s="22" t="s">
        <v>108</v>
      </c>
      <c r="AT9" s="22" t="s">
        <v>109</v>
      </c>
      <c r="AU9" s="22" t="s">
        <v>34</v>
      </c>
      <c r="AV9" s="22" t="s">
        <v>91</v>
      </c>
      <c r="AW9" s="22" t="s">
        <v>36</v>
      </c>
      <c r="AX9"/>
    </row>
    <row r="10" spans="1:52" ht="15.75" customHeight="1" x14ac:dyDescent="0.2">
      <c r="A10"/>
      <c r="B10"/>
      <c r="C10"/>
      <c r="D10" s="33" t="s">
        <v>158</v>
      </c>
      <c r="E10"/>
      <c r="F10" s="27"/>
      <c r="G10"/>
      <c r="H10"/>
      <c r="I10"/>
      <c r="J10"/>
      <c r="K10"/>
      <c r="L10"/>
      <c r="M10"/>
      <c r="N10"/>
      <c r="O10"/>
      <c r="P10"/>
      <c r="Q10" s="9">
        <v>6</v>
      </c>
      <c r="S10" s="23"/>
      <c r="U10" s="11" t="s">
        <v>159</v>
      </c>
      <c r="V10"/>
      <c r="W10" s="24" t="s">
        <v>160</v>
      </c>
      <c r="Y10" s="11" t="s">
        <v>161</v>
      </c>
      <c r="Z10" s="11" t="s">
        <v>162</v>
      </c>
      <c r="AA10" s="11" t="s">
        <v>163</v>
      </c>
      <c r="AB10" s="25">
        <v>9900</v>
      </c>
      <c r="AD10" s="24" t="s">
        <v>164</v>
      </c>
      <c r="AE10" s="11" t="s">
        <v>165</v>
      </c>
      <c r="AF10" s="11" t="s">
        <v>166</v>
      </c>
      <c r="AG10" s="11" t="s">
        <v>167</v>
      </c>
      <c r="AH10" s="37" t="s">
        <v>168</v>
      </c>
      <c r="AI10" s="11" t="s">
        <v>169</v>
      </c>
      <c r="AJ10"/>
      <c r="AK10" t="s">
        <v>170</v>
      </c>
      <c r="AO10" s="8" t="s">
        <v>171</v>
      </c>
      <c r="AP10" s="8" t="s">
        <v>171</v>
      </c>
      <c r="AQ10"/>
      <c r="AR10" s="22" t="s">
        <v>172</v>
      </c>
      <c r="AS10" s="22" t="s">
        <v>173</v>
      </c>
      <c r="AT10" s="22" t="s">
        <v>174</v>
      </c>
      <c r="AU10" s="22" t="s">
        <v>34</v>
      </c>
      <c r="AV10" s="22" t="s">
        <v>35</v>
      </c>
      <c r="AW10" s="22" t="s">
        <v>175</v>
      </c>
      <c r="AX10"/>
    </row>
    <row r="11" spans="1:52" ht="15" customHeight="1" x14ac:dyDescent="0.2">
      <c r="A11"/>
      <c r="B11"/>
      <c r="C11"/>
      <c r="D11" s="33"/>
      <c r="E11"/>
      <c r="F11" s="44"/>
      <c r="G11"/>
      <c r="H11"/>
      <c r="I11"/>
      <c r="J11"/>
      <c r="K11"/>
      <c r="L11"/>
      <c r="M11"/>
      <c r="N11"/>
      <c r="O11"/>
      <c r="P11"/>
      <c r="Q11" s="9">
        <v>7</v>
      </c>
      <c r="S11" s="23"/>
      <c r="U11" s="11">
        <v>602</v>
      </c>
      <c r="V11"/>
      <c r="W11" s="24" t="s">
        <v>176</v>
      </c>
      <c r="Y11" s="11" t="s">
        <v>26</v>
      </c>
      <c r="Z11" s="11" t="s">
        <v>177</v>
      </c>
      <c r="AA11" s="11" t="s">
        <v>178</v>
      </c>
      <c r="AB11" s="9" t="s">
        <v>62</v>
      </c>
      <c r="AD11" s="24" t="s">
        <v>179</v>
      </c>
      <c r="AE11" s="11" t="s">
        <v>180</v>
      </c>
      <c r="AF11" s="11" t="s">
        <v>181</v>
      </c>
      <c r="AG11" s="11" t="s">
        <v>182</v>
      </c>
      <c r="AH11" s="11" t="s">
        <v>26</v>
      </c>
      <c r="AI11" s="8" t="s">
        <v>183</v>
      </c>
      <c r="AJ11"/>
      <c r="AK11" t="s">
        <v>184</v>
      </c>
      <c r="AP11"/>
      <c r="AQ11"/>
      <c r="AR11" s="22" t="s">
        <v>185</v>
      </c>
      <c r="AS11" s="22" t="s">
        <v>186</v>
      </c>
      <c r="AT11" s="22" t="s">
        <v>174</v>
      </c>
      <c r="AU11" s="22" t="s">
        <v>34</v>
      </c>
      <c r="AV11" s="22" t="s">
        <v>56</v>
      </c>
      <c r="AW11" s="22" t="s">
        <v>175</v>
      </c>
      <c r="AX11"/>
    </row>
    <row r="12" spans="1:52" ht="15" customHeight="1" x14ac:dyDescent="0.25">
      <c r="A12" s="17" t="s">
        <v>187</v>
      </c>
      <c r="B12"/>
      <c r="C12"/>
      <c r="D12"/>
      <c r="E12"/>
      <c r="F12"/>
      <c r="G12"/>
      <c r="H12"/>
      <c r="I12" s="28" t="s">
        <v>188</v>
      </c>
      <c r="J12" s="27"/>
      <c r="K12" s="26" t="s">
        <v>143</v>
      </c>
      <c r="L12" s="26"/>
      <c r="M12" s="26"/>
      <c r="N12"/>
      <c r="O12"/>
      <c r="P12"/>
      <c r="Q12" s="9">
        <v>8</v>
      </c>
      <c r="S12" s="23"/>
      <c r="U12" s="11">
        <v>1030</v>
      </c>
      <c r="V12"/>
      <c r="W12" s="24" t="s">
        <v>189</v>
      </c>
      <c r="Z12" s="11" t="s">
        <v>190</v>
      </c>
      <c r="AA12" s="11" t="s">
        <v>191</v>
      </c>
      <c r="AB12" s="9" t="s">
        <v>192</v>
      </c>
      <c r="AD12" s="24" t="s">
        <v>193</v>
      </c>
      <c r="AE12" s="11" t="s">
        <v>194</v>
      </c>
      <c r="AF12" s="11" t="s">
        <v>195</v>
      </c>
      <c r="AG12" s="11" t="s">
        <v>196</v>
      </c>
      <c r="AI12" s="8"/>
      <c r="AJ12"/>
      <c r="AK12" t="s">
        <v>197</v>
      </c>
      <c r="AP12"/>
      <c r="AQ12"/>
      <c r="AR12" s="22" t="s">
        <v>198</v>
      </c>
      <c r="AS12" s="22" t="s">
        <v>199</v>
      </c>
      <c r="AT12" s="22" t="s">
        <v>174</v>
      </c>
      <c r="AU12" s="22" t="s">
        <v>34</v>
      </c>
      <c r="AV12" s="22" t="s">
        <v>74</v>
      </c>
      <c r="AW12" s="22" t="s">
        <v>175</v>
      </c>
      <c r="AX12"/>
    </row>
    <row r="13" spans="1:52" ht="15" customHeight="1" x14ac:dyDescent="0.25">
      <c r="A13"/>
      <c r="B13" s="45" t="str">
        <f>IF(AND(A16="",A17&lt;&gt;""),"Error: Comenzar en la Fila 16","")</f>
        <v/>
      </c>
      <c r="C13" s="46"/>
      <c r="D13" s="46"/>
      <c r="E13" s="46"/>
      <c r="F13" s="45" t="str">
        <f>IF(AND(A16="",A18&lt;&gt;""),"Error: Comenzar en la Fila 16","")</f>
        <v/>
      </c>
      <c r="G13" s="47"/>
      <c r="H13" s="47"/>
      <c r="I13" s="45"/>
      <c r="J13" s="45" t="str">
        <f>IF(AND(A16="",A19&lt;&gt;""),"Error: Comenzar en la Fila 16","")</f>
        <v/>
      </c>
      <c r="K13" s="48"/>
      <c r="L13" s="48"/>
      <c r="M13" s="48"/>
      <c r="N13"/>
      <c r="O13"/>
      <c r="P13"/>
      <c r="Q13" s="9">
        <v>9</v>
      </c>
      <c r="S13" s="23"/>
      <c r="U13" s="11">
        <v>1045</v>
      </c>
      <c r="V13"/>
      <c r="W13" s="24" t="s">
        <v>200</v>
      </c>
      <c r="Z13" s="11" t="s">
        <v>201</v>
      </c>
      <c r="AA13" s="11" t="s">
        <v>202</v>
      </c>
      <c r="AB13" s="9" t="s">
        <v>203</v>
      </c>
      <c r="AD13" s="24" t="s">
        <v>204</v>
      </c>
      <c r="AE13" s="11" t="s">
        <v>205</v>
      </c>
      <c r="AF13" s="11" t="s">
        <v>206</v>
      </c>
      <c r="AG13" s="11" t="s">
        <v>207</v>
      </c>
      <c r="AI13" s="8"/>
      <c r="AJ13"/>
      <c r="AK13" s="11" t="s">
        <v>208</v>
      </c>
      <c r="AP13"/>
      <c r="AQ13"/>
      <c r="AR13" s="22" t="s">
        <v>209</v>
      </c>
      <c r="AS13" s="22" t="s">
        <v>210</v>
      </c>
      <c r="AT13" s="22" t="s">
        <v>174</v>
      </c>
      <c r="AU13" s="22" t="s">
        <v>34</v>
      </c>
      <c r="AV13" s="22" t="s">
        <v>35</v>
      </c>
      <c r="AW13" s="22" t="s">
        <v>36</v>
      </c>
      <c r="AX13"/>
    </row>
    <row r="14" spans="1:52" ht="15" customHeight="1" x14ac:dyDescent="0.2">
      <c r="A14" s="34" t="s">
        <v>211</v>
      </c>
      <c r="B14" s="4" t="s">
        <v>212</v>
      </c>
      <c r="C14" s="4"/>
      <c r="D14" s="3" t="s">
        <v>213</v>
      </c>
      <c r="E14" s="3" t="s">
        <v>214</v>
      </c>
      <c r="F14" s="3" t="s">
        <v>215</v>
      </c>
      <c r="G14" s="4" t="s">
        <v>216</v>
      </c>
      <c r="H14" s="4"/>
      <c r="I14" s="4"/>
      <c r="J14" s="34" t="s">
        <v>217</v>
      </c>
      <c r="K14" s="49" t="s">
        <v>218</v>
      </c>
      <c r="L14" s="49" t="s">
        <v>219</v>
      </c>
      <c r="M14" s="4" t="s">
        <v>220</v>
      </c>
      <c r="N14" s="4"/>
      <c r="O14"/>
      <c r="P14" s="50"/>
      <c r="Q14" s="9">
        <v>10</v>
      </c>
      <c r="S14" s="23"/>
      <c r="U14" s="11">
        <v>3035</v>
      </c>
      <c r="V14"/>
      <c r="W14" s="24" t="s">
        <v>221</v>
      </c>
      <c r="Z14" s="11" t="s">
        <v>222</v>
      </c>
      <c r="AA14" s="11" t="s">
        <v>223</v>
      </c>
      <c r="AB14" s="9" t="s">
        <v>224</v>
      </c>
      <c r="AD14" s="24" t="s">
        <v>225</v>
      </c>
      <c r="AE14" s="11" t="s">
        <v>226</v>
      </c>
      <c r="AF14" s="11" t="s">
        <v>227</v>
      </c>
      <c r="AG14" s="11" t="s">
        <v>228</v>
      </c>
      <c r="AI14" s="8"/>
      <c r="AJ14"/>
      <c r="AK14" s="11" t="s">
        <v>229</v>
      </c>
      <c r="AP14"/>
      <c r="AQ14"/>
      <c r="AR14" s="22" t="s">
        <v>230</v>
      </c>
      <c r="AS14" s="22" t="s">
        <v>210</v>
      </c>
      <c r="AT14" s="22" t="s">
        <v>174</v>
      </c>
      <c r="AU14" s="22" t="s">
        <v>34</v>
      </c>
      <c r="AV14" s="22" t="s">
        <v>56</v>
      </c>
      <c r="AW14" s="22" t="s">
        <v>36</v>
      </c>
      <c r="AX14"/>
    </row>
    <row r="15" spans="1:52" ht="15" customHeight="1" x14ac:dyDescent="0.2">
      <c r="A15" s="34" t="s">
        <v>143</v>
      </c>
      <c r="B15" s="34" t="s">
        <v>231</v>
      </c>
      <c r="C15" s="34" t="s">
        <v>232</v>
      </c>
      <c r="D15" s="3"/>
      <c r="E15" s="3"/>
      <c r="F15" s="3"/>
      <c r="G15" s="34" t="s">
        <v>233</v>
      </c>
      <c r="H15" s="34" t="s">
        <v>234</v>
      </c>
      <c r="I15" s="34" t="s">
        <v>235</v>
      </c>
      <c r="J15" s="34" t="s">
        <v>236</v>
      </c>
      <c r="K15" s="49" t="s">
        <v>236</v>
      </c>
      <c r="L15" s="49" t="s">
        <v>237</v>
      </c>
      <c r="M15" s="49" t="s">
        <v>238</v>
      </c>
      <c r="N15" s="49" t="s">
        <v>239</v>
      </c>
      <c r="O15"/>
      <c r="P15" s="50"/>
      <c r="Q15" s="9">
        <v>11</v>
      </c>
      <c r="S15" s="23"/>
      <c r="U15" s="11" t="s">
        <v>240</v>
      </c>
      <c r="V15"/>
      <c r="W15" s="24" t="s">
        <v>241</v>
      </c>
      <c r="Z15" s="11" t="s">
        <v>242</v>
      </c>
      <c r="AA15" s="11" t="s">
        <v>243</v>
      </c>
      <c r="AB15" s="9" t="s">
        <v>244</v>
      </c>
      <c r="AD15" s="24" t="s">
        <v>245</v>
      </c>
      <c r="AE15" s="11" t="s">
        <v>246</v>
      </c>
      <c r="AF15" s="11" t="s">
        <v>247</v>
      </c>
      <c r="AG15"/>
      <c r="AI15" s="8"/>
      <c r="AJ15"/>
      <c r="AK15" t="s">
        <v>248</v>
      </c>
      <c r="AP15"/>
      <c r="AQ15"/>
      <c r="AR15" s="22" t="s">
        <v>249</v>
      </c>
      <c r="AS15" s="22" t="s">
        <v>210</v>
      </c>
      <c r="AT15" s="22" t="s">
        <v>174</v>
      </c>
      <c r="AU15" s="22" t="s">
        <v>34</v>
      </c>
      <c r="AV15" s="22" t="s">
        <v>74</v>
      </c>
      <c r="AW15" s="22" t="s">
        <v>36</v>
      </c>
      <c r="AX15"/>
    </row>
    <row r="16" spans="1:52" ht="15" customHeight="1" x14ac:dyDescent="0.25">
      <c r="A16" s="51"/>
      <c r="B16" s="52"/>
      <c r="C16" s="53"/>
      <c r="D16" s="53"/>
      <c r="E16" s="53"/>
      <c r="F16" s="27"/>
      <c r="G16" s="54"/>
      <c r="H16" s="54"/>
      <c r="I16" s="54"/>
      <c r="J16" s="55"/>
      <c r="K16" s="56"/>
      <c r="L16" s="57"/>
      <c r="M16" s="58"/>
      <c r="N16" s="58"/>
      <c r="O16"/>
      <c r="P16" s="59"/>
      <c r="Q16" s="9">
        <v>12</v>
      </c>
      <c r="S16" s="23"/>
      <c r="U16" s="11" t="s">
        <v>250</v>
      </c>
      <c r="V16"/>
      <c r="W16" s="24" t="s">
        <v>251</v>
      </c>
      <c r="Z16" s="11" t="s">
        <v>252</v>
      </c>
      <c r="AA16" s="11" t="s">
        <v>253</v>
      </c>
      <c r="AB16" s="9" t="s">
        <v>254</v>
      </c>
      <c r="AD16" s="11" t="s">
        <v>255</v>
      </c>
      <c r="AE16" s="11" t="s">
        <v>256</v>
      </c>
      <c r="AF16" s="11" t="s">
        <v>257</v>
      </c>
      <c r="AG16"/>
      <c r="AI16" s="60"/>
      <c r="AJ16"/>
      <c r="AK16" t="s">
        <v>258</v>
      </c>
      <c r="AP16" s="60"/>
      <c r="AQ16"/>
      <c r="AR16" s="22" t="s">
        <v>259</v>
      </c>
      <c r="AS16" s="22" t="s">
        <v>210</v>
      </c>
      <c r="AT16" s="22" t="s">
        <v>174</v>
      </c>
      <c r="AU16" s="22" t="s">
        <v>34</v>
      </c>
      <c r="AV16" s="22" t="s">
        <v>91</v>
      </c>
      <c r="AW16" s="22" t="s">
        <v>36</v>
      </c>
      <c r="AX16"/>
    </row>
    <row r="17" spans="1:50" ht="15" customHeight="1" x14ac:dyDescent="0.25">
      <c r="A17" s="61"/>
      <c r="B17" s="52"/>
      <c r="C17" s="53"/>
      <c r="D17" s="53"/>
      <c r="E17" s="53"/>
      <c r="F17" s="27"/>
      <c r="G17" s="54"/>
      <c r="H17" s="54"/>
      <c r="I17" s="54"/>
      <c r="J17" s="55"/>
      <c r="K17" s="56"/>
      <c r="L17" s="57"/>
      <c r="M17" s="58"/>
      <c r="N17" s="58"/>
      <c r="O17"/>
      <c r="P17" s="59"/>
      <c r="Q17" s="9">
        <v>13</v>
      </c>
      <c r="S17" s="23"/>
      <c r="U17" s="11" t="s">
        <v>260</v>
      </c>
      <c r="V17"/>
      <c r="W17" s="24" t="s">
        <v>261</v>
      </c>
      <c r="Z17" s="11" t="s">
        <v>262</v>
      </c>
      <c r="AA17" s="11" t="s">
        <v>263</v>
      </c>
      <c r="AB17" s="9" t="s">
        <v>264</v>
      </c>
      <c r="AD17" s="11" t="s">
        <v>265</v>
      </c>
      <c r="AE17" s="11" t="s">
        <v>266</v>
      </c>
      <c r="AF17" s="11" t="s">
        <v>267</v>
      </c>
      <c r="AG17"/>
      <c r="AI17" s="60"/>
      <c r="AJ17"/>
      <c r="AK17" t="s">
        <v>268</v>
      </c>
      <c r="AP17" s="60"/>
      <c r="AQ17"/>
      <c r="AR17" s="22" t="s">
        <v>269</v>
      </c>
      <c r="AS17" s="22" t="s">
        <v>270</v>
      </c>
      <c r="AT17" s="22" t="s">
        <v>271</v>
      </c>
      <c r="AU17" s="22" t="s">
        <v>272</v>
      </c>
      <c r="AV17" s="22" t="s">
        <v>35</v>
      </c>
      <c r="AW17" s="22" t="s">
        <v>175</v>
      </c>
      <c r="AX17"/>
    </row>
    <row r="18" spans="1:50" ht="15" customHeight="1" x14ac:dyDescent="0.25">
      <c r="A18" s="61"/>
      <c r="B18" s="52"/>
      <c r="C18" s="53"/>
      <c r="D18" s="53"/>
      <c r="E18" s="53"/>
      <c r="F18" s="27"/>
      <c r="G18" s="54"/>
      <c r="H18" s="54"/>
      <c r="I18" s="54"/>
      <c r="J18" s="55"/>
      <c r="K18" s="56"/>
      <c r="L18" s="57"/>
      <c r="M18" s="58"/>
      <c r="N18" s="58"/>
      <c r="O18" s="59"/>
      <c r="P18" s="59"/>
      <c r="Q18" s="9">
        <v>14</v>
      </c>
      <c r="S18" s="23"/>
      <c r="U18" s="11" t="s">
        <v>273</v>
      </c>
      <c r="V18"/>
      <c r="W18" s="24" t="s">
        <v>274</v>
      </c>
      <c r="Z18" s="11" t="s">
        <v>275</v>
      </c>
      <c r="AA18" s="11" t="s">
        <v>134</v>
      </c>
      <c r="AB18" s="9" t="s">
        <v>276</v>
      </c>
      <c r="AD18" s="24" t="s">
        <v>277</v>
      </c>
      <c r="AE18" s="11" t="s">
        <v>278</v>
      </c>
      <c r="AF18" s="11" t="s">
        <v>279</v>
      </c>
      <c r="AG18"/>
      <c r="AI18" s="60"/>
      <c r="AJ18"/>
      <c r="AK18" t="s">
        <v>280</v>
      </c>
      <c r="AP18" s="60"/>
      <c r="AQ18"/>
      <c r="AR18" s="22" t="s">
        <v>281</v>
      </c>
      <c r="AS18" s="22" t="s">
        <v>282</v>
      </c>
      <c r="AT18" s="22" t="s">
        <v>271</v>
      </c>
      <c r="AU18" s="22" t="s">
        <v>272</v>
      </c>
      <c r="AV18" s="22" t="s">
        <v>56</v>
      </c>
      <c r="AW18" s="22" t="s">
        <v>175</v>
      </c>
      <c r="AX18"/>
    </row>
    <row r="19" spans="1:50" ht="15" customHeight="1" x14ac:dyDescent="0.25">
      <c r="A19" s="61"/>
      <c r="B19" s="52"/>
      <c r="C19" s="53"/>
      <c r="D19" s="53"/>
      <c r="E19" s="53"/>
      <c r="F19" s="27"/>
      <c r="G19" s="54"/>
      <c r="H19" s="54"/>
      <c r="I19" s="54"/>
      <c r="J19" s="55"/>
      <c r="K19" s="56"/>
      <c r="L19" s="57"/>
      <c r="M19" s="58"/>
      <c r="N19" s="58"/>
      <c r="O19" s="59"/>
      <c r="P19" s="59"/>
      <c r="Q19" s="9">
        <v>15</v>
      </c>
      <c r="S19" s="23"/>
      <c r="U19" s="11" t="s">
        <v>283</v>
      </c>
      <c r="V19"/>
      <c r="W19" s="11" t="s">
        <v>284</v>
      </c>
      <c r="Z19" s="11" t="s">
        <v>285</v>
      </c>
      <c r="AA19" s="11" t="s">
        <v>286</v>
      </c>
      <c r="AB19" s="9" t="s">
        <v>287</v>
      </c>
      <c r="AD19" s="24" t="s">
        <v>288</v>
      </c>
      <c r="AF19" s="11" t="s">
        <v>289</v>
      </c>
      <c r="AG19"/>
      <c r="AI19" s="60"/>
      <c r="AJ19"/>
      <c r="AK19" t="s">
        <v>290</v>
      </c>
      <c r="AP19" s="60"/>
      <c r="AQ19"/>
      <c r="AR19" s="22" t="s">
        <v>291</v>
      </c>
      <c r="AS19" s="22" t="s">
        <v>292</v>
      </c>
      <c r="AT19" s="22" t="s">
        <v>271</v>
      </c>
      <c r="AU19" s="22" t="s">
        <v>272</v>
      </c>
      <c r="AV19" s="22" t="s">
        <v>74</v>
      </c>
      <c r="AW19" s="22" t="s">
        <v>175</v>
      </c>
      <c r="AX19"/>
    </row>
    <row r="20" spans="1:50" ht="15" customHeight="1" x14ac:dyDescent="0.25">
      <c r="A20" s="61"/>
      <c r="B20" s="52"/>
      <c r="C20" s="53"/>
      <c r="D20" s="53"/>
      <c r="E20" s="53"/>
      <c r="F20" s="27"/>
      <c r="G20" s="54"/>
      <c r="H20" s="54"/>
      <c r="I20" s="54"/>
      <c r="J20" s="55"/>
      <c r="K20" s="56"/>
      <c r="L20" s="57"/>
      <c r="M20" s="58"/>
      <c r="N20" s="58"/>
      <c r="O20" s="59"/>
      <c r="P20" s="59"/>
      <c r="Q20" s="9">
        <v>16</v>
      </c>
      <c r="S20" s="23"/>
      <c r="U20" s="11" t="s">
        <v>293</v>
      </c>
      <c r="V20"/>
      <c r="W20" s="11" t="s">
        <v>113</v>
      </c>
      <c r="Z20" s="11" t="s">
        <v>294</v>
      </c>
      <c r="AA20" s="11" t="s">
        <v>295</v>
      </c>
      <c r="AB20" s="9" t="s">
        <v>296</v>
      </c>
      <c r="AD20" s="11" t="s">
        <v>297</v>
      </c>
      <c r="AF20" s="11" t="s">
        <v>298</v>
      </c>
      <c r="AG20"/>
      <c r="AI20" s="60"/>
      <c r="AJ20"/>
      <c r="AK20" t="s">
        <v>299</v>
      </c>
      <c r="AP20" s="60"/>
      <c r="AQ20"/>
      <c r="AR20" s="22" t="s">
        <v>300</v>
      </c>
      <c r="AS20" s="22" t="s">
        <v>301</v>
      </c>
      <c r="AT20" s="22" t="s">
        <v>271</v>
      </c>
      <c r="AU20" s="22" t="s">
        <v>272</v>
      </c>
      <c r="AV20" s="22" t="s">
        <v>91</v>
      </c>
      <c r="AW20" s="22" t="s">
        <v>175</v>
      </c>
      <c r="AX20"/>
    </row>
    <row r="21" spans="1:50" ht="15" customHeight="1" x14ac:dyDescent="0.25">
      <c r="A21" s="61"/>
      <c r="B21" s="52"/>
      <c r="C21" s="53"/>
      <c r="D21" s="53"/>
      <c r="E21" s="53"/>
      <c r="F21" s="27"/>
      <c r="G21" s="54"/>
      <c r="H21" s="54"/>
      <c r="I21" s="54"/>
      <c r="J21" s="55"/>
      <c r="K21" s="56"/>
      <c r="L21" s="57"/>
      <c r="M21" s="58"/>
      <c r="N21" s="58"/>
      <c r="O21" s="59"/>
      <c r="P21" s="59"/>
      <c r="Q21" s="9">
        <v>17</v>
      </c>
      <c r="S21" s="23"/>
      <c r="U21" s="11" t="s">
        <v>302</v>
      </c>
      <c r="V21"/>
      <c r="W21" s="11" t="s">
        <v>303</v>
      </c>
      <c r="Z21" s="11" t="s">
        <v>304</v>
      </c>
      <c r="AA21" s="11" t="s">
        <v>305</v>
      </c>
      <c r="AB21" s="9" t="s">
        <v>306</v>
      </c>
      <c r="AD21" s="11" t="s">
        <v>307</v>
      </c>
      <c r="AF21" s="11" t="s">
        <v>308</v>
      </c>
      <c r="AG21"/>
      <c r="AI21" s="60"/>
      <c r="AJ21"/>
      <c r="AK21" t="s">
        <v>309</v>
      </c>
      <c r="AP21" s="60"/>
      <c r="AQ21"/>
      <c r="AR21" s="22" t="s">
        <v>310</v>
      </c>
      <c r="AS21" s="22" t="s">
        <v>311</v>
      </c>
      <c r="AT21" s="22" t="s">
        <v>271</v>
      </c>
      <c r="AU21" s="22" t="s">
        <v>272</v>
      </c>
      <c r="AV21" s="22" t="s">
        <v>35</v>
      </c>
      <c r="AW21" s="22" t="s">
        <v>175</v>
      </c>
      <c r="AX21"/>
    </row>
    <row r="22" spans="1:50" ht="15" customHeight="1" x14ac:dyDescent="0.25">
      <c r="A22" s="61"/>
      <c r="B22" s="52"/>
      <c r="C22" s="53"/>
      <c r="D22" s="53"/>
      <c r="E22" s="53"/>
      <c r="F22" s="27"/>
      <c r="G22" s="54"/>
      <c r="H22" s="54"/>
      <c r="I22" s="54"/>
      <c r="J22" s="55"/>
      <c r="K22" s="56"/>
      <c r="L22" s="57"/>
      <c r="M22" s="58"/>
      <c r="N22" s="58"/>
      <c r="O22" s="59"/>
      <c r="P22" s="59"/>
      <c r="Q22" s="9">
        <v>18</v>
      </c>
      <c r="S22" s="23"/>
      <c r="U22" s="11" t="s">
        <v>312</v>
      </c>
      <c r="V22"/>
      <c r="W22" s="11" t="s">
        <v>313</v>
      </c>
      <c r="Z22" s="11" t="s">
        <v>314</v>
      </c>
      <c r="AA22" s="11" t="s">
        <v>315</v>
      </c>
      <c r="AB22" s="9" t="s">
        <v>316</v>
      </c>
      <c r="AD22" s="11" t="s">
        <v>317</v>
      </c>
      <c r="AF22" s="11" t="s">
        <v>318</v>
      </c>
      <c r="AG22"/>
      <c r="AJ22"/>
      <c r="AK22" t="s">
        <v>319</v>
      </c>
      <c r="AP22" s="60"/>
      <c r="AQ22"/>
      <c r="AR22" s="22" t="s">
        <v>320</v>
      </c>
      <c r="AS22" s="22" t="s">
        <v>321</v>
      </c>
      <c r="AT22" s="22" t="s">
        <v>271</v>
      </c>
      <c r="AU22" s="22" t="s">
        <v>272</v>
      </c>
      <c r="AV22" s="22" t="s">
        <v>56</v>
      </c>
      <c r="AW22" s="22" t="s">
        <v>175</v>
      </c>
      <c r="AX22"/>
    </row>
    <row r="23" spans="1:50" ht="15" customHeight="1" x14ac:dyDescent="0.25">
      <c r="A23" s="61"/>
      <c r="B23" s="52"/>
      <c r="C23" s="53"/>
      <c r="D23" s="53"/>
      <c r="E23" s="53"/>
      <c r="F23" s="27"/>
      <c r="G23" s="54"/>
      <c r="H23" s="54"/>
      <c r="I23" s="54"/>
      <c r="J23" s="55"/>
      <c r="K23" s="56"/>
      <c r="L23" s="57"/>
      <c r="M23" s="58"/>
      <c r="N23" s="58"/>
      <c r="O23" s="59"/>
      <c r="P23" s="59"/>
      <c r="Q23" s="9">
        <v>19</v>
      </c>
      <c r="S23" s="23"/>
      <c r="U23" s="11" t="s">
        <v>322</v>
      </c>
      <c r="V23"/>
      <c r="W23" s="11" t="s">
        <v>323</v>
      </c>
      <c r="Z23" s="11" t="s">
        <v>324</v>
      </c>
      <c r="AA23" s="11" t="s">
        <v>325</v>
      </c>
      <c r="AB23" s="9" t="s">
        <v>326</v>
      </c>
      <c r="AD23" s="11" t="s">
        <v>327</v>
      </c>
      <c r="AF23" s="11" t="s">
        <v>328</v>
      </c>
      <c r="AG23"/>
      <c r="AJ23" s="60"/>
      <c r="AK23" t="s">
        <v>329</v>
      </c>
      <c r="AQ23" s="60"/>
      <c r="AR23" s="22" t="s">
        <v>330</v>
      </c>
      <c r="AS23" s="22" t="s">
        <v>331</v>
      </c>
      <c r="AT23" s="22" t="s">
        <v>271</v>
      </c>
      <c r="AU23" s="22" t="s">
        <v>272</v>
      </c>
      <c r="AV23" s="22" t="s">
        <v>74</v>
      </c>
      <c r="AW23" s="22" t="s">
        <v>175</v>
      </c>
      <c r="AX23"/>
    </row>
    <row r="24" spans="1:50" ht="15" customHeight="1" x14ac:dyDescent="0.25">
      <c r="A24" s="61"/>
      <c r="B24" s="52"/>
      <c r="C24" s="53"/>
      <c r="D24" s="53"/>
      <c r="E24" s="53"/>
      <c r="F24" s="27"/>
      <c r="G24" s="54"/>
      <c r="H24" s="54"/>
      <c r="I24" s="54"/>
      <c r="J24" s="55"/>
      <c r="K24" s="56"/>
      <c r="L24" s="57"/>
      <c r="M24" s="58"/>
      <c r="N24" s="58"/>
      <c r="O24" s="59"/>
      <c r="P24" s="59"/>
      <c r="Q24" s="9">
        <v>20</v>
      </c>
      <c r="S24" s="23"/>
      <c r="U24" s="11" t="s">
        <v>26</v>
      </c>
      <c r="V24"/>
      <c r="W24" s="11" t="s">
        <v>332</v>
      </c>
      <c r="Z24" s="11" t="s">
        <v>333</v>
      </c>
      <c r="AA24" s="11" t="s">
        <v>334</v>
      </c>
      <c r="AB24" s="9" t="s">
        <v>335</v>
      </c>
      <c r="AD24" s="11" t="s">
        <v>336</v>
      </c>
      <c r="AF24" s="11" t="s">
        <v>337</v>
      </c>
      <c r="AG24"/>
      <c r="AJ24" s="60"/>
      <c r="AK24" t="s">
        <v>338</v>
      </c>
      <c r="AQ24" s="60"/>
      <c r="AR24" s="22" t="s">
        <v>339</v>
      </c>
      <c r="AS24" s="22" t="s">
        <v>340</v>
      </c>
      <c r="AT24" s="22" t="s">
        <v>271</v>
      </c>
      <c r="AU24" s="22" t="s">
        <v>272</v>
      </c>
      <c r="AV24" s="22" t="s">
        <v>35</v>
      </c>
      <c r="AW24" s="22" t="s">
        <v>175</v>
      </c>
      <c r="AX24"/>
    </row>
    <row r="25" spans="1:50" ht="15" customHeight="1" x14ac:dyDescent="0.25">
      <c r="A25" s="61"/>
      <c r="B25" s="52"/>
      <c r="C25" s="53"/>
      <c r="D25" s="53"/>
      <c r="E25" s="53"/>
      <c r="F25" s="27"/>
      <c r="G25" s="54"/>
      <c r="H25" s="54"/>
      <c r="I25" s="54"/>
      <c r="J25" s="55"/>
      <c r="K25" s="56"/>
      <c r="L25" s="57"/>
      <c r="M25" s="58"/>
      <c r="N25" s="58"/>
      <c r="O25" s="59"/>
      <c r="P25" s="59"/>
      <c r="Q25" s="9">
        <v>21</v>
      </c>
      <c r="S25" s="23"/>
      <c r="V25"/>
      <c r="W25" s="11" t="s">
        <v>313</v>
      </c>
      <c r="Z25" s="11" t="s">
        <v>341</v>
      </c>
      <c r="AA25" s="11" t="s">
        <v>342</v>
      </c>
      <c r="AB25" s="9" t="s">
        <v>343</v>
      </c>
      <c r="AD25" s="11" t="s">
        <v>344</v>
      </c>
      <c r="AF25" s="11" t="s">
        <v>345</v>
      </c>
      <c r="AG25"/>
      <c r="AJ25" s="60"/>
      <c r="AK25" t="s">
        <v>346</v>
      </c>
      <c r="AQ25" s="60"/>
      <c r="AR25" s="22" t="s">
        <v>347</v>
      </c>
      <c r="AS25" s="22" t="s">
        <v>348</v>
      </c>
      <c r="AT25" s="22" t="s">
        <v>271</v>
      </c>
      <c r="AU25" s="22" t="s">
        <v>272</v>
      </c>
      <c r="AV25" s="22" t="s">
        <v>74</v>
      </c>
      <c r="AW25" s="22" t="s">
        <v>175</v>
      </c>
      <c r="AX25"/>
    </row>
    <row r="26" spans="1:50" ht="15" customHeight="1" x14ac:dyDescent="0.25">
      <c r="A26" s="61"/>
      <c r="B26" s="52"/>
      <c r="C26" s="53"/>
      <c r="D26" s="53"/>
      <c r="E26" s="53"/>
      <c r="F26" s="27"/>
      <c r="G26" s="54"/>
      <c r="H26" s="54"/>
      <c r="I26" s="54"/>
      <c r="J26" s="55"/>
      <c r="K26" s="56"/>
      <c r="L26" s="57"/>
      <c r="M26" s="58"/>
      <c r="N26" s="58"/>
      <c r="O26" s="59"/>
      <c r="P26" s="59"/>
      <c r="Q26" s="9">
        <v>22</v>
      </c>
      <c r="S26" s="23"/>
      <c r="V26"/>
      <c r="W26" s="11" t="s">
        <v>323</v>
      </c>
      <c r="Z26" s="11" t="s">
        <v>349</v>
      </c>
      <c r="AA26" s="11" t="s">
        <v>350</v>
      </c>
      <c r="AB26" s="9" t="s">
        <v>351</v>
      </c>
      <c r="AD26" s="11" t="s">
        <v>352</v>
      </c>
      <c r="AF26" s="11" t="s">
        <v>353</v>
      </c>
      <c r="AG26"/>
      <c r="AJ26" s="60"/>
      <c r="AK26" t="s">
        <v>354</v>
      </c>
      <c r="AQ26" s="60"/>
      <c r="AR26" s="22" t="s">
        <v>355</v>
      </c>
      <c r="AS26" s="22" t="s">
        <v>356</v>
      </c>
      <c r="AT26" s="22" t="s">
        <v>271</v>
      </c>
      <c r="AU26" s="22" t="s">
        <v>272</v>
      </c>
      <c r="AV26" s="22" t="s">
        <v>35</v>
      </c>
      <c r="AW26" s="22" t="s">
        <v>36</v>
      </c>
      <c r="AX26"/>
    </row>
    <row r="27" spans="1:50" ht="15" customHeight="1" x14ac:dyDescent="0.25">
      <c r="A27" s="61"/>
      <c r="B27" s="52"/>
      <c r="C27" s="53"/>
      <c r="D27" s="53"/>
      <c r="E27" s="53"/>
      <c r="F27" s="27"/>
      <c r="G27" s="54"/>
      <c r="H27" s="54"/>
      <c r="I27" s="54"/>
      <c r="J27" s="55"/>
      <c r="K27" s="56"/>
      <c r="L27" s="57"/>
      <c r="M27" s="58"/>
      <c r="N27" s="58"/>
      <c r="O27" s="59"/>
      <c r="P27" s="59"/>
      <c r="Q27" s="9">
        <v>23</v>
      </c>
      <c r="S27" s="23"/>
      <c r="V27"/>
      <c r="W27" s="11" t="s">
        <v>357</v>
      </c>
      <c r="Z27" s="11" t="s">
        <v>358</v>
      </c>
      <c r="AA27" s="11" t="s">
        <v>359</v>
      </c>
      <c r="AB27" s="9" t="s">
        <v>360</v>
      </c>
      <c r="AD27" s="11" t="s">
        <v>352</v>
      </c>
      <c r="AF27" s="11" t="s">
        <v>361</v>
      </c>
      <c r="AG27"/>
      <c r="AJ27" s="60"/>
      <c r="AK27" t="s">
        <v>362</v>
      </c>
      <c r="AQ27" s="60"/>
      <c r="AR27" s="22" t="s">
        <v>363</v>
      </c>
      <c r="AS27" s="22" t="s">
        <v>356</v>
      </c>
      <c r="AT27" s="22" t="s">
        <v>271</v>
      </c>
      <c r="AU27" s="22" t="s">
        <v>272</v>
      </c>
      <c r="AV27" s="22" t="s">
        <v>56</v>
      </c>
      <c r="AW27" s="22" t="s">
        <v>36</v>
      </c>
      <c r="AX27"/>
    </row>
    <row r="28" spans="1:50" ht="15" customHeight="1" x14ac:dyDescent="0.25">
      <c r="A28" s="61"/>
      <c r="B28" s="52"/>
      <c r="C28" s="53"/>
      <c r="D28" s="53"/>
      <c r="E28" s="53"/>
      <c r="F28" s="27"/>
      <c r="G28" s="54"/>
      <c r="H28" s="54"/>
      <c r="I28" s="54"/>
      <c r="J28" s="55"/>
      <c r="K28" s="56"/>
      <c r="L28" s="57"/>
      <c r="M28" s="58"/>
      <c r="N28" s="58"/>
      <c r="O28" s="59"/>
      <c r="P28" s="59"/>
      <c r="Q28" s="9">
        <v>24</v>
      </c>
      <c r="S28" s="23"/>
      <c r="V28"/>
      <c r="W28" s="11" t="s">
        <v>364</v>
      </c>
      <c r="Z28" s="11" t="s">
        <v>365</v>
      </c>
      <c r="AA28" s="11" t="s">
        <v>366</v>
      </c>
      <c r="AB28" s="9" t="s">
        <v>367</v>
      </c>
      <c r="AD28" s="11" t="s">
        <v>368</v>
      </c>
      <c r="AF28" s="11" t="s">
        <v>369</v>
      </c>
      <c r="AG28"/>
      <c r="AJ28" s="60"/>
      <c r="AK28" t="s">
        <v>370</v>
      </c>
      <c r="AQ28" s="60"/>
      <c r="AR28" s="22" t="s">
        <v>371</v>
      </c>
      <c r="AS28" s="22" t="s">
        <v>356</v>
      </c>
      <c r="AT28" s="22" t="s">
        <v>271</v>
      </c>
      <c r="AU28" s="22" t="s">
        <v>272</v>
      </c>
      <c r="AV28" s="22" t="s">
        <v>74</v>
      </c>
      <c r="AW28" s="22" t="s">
        <v>36</v>
      </c>
      <c r="AX28"/>
    </row>
    <row r="29" spans="1:50" ht="15" customHeight="1" x14ac:dyDescent="0.25">
      <c r="A29" s="61"/>
      <c r="B29" s="52"/>
      <c r="C29" s="53"/>
      <c r="D29" s="53"/>
      <c r="E29" s="53"/>
      <c r="F29" s="27"/>
      <c r="G29" s="54"/>
      <c r="H29" s="54"/>
      <c r="I29" s="54"/>
      <c r="J29" s="55"/>
      <c r="K29" s="56"/>
      <c r="L29" s="57"/>
      <c r="M29" s="58"/>
      <c r="N29" s="58"/>
      <c r="O29" s="59"/>
      <c r="P29" s="59"/>
      <c r="Q29" s="9">
        <v>25</v>
      </c>
      <c r="S29" s="23"/>
      <c r="V29"/>
      <c r="W29" s="11" t="s">
        <v>372</v>
      </c>
      <c r="Z29" s="11" t="s">
        <v>373</v>
      </c>
      <c r="AA29" s="11" t="s">
        <v>374</v>
      </c>
      <c r="AB29" s="9" t="s">
        <v>78</v>
      </c>
      <c r="AD29" s="11" t="s">
        <v>375</v>
      </c>
      <c r="AF29" s="11" t="s">
        <v>376</v>
      </c>
      <c r="AG29"/>
      <c r="AJ29" s="60"/>
      <c r="AK29" s="11" t="s">
        <v>377</v>
      </c>
      <c r="AQ29" s="60"/>
      <c r="AR29" s="22" t="s">
        <v>378</v>
      </c>
      <c r="AS29" s="22" t="s">
        <v>356</v>
      </c>
      <c r="AT29" s="22" t="s">
        <v>271</v>
      </c>
      <c r="AU29" s="22" t="s">
        <v>272</v>
      </c>
      <c r="AV29" s="22" t="s">
        <v>91</v>
      </c>
      <c r="AW29" s="22" t="s">
        <v>36</v>
      </c>
      <c r="AX29"/>
    </row>
    <row r="30" spans="1:50" ht="15" customHeight="1" x14ac:dyDescent="0.25">
      <c r="A30" s="61"/>
      <c r="B30" s="52"/>
      <c r="C30" s="53"/>
      <c r="D30" s="53"/>
      <c r="E30" s="53"/>
      <c r="F30" s="27"/>
      <c r="G30" s="54"/>
      <c r="H30" s="54"/>
      <c r="I30" s="54"/>
      <c r="J30" s="55"/>
      <c r="K30" s="56"/>
      <c r="L30" s="57"/>
      <c r="M30" s="58"/>
      <c r="N30" s="58"/>
      <c r="O30" s="59"/>
      <c r="P30" s="59"/>
      <c r="Q30" s="9">
        <v>26</v>
      </c>
      <c r="S30" s="23"/>
      <c r="V30"/>
      <c r="W30" s="11" t="s">
        <v>379</v>
      </c>
      <c r="Z30" s="11" t="s">
        <v>380</v>
      </c>
      <c r="AA30" s="11" t="s">
        <v>381</v>
      </c>
      <c r="AB30" s="9" t="s">
        <v>382</v>
      </c>
      <c r="AD30" s="11" t="s">
        <v>383</v>
      </c>
      <c r="AF30" s="11" t="s">
        <v>384</v>
      </c>
      <c r="AG30"/>
      <c r="AJ30" s="60"/>
      <c r="AK30" s="11" t="s">
        <v>385</v>
      </c>
      <c r="AQ30" s="60"/>
      <c r="AR30" s="22" t="s">
        <v>386</v>
      </c>
      <c r="AS30" s="22" t="s">
        <v>387</v>
      </c>
      <c r="AT30" s="22" t="s">
        <v>271</v>
      </c>
      <c r="AU30" s="22" t="s">
        <v>272</v>
      </c>
      <c r="AV30" s="22" t="s">
        <v>35</v>
      </c>
      <c r="AW30" s="22" t="s">
        <v>36</v>
      </c>
      <c r="AX30"/>
    </row>
    <row r="31" spans="1:50" ht="15" customHeight="1" x14ac:dyDescent="0.25">
      <c r="A31" s="61"/>
      <c r="B31" s="52"/>
      <c r="C31" s="53"/>
      <c r="D31" s="53"/>
      <c r="E31" s="53"/>
      <c r="F31" s="27"/>
      <c r="G31" s="54"/>
      <c r="H31" s="54"/>
      <c r="I31" s="54"/>
      <c r="J31" s="55"/>
      <c r="K31" s="56"/>
      <c r="L31" s="57"/>
      <c r="M31" s="58"/>
      <c r="N31" s="58"/>
      <c r="O31" s="59"/>
      <c r="P31" s="59"/>
      <c r="Q31" s="9">
        <v>27</v>
      </c>
      <c r="S31" s="23"/>
      <c r="V31"/>
      <c r="W31" s="11" t="s">
        <v>388</v>
      </c>
      <c r="Z31" s="11" t="s">
        <v>389</v>
      </c>
      <c r="AA31" s="11" t="s">
        <v>390</v>
      </c>
      <c r="AB31" s="9" t="s">
        <v>391</v>
      </c>
      <c r="AD31" s="24" t="s">
        <v>392</v>
      </c>
      <c r="AF31" s="11" t="s">
        <v>393</v>
      </c>
      <c r="AG31"/>
      <c r="AJ31" s="60"/>
      <c r="AK31" t="s">
        <v>394</v>
      </c>
      <c r="AQ31" s="60"/>
      <c r="AR31" s="22" t="s">
        <v>395</v>
      </c>
      <c r="AS31" s="22" t="s">
        <v>387</v>
      </c>
      <c r="AT31" s="22" t="s">
        <v>271</v>
      </c>
      <c r="AU31" s="22" t="s">
        <v>272</v>
      </c>
      <c r="AV31" s="22" t="s">
        <v>56</v>
      </c>
      <c r="AW31" s="22" t="s">
        <v>36</v>
      </c>
      <c r="AX31"/>
    </row>
    <row r="32" spans="1:50" ht="15" customHeight="1" x14ac:dyDescent="0.25">
      <c r="A32" s="61"/>
      <c r="B32" s="52"/>
      <c r="C32" s="53"/>
      <c r="D32" s="53"/>
      <c r="E32" s="53"/>
      <c r="F32" s="27"/>
      <c r="G32" s="54"/>
      <c r="H32" s="54"/>
      <c r="I32" s="54"/>
      <c r="J32" s="55"/>
      <c r="K32" s="56"/>
      <c r="L32" s="57"/>
      <c r="M32" s="58"/>
      <c r="N32" s="58"/>
      <c r="O32" s="59"/>
      <c r="P32" s="59"/>
      <c r="Q32" s="9">
        <v>28</v>
      </c>
      <c r="S32" s="23"/>
      <c r="V32"/>
      <c r="W32" s="11" t="s">
        <v>396</v>
      </c>
      <c r="Z32" s="11" t="s">
        <v>397</v>
      </c>
      <c r="AA32" s="11" t="s">
        <v>398</v>
      </c>
      <c r="AB32" s="9" t="s">
        <v>399</v>
      </c>
      <c r="AD32" s="24" t="s">
        <v>400</v>
      </c>
      <c r="AF32" s="11" t="s">
        <v>401</v>
      </c>
      <c r="AG32"/>
      <c r="AJ32" s="60"/>
      <c r="AK32" t="s">
        <v>402</v>
      </c>
      <c r="AQ32" s="60"/>
      <c r="AR32" s="22" t="s">
        <v>403</v>
      </c>
      <c r="AS32" s="22" t="s">
        <v>387</v>
      </c>
      <c r="AT32" s="22" t="s">
        <v>271</v>
      </c>
      <c r="AU32" s="22" t="s">
        <v>272</v>
      </c>
      <c r="AV32" s="22" t="s">
        <v>74</v>
      </c>
      <c r="AW32" s="22" t="s">
        <v>36</v>
      </c>
      <c r="AX32"/>
    </row>
    <row r="33" spans="1:50" ht="15" customHeight="1" x14ac:dyDescent="0.25">
      <c r="A33" s="61"/>
      <c r="B33" s="52"/>
      <c r="C33" s="53"/>
      <c r="D33" s="53"/>
      <c r="E33" s="53"/>
      <c r="F33" s="27"/>
      <c r="G33" s="54"/>
      <c r="H33" s="54"/>
      <c r="I33" s="54"/>
      <c r="J33" s="55"/>
      <c r="K33" s="56"/>
      <c r="L33" s="57"/>
      <c r="M33" s="58"/>
      <c r="N33" s="58"/>
      <c r="O33" s="59"/>
      <c r="P33" s="59"/>
      <c r="Q33" s="9">
        <v>29</v>
      </c>
      <c r="S33" s="23"/>
      <c r="V33"/>
      <c r="W33" s="11" t="s">
        <v>404</v>
      </c>
      <c r="Z33" s="11" t="s">
        <v>405</v>
      </c>
      <c r="AA33" s="11" t="s">
        <v>406</v>
      </c>
      <c r="AB33" s="9" t="s">
        <v>407</v>
      </c>
      <c r="AD33" s="24" t="s">
        <v>408</v>
      </c>
      <c r="AF33" s="11" t="s">
        <v>409</v>
      </c>
      <c r="AG33" s="11" t="s">
        <v>410</v>
      </c>
      <c r="AJ33" s="60"/>
      <c r="AK33" s="11" t="s">
        <v>411</v>
      </c>
      <c r="AQ33" s="60"/>
      <c r="AR33" s="22" t="s">
        <v>412</v>
      </c>
      <c r="AS33" s="22" t="s">
        <v>387</v>
      </c>
      <c r="AT33" s="22" t="s">
        <v>271</v>
      </c>
      <c r="AU33" s="22" t="s">
        <v>272</v>
      </c>
      <c r="AV33" s="22" t="s">
        <v>91</v>
      </c>
      <c r="AW33" s="22" t="s">
        <v>36</v>
      </c>
      <c r="AX33"/>
    </row>
    <row r="34" spans="1:50" ht="15" customHeight="1" x14ac:dyDescent="0.25">
      <c r="A34" s="61"/>
      <c r="B34" s="52"/>
      <c r="C34" s="53"/>
      <c r="D34" s="53"/>
      <c r="E34" s="53"/>
      <c r="F34" s="27"/>
      <c r="G34" s="54"/>
      <c r="H34" s="54"/>
      <c r="I34" s="54"/>
      <c r="J34" s="55"/>
      <c r="K34" s="56"/>
      <c r="L34" s="57"/>
      <c r="M34" s="58"/>
      <c r="N34" s="58"/>
      <c r="O34" s="59"/>
      <c r="P34" s="59"/>
      <c r="Q34" s="9">
        <v>30</v>
      </c>
      <c r="S34" s="23"/>
      <c r="V34"/>
      <c r="W34" s="11" t="s">
        <v>26</v>
      </c>
      <c r="Z34" s="11" t="s">
        <v>413</v>
      </c>
      <c r="AA34" s="11" t="s">
        <v>414</v>
      </c>
      <c r="AB34" s="11" t="s">
        <v>415</v>
      </c>
      <c r="AD34" s="11" t="s">
        <v>416</v>
      </c>
      <c r="AF34" s="11" t="s">
        <v>417</v>
      </c>
      <c r="AJ34" s="60"/>
      <c r="AQ34" s="60"/>
      <c r="AR34" s="22" t="s">
        <v>418</v>
      </c>
      <c r="AS34" s="22" t="s">
        <v>419</v>
      </c>
      <c r="AT34" s="22" t="s">
        <v>271</v>
      </c>
      <c r="AU34" s="22" t="s">
        <v>272</v>
      </c>
      <c r="AV34" s="22" t="s">
        <v>35</v>
      </c>
      <c r="AW34" s="22" t="s">
        <v>36</v>
      </c>
      <c r="AX34"/>
    </row>
    <row r="35" spans="1:50" ht="15" customHeight="1" x14ac:dyDescent="0.25">
      <c r="A35" s="61"/>
      <c r="B35" s="52"/>
      <c r="C35" s="53"/>
      <c r="D35" s="53"/>
      <c r="E35" s="53"/>
      <c r="F35" s="27"/>
      <c r="G35" s="54"/>
      <c r="H35" s="54"/>
      <c r="I35" s="54"/>
      <c r="J35" s="55"/>
      <c r="K35" s="56"/>
      <c r="L35" s="57"/>
      <c r="M35" s="58"/>
      <c r="N35" s="58"/>
      <c r="O35" s="59"/>
      <c r="P35" s="59"/>
      <c r="Q35" s="9">
        <v>31</v>
      </c>
      <c r="S35" s="23"/>
      <c r="V35"/>
      <c r="Z35" s="11" t="s">
        <v>420</v>
      </c>
      <c r="AA35" s="11" t="s">
        <v>421</v>
      </c>
      <c r="AB35" s="11" t="s">
        <v>422</v>
      </c>
      <c r="AD35" s="11" t="s">
        <v>423</v>
      </c>
      <c r="AF35" s="11" t="s">
        <v>424</v>
      </c>
      <c r="AJ35" s="60"/>
      <c r="AQ35" s="60"/>
      <c r="AR35" s="22" t="s">
        <v>425</v>
      </c>
      <c r="AS35" s="22" t="s">
        <v>419</v>
      </c>
      <c r="AT35" s="22" t="s">
        <v>271</v>
      </c>
      <c r="AU35" s="22" t="s">
        <v>272</v>
      </c>
      <c r="AV35" s="22" t="s">
        <v>56</v>
      </c>
      <c r="AW35" s="22" t="s">
        <v>36</v>
      </c>
      <c r="AX35"/>
    </row>
    <row r="36" spans="1:50" ht="15" customHeight="1" x14ac:dyDescent="0.25">
      <c r="A36" s="61"/>
      <c r="B36" s="52"/>
      <c r="C36" s="53"/>
      <c r="D36" s="53"/>
      <c r="E36" s="53"/>
      <c r="F36" s="27"/>
      <c r="G36" s="54"/>
      <c r="H36" s="54"/>
      <c r="I36" s="54"/>
      <c r="J36" s="55"/>
      <c r="K36" s="56"/>
      <c r="L36" s="57"/>
      <c r="M36" s="58"/>
      <c r="N36" s="58"/>
      <c r="O36" s="59"/>
      <c r="P36" s="59"/>
      <c r="Q36" s="62"/>
      <c r="S36" s="23"/>
      <c r="V36"/>
      <c r="Z36" s="11" t="s">
        <v>426</v>
      </c>
      <c r="AA36" s="11" t="s">
        <v>427</v>
      </c>
      <c r="AB36" s="11" t="s">
        <v>428</v>
      </c>
      <c r="AD36" s="11" t="s">
        <v>429</v>
      </c>
      <c r="AF36" s="11" t="s">
        <v>430</v>
      </c>
      <c r="AJ36" s="60"/>
      <c r="AQ36" s="60"/>
      <c r="AR36" s="22" t="s">
        <v>431</v>
      </c>
      <c r="AS36" s="22" t="s">
        <v>419</v>
      </c>
      <c r="AT36" s="22" t="s">
        <v>271</v>
      </c>
      <c r="AU36" s="22" t="s">
        <v>272</v>
      </c>
      <c r="AV36" s="22" t="s">
        <v>74</v>
      </c>
      <c r="AW36" s="22" t="s">
        <v>36</v>
      </c>
      <c r="AX36"/>
    </row>
    <row r="37" spans="1:50" ht="15" customHeight="1" x14ac:dyDescent="0.25">
      <c r="A37" s="61"/>
      <c r="B37" s="52"/>
      <c r="C37" s="53"/>
      <c r="D37" s="53"/>
      <c r="E37" s="53"/>
      <c r="F37" s="27"/>
      <c r="G37" s="54"/>
      <c r="H37" s="54"/>
      <c r="I37" s="54"/>
      <c r="J37" s="55"/>
      <c r="K37" s="56"/>
      <c r="L37" s="57"/>
      <c r="M37" s="58"/>
      <c r="N37" s="58"/>
      <c r="O37" s="59"/>
      <c r="P37" s="59"/>
      <c r="Q37" s="62"/>
      <c r="S37" s="23"/>
      <c r="V37"/>
      <c r="Z37" s="11" t="s">
        <v>432</v>
      </c>
      <c r="AA37" s="11" t="s">
        <v>26</v>
      </c>
      <c r="AB37" s="11" t="s">
        <v>433</v>
      </c>
      <c r="AD37" s="24" t="s">
        <v>434</v>
      </c>
      <c r="AF37" s="11" t="s">
        <v>435</v>
      </c>
      <c r="AJ37" s="60"/>
      <c r="AQ37" s="60"/>
      <c r="AR37" s="22" t="s">
        <v>436</v>
      </c>
      <c r="AS37" s="22" t="s">
        <v>419</v>
      </c>
      <c r="AT37" s="22" t="s">
        <v>271</v>
      </c>
      <c r="AU37" s="22" t="s">
        <v>272</v>
      </c>
      <c r="AV37" s="22" t="s">
        <v>91</v>
      </c>
      <c r="AW37" s="22" t="s">
        <v>36</v>
      </c>
      <c r="AX37"/>
    </row>
    <row r="38" spans="1:50" ht="15" customHeight="1" x14ac:dyDescent="0.25">
      <c r="A38" s="61"/>
      <c r="B38" s="52"/>
      <c r="C38" s="53"/>
      <c r="D38" s="53"/>
      <c r="E38" s="53"/>
      <c r="F38" s="27"/>
      <c r="G38" s="54"/>
      <c r="H38" s="54"/>
      <c r="I38" s="54"/>
      <c r="J38" s="55"/>
      <c r="K38" s="56"/>
      <c r="L38" s="57"/>
      <c r="M38" s="58"/>
      <c r="N38" s="58"/>
      <c r="O38" s="59"/>
      <c r="P38" s="59"/>
      <c r="Q38" s="63" t="s">
        <v>92</v>
      </c>
      <c r="S38" s="23"/>
      <c r="V38"/>
      <c r="Z38" s="11" t="s">
        <v>437</v>
      </c>
      <c r="AB38" s="11" t="s">
        <v>438</v>
      </c>
      <c r="AD38" s="11" t="s">
        <v>439</v>
      </c>
      <c r="AF38" s="11" t="s">
        <v>440</v>
      </c>
      <c r="AJ38" s="60"/>
      <c r="AQ38" s="60"/>
      <c r="AR38" s="22" t="s">
        <v>441</v>
      </c>
      <c r="AS38" s="22" t="s">
        <v>442</v>
      </c>
      <c r="AT38" s="22" t="s">
        <v>271</v>
      </c>
      <c r="AU38" s="22" t="s">
        <v>272</v>
      </c>
      <c r="AV38" s="22" t="s">
        <v>35</v>
      </c>
      <c r="AW38" s="22" t="s">
        <v>36</v>
      </c>
      <c r="AX38"/>
    </row>
    <row r="39" spans="1:50" ht="15" customHeight="1" x14ac:dyDescent="0.25">
      <c r="A39" s="61"/>
      <c r="B39" s="52"/>
      <c r="C39" s="53"/>
      <c r="D39" s="53"/>
      <c r="E39" s="53"/>
      <c r="F39" s="27"/>
      <c r="G39" s="54"/>
      <c r="H39" s="54"/>
      <c r="I39" s="54"/>
      <c r="J39" s="55"/>
      <c r="K39" s="56"/>
      <c r="L39" s="57"/>
      <c r="M39" s="58"/>
      <c r="N39" s="58"/>
      <c r="O39" s="59"/>
      <c r="P39" s="59"/>
      <c r="Q39" s="9">
        <v>1</v>
      </c>
      <c r="S39" s="23"/>
      <c r="V39" s="24"/>
      <c r="Z39" s="11" t="s">
        <v>443</v>
      </c>
      <c r="AB39" s="11" t="s">
        <v>444</v>
      </c>
      <c r="AD39" s="11" t="s">
        <v>445</v>
      </c>
      <c r="AF39" s="11" t="s">
        <v>446</v>
      </c>
      <c r="AJ39" s="60"/>
      <c r="AQ39" s="60"/>
      <c r="AR39" s="22" t="s">
        <v>447</v>
      </c>
      <c r="AS39" s="22" t="s">
        <v>442</v>
      </c>
      <c r="AT39" s="22" t="s">
        <v>271</v>
      </c>
      <c r="AU39" s="22" t="s">
        <v>272</v>
      </c>
      <c r="AV39" s="22" t="s">
        <v>56</v>
      </c>
      <c r="AW39" s="22" t="s">
        <v>36</v>
      </c>
      <c r="AX39"/>
    </row>
    <row r="40" spans="1:50" ht="15" customHeight="1" x14ac:dyDescent="0.25">
      <c r="A40" s="61"/>
      <c r="B40" s="52"/>
      <c r="C40" s="53"/>
      <c r="D40" s="53"/>
      <c r="E40" s="53"/>
      <c r="F40" s="27"/>
      <c r="G40" s="54"/>
      <c r="H40" s="54"/>
      <c r="I40" s="54"/>
      <c r="J40" s="55"/>
      <c r="K40" s="56"/>
      <c r="L40" s="57"/>
      <c r="M40" s="58"/>
      <c r="N40" s="58"/>
      <c r="O40" s="59"/>
      <c r="P40" s="59"/>
      <c r="Q40" s="9">
        <v>2</v>
      </c>
      <c r="S40" s="23"/>
      <c r="V40" s="24"/>
      <c r="Z40" s="11" t="s">
        <v>448</v>
      </c>
      <c r="AB40" s="11" t="s">
        <v>449</v>
      </c>
      <c r="AD40" s="11" t="s">
        <v>450</v>
      </c>
      <c r="AF40" s="11" t="s">
        <v>451</v>
      </c>
      <c r="AJ40" s="60"/>
      <c r="AQ40" s="60"/>
      <c r="AR40" s="22" t="s">
        <v>452</v>
      </c>
      <c r="AS40" s="22" t="s">
        <v>442</v>
      </c>
      <c r="AT40" s="22" t="s">
        <v>271</v>
      </c>
      <c r="AU40" s="22" t="s">
        <v>272</v>
      </c>
      <c r="AV40" s="22" t="s">
        <v>74</v>
      </c>
      <c r="AW40" s="22" t="s">
        <v>36</v>
      </c>
      <c r="AX40"/>
    </row>
    <row r="41" spans="1:50" ht="15" customHeight="1" x14ac:dyDescent="0.25">
      <c r="A41" s="61"/>
      <c r="B41" s="52"/>
      <c r="C41" s="53"/>
      <c r="D41" s="53"/>
      <c r="E41" s="53"/>
      <c r="F41" s="27"/>
      <c r="G41" s="54"/>
      <c r="H41" s="54"/>
      <c r="I41" s="54"/>
      <c r="J41" s="55"/>
      <c r="K41" s="56"/>
      <c r="L41" s="57"/>
      <c r="M41" s="58"/>
      <c r="N41" s="58"/>
      <c r="O41" s="59"/>
      <c r="P41" s="59"/>
      <c r="Q41" s="9">
        <v>3</v>
      </c>
      <c r="S41" s="23"/>
      <c r="V41" s="24"/>
      <c r="Z41" s="11" t="s">
        <v>453</v>
      </c>
      <c r="AB41" s="11" t="s">
        <v>454</v>
      </c>
      <c r="AD41" s="11" t="s">
        <v>455</v>
      </c>
      <c r="AF41" s="11" t="s">
        <v>456</v>
      </c>
      <c r="AJ41" s="60"/>
      <c r="AQ41" s="60"/>
      <c r="AR41" s="22" t="s">
        <v>457</v>
      </c>
      <c r="AS41" s="22" t="s">
        <v>442</v>
      </c>
      <c r="AT41" s="22" t="s">
        <v>271</v>
      </c>
      <c r="AU41" s="22" t="s">
        <v>272</v>
      </c>
      <c r="AV41" s="22" t="s">
        <v>91</v>
      </c>
      <c r="AW41" s="22" t="s">
        <v>36</v>
      </c>
      <c r="AX41"/>
    </row>
    <row r="42" spans="1:50" ht="15" customHeight="1" x14ac:dyDescent="0.25">
      <c r="A42" s="61"/>
      <c r="B42" s="52"/>
      <c r="C42" s="53"/>
      <c r="D42" s="53"/>
      <c r="E42" s="53"/>
      <c r="F42" s="27"/>
      <c r="G42" s="54"/>
      <c r="H42" s="54"/>
      <c r="I42" s="54"/>
      <c r="J42" s="55"/>
      <c r="K42" s="56"/>
      <c r="L42" s="57"/>
      <c r="M42" s="58"/>
      <c r="N42" s="58"/>
      <c r="O42" s="59"/>
      <c r="P42" s="59"/>
      <c r="Q42" s="9">
        <v>4</v>
      </c>
      <c r="S42" s="23"/>
      <c r="V42" s="24"/>
      <c r="Z42" s="11" t="s">
        <v>458</v>
      </c>
      <c r="AB42" s="11" t="s">
        <v>459</v>
      </c>
      <c r="AD42" s="11" t="s">
        <v>460</v>
      </c>
      <c r="AF42" s="11" t="s">
        <v>461</v>
      </c>
      <c r="AJ42" s="60"/>
      <c r="AQ42" s="60"/>
      <c r="AR42" s="22" t="s">
        <v>462</v>
      </c>
      <c r="AS42" s="22" t="s">
        <v>463</v>
      </c>
      <c r="AT42" s="22" t="s">
        <v>464</v>
      </c>
      <c r="AU42" s="22" t="s">
        <v>465</v>
      </c>
      <c r="AV42" s="22" t="s">
        <v>35</v>
      </c>
      <c r="AW42" s="22" t="s">
        <v>175</v>
      </c>
      <c r="AX42"/>
    </row>
    <row r="43" spans="1:50" ht="15" customHeight="1" x14ac:dyDescent="0.25">
      <c r="A43" s="61"/>
      <c r="B43" s="52"/>
      <c r="C43" s="53"/>
      <c r="D43" s="53"/>
      <c r="E43" s="53"/>
      <c r="F43" s="27"/>
      <c r="G43" s="54"/>
      <c r="H43" s="54"/>
      <c r="I43" s="54"/>
      <c r="J43" s="55"/>
      <c r="K43" s="56"/>
      <c r="L43" s="57"/>
      <c r="M43" s="58"/>
      <c r="N43" s="58"/>
      <c r="O43" s="59"/>
      <c r="P43" s="59"/>
      <c r="Q43" s="9">
        <v>5</v>
      </c>
      <c r="S43" s="23"/>
      <c r="Z43" s="11" t="s">
        <v>466</v>
      </c>
      <c r="AB43" s="11" t="s">
        <v>422</v>
      </c>
      <c r="AD43" s="11" t="s">
        <v>467</v>
      </c>
      <c r="AF43" s="11" t="s">
        <v>26</v>
      </c>
      <c r="AJ43" s="60"/>
      <c r="AQ43" s="60"/>
      <c r="AR43" s="22" t="s">
        <v>468</v>
      </c>
      <c r="AS43" s="22" t="s">
        <v>469</v>
      </c>
      <c r="AT43" s="22" t="s">
        <v>464</v>
      </c>
      <c r="AU43" s="22" t="s">
        <v>465</v>
      </c>
      <c r="AV43" s="22" t="s">
        <v>56</v>
      </c>
      <c r="AW43" s="22" t="s">
        <v>175</v>
      </c>
      <c r="AX43"/>
    </row>
    <row r="44" spans="1:50" ht="15" customHeight="1" x14ac:dyDescent="0.25">
      <c r="A44" s="61"/>
      <c r="B44" s="52"/>
      <c r="C44" s="53"/>
      <c r="D44" s="53"/>
      <c r="E44" s="53"/>
      <c r="F44" s="27"/>
      <c r="G44" s="54"/>
      <c r="H44" s="54"/>
      <c r="I44" s="54"/>
      <c r="J44" s="55"/>
      <c r="K44" s="56"/>
      <c r="L44" s="57"/>
      <c r="M44" s="58"/>
      <c r="N44" s="58"/>
      <c r="O44" s="59"/>
      <c r="P44" s="59"/>
      <c r="Q44" s="9">
        <v>6</v>
      </c>
      <c r="S44" s="23"/>
      <c r="Z44" s="11" t="s">
        <v>470</v>
      </c>
      <c r="AB44" s="11" t="s">
        <v>471</v>
      </c>
      <c r="AD44" s="11" t="s">
        <v>472</v>
      </c>
      <c r="AJ44" s="60"/>
      <c r="AQ44" s="60"/>
      <c r="AR44" s="22" t="s">
        <v>473</v>
      </c>
      <c r="AS44" s="22" t="s">
        <v>474</v>
      </c>
      <c r="AT44" s="22" t="s">
        <v>464</v>
      </c>
      <c r="AU44" s="22" t="s">
        <v>465</v>
      </c>
      <c r="AV44" s="22" t="s">
        <v>74</v>
      </c>
      <c r="AW44" s="22" t="s">
        <v>175</v>
      </c>
      <c r="AX44"/>
    </row>
    <row r="45" spans="1:50" ht="15" customHeight="1" x14ac:dyDescent="0.25">
      <c r="A45" s="61"/>
      <c r="B45" s="52"/>
      <c r="C45" s="53"/>
      <c r="D45" s="53"/>
      <c r="E45" s="53"/>
      <c r="F45" s="27"/>
      <c r="G45" s="54"/>
      <c r="H45" s="54"/>
      <c r="I45" s="54"/>
      <c r="J45" s="55"/>
      <c r="K45" s="56"/>
      <c r="L45" s="57"/>
      <c r="M45" s="58"/>
      <c r="N45" s="58"/>
      <c r="O45" s="59"/>
      <c r="P45" s="59"/>
      <c r="Q45" s="9">
        <v>7</v>
      </c>
      <c r="S45" s="23"/>
      <c r="Z45" s="11" t="s">
        <v>475</v>
      </c>
      <c r="AB45" s="11" t="s">
        <v>476</v>
      </c>
      <c r="AD45" s="11" t="s">
        <v>477</v>
      </c>
      <c r="AJ45" s="60"/>
      <c r="AQ45" s="60"/>
      <c r="AR45" s="22" t="s">
        <v>478</v>
      </c>
      <c r="AS45" s="22" t="s">
        <v>479</v>
      </c>
      <c r="AT45" s="22" t="s">
        <v>464</v>
      </c>
      <c r="AU45" s="22" t="s">
        <v>465</v>
      </c>
      <c r="AV45" s="22" t="s">
        <v>91</v>
      </c>
      <c r="AW45" s="22" t="s">
        <v>175</v>
      </c>
      <c r="AX45"/>
    </row>
    <row r="46" spans="1:50" ht="15" customHeight="1" x14ac:dyDescent="0.25">
      <c r="A46" s="61"/>
      <c r="B46" s="52"/>
      <c r="C46" s="53"/>
      <c r="D46" s="53"/>
      <c r="E46" s="53"/>
      <c r="F46" s="27"/>
      <c r="G46" s="54"/>
      <c r="H46" s="54"/>
      <c r="I46" s="54"/>
      <c r="J46" s="55"/>
      <c r="K46" s="56"/>
      <c r="L46" s="57"/>
      <c r="M46" s="58"/>
      <c r="N46" s="58"/>
      <c r="O46" s="59"/>
      <c r="P46" s="59"/>
      <c r="Q46" s="9">
        <v>8</v>
      </c>
      <c r="S46" s="23"/>
      <c r="Z46" s="11" t="s">
        <v>480</v>
      </c>
      <c r="AB46" s="9">
        <v>100</v>
      </c>
      <c r="AD46" s="11" t="s">
        <v>481</v>
      </c>
      <c r="AJ46" s="60"/>
      <c r="AQ46" s="60"/>
      <c r="AR46" s="22" t="s">
        <v>482</v>
      </c>
      <c r="AS46" s="22" t="s">
        <v>483</v>
      </c>
      <c r="AT46" s="22" t="s">
        <v>484</v>
      </c>
      <c r="AU46" s="22" t="s">
        <v>465</v>
      </c>
      <c r="AV46" s="22" t="s">
        <v>35</v>
      </c>
      <c r="AW46" s="22" t="s">
        <v>175</v>
      </c>
      <c r="AX46"/>
    </row>
    <row r="47" spans="1:50" ht="15" customHeight="1" x14ac:dyDescent="0.25">
      <c r="A47" s="61"/>
      <c r="B47" s="52"/>
      <c r="C47" s="53"/>
      <c r="D47" s="53"/>
      <c r="E47" s="53"/>
      <c r="F47" s="27"/>
      <c r="G47" s="54"/>
      <c r="H47" s="54"/>
      <c r="I47" s="54"/>
      <c r="J47" s="55"/>
      <c r="K47" s="56"/>
      <c r="L47" s="57"/>
      <c r="M47" s="58"/>
      <c r="N47" s="58"/>
      <c r="O47" s="59"/>
      <c r="P47" s="59"/>
      <c r="Q47" s="9">
        <v>9</v>
      </c>
      <c r="S47" s="23"/>
      <c r="Z47" s="11" t="s">
        <v>485</v>
      </c>
      <c r="AB47" s="9">
        <v>106</v>
      </c>
      <c r="AD47" s="11" t="s">
        <v>486</v>
      </c>
      <c r="AJ47" s="60"/>
      <c r="AQ47" s="60"/>
      <c r="AR47" s="22" t="s">
        <v>487</v>
      </c>
      <c r="AS47" s="22" t="s">
        <v>488</v>
      </c>
      <c r="AT47" s="22" t="s">
        <v>484</v>
      </c>
      <c r="AU47" s="22" t="s">
        <v>465</v>
      </c>
      <c r="AV47" s="22" t="s">
        <v>56</v>
      </c>
      <c r="AW47" s="22" t="s">
        <v>175</v>
      </c>
      <c r="AX47"/>
    </row>
    <row r="48" spans="1:50" ht="15" customHeight="1" x14ac:dyDescent="0.25">
      <c r="A48" s="61"/>
      <c r="B48" s="52"/>
      <c r="C48" s="53"/>
      <c r="D48" s="53"/>
      <c r="E48" s="53"/>
      <c r="F48" s="27"/>
      <c r="G48" s="54"/>
      <c r="H48" s="54"/>
      <c r="I48" s="54"/>
      <c r="J48" s="55"/>
      <c r="K48" s="56"/>
      <c r="L48" s="57"/>
      <c r="M48" s="58"/>
      <c r="N48" s="58"/>
      <c r="O48" s="59"/>
      <c r="P48" s="59"/>
      <c r="Q48" s="9">
        <v>10</v>
      </c>
      <c r="S48" s="23"/>
      <c r="Z48" s="11" t="s">
        <v>489</v>
      </c>
      <c r="AB48" s="9">
        <v>300</v>
      </c>
      <c r="AD48" s="11" t="s">
        <v>490</v>
      </c>
      <c r="AJ48" s="60"/>
      <c r="AQ48" s="60"/>
      <c r="AR48" s="22" t="s">
        <v>491</v>
      </c>
      <c r="AS48" s="22" t="s">
        <v>492</v>
      </c>
      <c r="AT48" s="22" t="s">
        <v>484</v>
      </c>
      <c r="AU48" s="22" t="s">
        <v>465</v>
      </c>
      <c r="AV48" s="22" t="s">
        <v>74</v>
      </c>
      <c r="AW48" s="22" t="s">
        <v>175</v>
      </c>
      <c r="AX48"/>
    </row>
    <row r="49" spans="1:50" ht="15" customHeight="1" x14ac:dyDescent="0.25">
      <c r="A49" s="61"/>
      <c r="B49" s="52"/>
      <c r="C49" s="53"/>
      <c r="D49" s="53"/>
      <c r="E49" s="53"/>
      <c r="F49" s="27"/>
      <c r="G49" s="54"/>
      <c r="H49" s="54"/>
      <c r="I49" s="54"/>
      <c r="J49" s="55"/>
      <c r="K49" s="56"/>
      <c r="L49" s="57"/>
      <c r="M49" s="58"/>
      <c r="N49" s="58"/>
      <c r="O49" s="59"/>
      <c r="P49" s="59"/>
      <c r="Q49" s="9">
        <v>11</v>
      </c>
      <c r="S49" s="23"/>
      <c r="Z49" s="11" t="s">
        <v>493</v>
      </c>
      <c r="AB49" s="9">
        <v>301</v>
      </c>
      <c r="AD49" s="11" t="s">
        <v>494</v>
      </c>
      <c r="AJ49" s="60"/>
      <c r="AQ49" s="60"/>
      <c r="AR49" s="22" t="s">
        <v>495</v>
      </c>
      <c r="AS49" s="22" t="s">
        <v>496</v>
      </c>
      <c r="AT49" s="22" t="s">
        <v>484</v>
      </c>
      <c r="AU49" s="22" t="s">
        <v>465</v>
      </c>
      <c r="AV49" s="22" t="s">
        <v>91</v>
      </c>
      <c r="AW49" s="22" t="s">
        <v>175</v>
      </c>
      <c r="AX49"/>
    </row>
    <row r="50" spans="1:50" ht="15" customHeight="1" x14ac:dyDescent="0.25">
      <c r="A50" s="61"/>
      <c r="B50" s="52"/>
      <c r="C50" s="53"/>
      <c r="D50" s="53"/>
      <c r="E50" s="53"/>
      <c r="F50" s="27"/>
      <c r="G50" s="54"/>
      <c r="H50" s="54"/>
      <c r="I50" s="54"/>
      <c r="J50" s="55"/>
      <c r="K50" s="56"/>
      <c r="L50" s="57"/>
      <c r="M50" s="58"/>
      <c r="N50" s="58"/>
      <c r="O50" s="59"/>
      <c r="P50" s="59"/>
      <c r="Q50" s="9">
        <v>12</v>
      </c>
      <c r="S50" s="23"/>
      <c r="Z50" s="11" t="s">
        <v>497</v>
      </c>
      <c r="AB50" s="9">
        <v>302</v>
      </c>
      <c r="AD50" s="11" t="s">
        <v>498</v>
      </c>
      <c r="AJ50" s="60"/>
      <c r="AQ50" s="60"/>
      <c r="AR50" s="22" t="s">
        <v>499</v>
      </c>
      <c r="AS50" s="22" t="s">
        <v>500</v>
      </c>
      <c r="AT50" s="22" t="s">
        <v>501</v>
      </c>
      <c r="AU50" s="22" t="s">
        <v>465</v>
      </c>
      <c r="AV50" s="22" t="s">
        <v>35</v>
      </c>
      <c r="AW50" s="22" t="s">
        <v>36</v>
      </c>
      <c r="AX50"/>
    </row>
    <row r="51" spans="1:50" ht="15" customHeight="1" x14ac:dyDescent="0.25">
      <c r="A51" s="61"/>
      <c r="B51" s="52"/>
      <c r="C51" s="53"/>
      <c r="D51" s="53"/>
      <c r="E51" s="53"/>
      <c r="F51" s="27"/>
      <c r="G51" s="54"/>
      <c r="H51" s="54"/>
      <c r="I51" s="54"/>
      <c r="J51" s="55"/>
      <c r="K51" s="56"/>
      <c r="L51" s="57"/>
      <c r="M51" s="58"/>
      <c r="N51" s="58"/>
      <c r="O51" s="59"/>
      <c r="P51" s="59"/>
      <c r="Q51" s="62"/>
      <c r="S51" s="23"/>
      <c r="Z51" s="11" t="s">
        <v>502</v>
      </c>
      <c r="AB51" s="9">
        <v>306</v>
      </c>
      <c r="AD51" s="24" t="s">
        <v>26</v>
      </c>
      <c r="AJ51" s="60"/>
      <c r="AQ51" s="60"/>
      <c r="AR51" s="22" t="s">
        <v>503</v>
      </c>
      <c r="AS51" s="22" t="s">
        <v>500</v>
      </c>
      <c r="AT51" s="22" t="s">
        <v>501</v>
      </c>
      <c r="AU51" s="22" t="s">
        <v>465</v>
      </c>
      <c r="AV51" s="22" t="s">
        <v>56</v>
      </c>
      <c r="AW51" s="22" t="s">
        <v>36</v>
      </c>
      <c r="AX51"/>
    </row>
    <row r="52" spans="1:50" ht="15" customHeight="1" x14ac:dyDescent="0.25">
      <c r="A52" s="61"/>
      <c r="B52" s="52"/>
      <c r="C52" s="53"/>
      <c r="D52" s="53"/>
      <c r="E52" s="53"/>
      <c r="F52" s="27"/>
      <c r="G52" s="54"/>
      <c r="H52" s="54"/>
      <c r="I52" s="54"/>
      <c r="J52" s="55"/>
      <c r="K52" s="56"/>
      <c r="L52" s="57"/>
      <c r="M52" s="58"/>
      <c r="N52" s="58"/>
      <c r="O52" s="59"/>
      <c r="P52" s="59"/>
      <c r="Q52" s="62" t="s">
        <v>504</v>
      </c>
      <c r="S52" s="23"/>
      <c r="Z52" s="11" t="s">
        <v>505</v>
      </c>
      <c r="AB52" s="9">
        <v>311</v>
      </c>
      <c r="AJ52" s="60"/>
      <c r="AQ52" s="60"/>
      <c r="AR52" s="22" t="s">
        <v>506</v>
      </c>
      <c r="AS52" s="22" t="s">
        <v>500</v>
      </c>
      <c r="AT52" s="22" t="s">
        <v>501</v>
      </c>
      <c r="AU52" s="22" t="s">
        <v>465</v>
      </c>
      <c r="AV52" s="22" t="s">
        <v>74</v>
      </c>
      <c r="AW52" s="22" t="s">
        <v>36</v>
      </c>
      <c r="AX52"/>
    </row>
    <row r="53" spans="1:50" ht="15" customHeight="1" x14ac:dyDescent="0.25">
      <c r="A53" s="61"/>
      <c r="B53" s="52"/>
      <c r="C53" s="53"/>
      <c r="D53" s="53"/>
      <c r="E53" s="53"/>
      <c r="F53" s="27"/>
      <c r="G53" s="54"/>
      <c r="H53" s="54"/>
      <c r="I53" s="54"/>
      <c r="J53" s="55"/>
      <c r="K53" s="56"/>
      <c r="L53" s="57"/>
      <c r="M53" s="58"/>
      <c r="N53" s="58"/>
      <c r="O53" s="59"/>
      <c r="P53" s="59"/>
      <c r="Q53" s="62"/>
      <c r="S53" s="23"/>
      <c r="Z53" s="11" t="s">
        <v>507</v>
      </c>
      <c r="AB53" s="9">
        <v>501</v>
      </c>
      <c r="AJ53" s="60"/>
      <c r="AQ53" s="60"/>
      <c r="AR53" s="22" t="s">
        <v>508</v>
      </c>
      <c r="AS53" s="22" t="s">
        <v>509</v>
      </c>
      <c r="AT53" s="22" t="s">
        <v>510</v>
      </c>
      <c r="AU53" s="22" t="s">
        <v>465</v>
      </c>
      <c r="AV53" s="22" t="s">
        <v>35</v>
      </c>
      <c r="AW53" s="22" t="s">
        <v>175</v>
      </c>
      <c r="AX53"/>
    </row>
    <row r="54" spans="1:50" ht="15" customHeight="1" x14ac:dyDescent="0.25">
      <c r="A54" s="61"/>
      <c r="B54" s="52"/>
      <c r="C54" s="53"/>
      <c r="D54" s="53"/>
      <c r="E54" s="53"/>
      <c r="F54" s="27"/>
      <c r="G54" s="54"/>
      <c r="H54" s="54"/>
      <c r="I54" s="54"/>
      <c r="J54" s="55"/>
      <c r="K54" s="56"/>
      <c r="L54" s="57"/>
      <c r="M54" s="58"/>
      <c r="N54" s="58"/>
      <c r="O54" s="59"/>
      <c r="P54" s="59"/>
      <c r="Q54" s="62"/>
      <c r="S54" s="23"/>
      <c r="Z54" s="11" t="s">
        <v>511</v>
      </c>
      <c r="AB54" s="9">
        <v>710</v>
      </c>
      <c r="AJ54" s="60"/>
      <c r="AQ54" s="60"/>
      <c r="AR54" s="22" t="s">
        <v>512</v>
      </c>
      <c r="AS54" s="22" t="s">
        <v>513</v>
      </c>
      <c r="AT54" s="22" t="s">
        <v>510</v>
      </c>
      <c r="AU54" s="22" t="s">
        <v>465</v>
      </c>
      <c r="AV54" s="22" t="s">
        <v>56</v>
      </c>
      <c r="AW54" s="22" t="s">
        <v>175</v>
      </c>
      <c r="AX54"/>
    </row>
    <row r="55" spans="1:50" ht="15" customHeight="1" x14ac:dyDescent="0.25">
      <c r="A55" s="61"/>
      <c r="B55" s="52"/>
      <c r="C55" s="53"/>
      <c r="D55" s="53"/>
      <c r="E55" s="53"/>
      <c r="F55" s="27"/>
      <c r="G55" s="54"/>
      <c r="H55" s="54"/>
      <c r="I55" s="54"/>
      <c r="J55" s="55"/>
      <c r="K55" s="56"/>
      <c r="L55" s="57"/>
      <c r="M55" s="58"/>
      <c r="N55" s="58"/>
      <c r="O55" s="59"/>
      <c r="P55" s="59"/>
      <c r="Q55" s="62"/>
      <c r="S55" s="23"/>
      <c r="Z55" s="11" t="s">
        <v>514</v>
      </c>
      <c r="AB55" s="9">
        <v>800</v>
      </c>
      <c r="AJ55" s="60"/>
      <c r="AQ55" s="60"/>
      <c r="AR55" s="22" t="s">
        <v>515</v>
      </c>
      <c r="AS55" s="22" t="s">
        <v>516</v>
      </c>
      <c r="AT55" s="22" t="s">
        <v>510</v>
      </c>
      <c r="AU55" s="22" t="s">
        <v>465</v>
      </c>
      <c r="AV55" s="22" t="s">
        <v>74</v>
      </c>
      <c r="AW55" s="22" t="s">
        <v>175</v>
      </c>
      <c r="AX55"/>
    </row>
    <row r="56" spans="1:50" ht="15" x14ac:dyDescent="0.25">
      <c r="A56" s="61"/>
      <c r="B56" s="52"/>
      <c r="C56" s="53"/>
      <c r="D56" s="53"/>
      <c r="E56" s="53"/>
      <c r="F56" s="27"/>
      <c r="G56" s="54"/>
      <c r="H56" s="54"/>
      <c r="I56" s="54"/>
      <c r="J56" s="55"/>
      <c r="K56" s="56"/>
      <c r="L56" s="57"/>
      <c r="M56" s="58"/>
      <c r="N56" s="58"/>
      <c r="O56" s="59"/>
      <c r="P56" s="59"/>
      <c r="Q56" s="62"/>
      <c r="S56" s="23"/>
      <c r="Z56" s="11" t="s">
        <v>517</v>
      </c>
      <c r="AB56" s="9">
        <v>808</v>
      </c>
      <c r="AJ56" s="60"/>
      <c r="AQ56" s="60"/>
      <c r="AR56" s="22" t="s">
        <v>518</v>
      </c>
      <c r="AS56" s="22" t="s">
        <v>519</v>
      </c>
      <c r="AT56" s="22" t="s">
        <v>510</v>
      </c>
      <c r="AU56" s="22" t="s">
        <v>465</v>
      </c>
      <c r="AV56" s="22" t="s">
        <v>91</v>
      </c>
      <c r="AW56" s="22" t="s">
        <v>175</v>
      </c>
      <c r="AX56"/>
    </row>
    <row r="57" spans="1:50" ht="15" x14ac:dyDescent="0.25">
      <c r="A57" s="61"/>
      <c r="B57" s="52"/>
      <c r="C57" s="53"/>
      <c r="D57" s="53"/>
      <c r="E57" s="53"/>
      <c r="F57" s="27"/>
      <c r="G57" s="54"/>
      <c r="H57" s="54"/>
      <c r="I57" s="54"/>
      <c r="J57" s="55"/>
      <c r="K57" s="56"/>
      <c r="L57" s="57"/>
      <c r="M57" s="58"/>
      <c r="N57" s="58"/>
      <c r="O57" s="59"/>
      <c r="P57" s="59"/>
      <c r="Q57" s="62"/>
      <c r="S57" s="23"/>
      <c r="Z57" s="11" t="s">
        <v>520</v>
      </c>
      <c r="AB57" s="9" t="s">
        <v>26</v>
      </c>
      <c r="AJ57" s="60"/>
      <c r="AQ57" s="60"/>
      <c r="AR57" s="60"/>
      <c r="AS57" s="60"/>
      <c r="AT57" s="60"/>
      <c r="AU57" s="60"/>
      <c r="AV57" s="60"/>
      <c r="AW57" s="60"/>
      <c r="AX57" s="60"/>
    </row>
    <row r="58" spans="1:50" ht="15" x14ac:dyDescent="0.25">
      <c r="A58" s="61"/>
      <c r="B58" s="52"/>
      <c r="C58" s="53"/>
      <c r="D58" s="53"/>
      <c r="E58" s="53"/>
      <c r="F58" s="27"/>
      <c r="G58" s="54"/>
      <c r="H58" s="54"/>
      <c r="I58" s="54"/>
      <c r="J58" s="55"/>
      <c r="K58" s="56"/>
      <c r="L58" s="57"/>
      <c r="M58" s="58"/>
      <c r="N58" s="58"/>
      <c r="O58" s="59"/>
      <c r="P58" s="59"/>
      <c r="Q58" s="62"/>
      <c r="S58" s="23"/>
      <c r="Z58" s="11" t="s">
        <v>521</v>
      </c>
      <c r="AB58" s="9"/>
      <c r="AJ58" s="60"/>
      <c r="AQ58" s="60"/>
      <c r="AR58" s="60"/>
      <c r="AS58" s="60"/>
      <c r="AT58" s="60"/>
      <c r="AU58" s="60"/>
      <c r="AV58" s="60"/>
      <c r="AW58" s="60"/>
      <c r="AX58" s="60"/>
    </row>
    <row r="59" spans="1:50" ht="15" x14ac:dyDescent="0.25">
      <c r="A59" s="61"/>
      <c r="B59" s="52"/>
      <c r="C59" s="53"/>
      <c r="D59" s="53"/>
      <c r="E59" s="53"/>
      <c r="F59" s="27"/>
      <c r="G59" s="54"/>
      <c r="H59" s="54"/>
      <c r="I59" s="54"/>
      <c r="J59" s="55"/>
      <c r="K59" s="56"/>
      <c r="L59" s="57"/>
      <c r="M59" s="58"/>
      <c r="N59" s="58"/>
      <c r="O59" s="59"/>
      <c r="P59" s="59"/>
      <c r="Q59" s="62"/>
      <c r="S59" s="23"/>
      <c r="Z59" s="11" t="s">
        <v>522</v>
      </c>
      <c r="AB59" s="9"/>
      <c r="AJ59" s="60"/>
      <c r="AQ59" s="60"/>
      <c r="AR59" s="60"/>
      <c r="AS59" s="60"/>
      <c r="AT59" s="60"/>
      <c r="AU59" s="60"/>
      <c r="AV59" s="60"/>
      <c r="AW59" s="60"/>
      <c r="AX59" s="60"/>
    </row>
    <row r="60" spans="1:50" ht="15" x14ac:dyDescent="0.25">
      <c r="A60" s="61"/>
      <c r="B60" s="52"/>
      <c r="C60" s="53"/>
      <c r="D60" s="53"/>
      <c r="E60" s="53"/>
      <c r="F60" s="27"/>
      <c r="G60" s="54"/>
      <c r="H60" s="54"/>
      <c r="I60" s="54"/>
      <c r="J60" s="55"/>
      <c r="K60" s="56"/>
      <c r="L60" s="57"/>
      <c r="M60" s="58"/>
      <c r="N60" s="58"/>
      <c r="O60" s="59"/>
      <c r="P60" s="59"/>
      <c r="Q60" s="62"/>
      <c r="S60" s="23"/>
      <c r="Z60" s="11" t="s">
        <v>523</v>
      </c>
      <c r="AB60" s="9"/>
      <c r="AJ60" s="60"/>
      <c r="AQ60" s="60"/>
      <c r="AR60" s="60"/>
      <c r="AS60" s="60"/>
      <c r="AT60" s="60"/>
      <c r="AU60" s="60"/>
      <c r="AV60" s="60"/>
      <c r="AW60" s="60"/>
      <c r="AX60" s="60"/>
    </row>
    <row r="61" spans="1:50" ht="15" x14ac:dyDescent="0.25">
      <c r="A61" s="61"/>
      <c r="B61" s="52"/>
      <c r="C61" s="53"/>
      <c r="D61" s="53"/>
      <c r="E61" s="53"/>
      <c r="F61" s="27"/>
      <c r="G61" s="54"/>
      <c r="H61" s="54"/>
      <c r="I61" s="54"/>
      <c r="J61" s="55"/>
      <c r="K61" s="56"/>
      <c r="L61" s="57"/>
      <c r="M61" s="58"/>
      <c r="N61" s="58"/>
      <c r="O61" s="59"/>
      <c r="P61" s="59"/>
      <c r="Q61" s="62"/>
      <c r="S61" s="23"/>
      <c r="Z61" s="11" t="s">
        <v>524</v>
      </c>
      <c r="AB61" s="9"/>
      <c r="AJ61" s="60"/>
      <c r="AQ61" s="60"/>
      <c r="AR61" s="60"/>
      <c r="AS61" s="60"/>
      <c r="AT61" s="60"/>
      <c r="AU61" s="60"/>
      <c r="AV61" s="60"/>
      <c r="AW61" s="60"/>
      <c r="AX61" s="60"/>
    </row>
    <row r="62" spans="1:50" ht="15" x14ac:dyDescent="0.25">
      <c r="A62" s="61"/>
      <c r="B62" s="52"/>
      <c r="C62" s="53"/>
      <c r="D62" s="53"/>
      <c r="E62" s="53"/>
      <c r="F62" s="27"/>
      <c r="G62" s="54"/>
      <c r="H62" s="54"/>
      <c r="I62" s="54"/>
      <c r="J62" s="55"/>
      <c r="K62" s="56"/>
      <c r="L62" s="57"/>
      <c r="M62" s="58"/>
      <c r="N62" s="58"/>
      <c r="O62" s="59"/>
      <c r="P62" s="59"/>
      <c r="Q62" s="62"/>
      <c r="S62" s="23"/>
      <c r="Z62" s="11" t="s">
        <v>525</v>
      </c>
      <c r="AB62" s="9"/>
      <c r="AJ62" s="60"/>
      <c r="AQ62" s="60"/>
      <c r="AR62" s="60"/>
      <c r="AS62" s="60"/>
      <c r="AT62" s="60"/>
      <c r="AU62" s="60"/>
      <c r="AV62" s="60"/>
      <c r="AW62" s="60"/>
      <c r="AX62" s="60"/>
    </row>
    <row r="63" spans="1:50" ht="15" x14ac:dyDescent="0.25">
      <c r="A63" s="61"/>
      <c r="B63" s="52"/>
      <c r="C63" s="53"/>
      <c r="D63" s="53"/>
      <c r="E63" s="53"/>
      <c r="F63" s="27"/>
      <c r="G63" s="54"/>
      <c r="H63" s="54"/>
      <c r="I63" s="54"/>
      <c r="J63" s="55"/>
      <c r="K63" s="56"/>
      <c r="L63" s="57"/>
      <c r="M63" s="58"/>
      <c r="N63" s="58"/>
      <c r="O63" s="59"/>
      <c r="P63" s="59"/>
      <c r="Q63" s="62"/>
      <c r="S63" s="23"/>
      <c r="Z63" s="11" t="s">
        <v>526</v>
      </c>
      <c r="AB63" s="9"/>
      <c r="AJ63" s="60"/>
      <c r="AQ63" s="60"/>
      <c r="AR63" s="60"/>
      <c r="AS63" s="60"/>
      <c r="AT63" s="60"/>
      <c r="AU63" s="60"/>
      <c r="AV63" s="60"/>
      <c r="AW63" s="60"/>
      <c r="AX63" s="60"/>
    </row>
    <row r="64" spans="1:50" ht="15" x14ac:dyDescent="0.25">
      <c r="A64" s="61"/>
      <c r="B64" s="52"/>
      <c r="C64" s="53"/>
      <c r="D64" s="53"/>
      <c r="E64" s="53"/>
      <c r="F64" s="27"/>
      <c r="G64" s="54"/>
      <c r="H64" s="54"/>
      <c r="I64" s="54"/>
      <c r="J64" s="55"/>
      <c r="K64" s="56"/>
      <c r="L64" s="57"/>
      <c r="M64" s="58"/>
      <c r="N64" s="58"/>
      <c r="O64" s="59"/>
      <c r="P64" s="59"/>
      <c r="Q64" s="62"/>
      <c r="S64" s="23"/>
      <c r="Z64" s="11" t="s">
        <v>527</v>
      </c>
      <c r="AB64" s="9"/>
      <c r="AJ64" s="60"/>
      <c r="AQ64" s="60"/>
      <c r="AR64" s="60"/>
      <c r="AS64" s="60"/>
      <c r="AT64" s="60"/>
      <c r="AU64" s="60"/>
      <c r="AV64" s="60"/>
      <c r="AW64" s="60"/>
      <c r="AX64" s="60"/>
    </row>
    <row r="65" spans="1:43" ht="15" x14ac:dyDescent="0.25">
      <c r="A65" s="61"/>
      <c r="B65" s="52"/>
      <c r="C65" s="53"/>
      <c r="D65" s="53"/>
      <c r="E65" s="53"/>
      <c r="F65" s="27"/>
      <c r="G65" s="54"/>
      <c r="H65" s="54"/>
      <c r="I65" s="54"/>
      <c r="J65" s="55"/>
      <c r="K65" s="56"/>
      <c r="L65" s="57"/>
      <c r="M65" s="58"/>
      <c r="N65" s="58"/>
      <c r="O65" s="59"/>
      <c r="P65" s="59"/>
      <c r="Q65" s="62"/>
      <c r="S65" s="23"/>
      <c r="Z65" s="11" t="s">
        <v>528</v>
      </c>
      <c r="AB65" s="9"/>
      <c r="AJ65" s="60"/>
      <c r="AQ65" s="60"/>
    </row>
    <row r="66" spans="1:43" x14ac:dyDescent="0.2">
      <c r="Q66" s="62"/>
      <c r="S66" s="23"/>
      <c r="Z66" s="11" t="s">
        <v>26</v>
      </c>
      <c r="AJ66" s="60"/>
      <c r="AQ66" s="60"/>
    </row>
  </sheetData>
  <sheetProtection insertColumns="0" insertRows="0" deleteColumns="0" deleteRows="0"/>
  <autoFilter ref="AR1:AW64"/>
  <mergeCells count="9">
    <mergeCell ref="M14:N14"/>
    <mergeCell ref="C4:E4"/>
    <mergeCell ref="G4:I4"/>
    <mergeCell ref="H7:J7"/>
    <mergeCell ref="B14:C14"/>
    <mergeCell ref="D14:D15"/>
    <mergeCell ref="E14:E15"/>
    <mergeCell ref="F14:F15"/>
    <mergeCell ref="G14:I14"/>
  </mergeCells>
  <dataValidations count="24">
    <dataValidation type="list" allowBlank="1" showErrorMessage="1" sqref="G16:I65">
      <formula1>afirma</formula1>
      <formula2>0</formula2>
    </dataValidation>
    <dataValidation type="list" allowBlank="1" showErrorMessage="1" errorTitle="Valor fuera de rango" error="Sólo puedes anotar una nota de 1 a 7 sin decimales, o &quot;No Sabe&quot;" sqref="J16:J65">
      <formula1>notas</formula1>
      <formula2>0</formula2>
    </dataValidation>
    <dataValidation type="list" allowBlank="1" showErrorMessage="1" sqref="K16:K65">
      <formula1>notas</formula1>
      <formula2>0</formula2>
    </dataValidation>
    <dataValidation type="list" allowBlank="1" showErrorMessage="1" sqref="D16:D65">
      <formula1>$S$2:$S$3</formula1>
      <formula2>0</formula2>
    </dataValidation>
    <dataValidation type="list" allowBlank="1" showErrorMessage="1" sqref="B16:B65">
      <formula1>MARCAS</formula1>
      <formula2>0</formula2>
    </dataValidation>
    <dataValidation type="list" allowBlank="1" showErrorMessage="1" sqref="C4:E4">
      <formula1>COMPAÑÍA</formula1>
      <formula2>0</formula2>
    </dataValidation>
    <dataValidation type="list" allowBlank="1" showErrorMessage="1" sqref="D7">
      <formula1>Mes</formula1>
      <formula2>0</formula2>
    </dataValidation>
    <dataValidation type="list" allowBlank="1" showErrorMessage="1" sqref="F16:F65">
      <formula1>$S$4:$S$9</formula1>
      <formula2>0</formula2>
    </dataValidation>
    <dataValidation type="list" allowBlank="1" showInputMessage="1" showErrorMessage="1" sqref="U2">
      <formula1>$U$3:$U$23</formula1>
      <formula2>0</formula2>
    </dataValidation>
    <dataValidation type="list" allowBlank="1" showInputMessage="1" showErrorMessage="1" sqref="Z2">
      <formula1>$Z$3:$Z$66+$Z$3:$Z$66</formula1>
      <formula2>0</formula2>
    </dataValidation>
    <dataValidation type="list" allowBlank="1" showInputMessage="1" showErrorMessage="1" sqref="AA2">
      <formula1>$AA$3:$AA$48</formula1>
      <formula2>0</formula2>
    </dataValidation>
    <dataValidation type="list" allowBlank="1" showInputMessage="1" showErrorMessage="1" sqref="AB2">
      <formula1>$AB$3:$AB$30</formula1>
      <formula2>0</formula2>
    </dataValidation>
    <dataValidation type="list" allowBlank="1" showInputMessage="1" showErrorMessage="1" sqref="AD2">
      <formula1>$AD$3:$AD$36</formula1>
      <formula2>0</formula2>
    </dataValidation>
    <dataValidation type="list" allowBlank="1" showInputMessage="1" showErrorMessage="1" sqref="AF2">
      <formula1>$AF$3:$AF$54</formula1>
      <formula2>0</formula2>
    </dataValidation>
    <dataValidation type="list" allowBlank="1" showInputMessage="1" showErrorMessage="1" sqref="AG2">
      <formula1>$AG$3:$AG$16</formula1>
      <formula2>0</formula2>
    </dataValidation>
    <dataValidation type="list" allowBlank="1" showInputMessage="1" showErrorMessage="1" sqref="Y2">
      <formula1>$Y$3:$Y$11</formula1>
      <formula2>0</formula2>
    </dataValidation>
    <dataValidation type="list" allowBlank="1" showInputMessage="1" showErrorMessage="1" sqref="V2">
      <formula1>#REF!</formula1>
      <formula2>0</formula2>
    </dataValidation>
    <dataValidation type="list" allowBlank="1" showInputMessage="1" showErrorMessage="1" sqref="X2 AC2 AE2 AH2:AI2">
      <formula1>$U$2:$AI$2</formula1>
      <formula2>0</formula2>
    </dataValidation>
    <dataValidation type="list" allowBlank="1" showInputMessage="1" showErrorMessage="1" sqref="W2">
      <formula1>$U$2:$AG$2</formula1>
      <formula2>0</formula2>
    </dataValidation>
    <dataValidation type="list" allowBlank="1" showInputMessage="1" showErrorMessage="1" sqref="N16:N65 P16:P17 O18:P65">
      <formula1>$AL$3:$AL$9</formula1>
      <formula2>0</formula2>
    </dataValidation>
    <dataValidation type="list" allowBlank="1" showInputMessage="1" showErrorMessage="1" sqref="M16:M65">
      <formula1>Cambios</formula1>
      <formula2>0</formula2>
    </dataValidation>
    <dataValidation type="list" allowBlank="1" showErrorMessage="1" sqref="C16:C65">
      <formula1>INDIRECT(#REF!)</formula1>
      <formula2>0</formula2>
    </dataValidation>
    <dataValidation type="list" allowBlank="1" showErrorMessage="1" sqref="E16:E65">
      <formula1>Modal_equip</formula1>
      <formula2>0</formula2>
    </dataValidation>
    <dataValidation type="list" allowBlank="1" showErrorMessage="1" sqref="C7">
      <formula1>Día</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zoomScaleNormal="100" workbookViewId="0">
      <selection activeCell="C46" sqref="C46"/>
    </sheetView>
  </sheetViews>
  <sheetFormatPr baseColWidth="10" defaultColWidth="9.140625" defaultRowHeight="12.75" x14ac:dyDescent="0.2"/>
  <cols>
    <col min="1" max="1" width="54.42578125"/>
    <col min="2" max="2" width="57.42578125" style="64"/>
    <col min="3" max="3" width="32.5703125"/>
    <col min="4" max="1025" width="10.7109375"/>
  </cols>
  <sheetData>
    <row r="1" spans="1:2" ht="15.75" x14ac:dyDescent="0.25">
      <c r="A1" s="65" t="s">
        <v>529</v>
      </c>
      <c r="B1"/>
    </row>
    <row r="2" spans="1:2" x14ac:dyDescent="0.2">
      <c r="B2"/>
    </row>
    <row r="3" spans="1:2" x14ac:dyDescent="0.2">
      <c r="A3" s="66" t="s">
        <v>530</v>
      </c>
      <c r="B3"/>
    </row>
    <row r="5" spans="1:2" ht="25.5" x14ac:dyDescent="0.2">
      <c r="A5" s="67" t="s">
        <v>531</v>
      </c>
      <c r="B5" s="68" t="s">
        <v>532</v>
      </c>
    </row>
    <row r="6" spans="1:2" x14ac:dyDescent="0.2">
      <c r="A6" s="67" t="s">
        <v>533</v>
      </c>
      <c r="B6" s="68" t="s">
        <v>534</v>
      </c>
    </row>
    <row r="7" spans="1:2" x14ac:dyDescent="0.2">
      <c r="A7" s="67" t="s">
        <v>535</v>
      </c>
      <c r="B7" s="68" t="s">
        <v>536</v>
      </c>
    </row>
    <row r="8" spans="1:2" ht="25.5" x14ac:dyDescent="0.2">
      <c r="A8" s="67" t="s">
        <v>537</v>
      </c>
      <c r="B8" s="68" t="s">
        <v>538</v>
      </c>
    </row>
    <row r="9" spans="1:2" ht="25.5" x14ac:dyDescent="0.2">
      <c r="A9" s="2" t="s">
        <v>539</v>
      </c>
      <c r="B9" s="68" t="s">
        <v>538</v>
      </c>
    </row>
    <row r="10" spans="1:2" ht="25.5" x14ac:dyDescent="0.2">
      <c r="A10" s="2"/>
      <c r="B10" s="68" t="s">
        <v>540</v>
      </c>
    </row>
    <row r="11" spans="1:2" ht="51" x14ac:dyDescent="0.2">
      <c r="A11" s="67" t="s">
        <v>541</v>
      </c>
      <c r="B11" s="68" t="s">
        <v>542</v>
      </c>
    </row>
    <row r="12" spans="1:2" ht="25.5" x14ac:dyDescent="0.2">
      <c r="A12" s="67" t="s">
        <v>543</v>
      </c>
      <c r="B12" s="68" t="s">
        <v>544</v>
      </c>
    </row>
    <row r="13" spans="1:2" x14ac:dyDescent="0.2">
      <c r="B13"/>
    </row>
    <row r="15" spans="1:2" ht="15.75" x14ac:dyDescent="0.25">
      <c r="A15" s="69" t="s">
        <v>545</v>
      </c>
      <c r="B15"/>
    </row>
    <row r="16" spans="1:2" ht="38.25" x14ac:dyDescent="0.2">
      <c r="B16" s="68" t="s">
        <v>546</v>
      </c>
    </row>
    <row r="17" spans="1:3" ht="38.25" x14ac:dyDescent="0.2">
      <c r="A17" s="70" t="s">
        <v>547</v>
      </c>
      <c r="B17" s="71" t="s">
        <v>548</v>
      </c>
    </row>
    <row r="18" spans="1:3" ht="38.25" x14ac:dyDescent="0.2">
      <c r="A18" s="67" t="s">
        <v>549</v>
      </c>
      <c r="B18" s="68" t="s">
        <v>550</v>
      </c>
    </row>
    <row r="19" spans="1:3" ht="25.5" x14ac:dyDescent="0.2">
      <c r="A19" s="67" t="s">
        <v>551</v>
      </c>
      <c r="B19" s="68" t="s">
        <v>552</v>
      </c>
    </row>
    <row r="20" spans="1:3" ht="25.5" x14ac:dyDescent="0.2">
      <c r="A20" s="67" t="s">
        <v>553</v>
      </c>
      <c r="B20" s="68" t="s">
        <v>554</v>
      </c>
    </row>
    <row r="21" spans="1:3" ht="25.5" x14ac:dyDescent="0.2">
      <c r="A21" s="67" t="s">
        <v>555</v>
      </c>
      <c r="B21" s="68" t="s">
        <v>556</v>
      </c>
    </row>
    <row r="22" spans="1:3" ht="25.5" x14ac:dyDescent="0.2">
      <c r="A22" s="67" t="s">
        <v>557</v>
      </c>
      <c r="B22" s="68" t="s">
        <v>558</v>
      </c>
    </row>
    <row r="23" spans="1:3" ht="25.5" x14ac:dyDescent="0.2">
      <c r="A23" s="67" t="s">
        <v>559</v>
      </c>
      <c r="B23" s="68" t="s">
        <v>560</v>
      </c>
    </row>
    <row r="24" spans="1:3" ht="25.5" x14ac:dyDescent="0.2">
      <c r="A24" s="67" t="s">
        <v>561</v>
      </c>
      <c r="B24" s="68" t="s">
        <v>562</v>
      </c>
    </row>
    <row r="25" spans="1:3" x14ac:dyDescent="0.2">
      <c r="A25" s="72"/>
      <c r="B25" s="73"/>
    </row>
    <row r="26" spans="1:3" ht="140.25" x14ac:dyDescent="0.2">
      <c r="A26" s="74" t="s">
        <v>563</v>
      </c>
      <c r="B26" s="75" t="s">
        <v>564</v>
      </c>
    </row>
    <row r="27" spans="1:3" x14ac:dyDescent="0.2">
      <c r="B27"/>
    </row>
    <row r="28" spans="1:3" ht="38.25" x14ac:dyDescent="0.2">
      <c r="A28" s="76" t="s">
        <v>565</v>
      </c>
      <c r="B28" s="77" t="s">
        <v>566</v>
      </c>
    </row>
    <row r="29" spans="1:3" x14ac:dyDescent="0.2">
      <c r="B29" s="78" t="s">
        <v>567</v>
      </c>
      <c r="C29" s="79" t="s">
        <v>568</v>
      </c>
    </row>
    <row r="30" spans="1:3" x14ac:dyDescent="0.2">
      <c r="B30" s="77" t="s">
        <v>232</v>
      </c>
      <c r="C30" s="80" t="s">
        <v>569</v>
      </c>
    </row>
    <row r="31" spans="1:3" x14ac:dyDescent="0.2">
      <c r="B31" s="81"/>
      <c r="C31" s="82" t="s">
        <v>570</v>
      </c>
    </row>
    <row r="32" spans="1:3" x14ac:dyDescent="0.2">
      <c r="B32" s="81"/>
      <c r="C32" s="82" t="s">
        <v>571</v>
      </c>
    </row>
    <row r="33" spans="1:3" x14ac:dyDescent="0.2">
      <c r="B33" s="81"/>
      <c r="C33" s="82" t="s">
        <v>572</v>
      </c>
    </row>
    <row r="34" spans="1:3" x14ac:dyDescent="0.2">
      <c r="B34" s="81"/>
      <c r="C34" s="82" t="s">
        <v>573</v>
      </c>
    </row>
    <row r="35" spans="1:3" x14ac:dyDescent="0.2">
      <c r="B35" s="81"/>
      <c r="C35" s="82" t="s">
        <v>574</v>
      </c>
    </row>
    <row r="36" spans="1:3" x14ac:dyDescent="0.2">
      <c r="B36" s="81"/>
      <c r="C36" s="82" t="s">
        <v>575</v>
      </c>
    </row>
    <row r="37" spans="1:3" x14ac:dyDescent="0.2">
      <c r="B37" s="77" t="s">
        <v>576</v>
      </c>
      <c r="C37" s="79" t="s">
        <v>53</v>
      </c>
    </row>
    <row r="38" spans="1:3" x14ac:dyDescent="0.2">
      <c r="B38" s="81"/>
      <c r="C38" s="83" t="s">
        <v>72</v>
      </c>
    </row>
    <row r="39" spans="1:3" x14ac:dyDescent="0.2">
      <c r="B39" s="81"/>
      <c r="C39" s="83" t="s">
        <v>89</v>
      </c>
    </row>
    <row r="40" spans="1:3" x14ac:dyDescent="0.2">
      <c r="B40" s="81"/>
      <c r="C40" s="83" t="s">
        <v>106</v>
      </c>
    </row>
    <row r="41" spans="1:3" x14ac:dyDescent="0.2">
      <c r="B41" s="81"/>
      <c r="C41" s="82" t="s">
        <v>124</v>
      </c>
    </row>
    <row r="42" spans="1:3" x14ac:dyDescent="0.2">
      <c r="B42" s="81"/>
      <c r="C42" s="82" t="s">
        <v>577</v>
      </c>
    </row>
    <row r="43" spans="1:3" x14ac:dyDescent="0.2">
      <c r="B43" s="84"/>
      <c r="C43" s="85" t="s">
        <v>578</v>
      </c>
    </row>
    <row r="44" spans="1:3" ht="25.5" x14ac:dyDescent="0.2">
      <c r="B44" s="71" t="s">
        <v>579</v>
      </c>
    </row>
    <row r="45" spans="1:3" x14ac:dyDescent="0.2">
      <c r="B45"/>
    </row>
    <row r="46" spans="1:3" ht="51" x14ac:dyDescent="0.2">
      <c r="A46" s="74" t="s">
        <v>580</v>
      </c>
      <c r="B46" s="68" t="s">
        <v>581</v>
      </c>
    </row>
    <row r="47" spans="1:3" ht="25.5" x14ac:dyDescent="0.2">
      <c r="B47" s="77" t="s">
        <v>582</v>
      </c>
    </row>
    <row r="48" spans="1:3" ht="25.5" x14ac:dyDescent="0.2">
      <c r="B48" s="68" t="s">
        <v>583</v>
      </c>
    </row>
  </sheetData>
  <sheetProtection sheet="1" objects="1" scenarios="1" insertColumns="0" insertRows="0" deleteColumns="0" deleteRows="0"/>
  <mergeCells count="1">
    <mergeCell ref="A9:A10"/>
  </mergeCells>
  <pageMargins left="0.75" right="0.75" top="1" bottom="1" header="0.51180555555555496" footer="0.51180555555555496"/>
  <pageSetup paperSize="0" scale="0" firstPageNumber="0" orientation="portrait" usePrinterDefaults="0" horizontalDpi="0" verticalDpi="0" copies="0"/>
  <rowBreaks count="2" manualBreakCount="2">
    <brk id="14" max="16383" man="1"/>
    <brk id="2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
  <sheetViews>
    <sheetView topLeftCell="C1" zoomScale="90" zoomScaleNormal="90" workbookViewId="0">
      <selection activeCell="C150" sqref="C150"/>
    </sheetView>
  </sheetViews>
  <sheetFormatPr baseColWidth="10" defaultColWidth="9.140625" defaultRowHeight="12.75" x14ac:dyDescent="0.2"/>
  <cols>
    <col min="1" max="1" width="10.7109375"/>
    <col min="2" max="5" width="18.85546875"/>
    <col min="6" max="8" width="10.7109375"/>
    <col min="9" max="9" width="20.5703125"/>
    <col min="10" max="10" width="18.7109375"/>
    <col min="12" max="12" width="19.85546875"/>
    <col min="13" max="13" width="14.140625"/>
    <col min="14" max="1025" width="10.7109375"/>
  </cols>
  <sheetData>
    <row r="1" spans="1:13" x14ac:dyDescent="0.2">
      <c r="A1" s="66" t="s">
        <v>584</v>
      </c>
    </row>
    <row r="4" spans="1:13" x14ac:dyDescent="0.2">
      <c r="A4" s="86" t="s">
        <v>585</v>
      </c>
    </row>
    <row r="5" spans="1:13" x14ac:dyDescent="0.2">
      <c r="A5" s="66"/>
    </row>
    <row r="6" spans="1:13" x14ac:dyDescent="0.2">
      <c r="A6" s="87" t="s">
        <v>586</v>
      </c>
    </row>
    <row r="7" spans="1:13" x14ac:dyDescent="0.2">
      <c r="A7" s="87" t="s">
        <v>587</v>
      </c>
    </row>
    <row r="8" spans="1:13" x14ac:dyDescent="0.2">
      <c r="A8" s="87"/>
    </row>
    <row r="9" spans="1:13" x14ac:dyDescent="0.2">
      <c r="A9" s="26" t="s">
        <v>140</v>
      </c>
      <c r="B9" s="9"/>
      <c r="C9" s="41"/>
      <c r="D9" s="33" t="s">
        <v>141</v>
      </c>
      <c r="E9" s="27">
        <v>5</v>
      </c>
      <c r="F9" s="8"/>
      <c r="G9" s="8"/>
      <c r="H9" s="28" t="s">
        <v>142</v>
      </c>
      <c r="I9" s="88">
        <v>4</v>
      </c>
      <c r="J9" s="26" t="s">
        <v>143</v>
      </c>
      <c r="K9" s="43" t="str">
        <f>IF(I9&lt;=(E9+E10),"","← Error")</f>
        <v/>
      </c>
      <c r="L9" s="8"/>
    </row>
    <row r="10" spans="1:13" x14ac:dyDescent="0.2">
      <c r="A10" s="8"/>
      <c r="B10" s="9"/>
      <c r="C10" s="9"/>
      <c r="D10" s="33" t="s">
        <v>158</v>
      </c>
      <c r="E10" s="27">
        <v>5</v>
      </c>
      <c r="F10" s="8"/>
      <c r="G10" s="8"/>
      <c r="H10" s="8"/>
      <c r="I10" s="8"/>
      <c r="J10" s="8"/>
      <c r="K10" s="8"/>
      <c r="L10" s="8"/>
    </row>
    <row r="11" spans="1:13" x14ac:dyDescent="0.2">
      <c r="A11" s="8"/>
      <c r="B11" s="9"/>
      <c r="C11" s="9"/>
      <c r="D11" s="33"/>
      <c r="E11" s="44"/>
      <c r="F11" s="8"/>
      <c r="G11" s="8"/>
      <c r="H11" s="8"/>
      <c r="I11" s="8"/>
      <c r="J11" s="8"/>
      <c r="K11" s="8"/>
      <c r="L11" s="8"/>
    </row>
    <row r="12" spans="1:13" ht="15.75" x14ac:dyDescent="0.25">
      <c r="A12" s="17" t="s">
        <v>187</v>
      </c>
      <c r="B12" s="9"/>
      <c r="C12" s="9"/>
      <c r="D12" s="9"/>
      <c r="E12" s="9"/>
      <c r="F12" s="8"/>
      <c r="G12" s="8"/>
      <c r="H12" s="28" t="s">
        <v>188</v>
      </c>
      <c r="I12" s="27">
        <v>2</v>
      </c>
      <c r="J12" s="26" t="s">
        <v>143</v>
      </c>
      <c r="K12" s="26"/>
      <c r="L12" s="8"/>
    </row>
    <row r="13" spans="1:13" ht="18" x14ac:dyDescent="0.25">
      <c r="A13" s="8"/>
      <c r="B13" s="45"/>
      <c r="C13" s="46"/>
      <c r="D13" s="46"/>
      <c r="E13" s="45"/>
      <c r="F13" s="47"/>
      <c r="G13" s="47"/>
      <c r="H13" s="45"/>
      <c r="I13" s="45"/>
      <c r="J13" s="48"/>
      <c r="K13" s="48"/>
      <c r="L13" s="8"/>
    </row>
    <row r="14" spans="1:13" ht="12.75" customHeight="1" x14ac:dyDescent="0.2">
      <c r="A14" s="34" t="s">
        <v>211</v>
      </c>
      <c r="B14" s="4" t="s">
        <v>212</v>
      </c>
      <c r="C14" s="4"/>
      <c r="D14" s="1" t="s">
        <v>213</v>
      </c>
      <c r="E14" s="1" t="s">
        <v>215</v>
      </c>
      <c r="F14" s="4" t="s">
        <v>216</v>
      </c>
      <c r="G14" s="4"/>
      <c r="H14" s="4"/>
      <c r="I14" s="34" t="s">
        <v>217</v>
      </c>
      <c r="J14" s="89" t="s">
        <v>218</v>
      </c>
      <c r="K14" s="89" t="s">
        <v>219</v>
      </c>
      <c r="L14" s="4" t="s">
        <v>220</v>
      </c>
      <c r="M14" s="4"/>
    </row>
    <row r="15" spans="1:13" x14ac:dyDescent="0.2">
      <c r="A15" s="90" t="s">
        <v>143</v>
      </c>
      <c r="B15" s="90" t="s">
        <v>231</v>
      </c>
      <c r="C15" s="90" t="s">
        <v>232</v>
      </c>
      <c r="D15" s="1"/>
      <c r="E15" s="1"/>
      <c r="F15" s="90" t="s">
        <v>233</v>
      </c>
      <c r="G15" s="90" t="s">
        <v>234</v>
      </c>
      <c r="H15" s="90" t="s">
        <v>235</v>
      </c>
      <c r="I15" s="90" t="s">
        <v>236</v>
      </c>
      <c r="J15" s="91" t="s">
        <v>236</v>
      </c>
      <c r="K15" s="91" t="s">
        <v>237</v>
      </c>
      <c r="L15" s="49" t="s">
        <v>238</v>
      </c>
      <c r="M15" s="49" t="s">
        <v>239</v>
      </c>
    </row>
    <row r="16" spans="1:13" x14ac:dyDescent="0.2">
      <c r="A16" s="92">
        <v>1</v>
      </c>
      <c r="B16" s="92" t="s">
        <v>588</v>
      </c>
      <c r="C16" s="92" t="s">
        <v>407</v>
      </c>
      <c r="D16" s="92" t="s">
        <v>38</v>
      </c>
      <c r="E16" s="92" t="s">
        <v>126</v>
      </c>
      <c r="F16" s="93" t="s">
        <v>30</v>
      </c>
      <c r="G16" s="93" t="s">
        <v>30</v>
      </c>
      <c r="H16" s="93" t="s">
        <v>30</v>
      </c>
      <c r="I16" s="93">
        <v>5</v>
      </c>
      <c r="J16" s="93">
        <v>6</v>
      </c>
      <c r="K16" s="92"/>
      <c r="L16" s="92"/>
      <c r="M16" s="92"/>
    </row>
    <row r="17" spans="1:13" x14ac:dyDescent="0.2">
      <c r="A17" s="92">
        <v>2</v>
      </c>
      <c r="B17" s="92" t="s">
        <v>588</v>
      </c>
      <c r="C17" s="92" t="s">
        <v>407</v>
      </c>
      <c r="D17" s="92" t="s">
        <v>38</v>
      </c>
      <c r="E17" s="92" t="s">
        <v>60</v>
      </c>
      <c r="F17" s="93" t="s">
        <v>30</v>
      </c>
      <c r="G17" s="93" t="s">
        <v>30</v>
      </c>
      <c r="H17" s="93" t="s">
        <v>30</v>
      </c>
      <c r="I17" s="93">
        <v>7</v>
      </c>
      <c r="J17" s="93">
        <v>5</v>
      </c>
      <c r="K17" s="92"/>
      <c r="L17" s="92"/>
      <c r="M17" s="92"/>
    </row>
    <row r="18" spans="1:13" x14ac:dyDescent="0.2">
      <c r="A18" s="92"/>
      <c r="B18" s="92"/>
      <c r="C18" s="92"/>
      <c r="D18" s="92"/>
      <c r="E18" s="92"/>
      <c r="F18" s="92"/>
      <c r="G18" s="92"/>
      <c r="H18" s="92"/>
      <c r="I18" s="92"/>
      <c r="J18" s="92"/>
      <c r="K18" s="92"/>
      <c r="L18" s="92"/>
      <c r="M18" s="92"/>
    </row>
    <row r="22" spans="1:13" x14ac:dyDescent="0.2">
      <c r="A22" s="87" t="s">
        <v>589</v>
      </c>
    </row>
    <row r="23" spans="1:13" x14ac:dyDescent="0.2">
      <c r="A23" s="87" t="s">
        <v>590</v>
      </c>
    </row>
    <row r="25" spans="1:13" x14ac:dyDescent="0.2">
      <c r="A25" s="26" t="s">
        <v>140</v>
      </c>
      <c r="B25" s="9"/>
      <c r="C25" s="41"/>
      <c r="D25" s="33" t="s">
        <v>141</v>
      </c>
      <c r="E25" s="27">
        <v>5</v>
      </c>
      <c r="F25" s="8"/>
      <c r="G25" s="8"/>
      <c r="H25" s="28" t="s">
        <v>142</v>
      </c>
      <c r="I25" s="88">
        <v>4</v>
      </c>
      <c r="J25" s="26" t="s">
        <v>143</v>
      </c>
      <c r="K25" s="43" t="str">
        <f>IF(I25&lt;=(E25+E26),"","← Error")</f>
        <v/>
      </c>
      <c r="L25" s="8"/>
    </row>
    <row r="26" spans="1:13" x14ac:dyDescent="0.2">
      <c r="A26" s="8"/>
      <c r="B26" s="9"/>
      <c r="C26" s="9"/>
      <c r="D26" s="33" t="s">
        <v>158</v>
      </c>
      <c r="E26" s="27">
        <v>5</v>
      </c>
      <c r="F26" s="8"/>
      <c r="G26" s="8"/>
      <c r="H26" s="8"/>
      <c r="I26" s="8"/>
      <c r="J26" s="8"/>
      <c r="K26" s="8"/>
      <c r="L26" s="8"/>
    </row>
    <row r="27" spans="1:13" x14ac:dyDescent="0.2">
      <c r="A27" s="8"/>
      <c r="B27" s="9"/>
      <c r="C27" s="9"/>
      <c r="D27" s="33"/>
      <c r="E27" s="44"/>
      <c r="F27" s="8"/>
      <c r="G27" s="8"/>
      <c r="H27" s="8"/>
      <c r="I27" s="8"/>
      <c r="J27" s="8"/>
      <c r="K27" s="8"/>
      <c r="L27" s="8"/>
    </row>
    <row r="28" spans="1:13" ht="15.75" x14ac:dyDescent="0.25">
      <c r="A28" s="17" t="s">
        <v>187</v>
      </c>
      <c r="B28" s="9"/>
      <c r="C28" s="9"/>
      <c r="D28" s="9"/>
      <c r="E28" s="9"/>
      <c r="F28" s="8"/>
      <c r="G28" s="8"/>
      <c r="H28" s="28" t="s">
        <v>188</v>
      </c>
      <c r="I28" s="27">
        <v>2</v>
      </c>
      <c r="J28" s="26" t="s">
        <v>143</v>
      </c>
      <c r="K28" s="26"/>
      <c r="L28" s="8"/>
    </row>
    <row r="29" spans="1:13" ht="18" x14ac:dyDescent="0.25">
      <c r="A29" s="8"/>
      <c r="B29" s="45"/>
      <c r="C29" s="46"/>
      <c r="D29" s="46"/>
      <c r="E29" s="45"/>
      <c r="F29" s="47"/>
      <c r="G29" s="47"/>
      <c r="H29" s="45"/>
      <c r="I29" s="45"/>
      <c r="J29" s="48"/>
      <c r="K29" s="48"/>
      <c r="L29" s="8"/>
    </row>
    <row r="30" spans="1:13" ht="12.75" customHeight="1" x14ac:dyDescent="0.2">
      <c r="A30" s="34" t="s">
        <v>211</v>
      </c>
      <c r="B30" s="4" t="s">
        <v>212</v>
      </c>
      <c r="C30" s="4"/>
      <c r="D30" s="1" t="s">
        <v>213</v>
      </c>
      <c r="E30" s="1" t="s">
        <v>215</v>
      </c>
      <c r="F30" s="4" t="s">
        <v>216</v>
      </c>
      <c r="G30" s="4"/>
      <c r="H30" s="4"/>
      <c r="I30" s="34" t="s">
        <v>217</v>
      </c>
      <c r="J30" s="89" t="s">
        <v>218</v>
      </c>
      <c r="K30" s="89" t="s">
        <v>219</v>
      </c>
      <c r="L30" s="4" t="s">
        <v>220</v>
      </c>
      <c r="M30" s="4"/>
    </row>
    <row r="31" spans="1:13" x14ac:dyDescent="0.2">
      <c r="A31" s="90" t="s">
        <v>143</v>
      </c>
      <c r="B31" s="90" t="s">
        <v>231</v>
      </c>
      <c r="C31" s="90" t="s">
        <v>232</v>
      </c>
      <c r="D31" s="1"/>
      <c r="E31" s="1"/>
      <c r="F31" s="90" t="s">
        <v>233</v>
      </c>
      <c r="G31" s="90" t="s">
        <v>234</v>
      </c>
      <c r="H31" s="90" t="s">
        <v>235</v>
      </c>
      <c r="I31" s="90" t="s">
        <v>236</v>
      </c>
      <c r="J31" s="91" t="s">
        <v>236</v>
      </c>
      <c r="K31" s="91" t="s">
        <v>237</v>
      </c>
      <c r="L31" s="49" t="s">
        <v>238</v>
      </c>
      <c r="M31" s="49" t="s">
        <v>239</v>
      </c>
    </row>
    <row r="32" spans="1:13" x14ac:dyDescent="0.2">
      <c r="A32" s="92">
        <v>1</v>
      </c>
      <c r="B32" s="92" t="s">
        <v>588</v>
      </c>
      <c r="C32" s="92" t="s">
        <v>407</v>
      </c>
      <c r="D32" s="92" t="s">
        <v>38</v>
      </c>
      <c r="E32" s="92" t="s">
        <v>126</v>
      </c>
      <c r="F32" s="93" t="s">
        <v>30</v>
      </c>
      <c r="G32" s="93" t="s">
        <v>30</v>
      </c>
      <c r="H32" s="93" t="s">
        <v>30</v>
      </c>
      <c r="I32" s="93">
        <v>5</v>
      </c>
      <c r="J32" s="93">
        <v>6</v>
      </c>
      <c r="K32" s="92"/>
      <c r="L32" s="92"/>
      <c r="M32" s="92"/>
    </row>
    <row r="33" spans="1:13" x14ac:dyDescent="0.2">
      <c r="A33" s="92">
        <v>2</v>
      </c>
      <c r="B33" s="92" t="s">
        <v>588</v>
      </c>
      <c r="C33" s="92" t="s">
        <v>407</v>
      </c>
      <c r="D33" s="92" t="s">
        <v>38</v>
      </c>
      <c r="E33" s="92" t="s">
        <v>60</v>
      </c>
      <c r="F33" s="93" t="s">
        <v>30</v>
      </c>
      <c r="G33" s="93" t="s">
        <v>30</v>
      </c>
      <c r="H33" s="93" t="s">
        <v>30</v>
      </c>
      <c r="I33" s="93">
        <v>7</v>
      </c>
      <c r="J33" s="93">
        <v>5</v>
      </c>
      <c r="K33" s="92"/>
      <c r="L33" s="92"/>
      <c r="M33" s="92"/>
    </row>
    <row r="34" spans="1:13" x14ac:dyDescent="0.2">
      <c r="A34" s="92">
        <v>2</v>
      </c>
      <c r="B34" s="92" t="s">
        <v>16</v>
      </c>
      <c r="C34" s="92" t="s">
        <v>591</v>
      </c>
      <c r="D34" s="92" t="s">
        <v>38</v>
      </c>
      <c r="E34" s="92" t="s">
        <v>60</v>
      </c>
      <c r="F34" s="93" t="s">
        <v>30</v>
      </c>
      <c r="G34" s="93" t="s">
        <v>30</v>
      </c>
      <c r="H34" s="93" t="s">
        <v>30</v>
      </c>
      <c r="I34" s="93">
        <v>6</v>
      </c>
      <c r="J34" s="93">
        <v>6</v>
      </c>
      <c r="K34" s="92"/>
      <c r="L34" s="92"/>
      <c r="M34" s="92"/>
    </row>
    <row r="35" spans="1:13" x14ac:dyDescent="0.2">
      <c r="A35" s="92"/>
      <c r="B35" s="92"/>
      <c r="C35" s="92"/>
      <c r="D35" s="92"/>
      <c r="E35" s="92"/>
      <c r="F35" s="93"/>
      <c r="G35" s="93"/>
      <c r="H35" s="93"/>
      <c r="I35" s="93"/>
      <c r="J35" s="93"/>
      <c r="K35" s="92"/>
      <c r="L35" s="92"/>
      <c r="M35" s="92"/>
    </row>
    <row r="36" spans="1:13" x14ac:dyDescent="0.2">
      <c r="A36" s="92"/>
      <c r="B36" s="92"/>
      <c r="C36" s="92"/>
      <c r="D36" s="92"/>
      <c r="E36" s="92"/>
      <c r="F36" s="92"/>
      <c r="G36" s="92"/>
      <c r="H36" s="92"/>
      <c r="I36" s="92"/>
      <c r="J36" s="92"/>
      <c r="K36" s="92"/>
      <c r="L36" s="92"/>
      <c r="M36" s="92"/>
    </row>
    <row r="38" spans="1:13" x14ac:dyDescent="0.2">
      <c r="A38" s="66" t="s">
        <v>592</v>
      </c>
    </row>
    <row r="42" spans="1:13" x14ac:dyDescent="0.2">
      <c r="A42" s="87" t="s">
        <v>593</v>
      </c>
    </row>
    <row r="43" spans="1:13" x14ac:dyDescent="0.2">
      <c r="A43" s="87" t="s">
        <v>594</v>
      </c>
    </row>
    <row r="44" spans="1:13" x14ac:dyDescent="0.2">
      <c r="A44" s="87" t="s">
        <v>595</v>
      </c>
    </row>
    <row r="46" spans="1:13" x14ac:dyDescent="0.2">
      <c r="A46" s="26" t="s">
        <v>140</v>
      </c>
      <c r="B46" s="9"/>
      <c r="C46" s="41"/>
      <c r="D46" s="33" t="s">
        <v>141</v>
      </c>
      <c r="E46" s="27">
        <v>5</v>
      </c>
      <c r="F46" s="8"/>
      <c r="G46" s="8"/>
      <c r="H46" s="28" t="s">
        <v>142</v>
      </c>
      <c r="I46" s="88">
        <v>4</v>
      </c>
      <c r="J46" s="26" t="s">
        <v>143</v>
      </c>
      <c r="K46" s="43" t="str">
        <f>IF(I46&lt;=(E46+E47),"","← Error")</f>
        <v/>
      </c>
      <c r="L46" s="8"/>
    </row>
    <row r="47" spans="1:13" x14ac:dyDescent="0.2">
      <c r="A47" s="8"/>
      <c r="B47" s="9"/>
      <c r="C47" s="9"/>
      <c r="D47" s="33" t="s">
        <v>158</v>
      </c>
      <c r="E47" s="27">
        <v>5</v>
      </c>
      <c r="F47" s="8"/>
      <c r="G47" s="8"/>
      <c r="H47" s="8"/>
      <c r="I47" s="8"/>
      <c r="J47" s="8"/>
      <c r="K47" s="8"/>
      <c r="L47" s="8"/>
    </row>
    <row r="48" spans="1:13" x14ac:dyDescent="0.2">
      <c r="A48" s="8"/>
      <c r="B48" s="9"/>
      <c r="C48" s="9"/>
      <c r="D48" s="33"/>
      <c r="E48" s="44"/>
      <c r="F48" s="8"/>
      <c r="G48" s="8"/>
      <c r="H48" s="8"/>
      <c r="I48" s="8"/>
      <c r="J48" s="8"/>
      <c r="K48" s="8"/>
      <c r="L48" s="8"/>
    </row>
    <row r="49" spans="1:13" ht="15.75" x14ac:dyDescent="0.25">
      <c r="A49" s="17" t="s">
        <v>187</v>
      </c>
      <c r="B49" s="9"/>
      <c r="C49" s="9"/>
      <c r="D49" s="9"/>
      <c r="E49" s="9"/>
      <c r="F49" s="8"/>
      <c r="G49" s="8"/>
      <c r="H49" s="28" t="s">
        <v>188</v>
      </c>
      <c r="I49" s="27">
        <v>2</v>
      </c>
      <c r="J49" s="26" t="s">
        <v>143</v>
      </c>
      <c r="K49" s="26"/>
      <c r="L49" s="8"/>
    </row>
    <row r="50" spans="1:13" ht="18" x14ac:dyDescent="0.25">
      <c r="A50" s="8"/>
      <c r="B50" s="45"/>
      <c r="C50" s="46"/>
      <c r="D50" s="46"/>
      <c r="E50" s="45"/>
      <c r="F50" s="47"/>
      <c r="G50" s="47"/>
      <c r="H50" s="45"/>
      <c r="I50" s="45"/>
      <c r="J50" s="48"/>
      <c r="K50" s="48"/>
      <c r="L50" s="8"/>
    </row>
    <row r="51" spans="1:13" ht="12.75" customHeight="1" x14ac:dyDescent="0.2">
      <c r="A51" s="34" t="s">
        <v>211</v>
      </c>
      <c r="B51" s="4" t="s">
        <v>212</v>
      </c>
      <c r="C51" s="4"/>
      <c r="D51" s="1" t="s">
        <v>213</v>
      </c>
      <c r="E51" s="1" t="s">
        <v>215</v>
      </c>
      <c r="F51" s="4" t="s">
        <v>216</v>
      </c>
      <c r="G51" s="4"/>
      <c r="H51" s="4"/>
      <c r="I51" s="34" t="s">
        <v>217</v>
      </c>
      <c r="J51" s="89" t="s">
        <v>218</v>
      </c>
      <c r="K51" s="89" t="s">
        <v>219</v>
      </c>
      <c r="L51" s="4" t="s">
        <v>220</v>
      </c>
      <c r="M51" s="4"/>
    </row>
    <row r="52" spans="1:13" x14ac:dyDescent="0.2">
      <c r="A52" s="90" t="s">
        <v>143</v>
      </c>
      <c r="B52" s="90" t="s">
        <v>231</v>
      </c>
      <c r="C52" s="90" t="s">
        <v>232</v>
      </c>
      <c r="D52" s="1"/>
      <c r="E52" s="1"/>
      <c r="F52" s="90" t="s">
        <v>233</v>
      </c>
      <c r="G52" s="90" t="s">
        <v>234</v>
      </c>
      <c r="H52" s="90" t="s">
        <v>235</v>
      </c>
      <c r="I52" s="90" t="s">
        <v>236</v>
      </c>
      <c r="J52" s="91" t="s">
        <v>236</v>
      </c>
      <c r="K52" s="91" t="s">
        <v>237</v>
      </c>
      <c r="L52" s="49" t="s">
        <v>238</v>
      </c>
      <c r="M52" s="49" t="s">
        <v>239</v>
      </c>
    </row>
    <row r="53" spans="1:13" x14ac:dyDescent="0.2">
      <c r="A53" s="92">
        <v>1</v>
      </c>
      <c r="B53" s="92" t="s">
        <v>588</v>
      </c>
      <c r="C53" s="92" t="s">
        <v>407</v>
      </c>
      <c r="D53" s="92" t="s">
        <v>38</v>
      </c>
      <c r="E53" s="92" t="s">
        <v>126</v>
      </c>
      <c r="F53" s="93" t="s">
        <v>30</v>
      </c>
      <c r="G53" s="93" t="s">
        <v>30</v>
      </c>
      <c r="H53" s="93" t="s">
        <v>30</v>
      </c>
      <c r="I53" s="93">
        <v>5</v>
      </c>
      <c r="J53" s="93">
        <v>6</v>
      </c>
      <c r="K53" s="92"/>
      <c r="L53" s="92"/>
      <c r="M53" s="92"/>
    </row>
    <row r="54" spans="1:13" x14ac:dyDescent="0.2">
      <c r="A54" s="92">
        <v>2</v>
      </c>
      <c r="B54" s="92" t="s">
        <v>588</v>
      </c>
      <c r="C54" s="92" t="s">
        <v>407</v>
      </c>
      <c r="D54" s="92" t="s">
        <v>38</v>
      </c>
      <c r="E54" s="92" t="s">
        <v>60</v>
      </c>
      <c r="F54" s="93" t="s">
        <v>30</v>
      </c>
      <c r="G54" s="93" t="s">
        <v>30</v>
      </c>
      <c r="H54" s="93" t="s">
        <v>30</v>
      </c>
      <c r="I54" s="93">
        <v>7</v>
      </c>
      <c r="J54" s="93">
        <v>5</v>
      </c>
      <c r="K54" s="92"/>
      <c r="L54" s="92"/>
      <c r="M54" s="92"/>
    </row>
    <row r="55" spans="1:13" ht="14.25" x14ac:dyDescent="0.2">
      <c r="A55" s="92">
        <v>3</v>
      </c>
      <c r="B55" s="52" t="s">
        <v>18</v>
      </c>
      <c r="C55" t="s">
        <v>596</v>
      </c>
      <c r="D55" s="92"/>
      <c r="E55" s="92"/>
      <c r="F55" s="93" t="s">
        <v>30</v>
      </c>
      <c r="G55" s="93" t="s">
        <v>30</v>
      </c>
      <c r="H55" s="93" t="s">
        <v>30</v>
      </c>
      <c r="I55" s="94" t="s">
        <v>171</v>
      </c>
      <c r="J55" s="94" t="s">
        <v>171</v>
      </c>
      <c r="K55" s="92"/>
      <c r="L55" s="92"/>
      <c r="M55" s="92"/>
    </row>
    <row r="56" spans="1:13" ht="14.25" x14ac:dyDescent="0.2">
      <c r="A56" s="92">
        <v>4</v>
      </c>
      <c r="B56" s="52" t="s">
        <v>14</v>
      </c>
      <c r="C56" s="95">
        <v>8310</v>
      </c>
      <c r="D56" s="92"/>
      <c r="E56" s="92"/>
      <c r="F56" s="93" t="s">
        <v>30</v>
      </c>
      <c r="G56" s="93" t="s">
        <v>30</v>
      </c>
      <c r="H56" s="93" t="s">
        <v>30</v>
      </c>
      <c r="I56" s="94" t="s">
        <v>171</v>
      </c>
      <c r="J56" s="94" t="s">
        <v>171</v>
      </c>
      <c r="K56" s="92"/>
      <c r="L56" s="92"/>
      <c r="M56" s="92"/>
    </row>
    <row r="60" spans="1:13" x14ac:dyDescent="0.2">
      <c r="A60" s="86" t="s">
        <v>597</v>
      </c>
    </row>
    <row r="61" spans="1:13" x14ac:dyDescent="0.2">
      <c r="A61" t="s">
        <v>598</v>
      </c>
    </row>
    <row r="62" spans="1:13" x14ac:dyDescent="0.2">
      <c r="A62" t="s">
        <v>599</v>
      </c>
    </row>
    <row r="64" spans="1:13" ht="12.75" customHeight="1" x14ac:dyDescent="0.2">
      <c r="A64" s="26" t="s">
        <v>140</v>
      </c>
      <c r="B64" s="9"/>
      <c r="C64" s="41"/>
      <c r="D64" s="33" t="s">
        <v>141</v>
      </c>
      <c r="E64" s="27">
        <v>5</v>
      </c>
      <c r="F64" s="8"/>
      <c r="G64" s="8"/>
      <c r="H64" s="28" t="s">
        <v>142</v>
      </c>
      <c r="I64" s="88">
        <v>4</v>
      </c>
      <c r="J64" s="26" t="s">
        <v>143</v>
      </c>
      <c r="K64" s="43" t="str">
        <f>IF(I64&lt;=(E64+E65),"","← Error")</f>
        <v/>
      </c>
      <c r="L64" s="8"/>
    </row>
    <row r="65" spans="1:13" x14ac:dyDescent="0.2">
      <c r="A65" s="8"/>
      <c r="B65" s="9"/>
      <c r="C65" s="9"/>
      <c r="D65" s="33" t="s">
        <v>158</v>
      </c>
      <c r="E65" s="27">
        <v>5</v>
      </c>
      <c r="F65" s="8"/>
      <c r="G65" s="8"/>
      <c r="H65" s="8"/>
      <c r="I65" s="8"/>
      <c r="J65" s="8"/>
      <c r="K65" s="8"/>
      <c r="L65" s="8"/>
    </row>
    <row r="66" spans="1:13" x14ac:dyDescent="0.2">
      <c r="A66" s="8"/>
      <c r="B66" s="9"/>
      <c r="C66" s="9"/>
      <c r="D66" s="33"/>
      <c r="E66" s="44"/>
      <c r="F66" s="8"/>
      <c r="G66" s="8"/>
      <c r="H66" s="8"/>
      <c r="I66" s="8"/>
      <c r="J66" s="8"/>
      <c r="K66" s="8"/>
      <c r="L66" s="8"/>
    </row>
    <row r="67" spans="1:13" ht="15.75" x14ac:dyDescent="0.25">
      <c r="A67" s="17" t="s">
        <v>187</v>
      </c>
      <c r="B67" s="9"/>
      <c r="C67" s="9"/>
      <c r="D67" s="9"/>
      <c r="E67" s="9"/>
      <c r="F67" s="8"/>
      <c r="G67" s="8"/>
      <c r="H67" s="28" t="s">
        <v>188</v>
      </c>
      <c r="I67" s="27">
        <v>2</v>
      </c>
      <c r="J67" s="26" t="s">
        <v>143</v>
      </c>
      <c r="K67" s="26"/>
      <c r="L67" s="8"/>
    </row>
    <row r="68" spans="1:13" ht="18" x14ac:dyDescent="0.25">
      <c r="A68" s="8"/>
      <c r="B68" s="45"/>
      <c r="C68" s="46"/>
      <c r="D68" s="46"/>
      <c r="E68" s="45"/>
      <c r="F68" s="47"/>
      <c r="G68" s="47"/>
      <c r="H68" s="45"/>
      <c r="I68" s="45"/>
      <c r="J68" s="48"/>
      <c r="K68" s="48"/>
      <c r="L68" s="8"/>
    </row>
    <row r="69" spans="1:13" ht="12.75" customHeight="1" x14ac:dyDescent="0.2">
      <c r="A69" s="34" t="s">
        <v>211</v>
      </c>
      <c r="B69" s="4" t="s">
        <v>212</v>
      </c>
      <c r="C69" s="4"/>
      <c r="D69" s="1" t="s">
        <v>213</v>
      </c>
      <c r="E69" s="1" t="s">
        <v>215</v>
      </c>
      <c r="F69" s="4" t="s">
        <v>216</v>
      </c>
      <c r="G69" s="4"/>
      <c r="H69" s="4"/>
      <c r="I69" s="34" t="s">
        <v>217</v>
      </c>
      <c r="J69" s="89" t="s">
        <v>218</v>
      </c>
      <c r="K69" s="89" t="s">
        <v>219</v>
      </c>
      <c r="L69" s="4" t="s">
        <v>220</v>
      </c>
      <c r="M69" s="4"/>
    </row>
    <row r="70" spans="1:13" x14ac:dyDescent="0.2">
      <c r="A70" s="90" t="s">
        <v>143</v>
      </c>
      <c r="B70" s="90" t="s">
        <v>231</v>
      </c>
      <c r="C70" s="90" t="s">
        <v>232</v>
      </c>
      <c r="D70" s="1"/>
      <c r="E70" s="1"/>
      <c r="F70" s="90" t="s">
        <v>233</v>
      </c>
      <c r="G70" s="90" t="s">
        <v>234</v>
      </c>
      <c r="H70" s="90" t="s">
        <v>235</v>
      </c>
      <c r="I70" s="90" t="s">
        <v>236</v>
      </c>
      <c r="J70" s="91" t="s">
        <v>236</v>
      </c>
      <c r="K70" s="91" t="s">
        <v>237</v>
      </c>
      <c r="L70" s="49" t="s">
        <v>238</v>
      </c>
      <c r="M70" s="49" t="s">
        <v>239</v>
      </c>
    </row>
    <row r="71" spans="1:13" x14ac:dyDescent="0.2">
      <c r="A71" s="92">
        <v>1</v>
      </c>
      <c r="B71" s="92" t="s">
        <v>588</v>
      </c>
      <c r="C71" s="92" t="s">
        <v>407</v>
      </c>
      <c r="D71" s="92" t="s">
        <v>38</v>
      </c>
      <c r="E71" s="92" t="s">
        <v>126</v>
      </c>
      <c r="F71" s="93" t="s">
        <v>30</v>
      </c>
      <c r="G71" s="93" t="s">
        <v>30</v>
      </c>
      <c r="H71" s="93" t="s">
        <v>30</v>
      </c>
      <c r="I71" s="93">
        <v>5</v>
      </c>
      <c r="J71" s="93">
        <v>6</v>
      </c>
      <c r="K71" s="92"/>
      <c r="L71" s="92"/>
      <c r="M71" s="92"/>
    </row>
    <row r="72" spans="1:13" x14ac:dyDescent="0.2">
      <c r="A72" s="92">
        <v>2</v>
      </c>
      <c r="B72" s="92" t="s">
        <v>588</v>
      </c>
      <c r="C72" s="92" t="s">
        <v>407</v>
      </c>
      <c r="D72" s="92" t="s">
        <v>38</v>
      </c>
      <c r="E72" s="92" t="s">
        <v>60</v>
      </c>
      <c r="F72" s="93" t="s">
        <v>30</v>
      </c>
      <c r="G72" s="93" t="s">
        <v>30</v>
      </c>
      <c r="H72" s="93" t="s">
        <v>30</v>
      </c>
      <c r="I72" s="93">
        <v>7</v>
      </c>
      <c r="J72" s="93">
        <v>5</v>
      </c>
      <c r="K72" s="92"/>
      <c r="L72" s="92"/>
      <c r="M72" s="92"/>
    </row>
    <row r="73" spans="1:13" x14ac:dyDescent="0.2">
      <c r="A73" s="92">
        <v>3</v>
      </c>
      <c r="B73" s="92" t="s">
        <v>24</v>
      </c>
      <c r="C73" s="92"/>
      <c r="D73" s="92"/>
      <c r="E73" s="92" t="s">
        <v>144</v>
      </c>
      <c r="F73" s="93" t="s">
        <v>30</v>
      </c>
      <c r="G73" s="93" t="s">
        <v>30</v>
      </c>
      <c r="H73" s="93" t="s">
        <v>30</v>
      </c>
      <c r="I73" s="93"/>
      <c r="J73" s="93"/>
      <c r="K73" s="96">
        <v>2000</v>
      </c>
      <c r="L73" s="92"/>
      <c r="M73" s="92"/>
    </row>
    <row r="74" spans="1:13" x14ac:dyDescent="0.2">
      <c r="A74" s="92">
        <v>4</v>
      </c>
      <c r="B74" s="92" t="s">
        <v>24</v>
      </c>
      <c r="C74" s="92"/>
      <c r="D74" s="92"/>
      <c r="E74" s="92" t="s">
        <v>144</v>
      </c>
      <c r="F74" s="93" t="s">
        <v>30</v>
      </c>
      <c r="G74" s="93" t="s">
        <v>30</v>
      </c>
      <c r="H74" s="93" t="s">
        <v>30</v>
      </c>
      <c r="I74" s="93"/>
      <c r="J74" s="93"/>
      <c r="K74" s="96">
        <v>5000</v>
      </c>
      <c r="L74" s="92"/>
      <c r="M74" s="92"/>
    </row>
    <row r="75" spans="1:13" x14ac:dyDescent="0.2">
      <c r="A75" s="92">
        <v>5</v>
      </c>
      <c r="B75" s="92" t="s">
        <v>24</v>
      </c>
      <c r="C75" s="92"/>
      <c r="D75" s="92"/>
      <c r="E75" s="92" t="s">
        <v>144</v>
      </c>
      <c r="F75" s="93" t="s">
        <v>30</v>
      </c>
      <c r="G75" s="93" t="s">
        <v>30</v>
      </c>
      <c r="H75" s="93" t="s">
        <v>30</v>
      </c>
      <c r="I75" s="93"/>
      <c r="J75" s="93"/>
      <c r="K75" s="96">
        <v>3500</v>
      </c>
      <c r="L75" s="92"/>
      <c r="M75" s="92"/>
    </row>
    <row r="76" spans="1:13" x14ac:dyDescent="0.2">
      <c r="A76" s="92"/>
      <c r="B76" s="92"/>
      <c r="C76" s="92"/>
      <c r="D76" s="92"/>
      <c r="E76" s="92"/>
      <c r="F76" s="93"/>
      <c r="G76" s="93"/>
      <c r="H76" s="93"/>
      <c r="I76" s="93"/>
      <c r="J76" s="93"/>
      <c r="K76" s="92"/>
      <c r="L76" s="92"/>
      <c r="M76" s="92"/>
    </row>
    <row r="77" spans="1:13" x14ac:dyDescent="0.2">
      <c r="A77" s="92"/>
      <c r="B77" s="92"/>
      <c r="C77" s="92"/>
      <c r="D77" s="92"/>
      <c r="E77" s="92"/>
      <c r="F77" s="92"/>
      <c r="G77" s="92"/>
      <c r="H77" s="92"/>
      <c r="I77" s="92"/>
      <c r="J77" s="92"/>
      <c r="K77" s="92"/>
      <c r="L77" s="92"/>
      <c r="M77" s="92"/>
    </row>
    <row r="80" spans="1:13" x14ac:dyDescent="0.2">
      <c r="A80" s="86" t="s">
        <v>600</v>
      </c>
    </row>
    <row r="81" spans="1:13" x14ac:dyDescent="0.2">
      <c r="A81" t="s">
        <v>601</v>
      </c>
    </row>
    <row r="83" spans="1:13" ht="12.75" customHeight="1" x14ac:dyDescent="0.2">
      <c r="A83" s="34" t="s">
        <v>211</v>
      </c>
      <c r="B83" s="4" t="s">
        <v>212</v>
      </c>
      <c r="C83" s="4"/>
      <c r="D83" s="1" t="s">
        <v>213</v>
      </c>
      <c r="E83" s="1" t="s">
        <v>215</v>
      </c>
      <c r="F83" s="4" t="s">
        <v>216</v>
      </c>
      <c r="G83" s="4"/>
      <c r="H83" s="4"/>
      <c r="I83" s="34" t="s">
        <v>217</v>
      </c>
      <c r="J83" s="89" t="s">
        <v>218</v>
      </c>
      <c r="K83" s="89" t="s">
        <v>219</v>
      </c>
      <c r="L83" s="4" t="s">
        <v>220</v>
      </c>
      <c r="M83" s="4"/>
    </row>
    <row r="84" spans="1:13" x14ac:dyDescent="0.2">
      <c r="A84" s="90" t="s">
        <v>143</v>
      </c>
      <c r="B84" s="90" t="s">
        <v>231</v>
      </c>
      <c r="C84" s="90" t="s">
        <v>232</v>
      </c>
      <c r="D84" s="1"/>
      <c r="E84" s="1"/>
      <c r="F84" s="90" t="s">
        <v>233</v>
      </c>
      <c r="G84" s="90" t="s">
        <v>234</v>
      </c>
      <c r="H84" s="90" t="s">
        <v>235</v>
      </c>
      <c r="I84" s="90" t="s">
        <v>236</v>
      </c>
      <c r="J84" s="91" t="s">
        <v>236</v>
      </c>
      <c r="K84" s="91" t="s">
        <v>237</v>
      </c>
      <c r="L84" s="49" t="s">
        <v>238</v>
      </c>
      <c r="M84" s="49" t="s">
        <v>239</v>
      </c>
    </row>
    <row r="85" spans="1:13" x14ac:dyDescent="0.2">
      <c r="A85" s="92">
        <v>1</v>
      </c>
      <c r="B85" s="92" t="s">
        <v>24</v>
      </c>
      <c r="C85" s="92" t="s">
        <v>85</v>
      </c>
      <c r="D85" s="92" t="s">
        <v>38</v>
      </c>
      <c r="E85" s="92" t="s">
        <v>94</v>
      </c>
      <c r="F85" s="93" t="s">
        <v>30</v>
      </c>
      <c r="G85" s="93" t="s">
        <v>30</v>
      </c>
      <c r="H85" s="93" t="s">
        <v>30</v>
      </c>
      <c r="I85" s="92">
        <v>4</v>
      </c>
      <c r="J85" s="92">
        <v>5</v>
      </c>
      <c r="K85" s="92"/>
      <c r="L85" s="92"/>
      <c r="M85" s="92"/>
    </row>
    <row r="86" spans="1:13" x14ac:dyDescent="0.2">
      <c r="A86" s="92"/>
      <c r="B86" s="92"/>
      <c r="C86" s="92"/>
      <c r="D86" s="92"/>
      <c r="E86" s="92"/>
      <c r="F86" s="93"/>
      <c r="G86" s="93"/>
      <c r="H86" s="93"/>
      <c r="I86" s="92"/>
      <c r="J86" s="92"/>
      <c r="K86" s="92"/>
      <c r="L86" s="92"/>
      <c r="M86" s="92"/>
    </row>
    <row r="90" spans="1:13" x14ac:dyDescent="0.2">
      <c r="A90" s="86" t="s">
        <v>602</v>
      </c>
    </row>
    <row r="91" spans="1:13" x14ac:dyDescent="0.2">
      <c r="A91" t="s">
        <v>603</v>
      </c>
    </row>
    <row r="93" spans="1:13" ht="12.75" customHeight="1" x14ac:dyDescent="0.2">
      <c r="A93" s="34" t="s">
        <v>211</v>
      </c>
      <c r="B93" s="4" t="s">
        <v>212</v>
      </c>
      <c r="C93" s="4"/>
      <c r="D93" s="1" t="s">
        <v>213</v>
      </c>
      <c r="E93" s="1" t="s">
        <v>215</v>
      </c>
      <c r="F93" s="4" t="s">
        <v>216</v>
      </c>
      <c r="G93" s="4"/>
      <c r="H93" s="4"/>
      <c r="I93" s="34" t="s">
        <v>217</v>
      </c>
      <c r="J93" s="89" t="s">
        <v>218</v>
      </c>
      <c r="K93" s="89" t="s">
        <v>219</v>
      </c>
      <c r="L93" s="4" t="s">
        <v>220</v>
      </c>
      <c r="M93" s="4"/>
    </row>
    <row r="94" spans="1:13" x14ac:dyDescent="0.2">
      <c r="A94" s="90" t="s">
        <v>143</v>
      </c>
      <c r="B94" s="90" t="s">
        <v>231</v>
      </c>
      <c r="C94" s="90" t="s">
        <v>232</v>
      </c>
      <c r="D94" s="1"/>
      <c r="E94" s="1"/>
      <c r="F94" s="90" t="s">
        <v>233</v>
      </c>
      <c r="G94" s="90" t="s">
        <v>234</v>
      </c>
      <c r="H94" s="90" t="s">
        <v>235</v>
      </c>
      <c r="I94" s="90" t="s">
        <v>236</v>
      </c>
      <c r="J94" s="91" t="s">
        <v>236</v>
      </c>
      <c r="K94" s="91" t="s">
        <v>237</v>
      </c>
      <c r="L94" s="49" t="s">
        <v>238</v>
      </c>
      <c r="M94" s="49" t="s">
        <v>239</v>
      </c>
    </row>
    <row r="95" spans="1:13" x14ac:dyDescent="0.2">
      <c r="A95" s="92">
        <v>1</v>
      </c>
      <c r="B95" s="92" t="s">
        <v>24</v>
      </c>
      <c r="C95" s="92"/>
      <c r="D95" s="92"/>
      <c r="E95" s="92"/>
      <c r="F95" s="93" t="s">
        <v>3</v>
      </c>
      <c r="G95" s="93" t="s">
        <v>30</v>
      </c>
      <c r="H95" s="93" t="s">
        <v>30</v>
      </c>
      <c r="I95" s="92"/>
      <c r="J95" s="92"/>
      <c r="K95" s="92"/>
      <c r="L95" s="92"/>
      <c r="M95" s="92"/>
    </row>
    <row r="96" spans="1:13" x14ac:dyDescent="0.2">
      <c r="A96" s="92">
        <v>2</v>
      </c>
      <c r="B96" s="92" t="s">
        <v>24</v>
      </c>
      <c r="C96" s="92"/>
      <c r="D96" s="92"/>
      <c r="E96" s="92"/>
      <c r="F96" s="93" t="s">
        <v>30</v>
      </c>
      <c r="G96" s="93" t="s">
        <v>3</v>
      </c>
      <c r="H96" s="93" t="s">
        <v>30</v>
      </c>
      <c r="I96" s="92"/>
      <c r="J96" s="92"/>
      <c r="K96" s="92"/>
      <c r="L96" s="92"/>
      <c r="M96" s="92"/>
    </row>
    <row r="97" spans="1:13" x14ac:dyDescent="0.2">
      <c r="A97" s="92">
        <v>3</v>
      </c>
      <c r="B97" s="92" t="s">
        <v>24</v>
      </c>
      <c r="C97" s="92"/>
      <c r="D97" s="92"/>
      <c r="E97" s="92"/>
      <c r="F97" s="93" t="s">
        <v>30</v>
      </c>
      <c r="G97" s="93" t="s">
        <v>30</v>
      </c>
      <c r="H97" s="93" t="s">
        <v>3</v>
      </c>
      <c r="I97" s="92"/>
      <c r="J97" s="92"/>
      <c r="K97" s="92"/>
      <c r="L97" s="92"/>
      <c r="M97" s="92"/>
    </row>
    <row r="98" spans="1:13" x14ac:dyDescent="0.2">
      <c r="A98" s="92"/>
      <c r="B98" s="92"/>
      <c r="C98" s="92"/>
      <c r="D98" s="92"/>
      <c r="E98" s="92"/>
      <c r="F98" s="93"/>
      <c r="G98" s="93"/>
      <c r="H98" s="93"/>
      <c r="I98" s="92"/>
      <c r="J98" s="92"/>
      <c r="K98" s="92"/>
      <c r="L98" s="92"/>
      <c r="M98" s="92"/>
    </row>
    <row r="100" spans="1:13" x14ac:dyDescent="0.2">
      <c r="A100" t="s">
        <v>604</v>
      </c>
    </row>
    <row r="101" spans="1:13" x14ac:dyDescent="0.2">
      <c r="A101" t="s">
        <v>605</v>
      </c>
    </row>
    <row r="102" spans="1:13" x14ac:dyDescent="0.2">
      <c r="A102" t="s">
        <v>606</v>
      </c>
    </row>
    <row r="103" spans="1:13" x14ac:dyDescent="0.2">
      <c r="A103" t="s">
        <v>607</v>
      </c>
    </row>
    <row r="104" spans="1:13" ht="12.75" customHeight="1" x14ac:dyDescent="0.2">
      <c r="A104" s="34" t="s">
        <v>211</v>
      </c>
      <c r="B104" s="4" t="s">
        <v>212</v>
      </c>
      <c r="C104" s="4"/>
      <c r="D104" s="1" t="s">
        <v>213</v>
      </c>
      <c r="E104" s="1" t="s">
        <v>215</v>
      </c>
      <c r="F104" s="4" t="s">
        <v>216</v>
      </c>
      <c r="G104" s="4"/>
      <c r="H104" s="4"/>
      <c r="I104" s="34" t="s">
        <v>217</v>
      </c>
      <c r="J104" s="89" t="s">
        <v>218</v>
      </c>
      <c r="K104" s="89" t="s">
        <v>219</v>
      </c>
      <c r="L104" s="4" t="s">
        <v>220</v>
      </c>
      <c r="M104" s="4"/>
    </row>
    <row r="105" spans="1:13" x14ac:dyDescent="0.2">
      <c r="A105" s="90" t="s">
        <v>143</v>
      </c>
      <c r="B105" s="90" t="s">
        <v>231</v>
      </c>
      <c r="C105" s="90" t="s">
        <v>232</v>
      </c>
      <c r="D105" s="1"/>
      <c r="E105" s="1"/>
      <c r="F105" s="90" t="s">
        <v>233</v>
      </c>
      <c r="G105" s="90" t="s">
        <v>234</v>
      </c>
      <c r="H105" s="90" t="s">
        <v>235</v>
      </c>
      <c r="I105" s="90" t="s">
        <v>236</v>
      </c>
      <c r="J105" s="91" t="s">
        <v>236</v>
      </c>
      <c r="K105" s="91" t="s">
        <v>237</v>
      </c>
      <c r="L105" s="49" t="s">
        <v>238</v>
      </c>
      <c r="M105" s="49" t="s">
        <v>239</v>
      </c>
    </row>
    <row r="106" spans="1:13" x14ac:dyDescent="0.2">
      <c r="A106" s="92">
        <v>1</v>
      </c>
      <c r="B106" s="92" t="s">
        <v>24</v>
      </c>
      <c r="C106" s="92"/>
      <c r="D106" s="92"/>
      <c r="E106" s="92"/>
      <c r="F106" s="93" t="s">
        <v>30</v>
      </c>
      <c r="G106" s="93" t="s">
        <v>3</v>
      </c>
      <c r="H106" s="93" t="s">
        <v>30</v>
      </c>
      <c r="I106" s="92"/>
      <c r="J106" s="92"/>
      <c r="K106" s="92"/>
      <c r="L106" s="92"/>
      <c r="M106" s="92"/>
    </row>
    <row r="107" spans="1:13" x14ac:dyDescent="0.2">
      <c r="A107" s="92">
        <v>1</v>
      </c>
      <c r="B107" s="92" t="s">
        <v>24</v>
      </c>
      <c r="C107" s="92"/>
      <c r="D107" s="92"/>
      <c r="E107" s="92"/>
      <c r="F107" s="93" t="s">
        <v>30</v>
      </c>
      <c r="G107" s="93" t="s">
        <v>30</v>
      </c>
      <c r="H107" s="93" t="s">
        <v>3</v>
      </c>
      <c r="I107" s="92"/>
      <c r="J107" s="92"/>
      <c r="K107" s="92"/>
      <c r="L107" s="92"/>
      <c r="M107" s="92"/>
    </row>
    <row r="108" spans="1:13" x14ac:dyDescent="0.2">
      <c r="A108" s="92"/>
      <c r="B108" s="92"/>
      <c r="C108" s="92"/>
      <c r="D108" s="92"/>
      <c r="E108" s="92"/>
      <c r="F108" s="93"/>
      <c r="G108" s="93"/>
      <c r="H108" s="93"/>
      <c r="I108" s="92"/>
      <c r="J108" s="92"/>
      <c r="K108" s="92"/>
      <c r="L108" s="92"/>
      <c r="M108" s="92"/>
    </row>
    <row r="111" spans="1:13" x14ac:dyDescent="0.2">
      <c r="A111" s="86" t="s">
        <v>608</v>
      </c>
    </row>
    <row r="113" spans="1:13" x14ac:dyDescent="0.2">
      <c r="A113" t="s">
        <v>609</v>
      </c>
    </row>
    <row r="114" spans="1:13" ht="12.75" customHeight="1" x14ac:dyDescent="0.2">
      <c r="A114" s="34" t="s">
        <v>211</v>
      </c>
      <c r="B114" s="4" t="s">
        <v>212</v>
      </c>
      <c r="C114" s="4"/>
      <c r="D114" s="1" t="s">
        <v>213</v>
      </c>
      <c r="E114" s="1" t="s">
        <v>215</v>
      </c>
      <c r="F114" s="4" t="s">
        <v>216</v>
      </c>
      <c r="G114" s="4"/>
      <c r="H114" s="4"/>
      <c r="I114" s="34" t="s">
        <v>217</v>
      </c>
      <c r="J114" s="89" t="s">
        <v>218</v>
      </c>
      <c r="K114" s="89" t="s">
        <v>219</v>
      </c>
      <c r="L114" s="4" t="s">
        <v>220</v>
      </c>
      <c r="M114" s="4"/>
    </row>
    <row r="115" spans="1:13" x14ac:dyDescent="0.2">
      <c r="A115" s="90" t="s">
        <v>143</v>
      </c>
      <c r="B115" s="90" t="s">
        <v>231</v>
      </c>
      <c r="C115" s="90" t="s">
        <v>232</v>
      </c>
      <c r="D115" s="1"/>
      <c r="E115" s="1"/>
      <c r="F115" s="90" t="s">
        <v>233</v>
      </c>
      <c r="G115" s="90" t="s">
        <v>234</v>
      </c>
      <c r="H115" s="90" t="s">
        <v>235</v>
      </c>
      <c r="I115" s="90" t="s">
        <v>236</v>
      </c>
      <c r="J115" s="91" t="s">
        <v>236</v>
      </c>
      <c r="K115" s="91" t="s">
        <v>237</v>
      </c>
      <c r="L115" s="49" t="s">
        <v>238</v>
      </c>
      <c r="M115" s="49" t="s">
        <v>239</v>
      </c>
    </row>
    <row r="116" spans="1:13" x14ac:dyDescent="0.2">
      <c r="A116" s="92">
        <v>1</v>
      </c>
      <c r="B116" s="92" t="s">
        <v>24</v>
      </c>
      <c r="C116" s="92"/>
      <c r="D116" s="92" t="s">
        <v>38</v>
      </c>
      <c r="E116" s="92" t="s">
        <v>126</v>
      </c>
      <c r="F116" s="93" t="s">
        <v>30</v>
      </c>
      <c r="G116" s="93" t="s">
        <v>30</v>
      </c>
      <c r="H116" s="93" t="s">
        <v>30</v>
      </c>
      <c r="I116" s="92">
        <v>6</v>
      </c>
      <c r="J116" s="92" t="s">
        <v>156</v>
      </c>
      <c r="K116" s="92"/>
      <c r="L116" s="92"/>
      <c r="M116" s="92"/>
    </row>
    <row r="117" spans="1:13" x14ac:dyDescent="0.2">
      <c r="A117" s="92"/>
      <c r="B117" s="92"/>
      <c r="C117" s="92"/>
      <c r="D117" s="92"/>
      <c r="E117" s="92"/>
      <c r="F117" s="93"/>
      <c r="G117" s="93"/>
      <c r="H117" s="93"/>
      <c r="I117" s="92"/>
      <c r="J117" s="92"/>
      <c r="K117" s="92"/>
      <c r="L117" s="92"/>
      <c r="M117" s="92"/>
    </row>
    <row r="118" spans="1:13" x14ac:dyDescent="0.2">
      <c r="A118" s="97" t="s">
        <v>610</v>
      </c>
      <c r="B118" s="98"/>
      <c r="C118" s="98"/>
      <c r="D118" s="98"/>
      <c r="E118" s="98"/>
      <c r="F118" s="99"/>
      <c r="G118" s="99"/>
      <c r="H118" s="99"/>
      <c r="I118" s="98"/>
      <c r="J118" s="98"/>
      <c r="K118" s="98"/>
      <c r="L118" s="98"/>
    </row>
    <row r="119" spans="1:13" x14ac:dyDescent="0.2">
      <c r="A119" s="97" t="s">
        <v>611</v>
      </c>
      <c r="B119" s="98"/>
      <c r="C119" s="98"/>
      <c r="D119" s="98"/>
      <c r="E119" s="98"/>
      <c r="F119" s="99"/>
      <c r="G119" s="99"/>
      <c r="H119" s="99"/>
      <c r="I119" s="98"/>
      <c r="J119" s="98"/>
      <c r="K119" s="98"/>
      <c r="L119" s="98"/>
    </row>
    <row r="120" spans="1:13" x14ac:dyDescent="0.2">
      <c r="A120" s="100" t="s">
        <v>612</v>
      </c>
    </row>
    <row r="121" spans="1:13" x14ac:dyDescent="0.2">
      <c r="A121" s="97"/>
    </row>
    <row r="122" spans="1:13" x14ac:dyDescent="0.2">
      <c r="A122" s="97"/>
    </row>
    <row r="123" spans="1:13" x14ac:dyDescent="0.2">
      <c r="A123" s="97"/>
    </row>
    <row r="124" spans="1:13" x14ac:dyDescent="0.2">
      <c r="A124" s="86" t="s">
        <v>613</v>
      </c>
    </row>
    <row r="126" spans="1:13" x14ac:dyDescent="0.2">
      <c r="A126" t="s">
        <v>614</v>
      </c>
    </row>
    <row r="127" spans="1:13" x14ac:dyDescent="0.2">
      <c r="A127" t="s">
        <v>615</v>
      </c>
    </row>
    <row r="128" spans="1:13" x14ac:dyDescent="0.2">
      <c r="A128" t="s">
        <v>616</v>
      </c>
    </row>
    <row r="129" spans="1:13" x14ac:dyDescent="0.2">
      <c r="A129" t="s">
        <v>617</v>
      </c>
    </row>
    <row r="130" spans="1:13" x14ac:dyDescent="0.2">
      <c r="A130" t="s">
        <v>618</v>
      </c>
    </row>
    <row r="132" spans="1:13" ht="12.75" customHeight="1" x14ac:dyDescent="0.2">
      <c r="A132" s="34" t="s">
        <v>211</v>
      </c>
      <c r="B132" s="4" t="s">
        <v>212</v>
      </c>
      <c r="C132" s="4"/>
      <c r="D132" s="1" t="s">
        <v>213</v>
      </c>
      <c r="E132" s="1" t="s">
        <v>215</v>
      </c>
      <c r="F132" s="4" t="s">
        <v>216</v>
      </c>
      <c r="G132" s="4"/>
      <c r="H132" s="4"/>
      <c r="I132" s="34" t="s">
        <v>217</v>
      </c>
      <c r="J132" s="89" t="s">
        <v>218</v>
      </c>
      <c r="K132" s="89" t="s">
        <v>219</v>
      </c>
      <c r="L132" s="4" t="s">
        <v>220</v>
      </c>
      <c r="M132" s="4"/>
    </row>
    <row r="133" spans="1:13" x14ac:dyDescent="0.2">
      <c r="A133" s="90" t="s">
        <v>143</v>
      </c>
      <c r="B133" s="90" t="s">
        <v>231</v>
      </c>
      <c r="C133" s="90" t="s">
        <v>232</v>
      </c>
      <c r="D133" s="1"/>
      <c r="E133" s="1"/>
      <c r="F133" s="90" t="s">
        <v>233</v>
      </c>
      <c r="G133" s="90" t="s">
        <v>234</v>
      </c>
      <c r="H133" s="90" t="s">
        <v>235</v>
      </c>
      <c r="I133" s="90" t="s">
        <v>236</v>
      </c>
      <c r="J133" s="91" t="s">
        <v>236</v>
      </c>
      <c r="K133" s="91" t="s">
        <v>237</v>
      </c>
      <c r="L133" s="49" t="s">
        <v>238</v>
      </c>
      <c r="M133" s="49" t="s">
        <v>239</v>
      </c>
    </row>
    <row r="134" spans="1:13" x14ac:dyDescent="0.2">
      <c r="A134" s="92">
        <v>1</v>
      </c>
      <c r="B134" s="92" t="s">
        <v>588</v>
      </c>
      <c r="C134" s="92" t="s">
        <v>407</v>
      </c>
      <c r="D134" s="92" t="s">
        <v>38</v>
      </c>
      <c r="E134" s="92" t="s">
        <v>126</v>
      </c>
      <c r="F134" s="93" t="s">
        <v>30</v>
      </c>
      <c r="G134" s="93" t="s">
        <v>30</v>
      </c>
      <c r="H134" s="93" t="s">
        <v>30</v>
      </c>
      <c r="I134" s="93">
        <v>5</v>
      </c>
      <c r="J134" s="93">
        <v>6</v>
      </c>
      <c r="K134" s="92"/>
      <c r="L134" s="92" t="s">
        <v>52</v>
      </c>
      <c r="M134" s="92" t="s">
        <v>53</v>
      </c>
    </row>
    <row r="135" spans="1:13" x14ac:dyDescent="0.2">
      <c r="A135" s="92">
        <v>2</v>
      </c>
      <c r="B135" s="92" t="s">
        <v>24</v>
      </c>
      <c r="C135" s="92"/>
      <c r="D135" s="92" t="s">
        <v>38</v>
      </c>
      <c r="E135" s="92" t="s">
        <v>126</v>
      </c>
      <c r="F135" s="93" t="s">
        <v>30</v>
      </c>
      <c r="G135" s="93" t="s">
        <v>30</v>
      </c>
      <c r="H135" s="93" t="s">
        <v>30</v>
      </c>
      <c r="I135" s="92">
        <v>6</v>
      </c>
      <c r="J135" s="92" t="s">
        <v>156</v>
      </c>
      <c r="K135" s="92"/>
      <c r="L135" s="92" t="s">
        <v>71</v>
      </c>
      <c r="M135" s="92" t="s">
        <v>72</v>
      </c>
    </row>
    <row r="136" spans="1:13" x14ac:dyDescent="0.2">
      <c r="A136" s="92">
        <v>3</v>
      </c>
      <c r="B136" s="92"/>
      <c r="C136" s="92"/>
      <c r="D136" s="92"/>
      <c r="E136" s="92"/>
      <c r="F136" s="93"/>
      <c r="G136" s="93"/>
      <c r="H136" s="93"/>
      <c r="I136" s="92"/>
      <c r="J136" s="92"/>
      <c r="K136" s="92"/>
      <c r="L136" s="92" t="s">
        <v>88</v>
      </c>
      <c r="M136" s="92" t="s">
        <v>89</v>
      </c>
    </row>
    <row r="137" spans="1:13" x14ac:dyDescent="0.2">
      <c r="A137" s="92">
        <v>4</v>
      </c>
      <c r="B137" s="92"/>
      <c r="C137" s="92"/>
      <c r="D137" s="92"/>
      <c r="E137" s="92"/>
      <c r="F137" s="93"/>
      <c r="G137" s="93"/>
      <c r="H137" s="93"/>
      <c r="I137" s="92"/>
      <c r="J137" s="92"/>
      <c r="K137" s="92"/>
      <c r="L137" s="92" t="s">
        <v>105</v>
      </c>
      <c r="M137" s="92" t="s">
        <v>106</v>
      </c>
    </row>
    <row r="138" spans="1:13" x14ac:dyDescent="0.2">
      <c r="A138" s="92">
        <v>5</v>
      </c>
      <c r="B138" s="92"/>
      <c r="C138" s="92"/>
      <c r="D138" s="92"/>
      <c r="E138" s="92"/>
      <c r="F138" s="93"/>
      <c r="G138" s="93"/>
      <c r="H138" s="93"/>
      <c r="I138" s="92"/>
      <c r="J138" s="92"/>
      <c r="K138" s="92"/>
      <c r="L138" s="92" t="s">
        <v>138</v>
      </c>
      <c r="M138" s="92" t="s">
        <v>124</v>
      </c>
    </row>
    <row r="139" spans="1:13" x14ac:dyDescent="0.2">
      <c r="A139" s="92">
        <v>6</v>
      </c>
      <c r="B139" s="92"/>
      <c r="C139" s="92"/>
      <c r="D139" s="92"/>
      <c r="E139" s="92"/>
      <c r="F139" s="93"/>
      <c r="G139" s="93"/>
      <c r="H139" s="93"/>
      <c r="I139" s="92"/>
      <c r="J139" s="92"/>
      <c r="K139" s="92"/>
      <c r="L139" s="92" t="s">
        <v>155</v>
      </c>
      <c r="M139" s="92" t="s">
        <v>577</v>
      </c>
    </row>
    <row r="140" spans="1:13" x14ac:dyDescent="0.2">
      <c r="A140" s="92">
        <v>7</v>
      </c>
      <c r="B140" s="92"/>
      <c r="C140" s="92"/>
      <c r="D140" s="92"/>
      <c r="E140" s="92"/>
      <c r="F140" s="93"/>
      <c r="G140" s="93"/>
      <c r="H140" s="93"/>
      <c r="I140" s="92"/>
      <c r="J140" s="92"/>
      <c r="K140" s="92"/>
      <c r="L140" s="92" t="s">
        <v>170</v>
      </c>
      <c r="M140" s="92" t="s">
        <v>578</v>
      </c>
    </row>
    <row r="141" spans="1:13" x14ac:dyDescent="0.2">
      <c r="A141" s="92">
        <v>8</v>
      </c>
      <c r="B141" s="92"/>
      <c r="C141" s="92"/>
      <c r="D141" s="92"/>
      <c r="E141" s="92"/>
      <c r="F141" s="93"/>
      <c r="G141" s="93"/>
      <c r="H141" s="93"/>
      <c r="I141" s="92"/>
      <c r="J141" s="92"/>
      <c r="K141" s="92"/>
      <c r="L141" s="92" t="s">
        <v>184</v>
      </c>
      <c r="M141" s="92"/>
    </row>
    <row r="142" spans="1:13" x14ac:dyDescent="0.2">
      <c r="A142" s="92">
        <v>9</v>
      </c>
      <c r="B142" s="92"/>
      <c r="C142" s="92"/>
      <c r="D142" s="92"/>
      <c r="E142" s="92"/>
      <c r="F142" s="93"/>
      <c r="G142" s="93"/>
      <c r="H142" s="93"/>
      <c r="I142" s="92"/>
      <c r="J142" s="92"/>
      <c r="K142" s="92"/>
      <c r="L142" s="92" t="s">
        <v>208</v>
      </c>
      <c r="M142" s="92"/>
    </row>
    <row r="143" spans="1:13" x14ac:dyDescent="0.2">
      <c r="A143" s="92">
        <v>10</v>
      </c>
      <c r="B143" s="92"/>
      <c r="C143" s="92"/>
      <c r="D143" s="92"/>
      <c r="E143" s="92"/>
      <c r="F143" s="93"/>
      <c r="G143" s="93"/>
      <c r="H143" s="93"/>
      <c r="I143" s="92"/>
      <c r="J143" s="92"/>
      <c r="K143" s="92"/>
      <c r="L143" s="92" t="s">
        <v>229</v>
      </c>
      <c r="M143" s="92"/>
    </row>
    <row r="144" spans="1:13" x14ac:dyDescent="0.2">
      <c r="A144" s="92">
        <v>11</v>
      </c>
      <c r="B144" s="92"/>
      <c r="C144" s="92"/>
      <c r="D144" s="92"/>
      <c r="E144" s="92"/>
      <c r="F144" s="93"/>
      <c r="G144" s="93"/>
      <c r="H144" s="93"/>
      <c r="I144" s="92"/>
      <c r="J144" s="92"/>
      <c r="K144" s="92"/>
      <c r="L144" s="92" t="s">
        <v>248</v>
      </c>
      <c r="M144" s="92"/>
    </row>
    <row r="145" spans="1:13" x14ac:dyDescent="0.2">
      <c r="A145" s="92">
        <v>12</v>
      </c>
      <c r="B145" s="92"/>
      <c r="C145" s="92"/>
      <c r="D145" s="92"/>
      <c r="E145" s="92"/>
      <c r="F145" s="93"/>
      <c r="G145" s="93"/>
      <c r="H145" s="93"/>
      <c r="I145" s="92"/>
      <c r="J145" s="92"/>
      <c r="K145" s="92"/>
      <c r="L145" s="92" t="s">
        <v>258</v>
      </c>
      <c r="M145" s="92"/>
    </row>
    <row r="146" spans="1:13" x14ac:dyDescent="0.2">
      <c r="A146" s="92">
        <v>13</v>
      </c>
      <c r="B146" s="92"/>
      <c r="C146" s="92"/>
      <c r="D146" s="92"/>
      <c r="E146" s="92"/>
      <c r="F146" s="93"/>
      <c r="G146" s="93"/>
      <c r="H146" s="93"/>
      <c r="I146" s="92"/>
      <c r="J146" s="92"/>
      <c r="K146" s="92"/>
      <c r="L146" s="92" t="s">
        <v>280</v>
      </c>
      <c r="M146" s="92"/>
    </row>
    <row r="147" spans="1:13" x14ac:dyDescent="0.2">
      <c r="A147" s="92">
        <v>14</v>
      </c>
      <c r="B147" s="92"/>
      <c r="C147" s="92"/>
      <c r="D147" s="92"/>
      <c r="E147" s="92"/>
      <c r="F147" s="93"/>
      <c r="G147" s="93"/>
      <c r="H147" s="93"/>
      <c r="I147" s="92"/>
      <c r="J147" s="92"/>
      <c r="K147" s="92"/>
      <c r="L147" s="92" t="s">
        <v>290</v>
      </c>
      <c r="M147" s="92"/>
    </row>
    <row r="148" spans="1:13" x14ac:dyDescent="0.2">
      <c r="A148" s="92">
        <v>15</v>
      </c>
      <c r="B148" s="92"/>
      <c r="C148" s="92"/>
      <c r="D148" s="92"/>
      <c r="E148" s="92"/>
      <c r="F148" s="93"/>
      <c r="G148" s="93"/>
      <c r="H148" s="93"/>
      <c r="I148" s="92"/>
      <c r="J148" s="92"/>
      <c r="K148" s="92"/>
      <c r="L148" s="92" t="s">
        <v>299</v>
      </c>
      <c r="M148" s="92"/>
    </row>
    <row r="149" spans="1:13" x14ac:dyDescent="0.2">
      <c r="A149" s="92">
        <v>16</v>
      </c>
      <c r="B149" s="92"/>
      <c r="C149" s="92"/>
      <c r="D149" s="92"/>
      <c r="E149" s="92"/>
      <c r="F149" s="93"/>
      <c r="G149" s="93"/>
      <c r="H149" s="93"/>
      <c r="I149" s="92"/>
      <c r="J149" s="92"/>
      <c r="K149" s="92"/>
      <c r="L149" s="92" t="s">
        <v>309</v>
      </c>
      <c r="M149" s="92"/>
    </row>
    <row r="150" spans="1:13" x14ac:dyDescent="0.2">
      <c r="A150" s="92">
        <v>17</v>
      </c>
      <c r="B150" s="92"/>
      <c r="C150" s="92"/>
      <c r="D150" s="92"/>
      <c r="E150" s="92"/>
      <c r="F150" s="93"/>
      <c r="G150" s="93"/>
      <c r="H150" s="93"/>
      <c r="I150" s="92"/>
      <c r="J150" s="92"/>
      <c r="K150" s="92"/>
      <c r="L150" s="92" t="s">
        <v>329</v>
      </c>
      <c r="M150" s="92"/>
    </row>
    <row r="151" spans="1:13" x14ac:dyDescent="0.2">
      <c r="A151" s="92">
        <v>18</v>
      </c>
      <c r="B151" s="92"/>
      <c r="C151" s="92"/>
      <c r="D151" s="92"/>
      <c r="E151" s="92"/>
      <c r="F151" s="93"/>
      <c r="G151" s="93"/>
      <c r="H151" s="93"/>
      <c r="I151" s="92"/>
      <c r="J151" s="92"/>
      <c r="K151" s="92"/>
      <c r="L151" s="92" t="s">
        <v>338</v>
      </c>
      <c r="M151" s="92"/>
    </row>
    <row r="152" spans="1:13" x14ac:dyDescent="0.2">
      <c r="A152" s="92">
        <v>19</v>
      </c>
      <c r="B152" s="92"/>
      <c r="C152" s="92"/>
      <c r="D152" s="92"/>
      <c r="E152" s="92"/>
      <c r="F152" s="93"/>
      <c r="G152" s="93"/>
      <c r="H152" s="93"/>
      <c r="I152" s="92"/>
      <c r="J152" s="92"/>
      <c r="K152" s="92"/>
      <c r="L152" s="92" t="s">
        <v>346</v>
      </c>
      <c r="M152" s="92"/>
    </row>
    <row r="153" spans="1:13" x14ac:dyDescent="0.2">
      <c r="A153" s="92">
        <v>20</v>
      </c>
      <c r="B153" s="92"/>
      <c r="C153" s="92"/>
      <c r="D153" s="92"/>
      <c r="E153" s="92"/>
      <c r="F153" s="93"/>
      <c r="G153" s="93"/>
      <c r="H153" s="93"/>
      <c r="I153" s="92"/>
      <c r="J153" s="92"/>
      <c r="K153" s="92"/>
      <c r="L153" s="92" t="s">
        <v>354</v>
      </c>
      <c r="M153" s="92"/>
    </row>
    <row r="154" spans="1:13" x14ac:dyDescent="0.2">
      <c r="A154" s="92">
        <v>21</v>
      </c>
      <c r="B154" s="92"/>
      <c r="C154" s="92"/>
      <c r="D154" s="92"/>
      <c r="E154" s="92"/>
      <c r="F154" s="93"/>
      <c r="G154" s="93"/>
      <c r="H154" s="93"/>
      <c r="I154" s="92"/>
      <c r="J154" s="92"/>
      <c r="K154" s="92"/>
      <c r="L154" s="92" t="s">
        <v>411</v>
      </c>
      <c r="M154" s="92"/>
    </row>
    <row r="158" spans="1:13" x14ac:dyDescent="0.2">
      <c r="A158" s="86" t="s">
        <v>619</v>
      </c>
    </row>
    <row r="160" spans="1:13" x14ac:dyDescent="0.2">
      <c r="A160" t="s">
        <v>620</v>
      </c>
    </row>
    <row r="162" spans="1:12" ht="12.75" customHeight="1" x14ac:dyDescent="0.2">
      <c r="A162" s="34" t="s">
        <v>211</v>
      </c>
      <c r="B162" s="4" t="s">
        <v>212</v>
      </c>
      <c r="C162" s="4"/>
      <c r="D162" s="1" t="s">
        <v>213</v>
      </c>
      <c r="E162" s="1" t="s">
        <v>215</v>
      </c>
      <c r="F162" s="4" t="s">
        <v>216</v>
      </c>
      <c r="G162" s="4"/>
      <c r="H162" s="4"/>
      <c r="I162" s="34" t="s">
        <v>217</v>
      </c>
      <c r="J162" s="89" t="s">
        <v>218</v>
      </c>
      <c r="K162" s="89" t="s">
        <v>219</v>
      </c>
      <c r="L162" s="49" t="s">
        <v>621</v>
      </c>
    </row>
    <row r="163" spans="1:12" x14ac:dyDescent="0.2">
      <c r="A163" s="90" t="s">
        <v>143</v>
      </c>
      <c r="B163" s="90" t="s">
        <v>231</v>
      </c>
      <c r="C163" s="90" t="s">
        <v>232</v>
      </c>
      <c r="D163" s="1"/>
      <c r="E163" s="1"/>
      <c r="F163" s="90" t="s">
        <v>233</v>
      </c>
      <c r="G163" s="90" t="s">
        <v>234</v>
      </c>
      <c r="H163" s="90" t="s">
        <v>235</v>
      </c>
      <c r="I163" s="90" t="s">
        <v>236</v>
      </c>
      <c r="J163" s="91" t="s">
        <v>236</v>
      </c>
      <c r="K163" s="91" t="s">
        <v>237</v>
      </c>
      <c r="L163" s="91" t="s">
        <v>220</v>
      </c>
    </row>
    <row r="164" spans="1:12" x14ac:dyDescent="0.2">
      <c r="A164" s="92">
        <v>1</v>
      </c>
      <c r="B164" s="92" t="s">
        <v>26</v>
      </c>
      <c r="C164" s="92" t="s">
        <v>26</v>
      </c>
      <c r="D164" s="92"/>
      <c r="E164" s="92"/>
      <c r="F164" s="93" t="s">
        <v>30</v>
      </c>
      <c r="G164" s="93" t="s">
        <v>30</v>
      </c>
      <c r="H164" s="93" t="s">
        <v>30</v>
      </c>
      <c r="I164" s="92" t="s">
        <v>54</v>
      </c>
      <c r="J164" s="92" t="s">
        <v>54</v>
      </c>
      <c r="K164" s="92"/>
      <c r="L164" s="92" t="s">
        <v>53</v>
      </c>
    </row>
    <row r="165" spans="1:12" x14ac:dyDescent="0.2">
      <c r="A165" s="92">
        <v>2</v>
      </c>
      <c r="B165" s="92" t="s">
        <v>26</v>
      </c>
      <c r="C165" s="92" t="s">
        <v>26</v>
      </c>
      <c r="D165" s="92"/>
      <c r="E165" s="92"/>
      <c r="F165" s="93" t="s">
        <v>30</v>
      </c>
      <c r="G165" s="93" t="s">
        <v>30</v>
      </c>
      <c r="H165" s="93" t="s">
        <v>30</v>
      </c>
      <c r="I165" s="92">
        <v>6</v>
      </c>
      <c r="J165" s="92">
        <v>5</v>
      </c>
      <c r="K165" s="92"/>
    </row>
  </sheetData>
  <sheetProtection sheet="1" insertColumns="0" insertRows="0" deleteColumns="0" deleteRows="0"/>
  <mergeCells count="49">
    <mergeCell ref="B162:C162"/>
    <mergeCell ref="D162:D163"/>
    <mergeCell ref="E162:E163"/>
    <mergeCell ref="F162:H162"/>
    <mergeCell ref="B132:C132"/>
    <mergeCell ref="D132:D133"/>
    <mergeCell ref="E132:E133"/>
    <mergeCell ref="F132:H132"/>
    <mergeCell ref="L132:M132"/>
    <mergeCell ref="B114:C114"/>
    <mergeCell ref="D114:D115"/>
    <mergeCell ref="E114:E115"/>
    <mergeCell ref="F114:H114"/>
    <mergeCell ref="L114:M114"/>
    <mergeCell ref="B104:C104"/>
    <mergeCell ref="D104:D105"/>
    <mergeCell ref="E104:E105"/>
    <mergeCell ref="F104:H104"/>
    <mergeCell ref="L104:M104"/>
    <mergeCell ref="B93:C93"/>
    <mergeCell ref="D93:D94"/>
    <mergeCell ref="E93:E94"/>
    <mergeCell ref="F93:H93"/>
    <mergeCell ref="L93:M93"/>
    <mergeCell ref="B83:C83"/>
    <mergeCell ref="D83:D84"/>
    <mergeCell ref="E83:E84"/>
    <mergeCell ref="F83:H83"/>
    <mergeCell ref="L83:M83"/>
    <mergeCell ref="B69:C69"/>
    <mergeCell ref="D69:D70"/>
    <mergeCell ref="E69:E70"/>
    <mergeCell ref="F69:H69"/>
    <mergeCell ref="L69:M69"/>
    <mergeCell ref="B51:C51"/>
    <mergeCell ref="D51:D52"/>
    <mergeCell ref="E51:E52"/>
    <mergeCell ref="F51:H51"/>
    <mergeCell ref="L51:M51"/>
    <mergeCell ref="B30:C30"/>
    <mergeCell ref="D30:D31"/>
    <mergeCell ref="E30:E31"/>
    <mergeCell ref="F30:H30"/>
    <mergeCell ref="L30:M30"/>
    <mergeCell ref="B14:C14"/>
    <mergeCell ref="D14:D15"/>
    <mergeCell ref="E14:E15"/>
    <mergeCell ref="F14:H14"/>
    <mergeCell ref="L14:M14"/>
  </mergeCells>
  <dataValidations count="2">
    <dataValidation type="list" allowBlank="1" showErrorMessage="1" errorTitle="Valor fuera de rango" error="Sólo puedes anotar una nota de 1 a 7 sin decimales, o &quot;No Sabe&quot;" sqref="I55:J56">
      <formula1>notas</formula1>
      <formula2>0</formula2>
    </dataValidation>
    <dataValidation type="list" allowBlank="1" showErrorMessage="1" sqref="B55:B56">
      <formula1>MARCAS</formula1>
      <formula2>0</formula2>
    </dataValidation>
  </dataValidations>
  <pageMargins left="0.75" right="0.75" top="1" bottom="1" header="0.51180555555555496" footer="0.51180555555555496"/>
  <pageSetup paperSize="0" scale="0" firstPageNumber="0" orientation="portrait" usePrinterDefaults="0" horizontalDpi="0" verticalDpi="0" copies="0"/>
  <rowBreaks count="2" manualBreakCount="2">
    <brk id="40" max="16383" man="1"/>
    <brk id="5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D13" zoomScale="75" zoomScaleNormal="75" workbookViewId="0">
      <selection activeCell="I37" sqref="I37"/>
    </sheetView>
  </sheetViews>
  <sheetFormatPr baseColWidth="10" defaultColWidth="9.140625" defaultRowHeight="12.75" x14ac:dyDescent="0.2"/>
  <cols>
    <col min="1" max="4" width="17.28515625"/>
    <col min="5" max="5" width="12.42578125" style="101"/>
    <col min="6" max="6" width="14"/>
    <col min="7" max="13" width="10.7109375"/>
    <col min="14" max="14" width="12.85546875"/>
    <col min="15" max="15" width="13.140625"/>
    <col min="16" max="17" width="13.5703125"/>
    <col min="18" max="19" width="10.7109375"/>
    <col min="20" max="20" width="13"/>
    <col min="21" max="21" width="11.85546875"/>
    <col min="22" max="22" width="16.7109375"/>
    <col min="23" max="23" width="10.7109375"/>
    <col min="24" max="25" width="14"/>
    <col min="26" max="1025" width="10.7109375"/>
  </cols>
  <sheetData>
    <row r="1" spans="1:25" ht="25.5" x14ac:dyDescent="0.2">
      <c r="A1" s="102" t="s">
        <v>58</v>
      </c>
      <c r="B1" s="103" t="s">
        <v>5</v>
      </c>
      <c r="C1" s="103" t="s">
        <v>6</v>
      </c>
      <c r="D1" s="103" t="s">
        <v>622</v>
      </c>
      <c r="E1" s="104" t="s">
        <v>623</v>
      </c>
      <c r="F1" s="103" t="s">
        <v>110</v>
      </c>
      <c r="G1" s="103" t="s">
        <v>211</v>
      </c>
      <c r="H1" s="103" t="s">
        <v>231</v>
      </c>
      <c r="I1" s="103" t="s">
        <v>232</v>
      </c>
      <c r="J1" s="103" t="s">
        <v>2</v>
      </c>
      <c r="K1" s="103" t="s">
        <v>214</v>
      </c>
      <c r="L1" s="103" t="s">
        <v>624</v>
      </c>
      <c r="M1" s="103" t="s">
        <v>625</v>
      </c>
      <c r="N1" s="103" t="s">
        <v>626</v>
      </c>
      <c r="O1" s="103" t="s">
        <v>627</v>
      </c>
      <c r="P1" s="103" t="s">
        <v>628</v>
      </c>
      <c r="Q1" s="103" t="s">
        <v>92</v>
      </c>
      <c r="R1" s="103" t="s">
        <v>629</v>
      </c>
      <c r="S1" s="103" t="s">
        <v>630</v>
      </c>
      <c r="T1" s="103" t="s">
        <v>631</v>
      </c>
      <c r="U1" s="103" t="s">
        <v>632</v>
      </c>
      <c r="V1" s="103" t="s">
        <v>215</v>
      </c>
      <c r="W1" s="103" t="s">
        <v>633</v>
      </c>
      <c r="X1" s="103" t="s">
        <v>634</v>
      </c>
      <c r="Y1" s="103" t="s">
        <v>635</v>
      </c>
    </row>
    <row r="2" spans="1:25" x14ac:dyDescent="0.2">
      <c r="A2" s="105" t="str">
        <f>+IF(PDV!A16&gt;0,PDV!$C$4,"")</f>
        <v/>
      </c>
      <c r="B2" s="105" t="str">
        <f>IF(PDV!A16&gt;0,PDV!$G$4,"")</f>
        <v/>
      </c>
      <c r="C2" s="105" t="str">
        <f>IF(PDV!A16&gt;0,PDV!$K$4,"")</f>
        <v/>
      </c>
      <c r="D2" s="105" t="str">
        <f>IF(PDV!A16&gt;0,VLOOKUP(A2,PDV!$AR$2:$AU$73,4,0),"")</f>
        <v/>
      </c>
      <c r="E2" s="106" t="str">
        <f>IF(PDV!A16&gt;0,PDV!$C$8,"")</f>
        <v/>
      </c>
      <c r="F2" s="105" t="str">
        <f>IF(PDV!A16&gt;0,PDV!$H$7,"")</f>
        <v/>
      </c>
      <c r="G2" s="105" t="str">
        <f>IF(PDV!A16&gt;0,PDV!A16,"")</f>
        <v/>
      </c>
      <c r="H2" s="105" t="str">
        <f>IF(PDV!$A16&gt;0,PDV!B16,"")</f>
        <v/>
      </c>
      <c r="I2" s="105" t="str">
        <f>IF(PDV!$A16&gt;0,PDV!C16,"")</f>
        <v/>
      </c>
      <c r="J2" s="105" t="str">
        <f>IF(PDV!$A16&gt;0,PDV!D16,"")</f>
        <v/>
      </c>
      <c r="K2" s="105" t="str">
        <f>IF(PDV!$A16&gt;0,PDV!E16,"")</f>
        <v/>
      </c>
      <c r="L2" s="105" t="str">
        <f>IF(PDV!$A16&gt;0,PDV!G16,"")</f>
        <v/>
      </c>
      <c r="M2" s="105" t="str">
        <f>IF(PDV!$A16&gt;0,PDV!H16,"")</f>
        <v/>
      </c>
      <c r="N2" s="105" t="str">
        <f>IF(PDV!$A16&gt;0,PDV!I16,"")</f>
        <v/>
      </c>
      <c r="O2" s="105" t="str">
        <f>IF(PDV!$A16&gt;0,PDV!J16,"")</f>
        <v/>
      </c>
      <c r="P2" s="105" t="str">
        <f>IF(PDV!$A16&gt;0,CONCATENATE("SEMANA ",419+WEEKNUM(E2,1)),"")</f>
        <v/>
      </c>
      <c r="Q2" s="105" t="str">
        <f>IF(PDV!$A16&gt;0,CONCATENATE("MES ",90+MONTH(E2)),"")</f>
        <v/>
      </c>
      <c r="R2" s="105" t="str">
        <f>IF(PDV!$A16&gt;0,(VLOOKUP(PDV!$C$4,PDV!$AR$2:$AW$75,6,0)),"")</f>
        <v/>
      </c>
      <c r="S2" s="105" t="str">
        <f>IF(PDV!$A16&gt;0,(VLOOKUP(PDV!$C$4,PDV!$AR$2:$AV$75,5,0)),"")</f>
        <v/>
      </c>
      <c r="T2" s="105" t="str">
        <f>IF(PDV!$A16&gt;0,PDV!K16,"")</f>
        <v/>
      </c>
      <c r="U2" s="107" t="str">
        <f>IF(PDV!$A16&gt;0,PDV!L16,"")</f>
        <v/>
      </c>
      <c r="V2" s="105" t="str">
        <f>IF(PDV!$A16&gt;0,PDV!F16,"")</f>
        <v/>
      </c>
      <c r="W2" s="105" t="str">
        <f>IF(PDV!$A16&gt;0,(COUNTIF(L2:N2,"Sí")),"")</f>
        <v/>
      </c>
      <c r="X2" s="105" t="str">
        <f>IF(PDV!$A16&gt;0,PDV!M16,"")</f>
        <v/>
      </c>
      <c r="Y2" s="105" t="str">
        <f>IF(PDV!$A16&gt;0,PDV!N16,"")</f>
        <v/>
      </c>
    </row>
    <row r="3" spans="1:25" x14ac:dyDescent="0.2">
      <c r="A3" s="105" t="str">
        <f>+IF(PDV!A17&gt;0,PDV!$C$4,"")</f>
        <v/>
      </c>
      <c r="B3" s="105" t="str">
        <f>IF(PDV!A17&gt;0,PDV!$G$4,"")</f>
        <v/>
      </c>
      <c r="C3" s="105" t="str">
        <f>IF(PDV!A17&gt;0,PDV!$K$4,"")</f>
        <v/>
      </c>
      <c r="D3" s="105" t="str">
        <f>IF(PDV!A17&gt;0,VLOOKUP(A3,PDV!$AR$2:$AU$73,4,0),"")</f>
        <v/>
      </c>
      <c r="E3" s="106" t="str">
        <f>IF(PDV!A17&gt;0,PDV!$C$8,"")</f>
        <v/>
      </c>
      <c r="F3" s="105" t="str">
        <f>IF(PDV!A17&gt;0,PDV!$H$7,"")</f>
        <v/>
      </c>
      <c r="G3" s="105" t="str">
        <f>IF(PDV!A17&gt;0,PDV!A17,"")</f>
        <v/>
      </c>
      <c r="H3" s="105" t="str">
        <f>IF(PDV!$A17&gt;0,PDV!B17,"")</f>
        <v/>
      </c>
      <c r="I3" s="105" t="str">
        <f>IF(PDV!$A17&gt;0,PDV!C17,"")</f>
        <v/>
      </c>
      <c r="J3" s="105" t="str">
        <f>IF(PDV!$A17&gt;0,PDV!D17,"")</f>
        <v/>
      </c>
      <c r="K3" s="105" t="str">
        <f>IF(PDV!$A17&gt;0,PDV!E17,"")</f>
        <v/>
      </c>
      <c r="L3" s="105" t="str">
        <f>IF(PDV!$A17&gt;0,PDV!G17,"")</f>
        <v/>
      </c>
      <c r="M3" s="105" t="str">
        <f>IF(PDV!$A17&gt;0,PDV!H17,"")</f>
        <v/>
      </c>
      <c r="N3" s="105" t="str">
        <f>IF(PDV!$A17&gt;0,PDV!I17,"")</f>
        <v/>
      </c>
      <c r="O3" s="105" t="str">
        <f>IF(PDV!$A17&gt;0,PDV!J17,"")</f>
        <v/>
      </c>
      <c r="P3" s="105" t="str">
        <f>IF(PDV!$A17&gt;0,CONCATENATE("SEMANA ",419+WEEKNUM(E3,1)),"")</f>
        <v/>
      </c>
      <c r="Q3" s="105" t="str">
        <f>IF(PDV!$A17&gt;0,CONCATENATE("MES ",90+MONTH(E3)),"")</f>
        <v/>
      </c>
      <c r="R3" s="105" t="str">
        <f>IF(PDV!$A17&gt;0,(VLOOKUP(PDV!$C$4,PDV!$AR$2:$AW$73,6,0)),"")</f>
        <v/>
      </c>
      <c r="S3" s="105" t="str">
        <f>IF(PDV!$A17&gt;0,(VLOOKUP(PDV!$C$4,PDV!$AR$2:$AV$73,5,0)),"")</f>
        <v/>
      </c>
      <c r="T3" s="105" t="str">
        <f>IF(PDV!$A17&gt;0,PDV!K17,"")</f>
        <v/>
      </c>
      <c r="U3" s="107" t="str">
        <f>IF(PDV!$A17&gt;0,PDV!L17,"")</f>
        <v/>
      </c>
      <c r="V3" s="105" t="str">
        <f>IF(PDV!$A17&gt;0,PDV!F17,"")</f>
        <v/>
      </c>
      <c r="W3" s="105" t="str">
        <f>IF(PDV!$A17&gt;0,(COUNTIF(L3:N3,"Sí")),"")</f>
        <v/>
      </c>
      <c r="X3" s="105" t="str">
        <f>IF(PDV!$A17&gt;0,PDV!M17,"")</f>
        <v/>
      </c>
      <c r="Y3" s="105" t="str">
        <f>IF(PDV!$A17&gt;0,PDV!N17,"")</f>
        <v/>
      </c>
    </row>
    <row r="4" spans="1:25" x14ac:dyDescent="0.2">
      <c r="A4" s="105" t="str">
        <f>+IF(PDV!A18&gt;0,PDV!$C$4,"")</f>
        <v/>
      </c>
      <c r="B4" s="105" t="str">
        <f>IF(PDV!A18&gt;0,PDV!$G$4,"")</f>
        <v/>
      </c>
      <c r="C4" s="105" t="str">
        <f>IF(PDV!A18&gt;0,PDV!$K$4,"")</f>
        <v/>
      </c>
      <c r="D4" s="105" t="str">
        <f>IF(PDV!A18&gt;0,VLOOKUP(A4,PDV!$AR$2:$AU$73,4,0),"")</f>
        <v/>
      </c>
      <c r="E4" s="106" t="str">
        <f>IF(PDV!A18&gt;0,PDV!$C$8,"")</f>
        <v/>
      </c>
      <c r="F4" s="105" t="str">
        <f>IF(PDV!A18&gt;0,PDV!$H$7,"")</f>
        <v/>
      </c>
      <c r="G4" s="105" t="str">
        <f>IF(PDV!A18&gt;0,PDV!A18,"")</f>
        <v/>
      </c>
      <c r="H4" s="105" t="str">
        <f>IF(PDV!$A18&gt;0,PDV!B18,"")</f>
        <v/>
      </c>
      <c r="I4" s="105" t="str">
        <f>IF(PDV!$A18&gt;0,PDV!C18,"")</f>
        <v/>
      </c>
      <c r="J4" s="105" t="str">
        <f>IF(PDV!$A18&gt;0,PDV!D18,"")</f>
        <v/>
      </c>
      <c r="K4" s="105" t="str">
        <f>IF(PDV!$A18&gt;0,PDV!E18,"")</f>
        <v/>
      </c>
      <c r="L4" s="105" t="str">
        <f>IF(PDV!$A18&gt;0,PDV!G18,"")</f>
        <v/>
      </c>
      <c r="M4" s="105" t="str">
        <f>IF(PDV!$A18&gt;0,PDV!H18,"")</f>
        <v/>
      </c>
      <c r="N4" s="105" t="str">
        <f>IF(PDV!$A18&gt;0,PDV!I18,"")</f>
        <v/>
      </c>
      <c r="O4" s="105" t="str">
        <f>IF(PDV!$A18&gt;0,PDV!J18,"")</f>
        <v/>
      </c>
      <c r="P4" s="105" t="str">
        <f>IF(PDV!$A18&gt;0,CONCATENATE("SEMANA ",419+WEEKNUM(E4,1)),"")</f>
        <v/>
      </c>
      <c r="Q4" s="105" t="str">
        <f>IF(PDV!$A18&gt;0,CONCATENATE("MES ",90+MONTH(E4)),"")</f>
        <v/>
      </c>
      <c r="R4" s="105" t="str">
        <f>IF(PDV!$A18&gt;0,(VLOOKUP(PDV!$C$4,PDV!$AR$2:$AW$73,6,0)),"")</f>
        <v/>
      </c>
      <c r="S4" s="105" t="str">
        <f>IF(PDV!$A18&gt;0,(VLOOKUP(PDV!$C$4,PDV!$AR$2:$AV$73,5,0)),"")</f>
        <v/>
      </c>
      <c r="T4" s="105" t="str">
        <f>IF(PDV!$A18&gt;0,PDV!K18,"")</f>
        <v/>
      </c>
      <c r="U4" s="107" t="str">
        <f>IF(PDV!$A18&gt;0,PDV!L18,"")</f>
        <v/>
      </c>
      <c r="V4" s="105" t="str">
        <f>IF(PDV!$A18&gt;0,PDV!F18,"")</f>
        <v/>
      </c>
      <c r="W4" s="105" t="str">
        <f>IF(PDV!$A18&gt;0,(COUNTIF(L4:N4,"Sí")),"")</f>
        <v/>
      </c>
      <c r="X4" s="105" t="str">
        <f>IF(PDV!$A18&gt;0,PDV!M18,"")</f>
        <v/>
      </c>
      <c r="Y4" s="105" t="str">
        <f>IF(PDV!$A18&gt;0,PDV!N18,"")</f>
        <v/>
      </c>
    </row>
    <row r="5" spans="1:25" x14ac:dyDescent="0.2">
      <c r="A5" s="105" t="str">
        <f>+IF(PDV!A19&gt;0,PDV!$C$4,"")</f>
        <v/>
      </c>
      <c r="B5" s="105" t="str">
        <f>IF(PDV!A19&gt;0,PDV!$G$4,"")</f>
        <v/>
      </c>
      <c r="C5" s="105" t="str">
        <f>IF(PDV!A19&gt;0,PDV!$K$4,"")</f>
        <v/>
      </c>
      <c r="D5" s="105" t="str">
        <f>IF(PDV!A19&gt;0,VLOOKUP(A5,PDV!$AR$2:$AU$73,4,0),"")</f>
        <v/>
      </c>
      <c r="E5" s="106" t="str">
        <f>IF(PDV!A19&gt;0,PDV!$C$8,"")</f>
        <v/>
      </c>
      <c r="F5" s="105" t="str">
        <f>IF(PDV!A19&gt;0,PDV!$H$7,"")</f>
        <v/>
      </c>
      <c r="G5" s="105" t="str">
        <f>IF(PDV!A19&gt;0,PDV!A19,"")</f>
        <v/>
      </c>
      <c r="H5" s="105" t="str">
        <f>IF(PDV!$A19&gt;0,PDV!B19,"")</f>
        <v/>
      </c>
      <c r="I5" s="105" t="str">
        <f>IF(PDV!$A19&gt;0,PDV!C19,"")</f>
        <v/>
      </c>
      <c r="J5" s="105" t="str">
        <f>IF(PDV!$A19&gt;0,PDV!D19,"")</f>
        <v/>
      </c>
      <c r="K5" s="105" t="str">
        <f>IF(PDV!$A19&gt;0,PDV!E19,"")</f>
        <v/>
      </c>
      <c r="L5" s="105" t="str">
        <f>IF(PDV!$A19&gt;0,PDV!G19,"")</f>
        <v/>
      </c>
      <c r="M5" s="105" t="str">
        <f>IF(PDV!$A19&gt;0,PDV!H19,"")</f>
        <v/>
      </c>
      <c r="N5" s="105" t="str">
        <f>IF(PDV!$A19&gt;0,PDV!I19,"")</f>
        <v/>
      </c>
      <c r="O5" s="105" t="str">
        <f>IF(PDV!$A19&gt;0,PDV!J19,"")</f>
        <v/>
      </c>
      <c r="P5" s="105" t="str">
        <f>IF(PDV!$A19&gt;0,CONCATENATE("SEMANA ",419+WEEKNUM(E5,1)),"")</f>
        <v/>
      </c>
      <c r="Q5" s="105" t="str">
        <f>IF(PDV!$A19&gt;0,CONCATENATE("MES ",90+MONTH(E5)),"")</f>
        <v/>
      </c>
      <c r="R5" s="105" t="str">
        <f>IF(PDV!$A19&gt;0,(VLOOKUP(PDV!$C$4,PDV!$AR$2:$AW$73,6,0)),"")</f>
        <v/>
      </c>
      <c r="S5" s="105" t="str">
        <f>IF(PDV!$A19&gt;0,(VLOOKUP(PDV!$C$4,PDV!$AR$2:$AV$73,5,0)),"")</f>
        <v/>
      </c>
      <c r="T5" s="105" t="str">
        <f>IF(PDV!$A19&gt;0,PDV!K19,"")</f>
        <v/>
      </c>
      <c r="U5" s="107" t="str">
        <f>IF(PDV!$A19&gt;0,PDV!L19,"")</f>
        <v/>
      </c>
      <c r="V5" s="105" t="str">
        <f>IF(PDV!$A19&gt;0,PDV!F19,"")</f>
        <v/>
      </c>
      <c r="W5" s="105" t="str">
        <f>IF(PDV!$A19&gt;0,(COUNTIF(L5:N5,"Sí")),"")</f>
        <v/>
      </c>
      <c r="X5" s="105" t="str">
        <f>IF(PDV!$A19&gt;0,PDV!M19,"")</f>
        <v/>
      </c>
      <c r="Y5" s="105" t="str">
        <f>IF(PDV!$A19&gt;0,PDV!N19,"")</f>
        <v/>
      </c>
    </row>
    <row r="6" spans="1:25" x14ac:dyDescent="0.2">
      <c r="A6" s="105" t="str">
        <f>+IF(PDV!A20&gt;0,PDV!$C$4,"")</f>
        <v/>
      </c>
      <c r="B6" s="105" t="str">
        <f>IF(PDV!A20&gt;0,PDV!$G$4,"")</f>
        <v/>
      </c>
      <c r="C6" s="105" t="str">
        <f>IF(PDV!A20&gt;0,PDV!$K$4,"")</f>
        <v/>
      </c>
      <c r="D6" s="105" t="str">
        <f>IF(PDV!A20&gt;0,VLOOKUP(A6,PDV!$AR$2:$AU$73,4,0),"")</f>
        <v/>
      </c>
      <c r="E6" s="106" t="str">
        <f>IF(PDV!A20&gt;0,PDV!$C$8,"")</f>
        <v/>
      </c>
      <c r="F6" s="105" t="str">
        <f>IF(PDV!A20&gt;0,PDV!$H$7,"")</f>
        <v/>
      </c>
      <c r="G6" s="105" t="str">
        <f>IF(PDV!A20&gt;0,PDV!A20,"")</f>
        <v/>
      </c>
      <c r="H6" s="105" t="str">
        <f>IF(PDV!$A20&gt;0,PDV!B20,"")</f>
        <v/>
      </c>
      <c r="I6" s="105" t="str">
        <f>IF(PDV!$A20&gt;0,PDV!C20,"")</f>
        <v/>
      </c>
      <c r="J6" s="105" t="str">
        <f>IF(PDV!$A20&gt;0,PDV!D20,"")</f>
        <v/>
      </c>
      <c r="K6" s="105" t="str">
        <f>IF(PDV!$A20&gt;0,PDV!E20,"")</f>
        <v/>
      </c>
      <c r="L6" s="105" t="str">
        <f>IF(PDV!$A20&gt;0,PDV!G20,"")</f>
        <v/>
      </c>
      <c r="M6" s="105" t="str">
        <f>IF(PDV!$A20&gt;0,PDV!H20,"")</f>
        <v/>
      </c>
      <c r="N6" s="105" t="str">
        <f>IF(PDV!$A20&gt;0,PDV!I20,"")</f>
        <v/>
      </c>
      <c r="O6" s="105" t="str">
        <f>IF(PDV!$A20&gt;0,PDV!J20,"")</f>
        <v/>
      </c>
      <c r="P6" s="105" t="str">
        <f>IF(PDV!$A20&gt;0,CONCATENATE("SEMANA ",419+WEEKNUM(E6,1)),"")</f>
        <v/>
      </c>
      <c r="Q6" s="105" t="str">
        <f>IF(PDV!$A20&gt;0,CONCATENATE("MES ",90+MONTH(E6)),"")</f>
        <v/>
      </c>
      <c r="R6" s="105" t="str">
        <f>IF(PDV!$A20&gt;0,(VLOOKUP(PDV!$C$4,PDV!$AR$2:$AW$73,6,0)),"")</f>
        <v/>
      </c>
      <c r="S6" s="105" t="str">
        <f>IF(PDV!$A20&gt;0,(VLOOKUP(PDV!$C$4,PDV!$AR$2:$AV$73,5,0)),"")</f>
        <v/>
      </c>
      <c r="T6" s="105" t="str">
        <f>IF(PDV!$A20&gt;0,PDV!K20,"")</f>
        <v/>
      </c>
      <c r="U6" s="107" t="str">
        <f>IF(PDV!$A20&gt;0,PDV!L20,"")</f>
        <v/>
      </c>
      <c r="V6" s="105" t="str">
        <f>IF(PDV!$A20&gt;0,PDV!F20,"")</f>
        <v/>
      </c>
      <c r="W6" s="105" t="str">
        <f>IF(PDV!$A20&gt;0,(COUNTIF(L6:N6,"Sí")),"")</f>
        <v/>
      </c>
      <c r="X6" s="105" t="str">
        <f>IF(PDV!$A20&gt;0,PDV!M20,"")</f>
        <v/>
      </c>
      <c r="Y6" s="105" t="str">
        <f>IF(PDV!$A20&gt;0,PDV!N20,"")</f>
        <v/>
      </c>
    </row>
    <row r="7" spans="1:25" x14ac:dyDescent="0.2">
      <c r="A7" s="105" t="str">
        <f>+IF(PDV!A21&gt;0,PDV!$C$4,"")</f>
        <v/>
      </c>
      <c r="B7" s="105" t="str">
        <f>IF(PDV!A21&gt;0,PDV!$G$4,"")</f>
        <v/>
      </c>
      <c r="C7" s="105" t="str">
        <f>IF(PDV!A21&gt;0,PDV!$K$4,"")</f>
        <v/>
      </c>
      <c r="D7" s="105" t="str">
        <f>IF(PDV!A21&gt;0,VLOOKUP(A7,PDV!$AR$2:$AU$73,4,0),"")</f>
        <v/>
      </c>
      <c r="E7" s="106" t="str">
        <f>IF(PDV!A21&gt;0,PDV!$C$8,"")</f>
        <v/>
      </c>
      <c r="F7" s="105" t="str">
        <f>IF(PDV!A21&gt;0,PDV!$H$7,"")</f>
        <v/>
      </c>
      <c r="G7" s="105" t="str">
        <f>IF(PDV!A21&gt;0,PDV!A21,"")</f>
        <v/>
      </c>
      <c r="H7" s="105" t="str">
        <f>IF(PDV!$A21&gt;0,PDV!B21,"")</f>
        <v/>
      </c>
      <c r="I7" s="105" t="str">
        <f>IF(PDV!$A21&gt;0,PDV!C21,"")</f>
        <v/>
      </c>
      <c r="J7" s="105" t="str">
        <f>IF(PDV!$A21&gt;0,PDV!D21,"")</f>
        <v/>
      </c>
      <c r="K7" s="105" t="str">
        <f>IF(PDV!$A21&gt;0,PDV!E21,"")</f>
        <v/>
      </c>
      <c r="L7" s="105" t="str">
        <f>IF(PDV!$A21&gt;0,PDV!G21,"")</f>
        <v/>
      </c>
      <c r="M7" s="105" t="str">
        <f>IF(PDV!$A21&gt;0,PDV!H21,"")</f>
        <v/>
      </c>
      <c r="N7" s="105" t="str">
        <f>IF(PDV!$A21&gt;0,PDV!I21,"")</f>
        <v/>
      </c>
      <c r="O7" s="105" t="str">
        <f>IF(PDV!$A21&gt;0,PDV!J21,"")</f>
        <v/>
      </c>
      <c r="P7" s="105" t="str">
        <f>IF(PDV!$A21&gt;0,CONCATENATE("SEMANA ",419+WEEKNUM(E7,1)),"")</f>
        <v/>
      </c>
      <c r="Q7" s="105" t="str">
        <f>IF(PDV!$A21&gt;0,CONCATENATE("MES ",90+MONTH(E7)),"")</f>
        <v/>
      </c>
      <c r="R7" s="105" t="str">
        <f>IF(PDV!$A21&gt;0,(VLOOKUP(PDV!$C$4,PDV!$AR$2:$AW$73,6,0)),"")</f>
        <v/>
      </c>
      <c r="S7" s="105" t="str">
        <f>IF(PDV!$A21&gt;0,(VLOOKUP(PDV!$C$4,PDV!$AR$2:$AV$73,5,0)),"")</f>
        <v/>
      </c>
      <c r="T7" s="105" t="str">
        <f>IF(PDV!$A21&gt;0,PDV!K21,"")</f>
        <v/>
      </c>
      <c r="U7" s="107" t="str">
        <f>IF(PDV!$A21&gt;0,PDV!L21,"")</f>
        <v/>
      </c>
      <c r="V7" s="105" t="str">
        <f>IF(PDV!$A21&gt;0,PDV!F21,"")</f>
        <v/>
      </c>
      <c r="W7" s="105" t="str">
        <f>IF(PDV!$A21&gt;0,(COUNTIF(L7:N7,"Sí")),"")</f>
        <v/>
      </c>
      <c r="X7" s="105" t="str">
        <f>IF(PDV!$A21&gt;0,PDV!M21,"")</f>
        <v/>
      </c>
      <c r="Y7" s="105" t="str">
        <f>IF(PDV!$A21&gt;0,PDV!N21,"")</f>
        <v/>
      </c>
    </row>
    <row r="8" spans="1:25" x14ac:dyDescent="0.2">
      <c r="A8" s="105" t="str">
        <f>+IF(PDV!A22&gt;0,PDV!$C$4,"")</f>
        <v/>
      </c>
      <c r="B8" s="105" t="str">
        <f>IF(PDV!A22&gt;0,PDV!$G$4,"")</f>
        <v/>
      </c>
      <c r="C8" s="105" t="str">
        <f>IF(PDV!A22&gt;0,PDV!$K$4,"")</f>
        <v/>
      </c>
      <c r="D8" s="105" t="str">
        <f>IF(PDV!A22&gt;0,VLOOKUP(A8,PDV!$AR$2:$AU$73,4,0),"")</f>
        <v/>
      </c>
      <c r="E8" s="106" t="str">
        <f>IF(PDV!A22&gt;0,PDV!$C$8,"")</f>
        <v/>
      </c>
      <c r="F8" s="105" t="str">
        <f>IF(PDV!A22&gt;0,PDV!$H$7,"")</f>
        <v/>
      </c>
      <c r="G8" s="105" t="str">
        <f>IF(PDV!A22&gt;0,PDV!A22,"")</f>
        <v/>
      </c>
      <c r="H8" s="105" t="str">
        <f>IF(PDV!$A22&gt;0,PDV!B22,"")</f>
        <v/>
      </c>
      <c r="I8" s="105" t="str">
        <f>IF(PDV!$A22&gt;0,PDV!C22,"")</f>
        <v/>
      </c>
      <c r="J8" s="105" t="str">
        <f>IF(PDV!$A22&gt;0,PDV!D22,"")</f>
        <v/>
      </c>
      <c r="K8" s="105" t="str">
        <f>IF(PDV!$A22&gt;0,PDV!E22,"")</f>
        <v/>
      </c>
      <c r="L8" s="105" t="str">
        <f>IF(PDV!$A22&gt;0,PDV!G22,"")</f>
        <v/>
      </c>
      <c r="M8" s="105" t="str">
        <f>IF(PDV!$A22&gt;0,PDV!H22,"")</f>
        <v/>
      </c>
      <c r="N8" s="105" t="str">
        <f>IF(PDV!$A22&gt;0,PDV!I22,"")</f>
        <v/>
      </c>
      <c r="O8" s="105" t="str">
        <f>IF(PDV!$A22&gt;0,PDV!J22,"")</f>
        <v/>
      </c>
      <c r="P8" s="105" t="str">
        <f>IF(PDV!$A22&gt;0,CONCATENATE("SEMANA ",419+WEEKNUM(E8,1)),"")</f>
        <v/>
      </c>
      <c r="Q8" s="105" t="str">
        <f>IF(PDV!$A22&gt;0,CONCATENATE("MES ",90+MONTH(E8)),"")</f>
        <v/>
      </c>
      <c r="R8" s="105" t="str">
        <f>IF(PDV!$A22&gt;0,(VLOOKUP(PDV!$C$4,PDV!$AR$2:$AW$73,6,0)),"")</f>
        <v/>
      </c>
      <c r="S8" s="105" t="str">
        <f>IF(PDV!$A22&gt;0,(VLOOKUP(PDV!$C$4,PDV!$AR$2:$AV$73,5,0)),"")</f>
        <v/>
      </c>
      <c r="T8" s="105" t="str">
        <f>IF(PDV!$A22&gt;0,PDV!K22,"")</f>
        <v/>
      </c>
      <c r="U8" s="107" t="str">
        <f>IF(PDV!$A22&gt;0,PDV!L22,"")</f>
        <v/>
      </c>
      <c r="V8" s="105" t="str">
        <f>IF(PDV!$A22&gt;0,PDV!F24,"")</f>
        <v/>
      </c>
      <c r="W8" s="105" t="str">
        <f>IF(PDV!$A22&gt;0,(COUNTIF(L8:N8,"Sí")),"")</f>
        <v/>
      </c>
      <c r="X8" s="105" t="str">
        <f>IF(PDV!$A22&gt;0,PDV!M22,"")</f>
        <v/>
      </c>
      <c r="Y8" s="105" t="str">
        <f>IF(PDV!$A22&gt;0,PDV!N22,"")</f>
        <v/>
      </c>
    </row>
    <row r="9" spans="1:25" x14ac:dyDescent="0.2">
      <c r="A9" s="105" t="str">
        <f>+IF(PDV!A23&gt;0,PDV!$C$4,"")</f>
        <v/>
      </c>
      <c r="B9" s="105" t="str">
        <f>IF(PDV!A23&gt;0,PDV!$G$4,"")</f>
        <v/>
      </c>
      <c r="C9" s="105" t="str">
        <f>IF(PDV!A23&gt;0,PDV!$K$4,"")</f>
        <v/>
      </c>
      <c r="D9" s="105" t="str">
        <f>IF(PDV!A23&gt;0,VLOOKUP(A9,PDV!$AR$2:$AU$73,4,0),"")</f>
        <v/>
      </c>
      <c r="E9" s="106" t="str">
        <f>IF(PDV!A23&gt;0,PDV!$C$8,"")</f>
        <v/>
      </c>
      <c r="F9" s="105" t="str">
        <f>IF(PDV!A23&gt;0,PDV!$H$7,"")</f>
        <v/>
      </c>
      <c r="G9" s="105" t="str">
        <f>IF(PDV!A23&gt;0,PDV!A23,"")</f>
        <v/>
      </c>
      <c r="H9" s="105" t="str">
        <f>IF(PDV!$A23&gt;0,PDV!B23,"")</f>
        <v/>
      </c>
      <c r="I9" s="105" t="str">
        <f>IF(PDV!$A23&gt;0,PDV!C23,"")</f>
        <v/>
      </c>
      <c r="J9" s="105" t="str">
        <f>IF(PDV!$A23&gt;0,PDV!D23,"")</f>
        <v/>
      </c>
      <c r="K9" s="105" t="str">
        <f>IF(PDV!$A23&gt;0,PDV!E23,"")</f>
        <v/>
      </c>
      <c r="L9" s="105" t="str">
        <f>IF(PDV!$A23&gt;0,PDV!G23,"")</f>
        <v/>
      </c>
      <c r="M9" s="105" t="str">
        <f>IF(PDV!$A23&gt;0,PDV!H23,"")</f>
        <v/>
      </c>
      <c r="N9" s="105" t="str">
        <f>IF(PDV!$A23&gt;0,PDV!I23,"")</f>
        <v/>
      </c>
      <c r="O9" s="105" t="str">
        <f>IF(PDV!$A23&gt;0,PDV!J23,"")</f>
        <v/>
      </c>
      <c r="P9" s="105" t="str">
        <f>IF(PDV!$A23&gt;0,CONCATENATE("SEMANA ",419+WEEKNUM(E9,1)),"")</f>
        <v/>
      </c>
      <c r="Q9" s="105" t="str">
        <f>IF(PDV!$A23&gt;0,CONCATENATE("MES ",90+MONTH(E9)),"")</f>
        <v/>
      </c>
      <c r="R9" s="105" t="str">
        <f>IF(PDV!$A23&gt;0,(VLOOKUP(PDV!$C$4,PDV!$AR$2:$AW$73,6,0)),"")</f>
        <v/>
      </c>
      <c r="S9" s="105" t="str">
        <f>IF(PDV!$A23&gt;0,(VLOOKUP(PDV!$C$4,PDV!$AR$2:$AV$73,5,0)),"")</f>
        <v/>
      </c>
      <c r="T9" s="105" t="str">
        <f>IF(PDV!$A23&gt;0,PDV!K23,"")</f>
        <v/>
      </c>
      <c r="U9" s="107" t="str">
        <f>IF(PDV!$A23&gt;0,PDV!L23,"")</f>
        <v/>
      </c>
      <c r="V9" s="105" t="str">
        <f>IF(PDV!$A23&gt;0,PDV!F23,"")</f>
        <v/>
      </c>
      <c r="W9" s="105" t="str">
        <f>IF(PDV!$A23&gt;0,(COUNTIF(L9:N9,"Sí")),"")</f>
        <v/>
      </c>
      <c r="X9" s="105" t="str">
        <f>IF(PDV!$A23&gt;0,PDV!M23,"")</f>
        <v/>
      </c>
      <c r="Y9" s="105" t="str">
        <f>IF(PDV!$A23&gt;0,PDV!N23,"")</f>
        <v/>
      </c>
    </row>
    <row r="10" spans="1:25" x14ac:dyDescent="0.2">
      <c r="A10" s="105" t="str">
        <f>+IF(PDV!A24&gt;0,PDV!$C$4,"")</f>
        <v/>
      </c>
      <c r="B10" s="105" t="str">
        <f>IF(PDV!A24&gt;0,PDV!$G$4,"")</f>
        <v/>
      </c>
      <c r="C10" s="105" t="str">
        <f>IF(PDV!A24&gt;0,PDV!$K$4,"")</f>
        <v/>
      </c>
      <c r="D10" s="105" t="str">
        <f>IF(PDV!A24&gt;0,VLOOKUP(A10,PDV!$AR$2:$AU$73,4,0),"")</f>
        <v/>
      </c>
      <c r="E10" s="106" t="str">
        <f>IF(PDV!A24&gt;0,PDV!$C$8,"")</f>
        <v/>
      </c>
      <c r="F10" s="105" t="str">
        <f>IF(PDV!A24&gt;0,PDV!$H$7,"")</f>
        <v/>
      </c>
      <c r="G10" s="105" t="str">
        <f>IF(PDV!A24&gt;0,PDV!A24,"")</f>
        <v/>
      </c>
      <c r="H10" s="105" t="str">
        <f>IF(PDV!$A24&gt;0,PDV!B24,"")</f>
        <v/>
      </c>
      <c r="I10" s="105" t="str">
        <f>IF(PDV!$A24&gt;0,PDV!C24,"")</f>
        <v/>
      </c>
      <c r="J10" s="105" t="str">
        <f>IF(PDV!$A24&gt;0,PDV!D24,"")</f>
        <v/>
      </c>
      <c r="K10" s="105" t="str">
        <f>IF(PDV!$A24&gt;0,PDV!E24,"")</f>
        <v/>
      </c>
      <c r="L10" s="105" t="str">
        <f>IF(PDV!$A24&gt;0,PDV!G24,"")</f>
        <v/>
      </c>
      <c r="M10" s="105" t="str">
        <f>IF(PDV!$A24&gt;0,PDV!H24,"")</f>
        <v/>
      </c>
      <c r="N10" s="105" t="str">
        <f>IF(PDV!$A24&gt;0,PDV!I24,"")</f>
        <v/>
      </c>
      <c r="O10" s="105" t="str">
        <f>IF(PDV!$A24&gt;0,PDV!J24,"")</f>
        <v/>
      </c>
      <c r="P10" s="105" t="str">
        <f>IF(PDV!$A24&gt;0,CONCATENATE("SEMANA ",419+WEEKNUM(E10,1)),"")</f>
        <v/>
      </c>
      <c r="Q10" s="105" t="str">
        <f>IF(PDV!$A24&gt;0,CONCATENATE("MES ",90+MONTH(E10)),"")</f>
        <v/>
      </c>
      <c r="R10" s="105" t="str">
        <f>IF(PDV!$A24&gt;0,(VLOOKUP(PDV!$C$4,PDV!$AR$2:$AW$73,6,0)),"")</f>
        <v/>
      </c>
      <c r="S10" s="105" t="str">
        <f>IF(PDV!$A24&gt;0,(VLOOKUP(PDV!$C$4,PDV!$AR$2:$AV$73,5,0)),"")</f>
        <v/>
      </c>
      <c r="T10" s="105" t="str">
        <f>IF(PDV!$A24&gt;0,PDV!K24,"")</f>
        <v/>
      </c>
      <c r="U10" s="107" t="str">
        <f>IF(PDV!$A24&gt;0,PDV!L24,"")</f>
        <v/>
      </c>
      <c r="V10" s="105" t="str">
        <f>IF(PDV!$A24&gt;0,PDV!F24,"")</f>
        <v/>
      </c>
      <c r="W10" s="105" t="str">
        <f>IF(PDV!$A24&gt;0,(COUNTIF(L10:N10,"Sí")),"")</f>
        <v/>
      </c>
      <c r="X10" s="105" t="str">
        <f>IF(PDV!$A24&gt;0,PDV!M24,"")</f>
        <v/>
      </c>
      <c r="Y10" s="105" t="str">
        <f>IF(PDV!$A24&gt;0,PDV!N24,"")</f>
        <v/>
      </c>
    </row>
    <row r="11" spans="1:25" x14ac:dyDescent="0.2">
      <c r="A11" s="105" t="str">
        <f>+IF(PDV!A25&gt;0,PDV!$C$4,"")</f>
        <v/>
      </c>
      <c r="B11" s="105" t="str">
        <f>IF(PDV!A25&gt;0,PDV!$G$4,"")</f>
        <v/>
      </c>
      <c r="C11" s="105" t="str">
        <f>IF(PDV!A25&gt;0,PDV!$K$4,"")</f>
        <v/>
      </c>
      <c r="D11" s="105" t="str">
        <f>IF(PDV!A25&gt;0,VLOOKUP(A11,PDV!$AR$2:$AU$73,4,0),"")</f>
        <v/>
      </c>
      <c r="E11" s="106" t="str">
        <f>IF(PDV!A25&gt;0,PDV!$C$8,"")</f>
        <v/>
      </c>
      <c r="F11" s="105" t="str">
        <f>IF(PDV!A25&gt;0,PDV!$H$7,"")</f>
        <v/>
      </c>
      <c r="G11" s="105" t="str">
        <f>IF(PDV!A25&gt;0,PDV!A25,"")</f>
        <v/>
      </c>
      <c r="H11" s="105" t="str">
        <f>IF(PDV!$A25&gt;0,PDV!B25,"")</f>
        <v/>
      </c>
      <c r="I11" s="105" t="str">
        <f>IF(PDV!$A25&gt;0,PDV!C25,"")</f>
        <v/>
      </c>
      <c r="J11" s="105" t="str">
        <f>IF(PDV!$A25&gt;0,PDV!D25,"")</f>
        <v/>
      </c>
      <c r="K11" s="105" t="str">
        <f>IF(PDV!$A25&gt;0,PDV!E25,"")</f>
        <v/>
      </c>
      <c r="L11" s="105" t="str">
        <f>IF(PDV!$A25&gt;0,PDV!G25,"")</f>
        <v/>
      </c>
      <c r="M11" s="105" t="str">
        <f>IF(PDV!$A25&gt;0,PDV!H25,"")</f>
        <v/>
      </c>
      <c r="N11" s="105" t="str">
        <f>IF(PDV!$A25&gt;0,PDV!I25,"")</f>
        <v/>
      </c>
      <c r="O11" s="105" t="str">
        <f>IF(PDV!$A25&gt;0,PDV!J25,"")</f>
        <v/>
      </c>
      <c r="P11" s="105" t="str">
        <f>IF(PDV!$A25&gt;0,CONCATENATE("SEMANA ",419+WEEKNUM(E11,1)),"")</f>
        <v/>
      </c>
      <c r="Q11" s="105" t="str">
        <f>IF(PDV!$A25&gt;0,CONCATENATE("MES ",90+MONTH(E11)),"")</f>
        <v/>
      </c>
      <c r="R11" s="105" t="str">
        <f>IF(PDV!$A25&gt;0,(VLOOKUP(PDV!$C$4,PDV!$AR$2:$AW$73,6,0)),"")</f>
        <v/>
      </c>
      <c r="S11" s="105" t="str">
        <f>IF(PDV!$A25&gt;0,(VLOOKUP(PDV!$C$4,PDV!$AR$2:$AV$73,5,0)),"")</f>
        <v/>
      </c>
      <c r="T11" s="105" t="str">
        <f>IF(PDV!$A25&gt;0,PDV!K25,"")</f>
        <v/>
      </c>
      <c r="U11" s="107" t="str">
        <f>IF(PDV!$A25&gt;0,PDV!L25,"")</f>
        <v/>
      </c>
      <c r="V11" s="105" t="str">
        <f>IF(PDV!$A25&gt;0,PDV!F25,"")</f>
        <v/>
      </c>
      <c r="W11" s="105" t="str">
        <f>IF(PDV!$A25&gt;0,(COUNTIF(L11:N11,"Sí")),"")</f>
        <v/>
      </c>
      <c r="X11" s="105" t="str">
        <f>IF(PDV!$A25&gt;0,PDV!M25,"")</f>
        <v/>
      </c>
      <c r="Y11" s="105" t="str">
        <f>IF(PDV!$A25&gt;0,PDV!N25,"")</f>
        <v/>
      </c>
    </row>
    <row r="12" spans="1:25" x14ac:dyDescent="0.2">
      <c r="A12" s="105" t="str">
        <f>+IF(PDV!A26&gt;0,PDV!$C$4,"")</f>
        <v/>
      </c>
      <c r="B12" s="105" t="str">
        <f>IF(PDV!A26&gt;0,PDV!$G$4,"")</f>
        <v/>
      </c>
      <c r="C12" s="105" t="str">
        <f>IF(PDV!A26&gt;0,PDV!$K$4,"")</f>
        <v/>
      </c>
      <c r="D12" s="105" t="str">
        <f>IF(PDV!A26&gt;0,VLOOKUP(A12,PDV!$AR$2:$AU$73,4,0),"")</f>
        <v/>
      </c>
      <c r="E12" s="106" t="str">
        <f>IF(PDV!A26&gt;0,PDV!$C$8,"")</f>
        <v/>
      </c>
      <c r="F12" s="105" t="str">
        <f>IF(PDV!A26&gt;0,PDV!$H$7,"")</f>
        <v/>
      </c>
      <c r="G12" s="105" t="str">
        <f>IF(PDV!A26&gt;0,PDV!A26,"")</f>
        <v/>
      </c>
      <c r="H12" s="105" t="str">
        <f>IF(PDV!$A26&gt;0,PDV!B26,"")</f>
        <v/>
      </c>
      <c r="I12" s="105" t="str">
        <f>IF(PDV!$A26&gt;0,PDV!C26,"")</f>
        <v/>
      </c>
      <c r="J12" s="105" t="str">
        <f>IF(PDV!$A26&gt;0,PDV!D26,"")</f>
        <v/>
      </c>
      <c r="K12" s="105" t="str">
        <f>IF(PDV!$A26&gt;0,PDV!E26,"")</f>
        <v/>
      </c>
      <c r="L12" s="105" t="str">
        <f>IF(PDV!$A26&gt;0,PDV!G26,"")</f>
        <v/>
      </c>
      <c r="M12" s="105" t="str">
        <f>IF(PDV!$A26&gt;0,PDV!H26,"")</f>
        <v/>
      </c>
      <c r="N12" s="105" t="str">
        <f>IF(PDV!$A26&gt;0,PDV!I26,"")</f>
        <v/>
      </c>
      <c r="O12" s="105" t="str">
        <f>IF(PDV!$A26&gt;0,PDV!J28,"")</f>
        <v/>
      </c>
      <c r="P12" s="105" t="str">
        <f>IF(PDV!$A26&gt;0,CONCATENATE("SEMANA ",419+WEEKNUM(E12,1)),"")</f>
        <v/>
      </c>
      <c r="Q12" s="105" t="str">
        <f>IF(PDV!$A26&gt;0,CONCATENATE("MES ",90+MONTH(E12)),"")</f>
        <v/>
      </c>
      <c r="R12" s="105" t="str">
        <f>IF(PDV!$A26&gt;0,(VLOOKUP(PDV!$C$4,PDV!$AR$2:$AW$73,6,0)),"")</f>
        <v/>
      </c>
      <c r="S12" s="105" t="str">
        <f>IF(PDV!$A26&gt;0,(VLOOKUP(PDV!$C$4,PDV!$AR$2:$AV$73,5,0)),"")</f>
        <v/>
      </c>
      <c r="T12" s="105" t="str">
        <f>IF(PDV!$A26&gt;0,PDV!K26,"")</f>
        <v/>
      </c>
      <c r="U12" s="107" t="str">
        <f>IF(PDV!$A26&gt;0,PDV!L26,"")</f>
        <v/>
      </c>
      <c r="V12" s="105" t="str">
        <f>IF(PDV!$A26&gt;0,PDV!F26,"")</f>
        <v/>
      </c>
      <c r="W12" s="105" t="str">
        <f>IF(PDV!$A26&gt;0,(COUNTIF(L12:N12,"Sí")),"")</f>
        <v/>
      </c>
      <c r="X12" s="105" t="str">
        <f>IF(PDV!$A26&gt;0,PDV!M26,"")</f>
        <v/>
      </c>
      <c r="Y12" s="105" t="str">
        <f>IF(PDV!$A26&gt;0,PDV!N26,"")</f>
        <v/>
      </c>
    </row>
    <row r="13" spans="1:25" x14ac:dyDescent="0.2">
      <c r="A13" s="105" t="str">
        <f>+IF(PDV!A27&gt;0,PDV!$C$4,"")</f>
        <v/>
      </c>
      <c r="B13" s="105" t="str">
        <f>IF(PDV!A27&gt;0,PDV!$G$4,"")</f>
        <v/>
      </c>
      <c r="C13" s="105" t="str">
        <f>IF(PDV!A27&gt;0,PDV!$K$4,"")</f>
        <v/>
      </c>
      <c r="D13" s="105" t="str">
        <f>IF(PDV!A27&gt;0,VLOOKUP(A13,PDV!$AR$2:$AU$73,4,0),"")</f>
        <v/>
      </c>
      <c r="E13" s="106" t="str">
        <f>IF(PDV!A27&gt;0,PDV!$C$8,"")</f>
        <v/>
      </c>
      <c r="F13" s="105" t="str">
        <f>IF(PDV!A27&gt;0,PDV!$H$7,"")</f>
        <v/>
      </c>
      <c r="G13" s="105" t="str">
        <f>IF(PDV!A27&gt;0,PDV!A27,"")</f>
        <v/>
      </c>
      <c r="H13" s="105" t="str">
        <f>IF(PDV!$A27&gt;0,PDV!B27,"")</f>
        <v/>
      </c>
      <c r="I13" s="105" t="str">
        <f>IF(PDV!$A27&gt;0,PDV!C27,"")</f>
        <v/>
      </c>
      <c r="J13" s="105" t="str">
        <f>IF(PDV!$A27&gt;0,PDV!D27,"")</f>
        <v/>
      </c>
      <c r="K13" s="105" t="str">
        <f>IF(PDV!$A27&gt;0,PDV!E27,"")</f>
        <v/>
      </c>
      <c r="L13" s="105" t="str">
        <f>IF(PDV!$A27&gt;0,PDV!G27,"")</f>
        <v/>
      </c>
      <c r="M13" s="105" t="str">
        <f>IF(PDV!$A27&gt;0,PDV!H27,"")</f>
        <v/>
      </c>
      <c r="N13" s="105" t="str">
        <f>IF(PDV!$A27&gt;0,PDV!I27,"")</f>
        <v/>
      </c>
      <c r="O13" s="105" t="str">
        <f>IF(PDV!$A27&gt;0,PDV!J27,"")</f>
        <v/>
      </c>
      <c r="P13" s="105" t="str">
        <f>IF(PDV!$A27&gt;0,CONCATENATE("SEMANA ",419+WEEKNUM(E13,1)),"")</f>
        <v/>
      </c>
      <c r="Q13" s="105" t="str">
        <f>IF(PDV!$A27&gt;0,CONCATENATE("MES ",90+MONTH(E13)),"")</f>
        <v/>
      </c>
      <c r="R13" s="105" t="str">
        <f>IF(PDV!$A27&gt;0,(VLOOKUP(PDV!$C$4,PDV!$AR$2:$AW$73,6,0)),"")</f>
        <v/>
      </c>
      <c r="S13" s="105" t="str">
        <f>IF(PDV!$A27&gt;0,(VLOOKUP(PDV!$C$4,PDV!$AR$2:$AV$73,5,0)),"")</f>
        <v/>
      </c>
      <c r="T13" s="105" t="str">
        <f>IF(PDV!$A27&gt;0,PDV!K27,"")</f>
        <v/>
      </c>
      <c r="U13" s="107" t="str">
        <f>IF(PDV!$A27&gt;0,PDV!L27,"")</f>
        <v/>
      </c>
      <c r="V13" s="105" t="str">
        <f>IF(PDV!$A27&gt;0,PDV!F27,"")</f>
        <v/>
      </c>
      <c r="W13" s="105" t="str">
        <f>IF(PDV!$A27&gt;0,(COUNTIF(L13:N13,"Sí")),"")</f>
        <v/>
      </c>
      <c r="X13" s="105" t="str">
        <f>IF(PDV!$A27&gt;0,PDV!M27,"")</f>
        <v/>
      </c>
      <c r="Y13" s="105" t="str">
        <f>IF(PDV!$A27&gt;0,PDV!N27,"")</f>
        <v/>
      </c>
    </row>
    <row r="14" spans="1:25" x14ac:dyDescent="0.2">
      <c r="A14" s="105" t="str">
        <f>+IF(PDV!A28&gt;0,PDV!$C$4,"")</f>
        <v/>
      </c>
      <c r="B14" s="105" t="str">
        <f>IF(PDV!A28&gt;0,PDV!$G$4,"")</f>
        <v/>
      </c>
      <c r="C14" s="105" t="str">
        <f>IF(PDV!A28&gt;0,PDV!$K$4,"")</f>
        <v/>
      </c>
      <c r="D14" s="105" t="str">
        <f>IF(PDV!A28&gt;0,VLOOKUP(A14,PDV!$AR$2:$AU$73,4,0),"")</f>
        <v/>
      </c>
      <c r="E14" s="106" t="str">
        <f>IF(PDV!A28&gt;0,PDV!$C$8,"")</f>
        <v/>
      </c>
      <c r="F14" s="105" t="str">
        <f>IF(PDV!A28&gt;0,PDV!$H$7,"")</f>
        <v/>
      </c>
      <c r="G14" s="105" t="str">
        <f>IF(PDV!A28&gt;0,PDV!A28,"")</f>
        <v/>
      </c>
      <c r="H14" s="105" t="str">
        <f>IF(PDV!$A28&gt;0,PDV!B28,"")</f>
        <v/>
      </c>
      <c r="I14" s="105" t="str">
        <f>IF(PDV!$A28&gt;0,PDV!C28,"")</f>
        <v/>
      </c>
      <c r="J14" s="105" t="str">
        <f>IF(PDV!$A28&gt;0,PDV!D28,"")</f>
        <v/>
      </c>
      <c r="K14" s="105" t="str">
        <f>IF(PDV!$A28&gt;0,PDV!E28,"")</f>
        <v/>
      </c>
      <c r="L14" s="105" t="str">
        <f>IF(PDV!$A28&gt;0,PDV!G28,"")</f>
        <v/>
      </c>
      <c r="M14" s="105" t="str">
        <f>IF(PDV!$A28&gt;0,PDV!H28,"")</f>
        <v/>
      </c>
      <c r="N14" s="105" t="str">
        <f>IF(PDV!$A28&gt;0,PDV!I28,"")</f>
        <v/>
      </c>
      <c r="O14" s="105" t="str">
        <f>IF(PDV!$A28&gt;0,PDV!J28,"")</f>
        <v/>
      </c>
      <c r="P14" s="105" t="str">
        <f>IF(PDV!$A28&gt;0,CONCATENATE("SEMANA ",419+WEEKNUM(E14,1)),"")</f>
        <v/>
      </c>
      <c r="Q14" s="105" t="str">
        <f>IF(PDV!$A28&gt;0,CONCATENATE("MES ",90+MONTH(E14)),"")</f>
        <v/>
      </c>
      <c r="R14" s="105" t="str">
        <f>IF(PDV!$A28&gt;0,(VLOOKUP(PDV!$C$4,PDV!$AR$2:$AW$73,6,0)),"")</f>
        <v/>
      </c>
      <c r="S14" s="105" t="str">
        <f>IF(PDV!$A28&gt;0,(VLOOKUP(PDV!$C$4,PDV!$AR$2:$AV$73,5,0)),"")</f>
        <v/>
      </c>
      <c r="T14" s="105" t="str">
        <f>IF(PDV!$A28&gt;0,PDV!K28,"")</f>
        <v/>
      </c>
      <c r="U14" s="107" t="str">
        <f>IF(PDV!$A28&gt;0,PDV!L28,"")</f>
        <v/>
      </c>
      <c r="V14" s="105" t="str">
        <f>IF(PDV!$A28&gt;0,PDV!F28,"")</f>
        <v/>
      </c>
      <c r="W14" s="105" t="str">
        <f>IF(PDV!$A28&gt;0,(COUNTIF(L14:N14,"Sí")),"")</f>
        <v/>
      </c>
      <c r="X14" s="105" t="str">
        <f>IF(PDV!$A28&gt;0,PDV!M28,"")</f>
        <v/>
      </c>
      <c r="Y14" s="105" t="str">
        <f>IF(PDV!$A28&gt;0,PDV!N28,"")</f>
        <v/>
      </c>
    </row>
    <row r="15" spans="1:25" x14ac:dyDescent="0.2">
      <c r="A15" s="105" t="str">
        <f>+IF(PDV!A29&gt;0,PDV!$C$4,"")</f>
        <v/>
      </c>
      <c r="B15" s="105" t="str">
        <f>IF(PDV!A29&gt;0,PDV!$G$4,"")</f>
        <v/>
      </c>
      <c r="C15" s="105" t="str">
        <f>IF(PDV!A29&gt;0,PDV!$K$4,"")</f>
        <v/>
      </c>
      <c r="D15" s="105" t="str">
        <f>IF(PDV!A29&gt;0,VLOOKUP(A15,PDV!$AR$2:$AU$73,4,0),"")</f>
        <v/>
      </c>
      <c r="E15" s="106" t="str">
        <f>IF(PDV!A29&gt;0,PDV!$C$8,"")</f>
        <v/>
      </c>
      <c r="F15" s="105" t="str">
        <f>IF(PDV!A29&gt;0,PDV!$H$7,"")</f>
        <v/>
      </c>
      <c r="G15" s="105" t="str">
        <f>IF(PDV!A29&gt;0,PDV!A29,"")</f>
        <v/>
      </c>
      <c r="H15" s="105" t="str">
        <f>IF(PDV!$A29&gt;0,PDV!B29,"")</f>
        <v/>
      </c>
      <c r="I15" s="105" t="str">
        <f>IF(PDV!$A29&gt;0,PDV!C29,"")</f>
        <v/>
      </c>
      <c r="J15" s="105" t="str">
        <f>IF(PDV!$A29&gt;0,PDV!D29,"")</f>
        <v/>
      </c>
      <c r="K15" s="105" t="str">
        <f>IF(PDV!$A29&gt;0,PDV!E29,"")</f>
        <v/>
      </c>
      <c r="L15" s="105" t="str">
        <f>IF(PDV!$A29&gt;0,PDV!G29,"")</f>
        <v/>
      </c>
      <c r="M15" s="105" t="str">
        <f>IF(PDV!$A29&gt;0,PDV!H29,"")</f>
        <v/>
      </c>
      <c r="N15" s="105" t="str">
        <f>IF(PDV!$A29&gt;0,PDV!I29,"")</f>
        <v/>
      </c>
      <c r="O15" s="105" t="str">
        <f>IF(PDV!$A29&gt;0,PDV!J29,"")</f>
        <v/>
      </c>
      <c r="P15" s="105" t="str">
        <f>IF(PDV!$A29&gt;0,CONCATENATE("SEMANA ",419+WEEKNUM(E15,1)),"")</f>
        <v/>
      </c>
      <c r="Q15" s="105" t="str">
        <f>IF(PDV!$A29&gt;0,CONCATENATE("MES ",90+MONTH(E15)),"")</f>
        <v/>
      </c>
      <c r="R15" s="105" t="str">
        <f>IF(PDV!$A29&gt;0,(VLOOKUP(PDV!$C$4,PDV!$AR$2:$AW$73,6,0)),"")</f>
        <v/>
      </c>
      <c r="S15" s="105" t="str">
        <f>IF(PDV!$A29&gt;0,(VLOOKUP(PDV!$C$4,PDV!$AR$2:$AV$73,5,0)),"")</f>
        <v/>
      </c>
      <c r="T15" s="105" t="str">
        <f>IF(PDV!$A29&gt;0,PDV!K29,"")</f>
        <v/>
      </c>
      <c r="U15" s="107" t="str">
        <f>IF(PDV!$A29&gt;0,PDV!L29,"")</f>
        <v/>
      </c>
      <c r="V15" s="105" t="str">
        <f>IF(PDV!$A29&gt;0,PDV!F29,"")</f>
        <v/>
      </c>
      <c r="W15" s="105" t="str">
        <f>IF(PDV!$A29&gt;0,(COUNTIF(L15:N15,"Sí")),"")</f>
        <v/>
      </c>
      <c r="X15" s="105" t="str">
        <f>IF(PDV!$A29&gt;0,PDV!M29,"")</f>
        <v/>
      </c>
      <c r="Y15" s="105" t="str">
        <f>IF(PDV!$A29&gt;0,PDV!N29,"")</f>
        <v/>
      </c>
    </row>
    <row r="16" spans="1:25" x14ac:dyDescent="0.2">
      <c r="A16" s="105" t="str">
        <f>+IF(PDV!A30&gt;0,PDV!$C$4,"")</f>
        <v/>
      </c>
      <c r="B16" s="105" t="str">
        <f>IF(PDV!A30&gt;0,PDV!$G$4,"")</f>
        <v/>
      </c>
      <c r="C16" s="105" t="str">
        <f>IF(PDV!A30&gt;0,PDV!$K$4,"")</f>
        <v/>
      </c>
      <c r="D16" s="105" t="str">
        <f>IF(PDV!A30&gt;0,VLOOKUP(A16,PDV!$AR$2:$AU$73,4,0),"")</f>
        <v/>
      </c>
      <c r="E16" s="106" t="str">
        <f>IF(PDV!A30&gt;0,PDV!$C$8,"")</f>
        <v/>
      </c>
      <c r="F16" s="105" t="str">
        <f>IF(PDV!A30&gt;0,PDV!$H$7,"")</f>
        <v/>
      </c>
      <c r="G16" s="105" t="str">
        <f>IF(PDV!A30&gt;0,PDV!A30,"")</f>
        <v/>
      </c>
      <c r="H16" s="105" t="str">
        <f>IF(PDV!$A30&gt;0,PDV!B30,"")</f>
        <v/>
      </c>
      <c r="I16" s="105" t="str">
        <f>IF(PDV!$A30&gt;0,PDV!C30,"")</f>
        <v/>
      </c>
      <c r="J16" s="105" t="str">
        <f>IF(PDV!$A30&gt;0,PDV!D30,"")</f>
        <v/>
      </c>
      <c r="K16" s="105" t="str">
        <f>IF(PDV!$A30&gt;0,PDV!E30,"")</f>
        <v/>
      </c>
      <c r="L16" s="105" t="str">
        <f>IF(PDV!$A30&gt;0,PDV!G30,"")</f>
        <v/>
      </c>
      <c r="M16" s="105" t="str">
        <f>IF(PDV!$A30&gt;0,PDV!H30,"")</f>
        <v/>
      </c>
      <c r="N16" s="105" t="str">
        <f>IF(PDV!$A30&gt;0,PDV!I30,"")</f>
        <v/>
      </c>
      <c r="O16" s="105" t="str">
        <f>IF(PDV!$A30&gt;0,PDV!J30,"")</f>
        <v/>
      </c>
      <c r="P16" s="105" t="str">
        <f>IF(PDV!$A30&gt;0,CONCATENATE("SEMANA ",419+WEEKNUM(E16,1)),"")</f>
        <v/>
      </c>
      <c r="Q16" s="105" t="str">
        <f>IF(PDV!$A30&gt;0,CONCATENATE("MES ",90+MONTH(E16)),"")</f>
        <v/>
      </c>
      <c r="R16" s="105" t="str">
        <f>IF(PDV!$A30&gt;0,(VLOOKUP(PDV!$C$4,PDV!$AR$2:$AW$73,6,0)),"")</f>
        <v/>
      </c>
      <c r="S16" s="105" t="str">
        <f>IF(PDV!$A30&gt;0,(VLOOKUP(PDV!$C$4,PDV!$AR$2:$AV$73,5,0)),"")</f>
        <v/>
      </c>
      <c r="T16" s="105" t="str">
        <f>IF(PDV!$A30&gt;0,PDV!K30,"")</f>
        <v/>
      </c>
      <c r="U16" s="107" t="str">
        <f>IF(PDV!$A30&gt;0,PDV!L30,"")</f>
        <v/>
      </c>
      <c r="V16" s="105" t="str">
        <f>IF(PDV!$A30&gt;0,PDV!F30,"")</f>
        <v/>
      </c>
      <c r="W16" s="105" t="str">
        <f>IF(PDV!$A30&gt;0,(COUNTIF(L16:N16,"Sí")),"")</f>
        <v/>
      </c>
      <c r="X16" s="105" t="str">
        <f>IF(PDV!$A30&gt;0,PDV!M30,"")</f>
        <v/>
      </c>
      <c r="Y16" s="105" t="str">
        <f>IF(PDV!$A30&gt;0,PDV!N30,"")</f>
        <v/>
      </c>
    </row>
    <row r="17" spans="1:25" x14ac:dyDescent="0.2">
      <c r="A17" s="105" t="str">
        <f>+IF(PDV!A31&gt;0,PDV!$C$4,"")</f>
        <v/>
      </c>
      <c r="B17" s="105" t="str">
        <f>IF(PDV!A31&gt;0,PDV!$G$4,"")</f>
        <v/>
      </c>
      <c r="C17" s="105" t="str">
        <f>IF(PDV!A31&gt;0,PDV!$K$4,"")</f>
        <v/>
      </c>
      <c r="D17" s="105" t="str">
        <f>IF(PDV!A31&gt;0,VLOOKUP(A17,PDV!$AR$2:$AU$73,4,0),"")</f>
        <v/>
      </c>
      <c r="E17" s="106" t="str">
        <f>IF(PDV!A31&gt;0,PDV!$C$8,"")</f>
        <v/>
      </c>
      <c r="F17" s="105" t="str">
        <f>IF(PDV!A31&gt;0,PDV!$H$7,"")</f>
        <v/>
      </c>
      <c r="G17" s="105" t="str">
        <f>IF(PDV!A31&gt;0,PDV!A31,"")</f>
        <v/>
      </c>
      <c r="H17" s="105" t="str">
        <f>IF(PDV!$A31&gt;0,PDV!B31,"")</f>
        <v/>
      </c>
      <c r="I17" s="105" t="str">
        <f>IF(PDV!$A31&gt;0,PDV!C31,"")</f>
        <v/>
      </c>
      <c r="J17" s="105" t="str">
        <f>IF(PDV!$A31&gt;0,PDV!D31,"")</f>
        <v/>
      </c>
      <c r="K17" s="105" t="str">
        <f>IF(PDV!$A31&gt;0,PDV!E31,"")</f>
        <v/>
      </c>
      <c r="L17" s="105" t="str">
        <f>IF(PDV!$A31&gt;0,PDV!G31,"")</f>
        <v/>
      </c>
      <c r="M17" s="105" t="str">
        <f>IF(PDV!$A31&gt;0,PDV!H31,"")</f>
        <v/>
      </c>
      <c r="N17" s="105" t="str">
        <f>IF(PDV!$A31&gt;0,PDV!I31,"")</f>
        <v/>
      </c>
      <c r="O17" s="105" t="str">
        <f>IF(PDV!$A31&gt;0,PDV!J31,"")</f>
        <v/>
      </c>
      <c r="P17" s="105" t="str">
        <f>IF(PDV!$A31&gt;0,CONCATENATE("SEMANA ",419+WEEKNUM(E17,1)),"")</f>
        <v/>
      </c>
      <c r="Q17" s="105" t="str">
        <f>IF(PDV!$A31&gt;0,CONCATENATE("MES ",90+MONTH(E17)),"")</f>
        <v/>
      </c>
      <c r="R17" s="105" t="str">
        <f>IF(PDV!$A31&gt;0,(VLOOKUP(PDV!$C$4,PDV!$AR$2:$AW$73,6,0)),"")</f>
        <v/>
      </c>
      <c r="S17" s="105" t="str">
        <f>IF(PDV!$A31&gt;0,(VLOOKUP(PDV!$C$4,PDV!$AR$2:$AV$73,5,0)),"")</f>
        <v/>
      </c>
      <c r="T17" s="105" t="str">
        <f>IF(PDV!$A31&gt;0,PDV!K31,"")</f>
        <v/>
      </c>
      <c r="U17" s="107" t="str">
        <f>IF(PDV!$A31&gt;0,PDV!L31,"")</f>
        <v/>
      </c>
      <c r="V17" s="105" t="str">
        <f>IF(PDV!$A31&gt;0,PDV!F31,"")</f>
        <v/>
      </c>
      <c r="W17" s="105" t="str">
        <f>IF(PDV!$A31&gt;0,(COUNTIF(L17:N17,"Sí")),"")</f>
        <v/>
      </c>
      <c r="X17" s="105" t="str">
        <f>IF(PDV!$A31&gt;0,PDV!M31,"")</f>
        <v/>
      </c>
      <c r="Y17" s="105" t="str">
        <f>IF(PDV!$A31&gt;0,PDV!N31,"")</f>
        <v/>
      </c>
    </row>
    <row r="18" spans="1:25" x14ac:dyDescent="0.2">
      <c r="A18" s="105" t="str">
        <f>+IF(PDV!A32&gt;0,PDV!$C$4,"")</f>
        <v/>
      </c>
      <c r="B18" s="105" t="str">
        <f>IF(PDV!A32&gt;0,PDV!$G$4,"")</f>
        <v/>
      </c>
      <c r="C18" s="105" t="str">
        <f>IF(PDV!A32&gt;0,PDV!$K$4,"")</f>
        <v/>
      </c>
      <c r="D18" s="105" t="str">
        <f>IF(PDV!A32&gt;0,VLOOKUP(A18,PDV!$AR$2:$AU$73,4,0),"")</f>
        <v/>
      </c>
      <c r="E18" s="106" t="str">
        <f>IF(PDV!A32&gt;0,PDV!$C$8,"")</f>
        <v/>
      </c>
      <c r="F18" s="105" t="str">
        <f>IF(PDV!A32&gt;0,PDV!$H$7,"")</f>
        <v/>
      </c>
      <c r="G18" s="105" t="str">
        <f>IF(PDV!A32&gt;0,PDV!A32,"")</f>
        <v/>
      </c>
      <c r="H18" s="105" t="str">
        <f>IF(PDV!$A32&gt;0,PDV!B32,"")</f>
        <v/>
      </c>
      <c r="I18" s="105" t="str">
        <f>IF(PDV!$A32&gt;0,PDV!C32,"")</f>
        <v/>
      </c>
      <c r="J18" s="105" t="str">
        <f>IF(PDV!$A32&gt;0,PDV!D32,"")</f>
        <v/>
      </c>
      <c r="K18" s="105" t="str">
        <f>IF(PDV!$A32&gt;0,PDV!E32,"")</f>
        <v/>
      </c>
      <c r="L18" s="105" t="str">
        <f>IF(PDV!$A32&gt;0,PDV!G32,"")</f>
        <v/>
      </c>
      <c r="M18" s="105" t="str">
        <f>IF(PDV!$A32&gt;0,PDV!H32,"")</f>
        <v/>
      </c>
      <c r="N18" s="105" t="str">
        <f>IF(PDV!$A32&gt;0,PDV!I32,"")</f>
        <v/>
      </c>
      <c r="O18" s="105" t="str">
        <f>IF(PDV!$A32&gt;0,PDV!J32,"")</f>
        <v/>
      </c>
      <c r="P18" s="105" t="str">
        <f>IF(PDV!$A32&gt;0,CONCATENATE("SEMANA ",419+WEEKNUM(E18,1)),"")</f>
        <v/>
      </c>
      <c r="Q18" s="105" t="str">
        <f>IF(PDV!$A32&gt;0,CONCATENATE("MES ",90+MONTH(E18)),"")</f>
        <v/>
      </c>
      <c r="R18" s="105" t="str">
        <f>IF(PDV!$A32&gt;0,(VLOOKUP(PDV!$C$4,PDV!$AR$2:$AW$73,6,0)),"")</f>
        <v/>
      </c>
      <c r="S18" s="105" t="str">
        <f>IF(PDV!$A32&gt;0,(VLOOKUP(PDV!$C$4,PDV!$AR$2:$AV$73,5,0)),"")</f>
        <v/>
      </c>
      <c r="T18" s="105" t="str">
        <f>IF(PDV!$A32&gt;0,PDV!K32,"")</f>
        <v/>
      </c>
      <c r="U18" s="107" t="str">
        <f>IF(PDV!$A32&gt;0,PDV!L32,"")</f>
        <v/>
      </c>
      <c r="V18" s="105" t="str">
        <f>IF(PDV!$A32&gt;0,PDV!F32,"")</f>
        <v/>
      </c>
      <c r="W18" s="105" t="str">
        <f>IF(PDV!$A32&gt;0,(COUNTIF(L18:N18,"Sí")),"")</f>
        <v/>
      </c>
      <c r="X18" s="105" t="str">
        <f>IF(PDV!$A32&gt;0,PDV!M32,"")</f>
        <v/>
      </c>
      <c r="Y18" s="105" t="str">
        <f>IF(PDV!$A32&gt;0,PDV!N32,"")</f>
        <v/>
      </c>
    </row>
    <row r="19" spans="1:25" x14ac:dyDescent="0.2">
      <c r="A19" s="105" t="str">
        <f>+IF(PDV!A33&gt;0,PDV!$C$4,"")</f>
        <v/>
      </c>
      <c r="B19" s="105" t="str">
        <f>IF(PDV!A33&gt;0,PDV!$G$4,"")</f>
        <v/>
      </c>
      <c r="C19" s="105" t="str">
        <f>IF(PDV!A33&gt;0,PDV!$K$4,"")</f>
        <v/>
      </c>
      <c r="D19" s="105" t="str">
        <f>IF(PDV!A33&gt;0,VLOOKUP(A19,PDV!$AR$2:$AU$73,4,0),"")</f>
        <v/>
      </c>
      <c r="E19" s="106" t="str">
        <f>IF(PDV!A33&gt;0,PDV!$C$8,"")</f>
        <v/>
      </c>
      <c r="F19" s="105" t="str">
        <f>IF(PDV!A33&gt;0,PDV!$H$7,"")</f>
        <v/>
      </c>
      <c r="G19" s="105" t="str">
        <f>IF(PDV!A33&gt;0,PDV!A33,"")</f>
        <v/>
      </c>
      <c r="H19" s="105" t="str">
        <f>IF(PDV!$A33&gt;0,PDV!B33,"")</f>
        <v/>
      </c>
      <c r="I19" s="105" t="str">
        <f>IF(PDV!$A33&gt;0,PDV!C33,"")</f>
        <v/>
      </c>
      <c r="J19" s="105" t="str">
        <f>IF(PDV!$A33&gt;0,PDV!D33,"")</f>
        <v/>
      </c>
      <c r="K19" s="105" t="str">
        <f>IF(PDV!$A33&gt;0,PDV!E33,"")</f>
        <v/>
      </c>
      <c r="L19" s="105" t="str">
        <f>IF(PDV!$A33&gt;0,PDV!G33,"")</f>
        <v/>
      </c>
      <c r="M19" s="105" t="str">
        <f>IF(PDV!$A33&gt;0,PDV!H33,"")</f>
        <v/>
      </c>
      <c r="N19" s="105" t="str">
        <f>IF(PDV!$A33&gt;0,PDV!I33,"")</f>
        <v/>
      </c>
      <c r="O19" s="105" t="str">
        <f>IF(PDV!$A33&gt;0,PDV!J33,"")</f>
        <v/>
      </c>
      <c r="P19" s="105" t="str">
        <f>IF(PDV!$A33&gt;0,CONCATENATE("SEMANA ",419+WEEKNUM(E19,1)),"")</f>
        <v/>
      </c>
      <c r="Q19" s="105" t="str">
        <f>IF(PDV!$A33&gt;0,CONCATENATE("MES ",90+MONTH(E19)),"")</f>
        <v/>
      </c>
      <c r="R19" s="105" t="str">
        <f>IF(PDV!$A33&gt;0,(VLOOKUP(PDV!$C$4,PDV!$AR$2:$AW$73,6,0)),"")</f>
        <v/>
      </c>
      <c r="S19" s="105" t="str">
        <f>IF(PDV!$A33&gt;0,(VLOOKUP(PDV!$C$4,PDV!$AR$2:$AV$73,5,0)),"")</f>
        <v/>
      </c>
      <c r="T19" s="105" t="str">
        <f>IF(PDV!$A33&gt;0,PDV!K33,"")</f>
        <v/>
      </c>
      <c r="U19" s="107" t="str">
        <f>IF(PDV!$A33&gt;0,PDV!L33,"")</f>
        <v/>
      </c>
      <c r="V19" s="105" t="str">
        <f>IF(PDV!$A33&gt;0,PDV!F33,"")</f>
        <v/>
      </c>
      <c r="W19" s="105" t="str">
        <f>IF(PDV!$A33&gt;0,(COUNTIF(L19:N19,"Sí")),"")</f>
        <v/>
      </c>
      <c r="X19" s="105" t="str">
        <f>IF(PDV!$A33&gt;0,PDV!M33,"")</f>
        <v/>
      </c>
      <c r="Y19" s="105" t="str">
        <f>IF(PDV!$A33&gt;0,PDV!N33,"")</f>
        <v/>
      </c>
    </row>
    <row r="20" spans="1:25" x14ac:dyDescent="0.2">
      <c r="A20" s="105" t="str">
        <f>+IF(PDV!A34&gt;0,PDV!$C$4,"")</f>
        <v/>
      </c>
      <c r="B20" s="105" t="str">
        <f>IF(PDV!A34&gt;0,PDV!$G$4,"")</f>
        <v/>
      </c>
      <c r="C20" s="105" t="str">
        <f>IF(PDV!A34&gt;0,PDV!$K$4,"")</f>
        <v/>
      </c>
      <c r="D20" s="105" t="str">
        <f>IF(PDV!A34&gt;0,VLOOKUP(A20,PDV!$AR$2:$AU$73,4,0),"")</f>
        <v/>
      </c>
      <c r="E20" s="106" t="str">
        <f>IF(PDV!A34&gt;0,PDV!$C$8,"")</f>
        <v/>
      </c>
      <c r="F20" s="105" t="str">
        <f>IF(PDV!A34&gt;0,PDV!$H$7,"")</f>
        <v/>
      </c>
      <c r="G20" s="105" t="str">
        <f>IF(PDV!A34&gt;0,PDV!A34,"")</f>
        <v/>
      </c>
      <c r="H20" s="105" t="str">
        <f>IF(PDV!$A34&gt;0,PDV!B34,"")</f>
        <v/>
      </c>
      <c r="I20" s="105" t="str">
        <f>IF(PDV!$A34&gt;0,PDV!C34,"")</f>
        <v/>
      </c>
      <c r="J20" s="105" t="str">
        <f>IF(PDV!$A34&gt;0,PDV!D34,"")</f>
        <v/>
      </c>
      <c r="K20" s="105" t="str">
        <f>IF(PDV!$A34&gt;0,PDV!E34,"")</f>
        <v/>
      </c>
      <c r="L20" s="105" t="str">
        <f>IF(PDV!$A34&gt;0,PDV!G34,"")</f>
        <v/>
      </c>
      <c r="M20" s="105" t="str">
        <f>IF(PDV!$A34&gt;0,PDV!H34,"")</f>
        <v/>
      </c>
      <c r="N20" s="105" t="str">
        <f>IF(PDV!$A34&gt;0,PDV!I34,"")</f>
        <v/>
      </c>
      <c r="O20" s="105" t="str">
        <f>IF(PDV!$A34&gt;0,PDV!J34,"")</f>
        <v/>
      </c>
      <c r="P20" s="105" t="str">
        <f>IF(PDV!$A34&gt;0,CONCATENATE("SEMANA ",419+WEEKNUM(E20,1)),"")</f>
        <v/>
      </c>
      <c r="Q20" s="105" t="str">
        <f>IF(PDV!$A34&gt;0,CONCATENATE("MES ",90+MONTH(E20)),"")</f>
        <v/>
      </c>
      <c r="R20" s="105" t="str">
        <f>IF(PDV!$A34&gt;0,(VLOOKUP(PDV!$C$4,PDV!$AR$2:$AW$73,6,0)),"")</f>
        <v/>
      </c>
      <c r="S20" s="105" t="str">
        <f>IF(PDV!$A34&gt;0,(VLOOKUP(PDV!$C$4,PDV!$AR$2:$AV$73,5,0)),"")</f>
        <v/>
      </c>
      <c r="T20" s="105" t="str">
        <f>IF(PDV!$A34&gt;0,PDV!K34,"")</f>
        <v/>
      </c>
      <c r="U20" s="107" t="str">
        <f>IF(PDV!$A34&gt;0,PDV!L34,"")</f>
        <v/>
      </c>
      <c r="V20" s="105" t="str">
        <f>IF(PDV!$A34&gt;0,PDV!F34,"")</f>
        <v/>
      </c>
      <c r="W20" s="105" t="str">
        <f>IF(PDV!$A34&gt;0,(COUNTIF(L20:N20,"Sí")),"")</f>
        <v/>
      </c>
      <c r="X20" s="105" t="str">
        <f>IF(PDV!$A34&gt;0,PDV!M34,"")</f>
        <v/>
      </c>
      <c r="Y20" s="105" t="str">
        <f>IF(PDV!$A34&gt;0,PDV!N34,"")</f>
        <v/>
      </c>
    </row>
    <row r="21" spans="1:25" x14ac:dyDescent="0.2">
      <c r="A21" s="105" t="str">
        <f>+IF(PDV!A35&gt;0,PDV!$C$4,"")</f>
        <v/>
      </c>
      <c r="B21" s="105" t="str">
        <f>IF(PDV!A35&gt;0,PDV!$G$4,"")</f>
        <v/>
      </c>
      <c r="C21" s="105" t="str">
        <f>IF(PDV!A35&gt;0,PDV!$K$4,"")</f>
        <v/>
      </c>
      <c r="D21" s="105" t="str">
        <f>IF(PDV!A35&gt;0,VLOOKUP(A21,PDV!$AR$2:$AU$73,4,0),"")</f>
        <v/>
      </c>
      <c r="E21" s="106" t="str">
        <f>IF(PDV!A35&gt;0,PDV!$C$8,"")</f>
        <v/>
      </c>
      <c r="F21" s="105" t="str">
        <f>IF(PDV!A35&gt;0,PDV!$H$7,"")</f>
        <v/>
      </c>
      <c r="G21" s="105" t="str">
        <f>IF(PDV!A35&gt;0,PDV!A35,"")</f>
        <v/>
      </c>
      <c r="H21" s="105" t="str">
        <f>IF(PDV!$A35&gt;0,PDV!B35,"")</f>
        <v/>
      </c>
      <c r="I21" s="105" t="str">
        <f>IF(PDV!$A35&gt;0,PDV!C35,"")</f>
        <v/>
      </c>
      <c r="J21" s="105" t="str">
        <f>IF(PDV!$A35&gt;0,PDV!D35,"")</f>
        <v/>
      </c>
      <c r="K21" s="105" t="str">
        <f>IF(PDV!$A35&gt;0,PDV!E35,"")</f>
        <v/>
      </c>
      <c r="L21" s="105" t="str">
        <f>IF(PDV!$A35&gt;0,PDV!G35,"")</f>
        <v/>
      </c>
      <c r="M21" s="105" t="str">
        <f>IF(PDV!$A35&gt;0,PDV!H35,"")</f>
        <v/>
      </c>
      <c r="N21" s="105" t="str">
        <f>IF(PDV!$A35&gt;0,PDV!I35,"")</f>
        <v/>
      </c>
      <c r="O21" s="105" t="str">
        <f>IF(PDV!$A35&gt;0,PDV!J35,"")</f>
        <v/>
      </c>
      <c r="P21" s="105" t="str">
        <f>IF(PDV!$A35&gt;0,CONCATENATE("SEMANA ",419+WEEKNUM(E21,1)),"")</f>
        <v/>
      </c>
      <c r="Q21" s="105" t="str">
        <f>IF(PDV!$A35&gt;0,CONCATENATE("MES ",90+MONTH(E21)),"")</f>
        <v/>
      </c>
      <c r="R21" s="105" t="str">
        <f>IF(PDV!$A35&gt;0,(VLOOKUP(PDV!$C$4,PDV!$AR$2:$AW$73,6,0)),"")</f>
        <v/>
      </c>
      <c r="S21" s="105" t="str">
        <f>IF(PDV!$A35&gt;0,(VLOOKUP(PDV!$C$4,PDV!$AR$2:$AV$73,5,0)),"")</f>
        <v/>
      </c>
      <c r="T21" s="105" t="str">
        <f>IF(PDV!$A35&gt;0,PDV!K35,"")</f>
        <v/>
      </c>
      <c r="U21" s="107" t="str">
        <f>IF(PDV!$A35&gt;0,PDV!L35,"")</f>
        <v/>
      </c>
      <c r="V21" s="105" t="str">
        <f>IF(PDV!$A35&gt;0,PDV!F35,"")</f>
        <v/>
      </c>
      <c r="W21" s="105" t="str">
        <f>IF(PDV!$A35&gt;0,(COUNTIF(L21:N21,"Sí")),"")</f>
        <v/>
      </c>
      <c r="X21" s="105" t="str">
        <f>IF(PDV!$A35&gt;0,PDV!M35,"")</f>
        <v/>
      </c>
      <c r="Y21" s="105" t="str">
        <f>IF(PDV!$A35&gt;0,PDV!N35,"")</f>
        <v/>
      </c>
    </row>
    <row r="22" spans="1:25" x14ac:dyDescent="0.2">
      <c r="A22" s="105" t="str">
        <f>+IF(PDV!A36&gt;0,PDV!$C$4,"")</f>
        <v/>
      </c>
      <c r="B22" s="105" t="str">
        <f>IF(PDV!A36&gt;0,PDV!$G$4,"")</f>
        <v/>
      </c>
      <c r="C22" s="105" t="str">
        <f>IF(PDV!A36&gt;0,PDV!$K$4,"")</f>
        <v/>
      </c>
      <c r="D22" s="105" t="str">
        <f>IF(PDV!A36&gt;0,VLOOKUP(A22,PDV!$AR$2:$AU$73,4,0),"")</f>
        <v/>
      </c>
      <c r="E22" s="106" t="str">
        <f>IF(PDV!A36&gt;0,PDV!$C$8,"")</f>
        <v/>
      </c>
      <c r="F22" s="105" t="str">
        <f>IF(PDV!A36&gt;0,PDV!$H$7,"")</f>
        <v/>
      </c>
      <c r="G22" s="105" t="str">
        <f>IF(PDV!A36&gt;0,PDV!A36,"")</f>
        <v/>
      </c>
      <c r="H22" s="105" t="str">
        <f>IF(PDV!$A36&gt;0,PDV!B36,"")</f>
        <v/>
      </c>
      <c r="I22" s="105" t="str">
        <f>IF(PDV!$A36&gt;0,PDV!C36,"")</f>
        <v/>
      </c>
      <c r="J22" s="105" t="str">
        <f>IF(PDV!$A36&gt;0,PDV!D36,"")</f>
        <v/>
      </c>
      <c r="K22" s="105" t="str">
        <f>IF(PDV!$A36&gt;0,PDV!E36,"")</f>
        <v/>
      </c>
      <c r="L22" s="105" t="str">
        <f>IF(PDV!$A36&gt;0,PDV!G36,"")</f>
        <v/>
      </c>
      <c r="M22" s="105" t="str">
        <f>IF(PDV!$A36&gt;0,PDV!H36,"")</f>
        <v/>
      </c>
      <c r="N22" s="105" t="str">
        <f>IF(PDV!$A36&gt;0,PDV!I36,"")</f>
        <v/>
      </c>
      <c r="O22" s="105" t="str">
        <f>IF(PDV!$A36&gt;0,PDV!J36,"")</f>
        <v/>
      </c>
      <c r="P22" s="105" t="str">
        <f>IF(PDV!$A36&gt;0,CONCATENATE("SEMANA ",419+WEEKNUM(E22,1)),"")</f>
        <v/>
      </c>
      <c r="Q22" s="105" t="str">
        <f>IF(PDV!$A36&gt;0,CONCATENATE("MES ",90+MONTH(E22)),"")</f>
        <v/>
      </c>
      <c r="R22" s="105" t="str">
        <f>IF(PDV!$A36&gt;0,(VLOOKUP(PDV!$C$4,PDV!$AR$2:$AW$73,6,0)),"")</f>
        <v/>
      </c>
      <c r="S22" s="105" t="str">
        <f>IF(PDV!$A36&gt;0,(VLOOKUP(PDV!$C$4,PDV!$AR$2:$AV$73,5,0)),"")</f>
        <v/>
      </c>
      <c r="T22" s="105" t="str">
        <f>IF(PDV!$A36&gt;0,PDV!K36,"")</f>
        <v/>
      </c>
      <c r="U22" s="107" t="str">
        <f>IF(PDV!$A36&gt;0,PDV!L36,"")</f>
        <v/>
      </c>
      <c r="V22" s="105" t="str">
        <f>IF(PDV!$A36&gt;0,PDV!F36,"")</f>
        <v/>
      </c>
      <c r="W22" s="105" t="str">
        <f>IF(PDV!$A36&gt;0,(COUNTIF(L22:N22,"Sí")),"")</f>
        <v/>
      </c>
      <c r="X22" s="105" t="str">
        <f>IF(PDV!$A36&gt;0,PDV!M36,"")</f>
        <v/>
      </c>
      <c r="Y22" s="105" t="str">
        <f>IF(PDV!$A36&gt;0,PDV!N36,"")</f>
        <v/>
      </c>
    </row>
    <row r="23" spans="1:25" x14ac:dyDescent="0.2">
      <c r="A23" s="105" t="str">
        <f>+IF(PDV!A37&gt;0,PDV!$C$4,"")</f>
        <v/>
      </c>
      <c r="B23" s="105" t="str">
        <f>IF(PDV!A37&gt;0,PDV!$G$4,"")</f>
        <v/>
      </c>
      <c r="C23" s="105" t="str">
        <f>IF(PDV!A37&gt;0,PDV!$K$4,"")</f>
        <v/>
      </c>
      <c r="D23" s="105" t="str">
        <f>IF(PDV!A37&gt;0,VLOOKUP(A23,PDV!$AR$2:$AU$73,4,0),"")</f>
        <v/>
      </c>
      <c r="E23" s="106" t="str">
        <f>IF(PDV!A37&gt;0,PDV!$C$8,"")</f>
        <v/>
      </c>
      <c r="F23" s="105" t="str">
        <f>IF(PDV!A37&gt;0,PDV!$H$7,"")</f>
        <v/>
      </c>
      <c r="G23" s="105" t="str">
        <f>IF(PDV!A37&gt;0,PDV!A37,"")</f>
        <v/>
      </c>
      <c r="H23" s="105" t="str">
        <f>IF(PDV!$A37&gt;0,PDV!B37,"")</f>
        <v/>
      </c>
      <c r="I23" s="105" t="str">
        <f>IF(PDV!$A37&gt;0,PDV!C37,"")</f>
        <v/>
      </c>
      <c r="J23" s="105" t="str">
        <f>IF(PDV!$A37&gt;0,PDV!D37,"")</f>
        <v/>
      </c>
      <c r="K23" s="105" t="str">
        <f>IF(PDV!$A37&gt;0,PDV!E37,"")</f>
        <v/>
      </c>
      <c r="L23" s="105" t="str">
        <f>IF(PDV!$A37&gt;0,PDV!G37,"")</f>
        <v/>
      </c>
      <c r="M23" s="105" t="str">
        <f>IF(PDV!$A37&gt;0,PDV!H37,"")</f>
        <v/>
      </c>
      <c r="N23" s="105" t="str">
        <f>IF(PDV!$A37&gt;0,PDV!I37,"")</f>
        <v/>
      </c>
      <c r="O23" s="105" t="str">
        <f>IF(PDV!$A37&gt;0,PDV!J37,"")</f>
        <v/>
      </c>
      <c r="P23" s="105" t="str">
        <f>IF(PDV!$A37&gt;0,CONCATENATE("SEMANA ",419+WEEKNUM(E23,1)),"")</f>
        <v/>
      </c>
      <c r="Q23" s="105" t="str">
        <f>IF(PDV!$A37&gt;0,CONCATENATE("MES ",90+MONTH(E23)),"")</f>
        <v/>
      </c>
      <c r="R23" s="105" t="str">
        <f>IF(PDV!$A37&gt;0,(VLOOKUP(PDV!$C$4,PDV!$AR$2:$AW$73,6,0)),"")</f>
        <v/>
      </c>
      <c r="S23" s="105" t="str">
        <f>IF(PDV!$A37&gt;0,(VLOOKUP(PDV!$C$4,PDV!$AR$2:$AV$73,5,0)),"")</f>
        <v/>
      </c>
      <c r="T23" s="105" t="str">
        <f>IF(PDV!$A37&gt;0,PDV!K37,"")</f>
        <v/>
      </c>
      <c r="U23" s="107" t="str">
        <f>IF(PDV!$A37&gt;0,PDV!L37,"")</f>
        <v/>
      </c>
      <c r="V23" s="105" t="str">
        <f>IF(PDV!$A37&gt;0,PDV!F37,"")</f>
        <v/>
      </c>
      <c r="W23" s="105" t="str">
        <f>IF(PDV!$A37&gt;0,(COUNTIF(L23:N23,"Sí")),"")</f>
        <v/>
      </c>
      <c r="X23" s="105" t="str">
        <f>IF(PDV!$A37&gt;0,PDV!M37,"")</f>
        <v/>
      </c>
      <c r="Y23" s="105" t="str">
        <f>IF(PDV!$A37&gt;0,PDV!N37,"")</f>
        <v/>
      </c>
    </row>
    <row r="24" spans="1:25" x14ac:dyDescent="0.2">
      <c r="A24" s="105" t="str">
        <f>+IF(PDV!A38&gt;0,PDV!$C$4,"")</f>
        <v/>
      </c>
      <c r="B24" s="105" t="str">
        <f>IF(PDV!A38&gt;0,PDV!$G$4,"")</f>
        <v/>
      </c>
      <c r="C24" s="105" t="str">
        <f>IF(PDV!A38&gt;0,PDV!$K$4,"")</f>
        <v/>
      </c>
      <c r="D24" s="105" t="str">
        <f>IF(PDV!A38&gt;0,VLOOKUP(A24,PDV!$AR$2:$AU$73,4,0),"")</f>
        <v/>
      </c>
      <c r="E24" s="106" t="str">
        <f>IF(PDV!A38&gt;0,PDV!$C$8,"")</f>
        <v/>
      </c>
      <c r="F24" s="105" t="str">
        <f>IF(PDV!A38&gt;0,PDV!$H$7,"")</f>
        <v/>
      </c>
      <c r="G24" s="105" t="str">
        <f>IF(PDV!A38&gt;0,PDV!A38,"")</f>
        <v/>
      </c>
      <c r="H24" s="105" t="str">
        <f>IF(PDV!$A38&gt;0,PDV!B38,"")</f>
        <v/>
      </c>
      <c r="I24" s="105" t="str">
        <f>IF(PDV!$A38&gt;0,PDV!C38,"")</f>
        <v/>
      </c>
      <c r="J24" s="105" t="str">
        <f>IF(PDV!$A38&gt;0,PDV!D38,"")</f>
        <v/>
      </c>
      <c r="K24" s="105" t="str">
        <f>IF(PDV!$A38&gt;0,PDV!E38,"")</f>
        <v/>
      </c>
      <c r="L24" s="105" t="str">
        <f>IF(PDV!$A38&gt;0,PDV!G38,"")</f>
        <v/>
      </c>
      <c r="M24" s="105" t="str">
        <f>IF(PDV!$A38&gt;0,PDV!H38,"")</f>
        <v/>
      </c>
      <c r="N24" s="105" t="str">
        <f>IF(PDV!$A38&gt;0,PDV!I38,"")</f>
        <v/>
      </c>
      <c r="O24" s="105" t="str">
        <f>IF(PDV!$A38&gt;0,PDV!J38,"")</f>
        <v/>
      </c>
      <c r="P24" s="105" t="str">
        <f>IF(PDV!$A38&gt;0,CONCATENATE("SEMANA ",419+WEEKNUM(E24,1)),"")</f>
        <v/>
      </c>
      <c r="Q24" s="105" t="str">
        <f>IF(PDV!$A38&gt;0,CONCATENATE("MES ",90+MONTH(E24)),"")</f>
        <v/>
      </c>
      <c r="R24" s="105" t="str">
        <f>IF(PDV!$A38&gt;0,(VLOOKUP(PDV!$C$4,PDV!$AR$2:$AW$73,6,0)),"")</f>
        <v/>
      </c>
      <c r="S24" s="105" t="str">
        <f>IF(PDV!$A38&gt;0,(VLOOKUP(PDV!$C$4,PDV!$AR$2:$AV$73,5,0)),"")</f>
        <v/>
      </c>
      <c r="T24" s="105" t="str">
        <f>IF(PDV!$A38&gt;0,PDV!K38,"")</f>
        <v/>
      </c>
      <c r="U24" s="107" t="str">
        <f>IF(PDV!$A38&gt;0,PDV!L38,"")</f>
        <v/>
      </c>
      <c r="V24" s="105" t="str">
        <f>IF(PDV!$A38&gt;0,PDV!F38,"")</f>
        <v/>
      </c>
      <c r="W24" s="105" t="str">
        <f>IF(PDV!$A38&gt;0,(COUNTIF(L24:N24,"Sí")),"")</f>
        <v/>
      </c>
      <c r="X24" s="105" t="str">
        <f>IF(PDV!$A38&gt;0,PDV!M38,"")</f>
        <v/>
      </c>
      <c r="Y24" s="105" t="str">
        <f>IF(PDV!$A38&gt;0,PDV!N38,"")</f>
        <v/>
      </c>
    </row>
    <row r="25" spans="1:25" x14ac:dyDescent="0.2">
      <c r="A25" s="105" t="str">
        <f>+IF(PDV!A39&gt;0,PDV!$C$4,"")</f>
        <v/>
      </c>
      <c r="B25" s="105" t="str">
        <f>IF(PDV!A39&gt;0,PDV!$G$4,"")</f>
        <v/>
      </c>
      <c r="C25" s="105" t="str">
        <f>IF(PDV!A39&gt;0,PDV!$K$4,"")</f>
        <v/>
      </c>
      <c r="D25" s="105" t="str">
        <f>IF(PDV!A39&gt;0,VLOOKUP(A25,PDV!$AR$2:$AU$73,4,0),"")</f>
        <v/>
      </c>
      <c r="E25" s="106" t="str">
        <f>IF(PDV!A39&gt;0,PDV!$C$8,"")</f>
        <v/>
      </c>
      <c r="F25" s="105" t="str">
        <f>IF(PDV!A39&gt;0,PDV!$H$7,"")</f>
        <v/>
      </c>
      <c r="G25" s="105" t="str">
        <f>IF(PDV!A39&gt;0,PDV!A39,"")</f>
        <v/>
      </c>
      <c r="H25" s="105" t="str">
        <f>IF(PDV!$A39&gt;0,PDV!B39,"")</f>
        <v/>
      </c>
      <c r="I25" s="105" t="str">
        <f>IF(PDV!$A39&gt;0,PDV!C39,"")</f>
        <v/>
      </c>
      <c r="J25" s="105" t="str">
        <f>IF(PDV!$A39&gt;0,PDV!D39,"")</f>
        <v/>
      </c>
      <c r="K25" s="105" t="str">
        <f>IF(PDV!$A39&gt;0,PDV!E39,"")</f>
        <v/>
      </c>
      <c r="L25" s="105" t="str">
        <f>IF(PDV!$A39&gt;0,PDV!G39,"")</f>
        <v/>
      </c>
      <c r="M25" s="105" t="str">
        <f>IF(PDV!$A39&gt;0,PDV!H39,"")</f>
        <v/>
      </c>
      <c r="N25" s="105" t="str">
        <f>IF(PDV!$A39&gt;0,PDV!I39,"")</f>
        <v/>
      </c>
      <c r="O25" s="105" t="str">
        <f>IF(PDV!$A39&gt;0,PDV!J39,"")</f>
        <v/>
      </c>
      <c r="P25" s="105" t="str">
        <f>IF(PDV!$A39&gt;0,CONCATENATE("SEMANA ",419+WEEKNUM(E25,1)),"")</f>
        <v/>
      </c>
      <c r="Q25" s="105" t="str">
        <f>IF(PDV!$A39&gt;0,CONCATENATE("MES ",90+MONTH(E25)),"")</f>
        <v/>
      </c>
      <c r="R25" s="105" t="str">
        <f>IF(PDV!$A39&gt;0,(VLOOKUP(PDV!$C$4,PDV!$AR$2:$AW$73,6,0)),"")</f>
        <v/>
      </c>
      <c r="S25" s="105" t="str">
        <f>IF(PDV!$A39&gt;0,(VLOOKUP(PDV!$C$4,PDV!$AR$2:$AV$73,5,0)),"")</f>
        <v/>
      </c>
      <c r="T25" s="105" t="str">
        <f>IF(PDV!$A39&gt;0,PDV!K39,"")</f>
        <v/>
      </c>
      <c r="U25" s="107" t="str">
        <f>IF(PDV!$A39&gt;0,PDV!L39,"")</f>
        <v/>
      </c>
      <c r="V25" s="105" t="str">
        <f>IF(PDV!$A39&gt;0,PDV!F39,"")</f>
        <v/>
      </c>
      <c r="W25" s="105" t="str">
        <f>IF(PDV!$A39&gt;0,(COUNTIF(L25:N25,"Sí")),"")</f>
        <v/>
      </c>
      <c r="X25" s="105" t="str">
        <f>IF(PDV!$A39&gt;0,PDV!M39,"")</f>
        <v/>
      </c>
      <c r="Y25" s="105" t="str">
        <f>IF(PDV!$A39&gt;0,PDV!N39,"")</f>
        <v/>
      </c>
    </row>
    <row r="26" spans="1:25" x14ac:dyDescent="0.2">
      <c r="A26" s="105" t="str">
        <f>+IF(PDV!A40&gt;0,PDV!$C$4,"")</f>
        <v/>
      </c>
      <c r="B26" s="105" t="str">
        <f>IF(PDV!A40&gt;0,PDV!$G$4,"")</f>
        <v/>
      </c>
      <c r="C26" s="105" t="str">
        <f>IF(PDV!A40&gt;0,PDV!$K$4,"")</f>
        <v/>
      </c>
      <c r="D26" s="105" t="str">
        <f>IF(PDV!A40&gt;0,VLOOKUP(A26,PDV!$AR$2:$AU$73,4,0),"")</f>
        <v/>
      </c>
      <c r="E26" s="106" t="str">
        <f>IF(PDV!A40&gt;0,PDV!$C$8,"")</f>
        <v/>
      </c>
      <c r="F26" s="105" t="str">
        <f>IF(PDV!A40&gt;0,PDV!$H$7,"")</f>
        <v/>
      </c>
      <c r="G26" s="105" t="str">
        <f>IF(PDV!A40&gt;0,PDV!A40,"")</f>
        <v/>
      </c>
      <c r="H26" s="105" t="str">
        <f>IF(PDV!$A40&gt;0,PDV!B40,"")</f>
        <v/>
      </c>
      <c r="I26" s="105" t="str">
        <f>IF(PDV!$A40&gt;0,PDV!C40,"")</f>
        <v/>
      </c>
      <c r="J26" s="105" t="str">
        <f>IF(PDV!$A40&gt;0,PDV!D40,"")</f>
        <v/>
      </c>
      <c r="K26" s="105" t="str">
        <f>IF(PDV!$A40&gt;0,PDV!E40,"")</f>
        <v/>
      </c>
      <c r="L26" s="105" t="str">
        <f>IF(PDV!$A40&gt;0,PDV!G40,"")</f>
        <v/>
      </c>
      <c r="M26" s="105" t="str">
        <f>IF(PDV!$A40&gt;0,PDV!H40,"")</f>
        <v/>
      </c>
      <c r="N26" s="105" t="str">
        <f>IF(PDV!$A40&gt;0,PDV!I40,"")</f>
        <v/>
      </c>
      <c r="O26" s="105" t="str">
        <f>IF(PDV!$A40&gt;0,PDV!J40,"")</f>
        <v/>
      </c>
      <c r="P26" s="105" t="str">
        <f>IF(PDV!$A40&gt;0,CONCATENATE("SEMANA ",419+WEEKNUM(E26,1)),"")</f>
        <v/>
      </c>
      <c r="Q26" s="105" t="str">
        <f>IF(PDV!$A40&gt;0,CONCATENATE("MES ",90+MONTH(E26)),"")</f>
        <v/>
      </c>
      <c r="R26" s="105" t="str">
        <f>IF(PDV!$A40&gt;0,(VLOOKUP(PDV!$C$4,PDV!$AR$2:$AW$73,6,0)),"")</f>
        <v/>
      </c>
      <c r="S26" s="105" t="str">
        <f>IF(PDV!$A40&gt;0,(VLOOKUP(PDV!$C$4,PDV!$AR$2:$AV$73,5,0)),"")</f>
        <v/>
      </c>
      <c r="T26" s="105" t="str">
        <f>IF(PDV!$A40&gt;0,PDV!K40,"")</f>
        <v/>
      </c>
      <c r="U26" s="107" t="str">
        <f>IF(PDV!$A40&gt;0,PDV!L40,"")</f>
        <v/>
      </c>
      <c r="V26" s="105" t="str">
        <f>IF(PDV!$A40&gt;0,PDV!F40,"")</f>
        <v/>
      </c>
      <c r="W26" s="105" t="str">
        <f>IF(PDV!$A40&gt;0,(COUNTIF(L26:N26,"Sí")),"")</f>
        <v/>
      </c>
      <c r="X26" s="105" t="str">
        <f>IF(PDV!$A40&gt;0,PDV!M40,"")</f>
        <v/>
      </c>
      <c r="Y26" s="105" t="str">
        <f>IF(PDV!$A40&gt;0,PDV!N40,"")</f>
        <v/>
      </c>
    </row>
    <row r="27" spans="1:25" x14ac:dyDescent="0.2">
      <c r="A27" s="105" t="str">
        <f>+IF(PDV!A41&gt;0,PDV!$C$4,"")</f>
        <v/>
      </c>
      <c r="B27" s="105" t="str">
        <f>IF(PDV!A41&gt;0,PDV!$G$4,"")</f>
        <v/>
      </c>
      <c r="C27" s="105" t="str">
        <f>IF(PDV!A41&gt;0,PDV!$K$4,"")</f>
        <v/>
      </c>
      <c r="D27" s="105" t="str">
        <f>IF(PDV!A41&gt;0,VLOOKUP(A27,PDV!$AR$2:$AU$73,4,0),"")</f>
        <v/>
      </c>
      <c r="E27" s="106" t="str">
        <f>IF(PDV!A41&gt;0,PDV!$C$8,"")</f>
        <v/>
      </c>
      <c r="F27" s="105" t="str">
        <f>IF(PDV!A41&gt;0,PDV!$H$7,"")</f>
        <v/>
      </c>
      <c r="G27" s="105" t="str">
        <f>IF(PDV!A41&gt;0,PDV!A41,"")</f>
        <v/>
      </c>
      <c r="H27" s="105" t="str">
        <f>IF(PDV!$A41&gt;0,PDV!B41,"")</f>
        <v/>
      </c>
      <c r="I27" s="105" t="str">
        <f>IF(PDV!$A41&gt;0,PDV!C41,"")</f>
        <v/>
      </c>
      <c r="J27" s="105" t="str">
        <f>IF(PDV!$A41&gt;0,PDV!D41,"")</f>
        <v/>
      </c>
      <c r="K27" s="105" t="str">
        <f>IF(PDV!$A41&gt;0,PDV!E41,"")</f>
        <v/>
      </c>
      <c r="L27" s="105" t="str">
        <f>IF(PDV!$A41&gt;0,PDV!G41,"")</f>
        <v/>
      </c>
      <c r="M27" s="105" t="str">
        <f>IF(PDV!$A41&gt;0,PDV!H41,"")</f>
        <v/>
      </c>
      <c r="N27" s="105" t="str">
        <f>IF(PDV!$A41&gt;0,PDV!I41,"")</f>
        <v/>
      </c>
      <c r="O27" s="105" t="str">
        <f>IF(PDV!$A41&gt;0,PDV!J41,"")</f>
        <v/>
      </c>
      <c r="P27" s="105" t="str">
        <f>IF(PDV!$A41&gt;0,CONCATENATE("SEMANA ",419+WEEKNUM(E27,1)),"")</f>
        <v/>
      </c>
      <c r="Q27" s="105" t="str">
        <f>IF(PDV!$A41&gt;0,CONCATENATE("MES ",90+MONTH(E27)),"")</f>
        <v/>
      </c>
      <c r="R27" s="105" t="str">
        <f>IF(PDV!$A41&gt;0,(VLOOKUP(PDV!$C$4,PDV!$AR$2:$AW$73,6,0)),"")</f>
        <v/>
      </c>
      <c r="S27" s="105" t="str">
        <f>IF(PDV!$A41&gt;0,(VLOOKUP(PDV!$C$4,PDV!$AR$2:$AV$73,5,0)),"")</f>
        <v/>
      </c>
      <c r="T27" s="105" t="str">
        <f>IF(PDV!$A41&gt;0,PDV!K41,"")</f>
        <v/>
      </c>
      <c r="U27" s="107" t="str">
        <f>IF(PDV!$A41&gt;0,PDV!L41,"")</f>
        <v/>
      </c>
      <c r="V27" s="105" t="str">
        <f>IF(PDV!$A41&gt;0,PDV!F41,"")</f>
        <v/>
      </c>
      <c r="W27" s="105" t="str">
        <f>IF(PDV!$A41&gt;0,(COUNTIF(L27:N27,"Sí")),"")</f>
        <v/>
      </c>
      <c r="X27" s="105" t="str">
        <f>IF(PDV!$A41&gt;0,PDV!M41,"")</f>
        <v/>
      </c>
      <c r="Y27" s="105" t="str">
        <f>IF(PDV!$A41&gt;0,PDV!N41,"")</f>
        <v/>
      </c>
    </row>
    <row r="28" spans="1:25" x14ac:dyDescent="0.2">
      <c r="A28" s="105" t="str">
        <f>+IF(PDV!A42&gt;0,PDV!$C$4,"")</f>
        <v/>
      </c>
      <c r="B28" s="105" t="str">
        <f>IF(PDV!A42&gt;0,PDV!$G$4,"")</f>
        <v/>
      </c>
      <c r="C28" s="105" t="str">
        <f>IF(PDV!A42&gt;0,PDV!$K$4,"")</f>
        <v/>
      </c>
      <c r="D28" s="105" t="str">
        <f>IF(PDV!A42&gt;0,VLOOKUP(A28,PDV!$AR$2:$AU$73,4,0),"")</f>
        <v/>
      </c>
      <c r="E28" s="106" t="str">
        <f>IF(PDV!A42&gt;0,PDV!$C$8,"")</f>
        <v/>
      </c>
      <c r="F28" s="105" t="str">
        <f>IF(PDV!A42&gt;0,PDV!$H$7,"")</f>
        <v/>
      </c>
      <c r="G28" s="105" t="str">
        <f>IF(PDV!A42&gt;0,PDV!A42,"")</f>
        <v/>
      </c>
      <c r="H28" s="105" t="str">
        <f>IF(PDV!$A42&gt;0,PDV!B42,"")</f>
        <v/>
      </c>
      <c r="I28" s="105" t="str">
        <f>IF(PDV!$A42&gt;0,PDV!C42,"")</f>
        <v/>
      </c>
      <c r="J28" s="105" t="str">
        <f>IF(PDV!$A42&gt;0,PDV!D42,"")</f>
        <v/>
      </c>
      <c r="K28" s="105" t="str">
        <f>IF(PDV!$A42&gt;0,PDV!E42,"")</f>
        <v/>
      </c>
      <c r="L28" s="105" t="str">
        <f>IF(PDV!$A42&gt;0,PDV!G42,"")</f>
        <v/>
      </c>
      <c r="M28" s="105" t="str">
        <f>IF(PDV!$A42&gt;0,PDV!H42,"")</f>
        <v/>
      </c>
      <c r="N28" s="105" t="str">
        <f>IF(PDV!$A42&gt;0,PDV!I42,"")</f>
        <v/>
      </c>
      <c r="O28" s="105" t="str">
        <f>IF(PDV!$A42&gt;0,PDV!J42,"")</f>
        <v/>
      </c>
      <c r="P28" s="105" t="str">
        <f>IF(PDV!$A42&gt;0,CONCATENATE("SEMANA ",419+WEEKNUM(E28,1)),"")</f>
        <v/>
      </c>
      <c r="Q28" s="105" t="str">
        <f>IF(PDV!$A42&gt;0,CONCATENATE("MES ",90+MONTH(E28)),"")</f>
        <v/>
      </c>
      <c r="R28" s="105" t="str">
        <f>IF(PDV!$A42&gt;0,(VLOOKUP(PDV!$C$4,PDV!$AR$2:$AW$73,6,0)),"")</f>
        <v/>
      </c>
      <c r="S28" s="105" t="str">
        <f>IF(PDV!$A42&gt;0,(VLOOKUP(PDV!$C$4,PDV!$AR$2:$AV$73,5,0)),"")</f>
        <v/>
      </c>
      <c r="T28" s="105" t="str">
        <f>IF(PDV!$A42&gt;0,PDV!K42,"")</f>
        <v/>
      </c>
      <c r="U28" s="107" t="str">
        <f>IF(PDV!$A42&gt;0,PDV!L42,"")</f>
        <v/>
      </c>
      <c r="V28" s="105" t="str">
        <f>IF(PDV!$A42&gt;0,PDV!F42,"")</f>
        <v/>
      </c>
      <c r="W28" s="105" t="str">
        <f>IF(PDV!$A42&gt;0,(COUNTIF(L28:N28,"Sí")),"")</f>
        <v/>
      </c>
      <c r="X28" s="105" t="str">
        <f>IF(PDV!$A42&gt;0,PDV!M42,"")</f>
        <v/>
      </c>
      <c r="Y28" s="105" t="str">
        <f>IF(PDV!$A42&gt;0,PDV!N42,"")</f>
        <v/>
      </c>
    </row>
    <row r="29" spans="1:25" x14ac:dyDescent="0.2">
      <c r="A29" s="105" t="str">
        <f>+IF(PDV!A43&gt;0,PDV!$C$4,"")</f>
        <v/>
      </c>
      <c r="B29" s="105" t="str">
        <f>IF(PDV!A43&gt;0,PDV!$G$4,"")</f>
        <v/>
      </c>
      <c r="C29" s="105" t="str">
        <f>IF(PDV!A43&gt;0,PDV!$K$4,"")</f>
        <v/>
      </c>
      <c r="D29" s="105" t="str">
        <f>IF(PDV!A43&gt;0,VLOOKUP(A29,PDV!$AR$2:$AU$73,4,0),"")</f>
        <v/>
      </c>
      <c r="E29" s="106" t="str">
        <f>IF(PDV!A43&gt;0,PDV!$C$8,"")</f>
        <v/>
      </c>
      <c r="F29" s="105" t="str">
        <f>IF(PDV!A43&gt;0,PDV!$H$7,"")</f>
        <v/>
      </c>
      <c r="G29" s="105" t="str">
        <f>IF(PDV!A43&gt;0,PDV!A43,"")</f>
        <v/>
      </c>
      <c r="H29" s="105" t="str">
        <f>IF(PDV!$A43&gt;0,PDV!B43,"")</f>
        <v/>
      </c>
      <c r="I29" s="105" t="str">
        <f>IF(PDV!$A43&gt;0,PDV!C43,"")</f>
        <v/>
      </c>
      <c r="J29" s="105" t="str">
        <f>IF(PDV!$A43&gt;0,PDV!D43,"")</f>
        <v/>
      </c>
      <c r="K29" s="105" t="str">
        <f>IF(PDV!$A43&gt;0,PDV!E43,"")</f>
        <v/>
      </c>
      <c r="L29" s="105" t="str">
        <f>IF(PDV!$A43&gt;0,PDV!G43,"")</f>
        <v/>
      </c>
      <c r="M29" s="105" t="str">
        <f>IF(PDV!$A43&gt;0,PDV!H43,"")</f>
        <v/>
      </c>
      <c r="N29" s="105" t="str">
        <f>IF(PDV!$A43&gt;0,PDV!I43,"")</f>
        <v/>
      </c>
      <c r="O29" s="105" t="str">
        <f>IF(PDV!$A43&gt;0,PDV!J43,"")</f>
        <v/>
      </c>
      <c r="P29" s="105" t="str">
        <f>IF(PDV!$A43&gt;0,CONCATENATE("SEMANA ",419+WEEKNUM(E29,1)),"")</f>
        <v/>
      </c>
      <c r="Q29" s="105" t="str">
        <f>IF(PDV!$A43&gt;0,CONCATENATE("MES ",90+MONTH(E29)),"")</f>
        <v/>
      </c>
      <c r="R29" s="105" t="str">
        <f>IF(PDV!$A43&gt;0,(VLOOKUP(PDV!$C$4,PDV!$AR$2:$AW$73,6,0)),"")</f>
        <v/>
      </c>
      <c r="S29" s="105" t="str">
        <f>IF(PDV!$A43&gt;0,(VLOOKUP(PDV!$C$4,PDV!$AR$2:$AV$73,5,0)),"")</f>
        <v/>
      </c>
      <c r="T29" s="105" t="str">
        <f>IF(PDV!$A43&gt;0,PDV!K43,"")</f>
        <v/>
      </c>
      <c r="U29" s="107" t="str">
        <f>IF(PDV!$A43&gt;0,PDV!L43,"")</f>
        <v/>
      </c>
      <c r="V29" s="105" t="str">
        <f>IF(PDV!$A43&gt;0,PDV!F43,"")</f>
        <v/>
      </c>
      <c r="W29" s="105" t="str">
        <f>IF(PDV!$A43&gt;0,(COUNTIF(L29:N29,"Sí")),"")</f>
        <v/>
      </c>
      <c r="X29" s="105" t="str">
        <f>IF(PDV!$A43&gt;0,PDV!M43,"")</f>
        <v/>
      </c>
      <c r="Y29" s="105" t="str">
        <f>IF(PDV!$A43&gt;0,PDV!N43,"")</f>
        <v/>
      </c>
    </row>
    <row r="30" spans="1:25" x14ac:dyDescent="0.2">
      <c r="A30" s="105" t="str">
        <f>+IF(PDV!A44&gt;0,PDV!$C$4,"")</f>
        <v/>
      </c>
      <c r="B30" s="105" t="str">
        <f>IF(PDV!A44&gt;0,PDV!$G$4,"")</f>
        <v/>
      </c>
      <c r="C30" s="105" t="str">
        <f>IF(PDV!A44&gt;0,PDV!$K$4,"")</f>
        <v/>
      </c>
      <c r="D30" s="105" t="str">
        <f>IF(PDV!A44&gt;0,VLOOKUP(A30,PDV!$AR$2:$AU$73,4,0),"")</f>
        <v/>
      </c>
      <c r="E30" s="106" t="str">
        <f>IF(PDV!A44&gt;0,PDV!$C$8,"")</f>
        <v/>
      </c>
      <c r="F30" s="105" t="str">
        <f>IF(PDV!A44&gt;0,PDV!$H$7,"")</f>
        <v/>
      </c>
      <c r="G30" s="105" t="str">
        <f>IF(PDV!A44&gt;0,PDV!A44,"")</f>
        <v/>
      </c>
      <c r="H30" s="105" t="str">
        <f>IF(PDV!$A44&gt;0,PDV!B44,"")</f>
        <v/>
      </c>
      <c r="I30" s="105" t="str">
        <f>IF(PDV!$A44&gt;0,PDV!C44,"")</f>
        <v/>
      </c>
      <c r="J30" s="105" t="str">
        <f>IF(PDV!$A44&gt;0,PDV!D44,"")</f>
        <v/>
      </c>
      <c r="K30" s="105" t="str">
        <f>IF(PDV!$A44&gt;0,PDV!E44,"")</f>
        <v/>
      </c>
      <c r="L30" s="105" t="str">
        <f>IF(PDV!$A44&gt;0,PDV!G44,"")</f>
        <v/>
      </c>
      <c r="M30" s="105" t="str">
        <f>IF(PDV!$A44&gt;0,PDV!H44,"")</f>
        <v/>
      </c>
      <c r="N30" s="105" t="str">
        <f>IF(PDV!$A44&gt;0,PDV!I44,"")</f>
        <v/>
      </c>
      <c r="O30" s="105" t="str">
        <f>IF(PDV!$A44&gt;0,PDV!J44,"")</f>
        <v/>
      </c>
      <c r="P30" s="105" t="str">
        <f>IF(PDV!$A44&gt;0,CONCATENATE("SEMANA ",419+WEEKNUM(E30,1)),"")</f>
        <v/>
      </c>
      <c r="Q30" s="105" t="str">
        <f>IF(PDV!$A44&gt;0,CONCATENATE("MES ",90+MONTH(E30)),"")</f>
        <v/>
      </c>
      <c r="R30" s="105" t="str">
        <f>IF(PDV!$A44&gt;0,(VLOOKUP(PDV!$C$4,PDV!$AR$2:$AW$73,6,0)),"")</f>
        <v/>
      </c>
      <c r="S30" s="105" t="str">
        <f>IF(PDV!$A44&gt;0,(VLOOKUP(PDV!$C$4,PDV!$AR$2:$AV$73,5,0)),"")</f>
        <v/>
      </c>
      <c r="T30" s="105" t="str">
        <f>IF(PDV!$A44&gt;0,PDV!K44,"")</f>
        <v/>
      </c>
      <c r="U30" s="107" t="str">
        <f>IF(PDV!$A44&gt;0,PDV!L44,"")</f>
        <v/>
      </c>
      <c r="V30" s="105" t="str">
        <f>IF(PDV!$A44&gt;0,PDV!F44,"")</f>
        <v/>
      </c>
      <c r="W30" s="105" t="str">
        <f>IF(PDV!$A44&gt;0,(COUNTIF(L30:N30,"Sí")),"")</f>
        <v/>
      </c>
      <c r="X30" s="105" t="str">
        <f>IF(PDV!$A44&gt;0,PDV!M44,"")</f>
        <v/>
      </c>
      <c r="Y30" s="105" t="str">
        <f>IF(PDV!$A44&gt;0,PDV!N44,"")</f>
        <v/>
      </c>
    </row>
    <row r="31" spans="1:25" x14ac:dyDescent="0.2">
      <c r="A31" s="105" t="str">
        <f>+IF(PDV!A45&gt;0,PDV!$C$4,"")</f>
        <v/>
      </c>
      <c r="B31" s="105" t="str">
        <f>IF(PDV!A45&gt;0,PDV!$G$4,"")</f>
        <v/>
      </c>
      <c r="C31" s="105" t="str">
        <f>IF(PDV!A45&gt;0,PDV!$K$4,"")</f>
        <v/>
      </c>
      <c r="D31" s="105" t="str">
        <f>IF(PDV!A45&gt;0,VLOOKUP(A31,PDV!$AR$2:$AU$73,4,0),"")</f>
        <v/>
      </c>
      <c r="E31" s="106" t="str">
        <f>IF(PDV!A45&gt;0,PDV!$C$8,"")</f>
        <v/>
      </c>
      <c r="F31" s="105" t="str">
        <f>IF(PDV!A45&gt;0,PDV!$H$7,"")</f>
        <v/>
      </c>
      <c r="G31" s="105" t="str">
        <f>IF(PDV!A45&gt;0,PDV!A45,"")</f>
        <v/>
      </c>
      <c r="H31" s="105" t="str">
        <f>IF(PDV!$A45&gt;0,PDV!B45,"")</f>
        <v/>
      </c>
      <c r="I31" s="105" t="str">
        <f>IF(PDV!$A45&gt;0,PDV!C45,"")</f>
        <v/>
      </c>
      <c r="J31" s="105" t="str">
        <f>IF(PDV!$A45&gt;0,PDV!D45,"")</f>
        <v/>
      </c>
      <c r="K31" s="105" t="str">
        <f>IF(PDV!$A45&gt;0,PDV!E45,"")</f>
        <v/>
      </c>
      <c r="L31" s="105" t="str">
        <f>IF(PDV!$A45&gt;0,PDV!G45,"")</f>
        <v/>
      </c>
      <c r="M31" s="105" t="str">
        <f>IF(PDV!$A45&gt;0,PDV!H45,"")</f>
        <v/>
      </c>
      <c r="N31" s="105" t="str">
        <f>IF(PDV!$A45&gt;0,PDV!I45,"")</f>
        <v/>
      </c>
      <c r="O31" s="105" t="str">
        <f>IF(PDV!$A45&gt;0,PDV!J45,"")</f>
        <v/>
      </c>
      <c r="P31" s="105" t="str">
        <f>IF(PDV!$A45&gt;0,CONCATENATE("SEMANA ",419+WEEKNUM(E31,1)),"")</f>
        <v/>
      </c>
      <c r="Q31" s="105" t="str">
        <f>IF(PDV!$A45&gt;0,CONCATENATE("MES ",90+MONTH(E31)),"")</f>
        <v/>
      </c>
      <c r="R31" s="105" t="str">
        <f>IF(PDV!$A45&gt;0,(VLOOKUP(PDV!$C$4,PDV!$AR$2:$AW$73,6,0)),"")</f>
        <v/>
      </c>
      <c r="S31" s="105" t="str">
        <f>IF(PDV!$A45&gt;0,(VLOOKUP(PDV!$C$4,PDV!$AR$2:$AV$73,5,0)),"")</f>
        <v/>
      </c>
      <c r="T31" s="105" t="str">
        <f>IF(PDV!$A45&gt;0,PDV!K45,"")</f>
        <v/>
      </c>
      <c r="U31" s="107" t="str">
        <f>IF(PDV!$A45&gt;0,PDV!L45,"")</f>
        <v/>
      </c>
      <c r="V31" s="105" t="str">
        <f>IF(PDV!$A45&gt;0,PDV!F45,"")</f>
        <v/>
      </c>
      <c r="W31" s="105" t="str">
        <f>IF(PDV!$A45&gt;0,(COUNTIF(L31:N31,"Sí")),"")</f>
        <v/>
      </c>
      <c r="X31" s="105" t="str">
        <f>IF(PDV!$A45&gt;0,PDV!M45,"")</f>
        <v/>
      </c>
      <c r="Y31" s="105" t="str">
        <f>IF(PDV!$A45&gt;0,PDV!N45,"")</f>
        <v/>
      </c>
    </row>
    <row r="32" spans="1:25" x14ac:dyDescent="0.2">
      <c r="A32" s="105" t="str">
        <f>+IF(PDV!A46&gt;0,PDV!$C$4,"")</f>
        <v/>
      </c>
      <c r="B32" s="105" t="str">
        <f>IF(PDV!A46&gt;0,PDV!$G$4,"")</f>
        <v/>
      </c>
      <c r="C32" s="105" t="str">
        <f>IF(PDV!A46&gt;0,PDV!$K$4,"")</f>
        <v/>
      </c>
      <c r="D32" s="105" t="str">
        <f>IF(PDV!A46&gt;0,VLOOKUP(A32,PDV!$AR$2:$AU$73,4,0),"")</f>
        <v/>
      </c>
      <c r="E32" s="106" t="str">
        <f>IF(PDV!A46&gt;0,PDV!$C$8,"")</f>
        <v/>
      </c>
      <c r="F32" s="105" t="str">
        <f>IF(PDV!A46&gt;0,PDV!$H$7,"")</f>
        <v/>
      </c>
      <c r="G32" s="105" t="str">
        <f>IF(PDV!A46&gt;0,PDV!A46,"")</f>
        <v/>
      </c>
      <c r="H32" s="105" t="str">
        <f>IF(PDV!$A46&gt;0,PDV!B46,"")</f>
        <v/>
      </c>
      <c r="I32" s="105" t="str">
        <f>IF(PDV!$A46&gt;0,PDV!C46,"")</f>
        <v/>
      </c>
      <c r="J32" s="105" t="str">
        <f>IF(PDV!$A46&gt;0,PDV!D46,"")</f>
        <v/>
      </c>
      <c r="K32" s="105" t="str">
        <f>IF(PDV!$A46&gt;0,PDV!E46,"")</f>
        <v/>
      </c>
      <c r="L32" s="105" t="str">
        <f>IF(PDV!$A46&gt;0,PDV!G46,"")</f>
        <v/>
      </c>
      <c r="M32" s="105" t="str">
        <f>IF(PDV!$A46&gt;0,PDV!H46,"")</f>
        <v/>
      </c>
      <c r="N32" s="105" t="str">
        <f>IF(PDV!$A46&gt;0,PDV!I46,"")</f>
        <v/>
      </c>
      <c r="O32" s="105" t="str">
        <f>IF(PDV!$A46&gt;0,PDV!J46,"")</f>
        <v/>
      </c>
      <c r="P32" s="105" t="str">
        <f>IF(PDV!$A46&gt;0,CONCATENATE("SEMANA ",419+WEEKNUM(E32,1)),"")</f>
        <v/>
      </c>
      <c r="Q32" s="105" t="str">
        <f>IF(PDV!$A46&gt;0,CONCATENATE("MES ",90+MONTH(E32)),"")</f>
        <v/>
      </c>
      <c r="R32" s="105" t="str">
        <f>IF(PDV!$A46&gt;0,(VLOOKUP(PDV!$C$4,PDV!$AR$2:$AW$73,6,0)),"")</f>
        <v/>
      </c>
      <c r="S32" s="105" t="str">
        <f>IF(PDV!$A46&gt;0,(VLOOKUP(PDV!$C$4,PDV!$AR$2:$AV$73,5,0)),"")</f>
        <v/>
      </c>
      <c r="T32" s="105" t="str">
        <f>IF(PDV!$A46&gt;0,PDV!K46,"")</f>
        <v/>
      </c>
      <c r="U32" s="107" t="str">
        <f>IF(PDV!$A46&gt;0,PDV!L46,"")</f>
        <v/>
      </c>
      <c r="V32" s="105" t="str">
        <f>IF(PDV!$A46&gt;0,PDV!F46,"")</f>
        <v/>
      </c>
      <c r="W32" s="105" t="str">
        <f>IF(PDV!$A46&gt;0,(COUNTIF(L32:N32,"Sí")),"")</f>
        <v/>
      </c>
      <c r="X32" s="105" t="str">
        <f>IF(PDV!$A46&gt;0,PDV!M46,"")</f>
        <v/>
      </c>
      <c r="Y32" s="105" t="str">
        <f>IF(PDV!$A46&gt;0,PDV!N46,"")</f>
        <v/>
      </c>
    </row>
    <row r="33" spans="1:25" x14ac:dyDescent="0.2">
      <c r="A33" s="105" t="str">
        <f>+IF(PDV!A47&gt;0,PDV!$C$4,"")</f>
        <v/>
      </c>
      <c r="B33" s="105" t="str">
        <f>IF(PDV!A47&gt;0,PDV!$G$4,"")</f>
        <v/>
      </c>
      <c r="C33" s="105" t="str">
        <f>IF(PDV!A47&gt;0,PDV!$K$4,"")</f>
        <v/>
      </c>
      <c r="D33" s="105" t="str">
        <f>IF(PDV!A47&gt;0,VLOOKUP(A33,PDV!$AR$2:$AU$73,4,0),"")</f>
        <v/>
      </c>
      <c r="E33" s="106" t="str">
        <f>IF(PDV!A47&gt;0,PDV!$C$8,"")</f>
        <v/>
      </c>
      <c r="F33" s="105" t="str">
        <f>IF(PDV!A47&gt;0,PDV!$H$7,"")</f>
        <v/>
      </c>
      <c r="G33" s="105" t="str">
        <f>IF(PDV!A47&gt;0,PDV!A47,"")</f>
        <v/>
      </c>
      <c r="H33" s="105" t="str">
        <f>IF(PDV!$A47&gt;0,PDV!B47,"")</f>
        <v/>
      </c>
      <c r="I33" s="105" t="str">
        <f>IF(PDV!$A47&gt;0,PDV!C47,"")</f>
        <v/>
      </c>
      <c r="J33" s="105" t="str">
        <f>IF(PDV!$A47&gt;0,PDV!D47,"")</f>
        <v/>
      </c>
      <c r="K33" s="105" t="str">
        <f>IF(PDV!$A47&gt;0,PDV!E47,"")</f>
        <v/>
      </c>
      <c r="L33" s="105" t="str">
        <f>IF(PDV!$A47&gt;0,PDV!G47,"")</f>
        <v/>
      </c>
      <c r="M33" s="105" t="str">
        <f>IF(PDV!$A47&gt;0,PDV!H47,"")</f>
        <v/>
      </c>
      <c r="N33" s="105" t="str">
        <f>IF(PDV!$A47&gt;0,PDV!I47,"")</f>
        <v/>
      </c>
      <c r="O33" s="105" t="str">
        <f>IF(PDV!$A47&gt;0,PDV!J47,"")</f>
        <v/>
      </c>
      <c r="P33" s="105" t="str">
        <f>IF(PDV!$A47&gt;0,CONCATENATE("SEMANA ",419+WEEKNUM(E33,1)),"")</f>
        <v/>
      </c>
      <c r="Q33" s="105" t="str">
        <f>IF(PDV!$A47&gt;0,CONCATENATE("MES ",90+MONTH(E33)),"")</f>
        <v/>
      </c>
      <c r="R33" s="105" t="str">
        <f>IF(PDV!$A47&gt;0,(VLOOKUP(PDV!$C$4,PDV!$AR$2:$AW$73,6,0)),"")</f>
        <v/>
      </c>
      <c r="S33" s="105" t="str">
        <f>IF(PDV!$A47&gt;0,(VLOOKUP(PDV!$C$4,PDV!$AR$2:$AV$73,5,0)),"")</f>
        <v/>
      </c>
      <c r="T33" s="105" t="str">
        <f>IF(PDV!$A47&gt;0,PDV!K47,"")</f>
        <v/>
      </c>
      <c r="U33" s="107" t="str">
        <f>IF(PDV!$A47&gt;0,PDV!L47,"")</f>
        <v/>
      </c>
      <c r="V33" s="105" t="str">
        <f>IF(PDV!$A47&gt;0,PDV!F47,"")</f>
        <v/>
      </c>
      <c r="W33" s="105" t="str">
        <f>IF(PDV!$A47&gt;0,(COUNTIF(L33:N33,"Sí")),"")</f>
        <v/>
      </c>
      <c r="X33" s="105" t="str">
        <f>IF(PDV!$A47&gt;0,PDV!M47,"")</f>
        <v/>
      </c>
      <c r="Y33" s="105" t="str">
        <f>IF(PDV!$A47&gt;0,PDV!N47,"")</f>
        <v/>
      </c>
    </row>
    <row r="34" spans="1:25" x14ac:dyDescent="0.2">
      <c r="A34" s="105" t="str">
        <f>+IF(PDV!A48&gt;0,PDV!$C$4,"")</f>
        <v/>
      </c>
      <c r="B34" s="105" t="str">
        <f>IF(PDV!A48&gt;0,PDV!$G$4,"")</f>
        <v/>
      </c>
      <c r="C34" s="105" t="str">
        <f>IF(PDV!A48&gt;0,PDV!$K$4,"")</f>
        <v/>
      </c>
      <c r="D34" s="105" t="str">
        <f>IF(PDV!A48&gt;0,VLOOKUP(A34,PDV!$AR$2:$AU$73,4,0),"")</f>
        <v/>
      </c>
      <c r="E34" s="106" t="str">
        <f>IF(PDV!A48&gt;0,PDV!$C$8,"")</f>
        <v/>
      </c>
      <c r="F34" s="105" t="str">
        <f>IF(PDV!A48&gt;0,PDV!$H$7,"")</f>
        <v/>
      </c>
      <c r="G34" s="105" t="str">
        <f>IF(PDV!A48&gt;0,PDV!A48,"")</f>
        <v/>
      </c>
      <c r="H34" s="105" t="str">
        <f>IF(PDV!$A48&gt;0,PDV!B48,"")</f>
        <v/>
      </c>
      <c r="I34" s="105" t="str">
        <f>IF(PDV!$A48&gt;0,PDV!C48,"")</f>
        <v/>
      </c>
      <c r="J34" s="105" t="str">
        <f>IF(PDV!$A48&gt;0,PDV!D48,"")</f>
        <v/>
      </c>
      <c r="K34" s="105" t="str">
        <f>IF(PDV!$A48&gt;0,PDV!E48,"")</f>
        <v/>
      </c>
      <c r="L34" s="105" t="str">
        <f>IF(PDV!$A48&gt;0,PDV!G48,"")</f>
        <v/>
      </c>
      <c r="M34" s="105" t="str">
        <f>IF(PDV!$A48&gt;0,PDV!H48,"")</f>
        <v/>
      </c>
      <c r="N34" s="105" t="str">
        <f>IF(PDV!$A48&gt;0,PDV!I48,"")</f>
        <v/>
      </c>
      <c r="O34" s="105" t="str">
        <f>IF(PDV!$A48&gt;0,PDV!J48,"")</f>
        <v/>
      </c>
      <c r="P34" s="105" t="str">
        <f>IF(PDV!$A48&gt;0,CONCATENATE("SEMANA ",419+WEEKNUM(E34,1)),"")</f>
        <v/>
      </c>
      <c r="Q34" s="105" t="str">
        <f>IF(PDV!$A48&gt;0,CONCATENATE("MES ",90+MONTH(E34)),"")</f>
        <v/>
      </c>
      <c r="R34" s="105" t="str">
        <f>IF(PDV!$A48&gt;0,(VLOOKUP(PDV!$C$4,PDV!$AR$2:$AW$73,6,0)),"")</f>
        <v/>
      </c>
      <c r="S34" s="105" t="str">
        <f>IF(PDV!$A48&gt;0,(VLOOKUP(PDV!$C$4,PDV!$AR$2:$AV$73,5,0)),"")</f>
        <v/>
      </c>
      <c r="T34" s="105" t="str">
        <f>IF(PDV!$A48&gt;0,PDV!K48,"")</f>
        <v/>
      </c>
      <c r="U34" s="107" t="str">
        <f>IF(PDV!$A48&gt;0,PDV!L48,"")</f>
        <v/>
      </c>
      <c r="V34" s="105" t="str">
        <f>IF(PDV!$A48&gt;0,PDV!F48,"")</f>
        <v/>
      </c>
      <c r="W34" s="105" t="str">
        <f>IF(PDV!$A48&gt;0,(COUNTIF(L34:N34,"Sí")),"")</f>
        <v/>
      </c>
      <c r="X34" s="105" t="str">
        <f>IF(PDV!$A48&gt;0,PDV!M48,"")</f>
        <v/>
      </c>
      <c r="Y34" s="105" t="str">
        <f>IF(PDV!$A48&gt;0,PDV!N48,"")</f>
        <v/>
      </c>
    </row>
    <row r="35" spans="1:25" x14ac:dyDescent="0.2">
      <c r="A35" s="105" t="str">
        <f>+IF(PDV!A49&gt;0,PDV!$C$4,"")</f>
        <v/>
      </c>
      <c r="B35" s="105" t="str">
        <f>IF(PDV!A49&gt;0,PDV!$G$4,"")</f>
        <v/>
      </c>
      <c r="C35" s="105" t="str">
        <f>IF(PDV!A49&gt;0,PDV!$K$4,"")</f>
        <v/>
      </c>
      <c r="D35" s="105" t="str">
        <f>IF(PDV!A49&gt;0,VLOOKUP(A35,PDV!$AR$2:$AU$73,4,0),"")</f>
        <v/>
      </c>
      <c r="E35" s="106" t="str">
        <f>IF(PDV!A49&gt;0,PDV!$C$8,"")</f>
        <v/>
      </c>
      <c r="F35" s="105" t="str">
        <f>IF(PDV!A49&gt;0,PDV!$H$7,"")</f>
        <v/>
      </c>
      <c r="G35" s="105" t="str">
        <f>IF(PDV!A49&gt;0,PDV!A49,"")</f>
        <v/>
      </c>
      <c r="H35" s="105" t="str">
        <f>IF(PDV!$A49&gt;0,PDV!B49,"")</f>
        <v/>
      </c>
      <c r="I35" s="105" t="str">
        <f>IF(PDV!$A49&gt;0,PDV!C49,"")</f>
        <v/>
      </c>
      <c r="J35" s="105" t="str">
        <f>IF(PDV!$A49&gt;0,PDV!D49,"")</f>
        <v/>
      </c>
      <c r="K35" s="105" t="str">
        <f>IF(PDV!$A49&gt;0,PDV!E49,"")</f>
        <v/>
      </c>
      <c r="L35" s="105" t="str">
        <f>IF(PDV!$A49&gt;0,PDV!G49,"")</f>
        <v/>
      </c>
      <c r="M35" s="105" t="str">
        <f>IF(PDV!$A49&gt;0,PDV!H49,"")</f>
        <v/>
      </c>
      <c r="N35" s="105" t="str">
        <f>IF(PDV!$A49&gt;0,PDV!I49,"")</f>
        <v/>
      </c>
      <c r="O35" s="105" t="str">
        <f>IF(PDV!$A49&gt;0,PDV!J49,"")</f>
        <v/>
      </c>
      <c r="P35" s="105" t="str">
        <f>IF(PDV!$A49&gt;0,CONCATENATE("SEMANA ",419+WEEKNUM(E35,1)),"")</f>
        <v/>
      </c>
      <c r="Q35" s="105" t="str">
        <f>IF(PDV!$A49&gt;0,CONCATENATE("MES ",90+MONTH(E35)),"")</f>
        <v/>
      </c>
      <c r="R35" s="105" t="str">
        <f>IF(PDV!$A49&gt;0,(VLOOKUP(PDV!$C$4,PDV!$AR$2:$AW$73,6,0)),"")</f>
        <v/>
      </c>
      <c r="S35" s="105" t="str">
        <f>IF(PDV!$A49&gt;0,(VLOOKUP(PDV!$C$4,PDV!$AR$2:$AV$73,5,0)),"")</f>
        <v/>
      </c>
      <c r="T35" s="105" t="str">
        <f>IF(PDV!$A49&gt;0,PDV!K49,"")</f>
        <v/>
      </c>
      <c r="U35" s="107" t="str">
        <f>IF(PDV!$A49&gt;0,PDV!L49,"")</f>
        <v/>
      </c>
      <c r="V35" s="105" t="str">
        <f>IF(PDV!$A49&gt;0,PDV!F49,"")</f>
        <v/>
      </c>
      <c r="W35" s="105" t="str">
        <f>IF(PDV!$A49&gt;0,(COUNTIF(L35:N35,"Sí")),"")</f>
        <v/>
      </c>
      <c r="X35" s="105" t="str">
        <f>IF(PDV!$A49&gt;0,PDV!M49,"")</f>
        <v/>
      </c>
      <c r="Y35" s="105" t="str">
        <f>IF(PDV!$A49&gt;0,PDV!N49,"")</f>
        <v/>
      </c>
    </row>
    <row r="36" spans="1:25" x14ac:dyDescent="0.2">
      <c r="A36" s="105" t="str">
        <f>+IF(PDV!A50&gt;0,PDV!$C$4,"")</f>
        <v/>
      </c>
      <c r="B36" s="105" t="str">
        <f>IF(PDV!A50&gt;0,PDV!$G$4,"")</f>
        <v/>
      </c>
      <c r="C36" s="105" t="str">
        <f>IF(PDV!A50&gt;0,PDV!$K$4,"")</f>
        <v/>
      </c>
      <c r="D36" s="105" t="str">
        <f>IF(PDV!A50&gt;0,VLOOKUP(A36,PDV!$AR$2:$AU$73,4,0),"")</f>
        <v/>
      </c>
      <c r="E36" s="106" t="str">
        <f>IF(PDV!A50&gt;0,PDV!$C$8,"")</f>
        <v/>
      </c>
      <c r="F36" s="105" t="str">
        <f>IF(PDV!A50&gt;0,PDV!$H$7,"")</f>
        <v/>
      </c>
      <c r="G36" s="105" t="str">
        <f>IF(PDV!A50&gt;0,PDV!A50,"")</f>
        <v/>
      </c>
      <c r="H36" s="105" t="str">
        <f>IF(PDV!$A50&gt;0,PDV!B50,"")</f>
        <v/>
      </c>
      <c r="I36" s="105" t="str">
        <f>IF(PDV!$A50&gt;0,PDV!C50,"")</f>
        <v/>
      </c>
      <c r="J36" s="105" t="str">
        <f>IF(PDV!$A50&gt;0,PDV!D50,"")</f>
        <v/>
      </c>
      <c r="K36" s="105" t="str">
        <f>IF(PDV!$A50&gt;0,PDV!E50,"")</f>
        <v/>
      </c>
      <c r="L36" s="105" t="str">
        <f>IF(PDV!$A50&gt;0,PDV!G50,"")</f>
        <v/>
      </c>
      <c r="M36" s="105" t="str">
        <f>IF(PDV!$A50&gt;0,PDV!H50,"")</f>
        <v/>
      </c>
      <c r="N36" s="105" t="str">
        <f>IF(PDV!$A50&gt;0,PDV!I50,"")</f>
        <v/>
      </c>
      <c r="O36" s="105" t="str">
        <f>IF(PDV!$A50&gt;0,PDV!J50,"")</f>
        <v/>
      </c>
      <c r="P36" s="105" t="str">
        <f>IF(PDV!$A50&gt;0,CONCATENATE("SEMANA ",419+WEEKNUM(E36,1)),"")</f>
        <v/>
      </c>
      <c r="Q36" s="105" t="str">
        <f>IF(PDV!$A50&gt;0,CONCATENATE("MES ",90+MONTH(E36)),"")</f>
        <v/>
      </c>
      <c r="R36" s="105" t="str">
        <f>IF(PDV!$A50&gt;0,(VLOOKUP(PDV!$C$4,PDV!$AR$2:$AW$73,6,0)),"")</f>
        <v/>
      </c>
      <c r="S36" s="105" t="str">
        <f>IF(PDV!$A50&gt;0,(VLOOKUP(PDV!$C$4,PDV!$AR$2:$AV$73,5,0)),"")</f>
        <v/>
      </c>
      <c r="T36" s="105" t="str">
        <f>IF(PDV!$A50&gt;0,PDV!K50,"")</f>
        <v/>
      </c>
      <c r="U36" s="107" t="str">
        <f>IF(PDV!$A50&gt;0,PDV!L50,"")</f>
        <v/>
      </c>
      <c r="V36" s="105" t="str">
        <f>IF(PDV!$A50&gt;0,PDV!F50,"")</f>
        <v/>
      </c>
      <c r="W36" s="105" t="str">
        <f>IF(PDV!$A50&gt;0,(COUNTIF(L36:N36,"Sí")),"")</f>
        <v/>
      </c>
      <c r="X36" s="105" t="str">
        <f>IF(PDV!$A50&gt;0,PDV!M50,"")</f>
        <v/>
      </c>
      <c r="Y36" s="105" t="str">
        <f>IF(PDV!$A50&gt;0,PDV!N50,"")</f>
        <v/>
      </c>
    </row>
    <row r="37" spans="1:25" x14ac:dyDescent="0.2">
      <c r="A37" s="105" t="str">
        <f>+IF(PDV!A51&gt;0,PDV!$C$4,"")</f>
        <v/>
      </c>
      <c r="B37" s="105" t="str">
        <f>IF(PDV!A51&gt;0,PDV!$G$4,"")</f>
        <v/>
      </c>
      <c r="C37" s="105" t="str">
        <f>IF(PDV!A51&gt;0,PDV!$K$4,"")</f>
        <v/>
      </c>
      <c r="D37" s="105" t="str">
        <f>IF(PDV!A51&gt;0,VLOOKUP(A37,PDV!$AR$2:$AU$73,4,0),"")</f>
        <v/>
      </c>
      <c r="E37" s="106" t="str">
        <f>IF(PDV!A51&gt;0,PDV!$C$8,"")</f>
        <v/>
      </c>
      <c r="F37" s="105" t="str">
        <f>IF(PDV!A51&gt;0,PDV!$H$7,"")</f>
        <v/>
      </c>
      <c r="G37" s="105" t="str">
        <f>IF(PDV!A51&gt;0,PDV!A51,"")</f>
        <v/>
      </c>
      <c r="H37" s="105" t="str">
        <f>IF(PDV!$A51&gt;0,PDV!B51,"")</f>
        <v/>
      </c>
      <c r="I37" s="105" t="str">
        <f>IF(PDV!$A51&gt;0,PDV!C51,"")</f>
        <v/>
      </c>
      <c r="J37" s="105" t="str">
        <f>IF(PDV!$A51&gt;0,PDV!D51,"")</f>
        <v/>
      </c>
      <c r="K37" s="105" t="str">
        <f>IF(PDV!$A51&gt;0,PDV!E51,"")</f>
        <v/>
      </c>
      <c r="L37" s="105" t="str">
        <f>IF(PDV!$A51&gt;0,PDV!G51,"")</f>
        <v/>
      </c>
      <c r="M37" s="105" t="str">
        <f>IF(PDV!$A51&gt;0,PDV!H51,"")</f>
        <v/>
      </c>
      <c r="N37" s="105" t="str">
        <f>IF(PDV!$A51&gt;0,PDV!I51,"")</f>
        <v/>
      </c>
      <c r="O37" s="105" t="str">
        <f>IF(PDV!$A51&gt;0,PDV!J51,"")</f>
        <v/>
      </c>
      <c r="P37" s="105" t="str">
        <f>IF(PDV!$A51&gt;0,CONCATENATE("SEMANA ",419+WEEKNUM(E37,1)),"")</f>
        <v/>
      </c>
      <c r="Q37" s="105" t="str">
        <f>IF(PDV!$A51&gt;0,CONCATENATE("MES ",90+MONTH(E37)),"")</f>
        <v/>
      </c>
      <c r="R37" s="105" t="str">
        <f>IF(PDV!$A51&gt;0,(VLOOKUP(PDV!$C$4,PDV!$AR$2:$AW$73,6,0)),"")</f>
        <v/>
      </c>
      <c r="S37" s="105" t="str">
        <f>IF(PDV!$A51&gt;0,(VLOOKUP(PDV!$C$4,PDV!$AR$2:$AV$73,5,0)),"")</f>
        <v/>
      </c>
      <c r="T37" s="105" t="str">
        <f>IF(PDV!$A51&gt;0,PDV!K51,"")</f>
        <v/>
      </c>
      <c r="U37" s="107" t="str">
        <f>IF(PDV!$A51&gt;0,PDV!L51,"")</f>
        <v/>
      </c>
      <c r="V37" s="105" t="str">
        <f>IF(PDV!$A51&gt;0,PDV!F51,"")</f>
        <v/>
      </c>
      <c r="W37" s="105" t="str">
        <f>IF(PDV!$A51&gt;0,(COUNTIF(L37:N37,"Sí")),"")</f>
        <v/>
      </c>
      <c r="X37" s="105" t="str">
        <f>IF(PDV!$A51&gt;0,PDV!M51,"")</f>
        <v/>
      </c>
      <c r="Y37" s="105" t="str">
        <f>IF(PDV!$A51&gt;0,PDV!N51,"")</f>
        <v/>
      </c>
    </row>
    <row r="38" spans="1:25" x14ac:dyDescent="0.2">
      <c r="A38" s="105" t="str">
        <f>+IF(PDV!A52&gt;0,PDV!$C$4,"")</f>
        <v/>
      </c>
      <c r="B38" s="105" t="str">
        <f>IF(PDV!A52&gt;0,PDV!$G$4,"")</f>
        <v/>
      </c>
      <c r="C38" s="105" t="str">
        <f>IF(PDV!A52&gt;0,PDV!$K$4,"")</f>
        <v/>
      </c>
      <c r="D38" s="105" t="str">
        <f>IF(PDV!A52&gt;0,VLOOKUP(A38,PDV!$AR$2:$AU$73,4,0),"")</f>
        <v/>
      </c>
      <c r="E38" s="106" t="str">
        <f>IF(PDV!A52&gt;0,PDV!$C$8,"")</f>
        <v/>
      </c>
      <c r="F38" s="105" t="str">
        <f>IF(PDV!A52&gt;0,PDV!$H$7,"")</f>
        <v/>
      </c>
      <c r="G38" s="105" t="str">
        <f>IF(PDV!A52&gt;0,PDV!A52,"")</f>
        <v/>
      </c>
      <c r="H38" s="105" t="str">
        <f>IF(PDV!$A52&gt;0,PDV!B52,"")</f>
        <v/>
      </c>
      <c r="I38" s="105" t="str">
        <f>IF(PDV!$A52&gt;0,PDV!C52,"")</f>
        <v/>
      </c>
      <c r="J38" s="105" t="str">
        <f>IF(PDV!$A52&gt;0,PDV!D52,"")</f>
        <v/>
      </c>
      <c r="K38" s="105" t="str">
        <f>IF(PDV!$A52&gt;0,PDV!E52,"")</f>
        <v/>
      </c>
      <c r="L38" s="105" t="str">
        <f>IF(PDV!$A52&gt;0,PDV!G52,"")</f>
        <v/>
      </c>
      <c r="M38" s="105" t="str">
        <f>IF(PDV!$A52&gt;0,PDV!H52,"")</f>
        <v/>
      </c>
      <c r="N38" s="105" t="str">
        <f>IF(PDV!$A52&gt;0,PDV!I52,"")</f>
        <v/>
      </c>
      <c r="O38" s="105" t="str">
        <f>IF(PDV!$A52&gt;0,PDV!J52,"")</f>
        <v/>
      </c>
      <c r="P38" s="105" t="str">
        <f>IF(PDV!$A52&gt;0,CONCATENATE("SEMANA ",419+WEEKNUM(E38,1)),"")</f>
        <v/>
      </c>
      <c r="Q38" s="105" t="str">
        <f>IF(PDV!$A52&gt;0,CONCATENATE("MES ",90+MONTH(E38)),"")</f>
        <v/>
      </c>
      <c r="R38" s="105" t="str">
        <f>IF(PDV!$A52&gt;0,(VLOOKUP(PDV!$C$4,PDV!$AR$2:$AW$73,6,0)),"")</f>
        <v/>
      </c>
      <c r="S38" s="105" t="str">
        <f>IF(PDV!$A52&gt;0,(VLOOKUP(PDV!$C$4,PDV!$AR$2:$AV$73,5,0)),"")</f>
        <v/>
      </c>
      <c r="T38" s="105" t="str">
        <f>IF(PDV!$A52&gt;0,PDV!K52,"")</f>
        <v/>
      </c>
      <c r="U38" s="107" t="str">
        <f>IF(PDV!$A52&gt;0,PDV!L52,"")</f>
        <v/>
      </c>
      <c r="V38" s="105" t="str">
        <f>IF(PDV!$A52&gt;0,PDV!F52,"")</f>
        <v/>
      </c>
      <c r="W38" s="105" t="str">
        <f>IF(PDV!$A52&gt;0,(COUNTIF(L38:N38,"Sí")),"")</f>
        <v/>
      </c>
      <c r="X38" s="105" t="str">
        <f>IF(PDV!$A52&gt;0,PDV!M52,"")</f>
        <v/>
      </c>
      <c r="Y38" s="105" t="str">
        <f>IF(PDV!$A52&gt;0,PDV!N52,"")</f>
        <v/>
      </c>
    </row>
    <row r="39" spans="1:25" x14ac:dyDescent="0.2">
      <c r="A39" s="105" t="str">
        <f>+IF(PDV!A53&gt;0,PDV!$C$4,"")</f>
        <v/>
      </c>
      <c r="B39" s="105" t="str">
        <f>IF(PDV!A53&gt;0,PDV!$G$4,"")</f>
        <v/>
      </c>
      <c r="C39" s="105" t="str">
        <f>IF(PDV!A53&gt;0,PDV!$K$4,"")</f>
        <v/>
      </c>
      <c r="D39" s="105" t="str">
        <f>IF(PDV!A53&gt;0,VLOOKUP(A39,PDV!$AR$2:$AU$73,4,0),"")</f>
        <v/>
      </c>
      <c r="E39" s="106" t="str">
        <f>IF(PDV!A53&gt;0,PDV!$C$8,"")</f>
        <v/>
      </c>
      <c r="F39" s="105" t="str">
        <f>IF(PDV!A53&gt;0,PDV!$H$7,"")</f>
        <v/>
      </c>
      <c r="G39" s="105" t="str">
        <f>IF(PDV!A53&gt;0,PDV!A53,"")</f>
        <v/>
      </c>
      <c r="H39" s="105" t="str">
        <f>IF(PDV!$A53&gt;0,PDV!B53,"")</f>
        <v/>
      </c>
      <c r="I39" s="105" t="str">
        <f>IF(PDV!$A53&gt;0,PDV!C53,"")</f>
        <v/>
      </c>
      <c r="J39" s="105" t="str">
        <f>IF(PDV!$A53&gt;0,PDV!D53,"")</f>
        <v/>
      </c>
      <c r="K39" s="105" t="str">
        <f>IF(PDV!$A53&gt;0,PDV!E53,"")</f>
        <v/>
      </c>
      <c r="L39" s="105" t="str">
        <f>IF(PDV!$A53&gt;0,PDV!G53,"")</f>
        <v/>
      </c>
      <c r="M39" s="105" t="str">
        <f>IF(PDV!$A53&gt;0,PDV!H53,"")</f>
        <v/>
      </c>
      <c r="N39" s="105" t="str">
        <f>IF(PDV!$A53&gt;0,PDV!I53,"")</f>
        <v/>
      </c>
      <c r="O39" s="105" t="str">
        <f>IF(PDV!$A53&gt;0,PDV!J53,"")</f>
        <v/>
      </c>
      <c r="P39" s="105" t="str">
        <f>IF(PDV!$A53&gt;0,CONCATENATE("SEMANA ",419+WEEKNUM(E39,1)),"")</f>
        <v/>
      </c>
      <c r="Q39" s="105" t="str">
        <f>IF(PDV!$A53&gt;0,CONCATENATE("MES ",90+MONTH(E39)),"")</f>
        <v/>
      </c>
      <c r="R39" s="105" t="str">
        <f>IF(PDV!$A53&gt;0,(VLOOKUP(PDV!$C$4,PDV!$AR$2:$AW$73,6,0)),"")</f>
        <v/>
      </c>
      <c r="S39" s="105" t="str">
        <f>IF(PDV!$A53&gt;0,(VLOOKUP(PDV!$C$4,PDV!$AR$2:$AV$73,5,0)),"")</f>
        <v/>
      </c>
      <c r="T39" s="105" t="str">
        <f>IF(PDV!$A53&gt;0,PDV!K53,"")</f>
        <v/>
      </c>
      <c r="U39" s="107" t="str">
        <f>IF(PDV!$A53&gt;0,PDV!L53,"")</f>
        <v/>
      </c>
      <c r="V39" s="105" t="str">
        <f>IF(PDV!$A53&gt;0,PDV!F53,"")</f>
        <v/>
      </c>
      <c r="W39" s="105" t="str">
        <f>IF(PDV!$A53&gt;0,(COUNTIF(L39:N39,"Sí")),"")</f>
        <v/>
      </c>
      <c r="X39" s="105" t="str">
        <f>IF(PDV!$A53&gt;0,PDV!M53,"")</f>
        <v/>
      </c>
      <c r="Y39" s="105" t="str">
        <f>IF(PDV!$A53&gt;0,PDV!N53,"")</f>
        <v/>
      </c>
    </row>
    <row r="40" spans="1:25" x14ac:dyDescent="0.2">
      <c r="A40" s="105" t="str">
        <f>+IF(PDV!A54&gt;0,PDV!$C$4,"")</f>
        <v/>
      </c>
      <c r="B40" s="105" t="str">
        <f>IF(PDV!A54&gt;0,PDV!$G$4,"")</f>
        <v/>
      </c>
      <c r="C40" s="105" t="str">
        <f>IF(PDV!A54&gt;0,PDV!$K$4,"")</f>
        <v/>
      </c>
      <c r="D40" s="105" t="str">
        <f>IF(PDV!A54&gt;0,VLOOKUP(A40,PDV!$AR$2:$AU$73,4,0),"")</f>
        <v/>
      </c>
      <c r="E40" s="106" t="str">
        <f>IF(PDV!A54&gt;0,PDV!$C$8,"")</f>
        <v/>
      </c>
      <c r="F40" s="105" t="str">
        <f>IF(PDV!A54&gt;0,PDV!$H$7,"")</f>
        <v/>
      </c>
      <c r="G40" s="105" t="str">
        <f>IF(PDV!A54&gt;0,PDV!A54,"")</f>
        <v/>
      </c>
      <c r="H40" s="105" t="str">
        <f>IF(PDV!$A54&gt;0,PDV!B54,"")</f>
        <v/>
      </c>
      <c r="I40" s="105" t="str">
        <f>IF(PDV!$A54&gt;0,PDV!C54,"")</f>
        <v/>
      </c>
      <c r="J40" s="105" t="str">
        <f>IF(PDV!$A54&gt;0,PDV!D54,"")</f>
        <v/>
      </c>
      <c r="K40" s="105" t="str">
        <f>IF(PDV!$A54&gt;0,PDV!E54,"")</f>
        <v/>
      </c>
      <c r="L40" s="105" t="str">
        <f>IF(PDV!$A54&gt;0,PDV!G54,"")</f>
        <v/>
      </c>
      <c r="M40" s="105" t="str">
        <f>IF(PDV!$A54&gt;0,PDV!H54,"")</f>
        <v/>
      </c>
      <c r="N40" s="105" t="str">
        <f>IF(PDV!$A54&gt;0,PDV!I54,"")</f>
        <v/>
      </c>
      <c r="O40" s="105" t="str">
        <f>IF(PDV!$A54&gt;0,PDV!J54,"")</f>
        <v/>
      </c>
      <c r="P40" s="105" t="str">
        <f>IF(PDV!$A54&gt;0,CONCATENATE("SEMANA ",419+WEEKNUM(E40,1)),"")</f>
        <v/>
      </c>
      <c r="Q40" s="105" t="str">
        <f>IF(PDV!$A54&gt;0,CONCATENATE("MES ",90+MONTH(E40)),"")</f>
        <v/>
      </c>
      <c r="R40" s="105" t="str">
        <f>IF(PDV!$A54&gt;0,(VLOOKUP(PDV!$C$4,PDV!$AR$2:$AW$73,6,0)),"")</f>
        <v/>
      </c>
      <c r="S40" s="105" t="str">
        <f>IF(PDV!$A54&gt;0,(VLOOKUP(PDV!$C$4,PDV!$AR$2:$AV$73,5,0)),"")</f>
        <v/>
      </c>
      <c r="T40" s="105" t="str">
        <f>IF(PDV!$A54&gt;0,PDV!K54,"")</f>
        <v/>
      </c>
      <c r="U40" s="107" t="str">
        <f>IF(PDV!$A54&gt;0,PDV!L54,"")</f>
        <v/>
      </c>
      <c r="V40" s="105" t="str">
        <f>IF(PDV!$A54&gt;0,PDV!F54,"")</f>
        <v/>
      </c>
      <c r="W40" s="105" t="str">
        <f>IF(PDV!$A54&gt;0,(COUNTIF(L40:N40,"Sí")),"")</f>
        <v/>
      </c>
      <c r="X40" s="105" t="str">
        <f>IF(PDV!$A54&gt;0,PDV!M54,"")</f>
        <v/>
      </c>
      <c r="Y40" s="105" t="str">
        <f>IF(PDV!$A54&gt;0,PDV!N54,"")</f>
        <v/>
      </c>
    </row>
    <row r="41" spans="1:25" x14ac:dyDescent="0.2">
      <c r="A41" s="105" t="str">
        <f>+IF(PDV!A55&gt;0,PDV!$C$4,"")</f>
        <v/>
      </c>
      <c r="B41" s="105" t="str">
        <f>IF(PDV!A55&gt;0,PDV!$G$4,"")</f>
        <v/>
      </c>
      <c r="C41" s="105" t="str">
        <f>IF(PDV!A55&gt;0,PDV!$K$4,"")</f>
        <v/>
      </c>
      <c r="D41" s="105" t="str">
        <f>IF(PDV!A55&gt;0,VLOOKUP(A41,PDV!$AR$2:$AU$73,4,0),"")</f>
        <v/>
      </c>
      <c r="E41" s="106" t="str">
        <f>IF(PDV!A55&gt;0,PDV!$C$8,"")</f>
        <v/>
      </c>
      <c r="F41" s="105" t="str">
        <f>IF(PDV!A55&gt;0,PDV!$H$7,"")</f>
        <v/>
      </c>
      <c r="G41" s="105" t="str">
        <f>IF(PDV!A55&gt;0,PDV!A55,"")</f>
        <v/>
      </c>
      <c r="H41" s="105" t="str">
        <f>IF(PDV!$A55&gt;0,PDV!B55,"")</f>
        <v/>
      </c>
      <c r="I41" s="105" t="str">
        <f>IF(PDV!$A55&gt;0,PDV!C55,"")</f>
        <v/>
      </c>
      <c r="J41" s="105" t="str">
        <f>IF(PDV!$A55&gt;0,PDV!D55,"")</f>
        <v/>
      </c>
      <c r="K41" s="105" t="str">
        <f>IF(PDV!$A55&gt;0,PDV!E55,"")</f>
        <v/>
      </c>
      <c r="L41" s="105" t="str">
        <f>IF(PDV!$A55&gt;0,PDV!G55,"")</f>
        <v/>
      </c>
      <c r="M41" s="105" t="str">
        <f>IF(PDV!$A55&gt;0,PDV!H55,"")</f>
        <v/>
      </c>
      <c r="N41" s="105" t="str">
        <f>IF(PDV!$A55&gt;0,PDV!I55,"")</f>
        <v/>
      </c>
      <c r="O41" s="105" t="str">
        <f>IF(PDV!$A55&gt;0,PDV!J55,"")</f>
        <v/>
      </c>
      <c r="P41" s="105" t="str">
        <f>IF(PDV!$A55&gt;0,CONCATENATE("SEMANA ",419+WEEKNUM(E41,1)),"")</f>
        <v/>
      </c>
      <c r="Q41" s="105" t="str">
        <f>IF(PDV!$A55&gt;0,CONCATENATE("MES ",90+MONTH(E41)),"")</f>
        <v/>
      </c>
      <c r="R41" s="105" t="str">
        <f>IF(PDV!$A55&gt;0,(VLOOKUP(PDV!$C$4,PDV!$AR$2:$AW$73,6,0)),"")</f>
        <v/>
      </c>
      <c r="S41" s="105" t="str">
        <f>IF(PDV!$A55&gt;0,(VLOOKUP(PDV!$C$4,PDV!$AR$2:$AV$73,5,0)),"")</f>
        <v/>
      </c>
      <c r="T41" s="105" t="str">
        <f>IF(PDV!$A55&gt;0,PDV!K55,"")</f>
        <v/>
      </c>
      <c r="U41" s="107" t="str">
        <f>IF(PDV!$A55&gt;0,PDV!L55,"")</f>
        <v/>
      </c>
      <c r="V41" s="105" t="str">
        <f>IF(PDV!$A55&gt;0,PDV!F55,"")</f>
        <v/>
      </c>
      <c r="W41" s="105" t="str">
        <f>IF(PDV!$A55&gt;0,(COUNTIF(L41:N41,"Sí")),"")</f>
        <v/>
      </c>
      <c r="X41" s="105" t="str">
        <f>IF(PDV!$A55&gt;0,PDV!M55,"")</f>
        <v/>
      </c>
      <c r="Y41" s="105" t="str">
        <f>IF(PDV!$A55&gt;0,PDV!N55,"")</f>
        <v/>
      </c>
    </row>
    <row r="42" spans="1:25" x14ac:dyDescent="0.2">
      <c r="A42" s="105" t="str">
        <f>+IF(PDV!A56&gt;0,PDV!$C$4,"")</f>
        <v/>
      </c>
      <c r="B42" s="105" t="str">
        <f>IF(PDV!A56&gt;0,PDV!$G$4,"")</f>
        <v/>
      </c>
      <c r="C42" s="105" t="str">
        <f>IF(PDV!A56&gt;0,PDV!$K$4,"")</f>
        <v/>
      </c>
      <c r="D42" s="105" t="str">
        <f>IF(PDV!A56&gt;0,VLOOKUP(A42,PDV!$AR$2:$AU$73,4,0),"")</f>
        <v/>
      </c>
      <c r="E42" s="106" t="str">
        <f>IF(PDV!A56&gt;0,PDV!$C$8,"")</f>
        <v/>
      </c>
      <c r="F42" s="105" t="str">
        <f>IF(PDV!A56&gt;0,PDV!$H$7,"")</f>
        <v/>
      </c>
      <c r="G42" s="105" t="str">
        <f>IF(PDV!A56&gt;0,PDV!A56,"")</f>
        <v/>
      </c>
      <c r="H42" s="105" t="str">
        <f>IF(PDV!$A56&gt;0,PDV!B56,"")</f>
        <v/>
      </c>
      <c r="I42" s="105" t="str">
        <f>IF(PDV!$A56&gt;0,PDV!C56,"")</f>
        <v/>
      </c>
      <c r="J42" s="105" t="str">
        <f>IF(PDV!$A56&gt;0,PDV!D56,"")</f>
        <v/>
      </c>
      <c r="K42" s="105" t="str">
        <f>IF(PDV!$A56&gt;0,PDV!E56,"")</f>
        <v/>
      </c>
      <c r="L42" s="105" t="str">
        <f>IF(PDV!$A56&gt;0,PDV!G56,"")</f>
        <v/>
      </c>
      <c r="M42" s="105" t="str">
        <f>IF(PDV!$A56&gt;0,PDV!H56,"")</f>
        <v/>
      </c>
      <c r="N42" s="105" t="str">
        <f>IF(PDV!$A56&gt;0,PDV!I56,"")</f>
        <v/>
      </c>
      <c r="O42" s="105" t="str">
        <f>IF(PDV!$A56&gt;0,PDV!J56,"")</f>
        <v/>
      </c>
      <c r="P42" s="105" t="str">
        <f>IF(PDV!$A56&gt;0,CONCATENATE("SEMANA ",419+WEEKNUM(E42,1)),"")</f>
        <v/>
      </c>
      <c r="Q42" s="105" t="str">
        <f>IF(PDV!$A56&gt;0,CONCATENATE("MES ",90+MONTH(E42)),"")</f>
        <v/>
      </c>
      <c r="R42" s="105" t="str">
        <f>IF(PDV!$A56&gt;0,(VLOOKUP(PDV!$C$4,PDV!$AR$2:$AW$73,6,0)),"")</f>
        <v/>
      </c>
      <c r="S42" s="105" t="str">
        <f>IF(PDV!$A56&gt;0,(VLOOKUP(PDV!$C$4,PDV!$AR$2:$AV$73,5,0)),"")</f>
        <v/>
      </c>
      <c r="T42" s="105" t="str">
        <f>IF(PDV!$A56&gt;0,PDV!K56,"")</f>
        <v/>
      </c>
      <c r="U42" s="107" t="str">
        <f>IF(PDV!$A56&gt;0,PDV!L56,"")</f>
        <v/>
      </c>
      <c r="V42" s="105" t="str">
        <f>IF(PDV!$A56&gt;0,PDV!F56,"")</f>
        <v/>
      </c>
      <c r="W42" s="105" t="str">
        <f>IF(PDV!$A56&gt;0,(COUNTIF(L42:N42,"Sí")),"")</f>
        <v/>
      </c>
      <c r="X42" s="105" t="str">
        <f>IF(PDV!$A56&gt;0,PDV!M56,"")</f>
        <v/>
      </c>
      <c r="Y42" s="105" t="str">
        <f>IF(PDV!$A56&gt;0,PDV!N56,"")</f>
        <v/>
      </c>
    </row>
    <row r="43" spans="1:25" x14ac:dyDescent="0.2">
      <c r="A43" s="105" t="str">
        <f>+IF(PDV!A57&gt;0,PDV!$C$4,"")</f>
        <v/>
      </c>
      <c r="B43" s="105" t="str">
        <f>IF(PDV!A57&gt;0,PDV!$G$4,"")</f>
        <v/>
      </c>
      <c r="C43" s="105" t="str">
        <f>IF(PDV!A57&gt;0,PDV!$K$4,"")</f>
        <v/>
      </c>
      <c r="D43" s="105" t="str">
        <f>IF(PDV!A57&gt;0,VLOOKUP(A43,PDV!$AR$2:$AU$73,4,0),"")</f>
        <v/>
      </c>
      <c r="E43" s="106" t="str">
        <f>IF(PDV!A57&gt;0,PDV!$C$8,"")</f>
        <v/>
      </c>
      <c r="F43" s="105" t="str">
        <f>IF(PDV!A57&gt;0,PDV!$H$7,"")</f>
        <v/>
      </c>
      <c r="G43" s="105" t="str">
        <f>IF(PDV!A57&gt;0,PDV!A57,"")</f>
        <v/>
      </c>
      <c r="H43" s="105" t="str">
        <f>IF(PDV!$A57&gt;0,PDV!B57,"")</f>
        <v/>
      </c>
      <c r="I43" s="105" t="str">
        <f>IF(PDV!$A57&gt;0,PDV!C57,"")</f>
        <v/>
      </c>
      <c r="J43" s="105" t="str">
        <f>IF(PDV!$A57&gt;0,PDV!D57,"")</f>
        <v/>
      </c>
      <c r="K43" s="105" t="str">
        <f>IF(PDV!$A57&gt;0,PDV!E57,"")</f>
        <v/>
      </c>
      <c r="L43" s="105" t="str">
        <f>IF(PDV!$A57&gt;0,PDV!G57,"")</f>
        <v/>
      </c>
      <c r="M43" s="105" t="str">
        <f>IF(PDV!$A57&gt;0,PDV!H57,"")</f>
        <v/>
      </c>
      <c r="N43" s="105" t="str">
        <f>IF(PDV!$A57&gt;0,PDV!I57,"")</f>
        <v/>
      </c>
      <c r="O43" s="105" t="str">
        <f>IF(PDV!$A57&gt;0,PDV!J57,"")</f>
        <v/>
      </c>
      <c r="P43" s="105" t="str">
        <f>IF(PDV!$A57&gt;0,CONCATENATE("SEMANA ",419+WEEKNUM(E43,1)),"")</f>
        <v/>
      </c>
      <c r="Q43" s="105" t="str">
        <f>IF(PDV!$A57&gt;0,CONCATENATE("MES ",90+MONTH(E43)),"")</f>
        <v/>
      </c>
      <c r="R43" s="105" t="str">
        <f>IF(PDV!$A57&gt;0,(VLOOKUP(PDV!$C$4,PDV!$AR$2:$AW$73,6,0)),"")</f>
        <v/>
      </c>
      <c r="S43" s="105" t="str">
        <f>IF(PDV!$A57&gt;0,(VLOOKUP(PDV!$C$4,PDV!$AR$2:$AV$73,5,0)),"")</f>
        <v/>
      </c>
      <c r="T43" s="105" t="str">
        <f>IF(PDV!$A57&gt;0,PDV!K57,"")</f>
        <v/>
      </c>
      <c r="U43" s="107" t="str">
        <f>IF(PDV!$A57&gt;0,PDV!L57,"")</f>
        <v/>
      </c>
      <c r="V43" s="105" t="str">
        <f>IF(PDV!$A57&gt;0,PDV!F57,"")</f>
        <v/>
      </c>
      <c r="W43" s="105" t="str">
        <f>IF(PDV!$A57&gt;0,(COUNTIF(L43:N43,"Sí")),"")</f>
        <v/>
      </c>
      <c r="X43" s="105" t="str">
        <f>IF(PDV!$A57&gt;0,PDV!M57,"")</f>
        <v/>
      </c>
      <c r="Y43" s="105" t="str">
        <f>IF(PDV!$A57&gt;0,PDV!N57,"")</f>
        <v/>
      </c>
    </row>
    <row r="44" spans="1:25" x14ac:dyDescent="0.2">
      <c r="A44" s="105" t="str">
        <f>+IF(PDV!A58&gt;0,PDV!$C$4,"")</f>
        <v/>
      </c>
      <c r="B44" s="105" t="str">
        <f>IF(PDV!A58&gt;0,PDV!$G$4,"")</f>
        <v/>
      </c>
      <c r="C44" s="105" t="str">
        <f>IF(PDV!A58&gt;0,PDV!$K$4,"")</f>
        <v/>
      </c>
      <c r="D44" s="105" t="str">
        <f>IF(PDV!A58&gt;0,VLOOKUP(A44,PDV!$AR$2:$AU$73,4,0),"")</f>
        <v/>
      </c>
      <c r="E44" s="106" t="str">
        <f>IF(PDV!A58&gt;0,PDV!$C$8,"")</f>
        <v/>
      </c>
      <c r="F44" s="105" t="str">
        <f>IF(PDV!A58&gt;0,PDV!$H$7,"")</f>
        <v/>
      </c>
      <c r="G44" s="105" t="str">
        <f>IF(PDV!A58&gt;0,PDV!A58,"")</f>
        <v/>
      </c>
      <c r="H44" s="105" t="str">
        <f>IF(PDV!$A58&gt;0,PDV!B58,"")</f>
        <v/>
      </c>
      <c r="I44" s="105" t="str">
        <f>IF(PDV!$A58&gt;0,PDV!C58,"")</f>
        <v/>
      </c>
      <c r="J44" s="105" t="str">
        <f>IF(PDV!$A58&gt;0,PDV!D58,"")</f>
        <v/>
      </c>
      <c r="K44" s="105" t="str">
        <f>IF(PDV!$A58&gt;0,PDV!E58,"")</f>
        <v/>
      </c>
      <c r="L44" s="105" t="str">
        <f>IF(PDV!$A58&gt;0,PDV!G58,"")</f>
        <v/>
      </c>
      <c r="M44" s="105" t="str">
        <f>IF(PDV!$A58&gt;0,PDV!H58,"")</f>
        <v/>
      </c>
      <c r="N44" s="105" t="str">
        <f>IF(PDV!$A58&gt;0,PDV!I58,"")</f>
        <v/>
      </c>
      <c r="O44" s="105" t="str">
        <f>IF(PDV!$A58&gt;0,PDV!J58,"")</f>
        <v/>
      </c>
      <c r="P44" s="105" t="str">
        <f>IF(PDV!$A58&gt;0,CONCATENATE("SEMANA ",419+WEEKNUM(E44,1)),"")</f>
        <v/>
      </c>
      <c r="Q44" s="105" t="str">
        <f>IF(PDV!$A58&gt;0,CONCATENATE("MES ",90+MONTH(E44)),"")</f>
        <v/>
      </c>
      <c r="R44" s="105" t="str">
        <f>IF(PDV!$A58&gt;0,(VLOOKUP(PDV!$C$4,PDV!$AR$2:$AW$73,6,0)),"")</f>
        <v/>
      </c>
      <c r="S44" s="105" t="str">
        <f>IF(PDV!$A58&gt;0,(VLOOKUP(PDV!$C$4,PDV!$AR$2:$AV$73,5,0)),"")</f>
        <v/>
      </c>
      <c r="T44" s="105" t="str">
        <f>IF(PDV!$A58&gt;0,PDV!K58,"")</f>
        <v/>
      </c>
      <c r="U44" s="107" t="str">
        <f>IF(PDV!$A58&gt;0,PDV!L58,"")</f>
        <v/>
      </c>
      <c r="V44" s="105" t="str">
        <f>IF(PDV!$A58&gt;0,PDV!F58,"")</f>
        <v/>
      </c>
      <c r="W44" s="105" t="str">
        <f>IF(PDV!$A58&gt;0,(COUNTIF(L44:N44,"Sí")),"")</f>
        <v/>
      </c>
      <c r="X44" s="105" t="str">
        <f>IF(PDV!$A58&gt;0,PDV!M58,"")</f>
        <v/>
      </c>
      <c r="Y44" s="105" t="str">
        <f>IF(PDV!$A58&gt;0,PDV!N58,"")</f>
        <v/>
      </c>
    </row>
    <row r="45" spans="1:25" x14ac:dyDescent="0.2">
      <c r="A45" s="105" t="str">
        <f>+IF(PDV!A59&gt;0,PDV!$C$4,"")</f>
        <v/>
      </c>
      <c r="B45" s="105" t="str">
        <f>IF(PDV!A59&gt;0,PDV!$G$4,"")</f>
        <v/>
      </c>
      <c r="C45" s="105" t="str">
        <f>IF(PDV!A59&gt;0,PDV!$K$4,"")</f>
        <v/>
      </c>
      <c r="D45" s="105" t="str">
        <f>IF(PDV!A59&gt;0,VLOOKUP(A45,PDV!$AR$2:$AU$73,4,0),"")</f>
        <v/>
      </c>
      <c r="E45" s="106" t="str">
        <f>IF(PDV!A59&gt;0,PDV!$C$8,"")</f>
        <v/>
      </c>
      <c r="F45" s="105" t="str">
        <f>IF(PDV!A59&gt;0,PDV!$H$7,"")</f>
        <v/>
      </c>
      <c r="G45" s="105" t="str">
        <f>IF(PDV!A59&gt;0,PDV!A59,"")</f>
        <v/>
      </c>
      <c r="H45" s="105" t="str">
        <f>IF(PDV!$A59&gt;0,PDV!B59,"")</f>
        <v/>
      </c>
      <c r="I45" s="105" t="str">
        <f>IF(PDV!$A59&gt;0,PDV!C59,"")</f>
        <v/>
      </c>
      <c r="J45" s="105" t="str">
        <f>IF(PDV!$A59&gt;0,PDV!D59,"")</f>
        <v/>
      </c>
      <c r="K45" s="105" t="str">
        <f>IF(PDV!$A59&gt;0,PDV!E59,"")</f>
        <v/>
      </c>
      <c r="L45" s="105" t="str">
        <f>IF(PDV!$A59&gt;0,PDV!G59,"")</f>
        <v/>
      </c>
      <c r="M45" s="105" t="str">
        <f>IF(PDV!$A59&gt;0,PDV!H59,"")</f>
        <v/>
      </c>
      <c r="N45" s="105" t="str">
        <f>IF(PDV!$A59&gt;0,PDV!I59,"")</f>
        <v/>
      </c>
      <c r="O45" s="105" t="str">
        <f>IF(PDV!$A59&gt;0,PDV!J59,"")</f>
        <v/>
      </c>
      <c r="P45" s="105" t="str">
        <f>IF(PDV!$A59&gt;0,CONCATENATE("SEMANA ",419+WEEKNUM(E45,1)),"")</f>
        <v/>
      </c>
      <c r="Q45" s="105" t="str">
        <f>IF(PDV!$A59&gt;0,CONCATENATE("MES ",90+MONTH(E45)),"")</f>
        <v/>
      </c>
      <c r="R45" s="105" t="str">
        <f>IF(PDV!$A59&gt;0,(VLOOKUP(PDV!$C$4,PDV!$AR$2:$AW$73,6,0)),"")</f>
        <v/>
      </c>
      <c r="S45" s="105" t="str">
        <f>IF(PDV!$A59&gt;0,(VLOOKUP(PDV!$C$4,PDV!$AR$2:$AV$73,5,0)),"")</f>
        <v/>
      </c>
      <c r="T45" s="105" t="str">
        <f>IF(PDV!$A59&gt;0,PDV!K59,"")</f>
        <v/>
      </c>
      <c r="U45" s="107" t="str">
        <f>IF(PDV!$A59&gt;0,PDV!L59,"")</f>
        <v/>
      </c>
      <c r="V45" s="105" t="str">
        <f>IF(PDV!$A59&gt;0,PDV!F59,"")</f>
        <v/>
      </c>
      <c r="W45" s="105" t="str">
        <f>IF(PDV!$A59&gt;0,(COUNTIF(L45:N45,"Sí")),"")</f>
        <v/>
      </c>
      <c r="X45" s="105" t="str">
        <f>IF(PDV!$A59&gt;0,PDV!M59,"")</f>
        <v/>
      </c>
      <c r="Y45" s="105" t="str">
        <f>IF(PDV!$A59&gt;0,PDV!N59,"")</f>
        <v/>
      </c>
    </row>
    <row r="46" spans="1:25" x14ac:dyDescent="0.2">
      <c r="A46" s="105" t="str">
        <f>+IF(PDV!A60&gt;0,PDV!$C$4,"")</f>
        <v/>
      </c>
      <c r="B46" s="105" t="str">
        <f>IF(PDV!A60&gt;0,PDV!$G$4,"")</f>
        <v/>
      </c>
      <c r="C46" s="105" t="str">
        <f>IF(PDV!A60&gt;0,PDV!$K$4,"")</f>
        <v/>
      </c>
      <c r="D46" s="105" t="str">
        <f>IF(PDV!A60&gt;0,VLOOKUP(A46,PDV!$AR$2:$AU$73,4,0),"")</f>
        <v/>
      </c>
      <c r="E46" s="106" t="str">
        <f>IF(PDV!A60&gt;0,PDV!$C$8,"")</f>
        <v/>
      </c>
      <c r="F46" s="105" t="str">
        <f>IF(PDV!A60&gt;0,PDV!$H$7,"")</f>
        <v/>
      </c>
      <c r="G46" s="105" t="str">
        <f>IF(PDV!A60&gt;0,PDV!A60,"")</f>
        <v/>
      </c>
      <c r="H46" s="105" t="str">
        <f>IF(PDV!$A60&gt;0,PDV!B60,"")</f>
        <v/>
      </c>
      <c r="I46" s="105" t="str">
        <f>IF(PDV!$A60&gt;0,PDV!C60,"")</f>
        <v/>
      </c>
      <c r="J46" s="105" t="str">
        <f>IF(PDV!$A60&gt;0,PDV!D60,"")</f>
        <v/>
      </c>
      <c r="K46" s="105" t="str">
        <f>IF(PDV!$A60&gt;0,PDV!E60,"")</f>
        <v/>
      </c>
      <c r="L46" s="105" t="str">
        <f>IF(PDV!$A60&gt;0,PDV!G60,"")</f>
        <v/>
      </c>
      <c r="M46" s="105" t="str">
        <f>IF(PDV!$A60&gt;0,PDV!H60,"")</f>
        <v/>
      </c>
      <c r="N46" s="105" t="str">
        <f>IF(PDV!$A60&gt;0,PDV!I60,"")</f>
        <v/>
      </c>
      <c r="O46" s="105" t="str">
        <f>IF(PDV!$A60&gt;0,PDV!J60,"")</f>
        <v/>
      </c>
      <c r="P46" s="105" t="str">
        <f>IF(PDV!$A60&gt;0,CONCATENATE("SEMANA ",419+WEEKNUM(E46,1)),"")</f>
        <v/>
      </c>
      <c r="Q46" s="105" t="str">
        <f>IF(PDV!$A60&gt;0,CONCATENATE("MES ",90+MONTH(E46)),"")</f>
        <v/>
      </c>
      <c r="R46" s="105" t="str">
        <f>IF(PDV!$A60&gt;0,(VLOOKUP(PDV!$C$4,PDV!$AR$2:$AW$73,6,0)),"")</f>
        <v/>
      </c>
      <c r="S46" s="105" t="str">
        <f>IF(PDV!$A60&gt;0,(VLOOKUP(PDV!$C$4,PDV!$AR$2:$AV$73,5,0)),"")</f>
        <v/>
      </c>
      <c r="T46" s="105" t="str">
        <f>IF(PDV!$A60&gt;0,PDV!K60,"")</f>
        <v/>
      </c>
      <c r="U46" s="107" t="str">
        <f>IF(PDV!$A60&gt;0,PDV!L60,"")</f>
        <v/>
      </c>
      <c r="V46" s="105" t="str">
        <f>IF(PDV!$A60&gt;0,PDV!F60,"")</f>
        <v/>
      </c>
      <c r="W46" s="105" t="str">
        <f>IF(PDV!$A60&gt;0,(COUNTIF(L46:N46,"Sí")),"")</f>
        <v/>
      </c>
      <c r="X46" s="105" t="str">
        <f>IF(PDV!$A60&gt;0,PDV!M60,"")</f>
        <v/>
      </c>
      <c r="Y46" s="105" t="str">
        <f>IF(PDV!$A60&gt;0,PDV!N60,"")</f>
        <v/>
      </c>
    </row>
    <row r="47" spans="1:25" x14ac:dyDescent="0.2">
      <c r="A47" s="105" t="str">
        <f>+IF(PDV!A61&gt;0,PDV!$C$4,"")</f>
        <v/>
      </c>
      <c r="B47" s="105" t="str">
        <f>IF(PDV!A61&gt;0,PDV!$G$4,"")</f>
        <v/>
      </c>
      <c r="C47" s="105" t="str">
        <f>IF(PDV!A61&gt;0,PDV!$K$4,"")</f>
        <v/>
      </c>
      <c r="D47" s="105" t="str">
        <f>IF(PDV!A61&gt;0,VLOOKUP(A47,PDV!$AR$2:$AU$73,4,0),"")</f>
        <v/>
      </c>
      <c r="E47" s="106" t="str">
        <f>IF(PDV!A61&gt;0,PDV!$C$8,"")</f>
        <v/>
      </c>
      <c r="F47" s="105" t="str">
        <f>IF(PDV!A61&gt;0,PDV!$H$7,"")</f>
        <v/>
      </c>
      <c r="G47" s="105" t="str">
        <f>IF(PDV!A61&gt;0,PDV!A61,"")</f>
        <v/>
      </c>
      <c r="H47" s="105" t="str">
        <f>IF(PDV!$A61&gt;0,PDV!B61,"")</f>
        <v/>
      </c>
      <c r="I47" s="105" t="str">
        <f>IF(PDV!$A61&gt;0,PDV!C61,"")</f>
        <v/>
      </c>
      <c r="J47" s="105" t="str">
        <f>IF(PDV!$A61&gt;0,PDV!D61,"")</f>
        <v/>
      </c>
      <c r="K47" s="105" t="str">
        <f>IF(PDV!$A61&gt;0,PDV!E61,"")</f>
        <v/>
      </c>
      <c r="L47" s="105" t="str">
        <f>IF(PDV!$A61&gt;0,PDV!G61,"")</f>
        <v/>
      </c>
      <c r="M47" s="105" t="str">
        <f>IF(PDV!$A61&gt;0,PDV!H61,"")</f>
        <v/>
      </c>
      <c r="N47" s="105" t="str">
        <f>IF(PDV!$A61&gt;0,PDV!I61,"")</f>
        <v/>
      </c>
      <c r="O47" s="105" t="str">
        <f>IF(PDV!$A61&gt;0,PDV!J61,"")</f>
        <v/>
      </c>
      <c r="P47" s="105" t="str">
        <f>IF(PDV!$A61&gt;0,CONCATENATE("SEMANA ",419+WEEKNUM(E47,1)),"")</f>
        <v/>
      </c>
      <c r="Q47" s="105" t="str">
        <f>IF(PDV!$A61&gt;0,CONCATENATE("MES ",90+MONTH(E47)),"")</f>
        <v/>
      </c>
      <c r="R47" s="105" t="str">
        <f>IF(PDV!$A61&gt;0,(VLOOKUP(PDV!$C$4,PDV!$AR$2:$AW$73,6,0)),"")</f>
        <v/>
      </c>
      <c r="S47" s="105" t="str">
        <f>IF(PDV!$A61&gt;0,(VLOOKUP(PDV!$C$4,PDV!$AR$2:$AV$73,5,0)),"")</f>
        <v/>
      </c>
      <c r="T47" s="105" t="str">
        <f>IF(PDV!$A61&gt;0,PDV!K61,"")</f>
        <v/>
      </c>
      <c r="U47" s="107" t="str">
        <f>IF(PDV!$A61&gt;0,PDV!L61,"")</f>
        <v/>
      </c>
      <c r="V47" s="105" t="str">
        <f>IF(PDV!$A61&gt;0,PDV!F61,"")</f>
        <v/>
      </c>
      <c r="W47" s="105" t="str">
        <f>IF(PDV!$A61&gt;0,(COUNTIF(L47:N47,"Sí")),"")</f>
        <v/>
      </c>
      <c r="X47" s="105" t="str">
        <f>IF(PDV!$A61&gt;0,PDV!M61,"")</f>
        <v/>
      </c>
      <c r="Y47" s="105" t="str">
        <f>IF(PDV!$A61&gt;0,PDV!N61,"")</f>
        <v/>
      </c>
    </row>
    <row r="48" spans="1:25" x14ac:dyDescent="0.2">
      <c r="A48" s="105" t="str">
        <f>+IF(PDV!A62&gt;0,PDV!$C$4,"")</f>
        <v/>
      </c>
      <c r="B48" s="105" t="str">
        <f>IF(PDV!A62&gt;0,PDV!$G$4,"")</f>
        <v/>
      </c>
      <c r="C48" s="105" t="str">
        <f>IF(PDV!A62&gt;0,PDV!$K$4,"")</f>
        <v/>
      </c>
      <c r="D48" s="105" t="str">
        <f>IF(PDV!A62&gt;0,VLOOKUP(A48,PDV!$AR$2:$AU$73,4,0),"")</f>
        <v/>
      </c>
      <c r="E48" s="106" t="str">
        <f>IF(PDV!A62&gt;0,PDV!$C$8,"")</f>
        <v/>
      </c>
      <c r="F48" s="105" t="str">
        <f>IF(PDV!A62&gt;0,PDV!$H$7,"")</f>
        <v/>
      </c>
      <c r="G48" s="105" t="str">
        <f>IF(PDV!A62&gt;0,PDV!A62,"")</f>
        <v/>
      </c>
      <c r="H48" s="105" t="str">
        <f>IF(PDV!$A62&gt;0,PDV!B62,"")</f>
        <v/>
      </c>
      <c r="I48" s="105" t="str">
        <f>IF(PDV!$A62&gt;0,PDV!C62,"")</f>
        <v/>
      </c>
      <c r="J48" s="105" t="str">
        <f>IF(PDV!$A62&gt;0,PDV!D62,"")</f>
        <v/>
      </c>
      <c r="K48" s="105" t="str">
        <f>IF(PDV!$A62&gt;0,PDV!E62,"")</f>
        <v/>
      </c>
      <c r="L48" s="105" t="str">
        <f>IF(PDV!$A62&gt;0,PDV!G62,"")</f>
        <v/>
      </c>
      <c r="M48" s="105" t="str">
        <f>IF(PDV!$A62&gt;0,PDV!H62,"")</f>
        <v/>
      </c>
      <c r="N48" s="105" t="str">
        <f>IF(PDV!$A62&gt;0,PDV!I62,"")</f>
        <v/>
      </c>
      <c r="O48" s="105" t="str">
        <f>IF(PDV!$A62&gt;0,PDV!J62,"")</f>
        <v/>
      </c>
      <c r="P48" s="105" t="str">
        <f>IF(PDV!$A62&gt;0,CONCATENATE("SEMANA ",419+WEEKNUM(E48,1)),"")</f>
        <v/>
      </c>
      <c r="Q48" s="105" t="str">
        <f>IF(PDV!$A62&gt;0,CONCATENATE("MES ",90+MONTH(E48)),"")</f>
        <v/>
      </c>
      <c r="R48" s="105" t="str">
        <f>IF(PDV!$A62&gt;0,(VLOOKUP(PDV!$C$4,PDV!$AR$2:$AW$73,6,0)),"")</f>
        <v/>
      </c>
      <c r="S48" s="105" t="str">
        <f>IF(PDV!$A62&gt;0,(VLOOKUP(PDV!$C$4,PDV!$AR$2:$AV$73,5,0)),"")</f>
        <v/>
      </c>
      <c r="T48" s="105" t="str">
        <f>IF(PDV!$A62&gt;0,PDV!K62,"")</f>
        <v/>
      </c>
      <c r="U48" s="107" t="str">
        <f>IF(PDV!$A62&gt;0,PDV!L62,"")</f>
        <v/>
      </c>
      <c r="V48" s="105" t="str">
        <f>IF(PDV!$A62&gt;0,PDV!F62,"")</f>
        <v/>
      </c>
      <c r="W48" s="105" t="str">
        <f>IF(PDV!$A62&gt;0,(COUNTIF(L48:N48,"Sí")),"")</f>
        <v/>
      </c>
      <c r="X48" s="105" t="str">
        <f>IF(PDV!$A62&gt;0,PDV!M62,"")</f>
        <v/>
      </c>
      <c r="Y48" s="105" t="str">
        <f>IF(PDV!$A62&gt;0,PDV!N62,"")</f>
        <v/>
      </c>
    </row>
    <row r="49" spans="1:25" x14ac:dyDescent="0.2">
      <c r="A49" s="105" t="str">
        <f>+IF(PDV!A63&gt;0,PDV!$C$4,"")</f>
        <v/>
      </c>
      <c r="B49" s="105" t="str">
        <f>IF(PDV!A63&gt;0,PDV!$G$4,"")</f>
        <v/>
      </c>
      <c r="C49" s="105" t="str">
        <f>IF(PDV!A63&gt;0,PDV!$K$4,"")</f>
        <v/>
      </c>
      <c r="D49" s="105" t="str">
        <f>IF(PDV!A63&gt;0,VLOOKUP(A49,PDV!$AR$2:$AU$73,4,0),"")</f>
        <v/>
      </c>
      <c r="E49" s="106" t="str">
        <f>IF(PDV!A63&gt;0,PDV!$C$8,"")</f>
        <v/>
      </c>
      <c r="F49" s="105" t="str">
        <f>IF(PDV!A63&gt;0,PDV!$H$7,"")</f>
        <v/>
      </c>
      <c r="G49" s="105" t="str">
        <f>IF(PDV!A63&gt;0,PDV!A63,"")</f>
        <v/>
      </c>
      <c r="H49" s="105" t="str">
        <f>IF(PDV!$A63&gt;0,PDV!B63,"")</f>
        <v/>
      </c>
      <c r="I49" s="105" t="str">
        <f>IF(PDV!$A63&gt;0,PDV!C63,"")</f>
        <v/>
      </c>
      <c r="J49" s="105" t="str">
        <f>IF(PDV!$A63&gt;0,PDV!D63,"")</f>
        <v/>
      </c>
      <c r="K49" s="105" t="str">
        <f>IF(PDV!$A63&gt;0,PDV!E63,"")</f>
        <v/>
      </c>
      <c r="L49" s="105" t="str">
        <f>IF(PDV!$A63&gt;0,PDV!G63,"")</f>
        <v/>
      </c>
      <c r="M49" s="105" t="str">
        <f>IF(PDV!$A63&gt;0,PDV!H63,"")</f>
        <v/>
      </c>
      <c r="N49" s="105" t="str">
        <f>IF(PDV!$A63&gt;0,PDV!I63,"")</f>
        <v/>
      </c>
      <c r="O49" s="105" t="str">
        <f>IF(PDV!$A63&gt;0,PDV!J63,"")</f>
        <v/>
      </c>
      <c r="P49" s="105" t="str">
        <f>IF(PDV!$A63&gt;0,CONCATENATE("SEMANA ",419+WEEKNUM(E49,1)),"")</f>
        <v/>
      </c>
      <c r="Q49" s="105" t="str">
        <f>IF(PDV!$A63&gt;0,CONCATENATE("MES ",90+MONTH(E49)),"")</f>
        <v/>
      </c>
      <c r="R49" s="105" t="str">
        <f>IF(PDV!$A63&gt;0,(VLOOKUP(PDV!$C$4,PDV!$AR$2:$AW$73,6,0)),"")</f>
        <v/>
      </c>
      <c r="S49" s="105" t="str">
        <f>IF(PDV!$A63&gt;0,(VLOOKUP(PDV!$C$4,PDV!$AR$2:$AV$73,5,0)),"")</f>
        <v/>
      </c>
      <c r="T49" s="105" t="str">
        <f>IF(PDV!$A63&gt;0,PDV!K63,"")</f>
        <v/>
      </c>
      <c r="U49" s="107" t="str">
        <f>IF(PDV!$A63&gt;0,PDV!L63,"")</f>
        <v/>
      </c>
      <c r="V49" s="105" t="str">
        <f>IF(PDV!$A63&gt;0,PDV!F63,"")</f>
        <v/>
      </c>
      <c r="W49" s="105" t="str">
        <f>IF(PDV!$A63&gt;0,(COUNTIF(L49:N49,"Sí")),"")</f>
        <v/>
      </c>
      <c r="X49" s="105" t="str">
        <f>IF(PDV!$A63&gt;0,PDV!M63,"")</f>
        <v/>
      </c>
      <c r="Y49" s="105" t="str">
        <f>IF(PDV!$A63&gt;0,PDV!N63,"")</f>
        <v/>
      </c>
    </row>
    <row r="50" spans="1:25" x14ac:dyDescent="0.2">
      <c r="A50" s="105" t="str">
        <f>+IF(PDV!A64&gt;0,PDV!$C$4,"")</f>
        <v/>
      </c>
      <c r="B50" s="105" t="str">
        <f>IF(PDV!A64&gt;0,PDV!$G$4,"")</f>
        <v/>
      </c>
      <c r="C50" s="105" t="str">
        <f>IF(PDV!A64&gt;0,PDV!$K$4,"")</f>
        <v/>
      </c>
      <c r="D50" s="105" t="str">
        <f>IF(PDV!A64&gt;0,VLOOKUP(A50,PDV!$AR$2:$AU$73,4,0),"")</f>
        <v/>
      </c>
      <c r="E50" s="106" t="str">
        <f>IF(PDV!A64&gt;0,PDV!$C$8,"")</f>
        <v/>
      </c>
      <c r="F50" s="105" t="str">
        <f>IF(PDV!A64&gt;0,PDV!$H$7,"")</f>
        <v/>
      </c>
      <c r="G50" s="105" t="str">
        <f>IF(PDV!A64&gt;0,PDV!A64,"")</f>
        <v/>
      </c>
      <c r="H50" s="105" t="str">
        <f>IF(PDV!$A64&gt;0,PDV!B64,"")</f>
        <v/>
      </c>
      <c r="I50" s="105" t="str">
        <f>IF(PDV!$A64&gt;0,PDV!C64,"")</f>
        <v/>
      </c>
      <c r="J50" s="105" t="str">
        <f>IF(PDV!$A64&gt;0,PDV!D64,"")</f>
        <v/>
      </c>
      <c r="K50" s="105" t="str">
        <f>IF(PDV!$A64&gt;0,PDV!E64,"")</f>
        <v/>
      </c>
      <c r="L50" s="105" t="str">
        <f>IF(PDV!$A64&gt;0,PDV!G64,"")</f>
        <v/>
      </c>
      <c r="M50" s="105" t="str">
        <f>IF(PDV!$A64&gt;0,PDV!H64,"")</f>
        <v/>
      </c>
      <c r="N50" s="105" t="str">
        <f>IF(PDV!$A64&gt;0,PDV!I64,"")</f>
        <v/>
      </c>
      <c r="O50" s="105" t="str">
        <f>IF(PDV!$A64&gt;0,PDV!J64,"")</f>
        <v/>
      </c>
      <c r="P50" s="105" t="str">
        <f>IF(PDV!$A64&gt;0,CONCATENATE("SEMANA ",419+WEEKNUM(E50,1)),"")</f>
        <v/>
      </c>
      <c r="Q50" s="105" t="str">
        <f>IF(PDV!$A64&gt;0,CONCATENATE("MES ",90+MONTH(E50)),"")</f>
        <v/>
      </c>
      <c r="R50" s="105" t="str">
        <f>IF(PDV!$A64&gt;0,(VLOOKUP(PDV!$C$4,PDV!$AR$2:$AW$73,6,0)),"")</f>
        <v/>
      </c>
      <c r="S50" s="105" t="str">
        <f>IF(PDV!$A64&gt;0,(VLOOKUP(PDV!$C$4,PDV!$AR$2:$AV$73,5,0)),"")</f>
        <v/>
      </c>
      <c r="T50" s="105" t="str">
        <f>IF(PDV!$A64&gt;0,PDV!K64,"")</f>
        <v/>
      </c>
      <c r="U50" s="107" t="str">
        <f>IF(PDV!$A64&gt;0,PDV!L64,"")</f>
        <v/>
      </c>
      <c r="V50" s="105" t="str">
        <f>IF(PDV!$A64&gt;0,PDV!F64,"")</f>
        <v/>
      </c>
      <c r="W50" s="105" t="str">
        <f>IF(PDV!$A64&gt;0,(COUNTIF(L50:N50,"Sí")),"")</f>
        <v/>
      </c>
      <c r="X50" s="105" t="str">
        <f>IF(PDV!$A64&gt;0,PDV!M64,"")</f>
        <v/>
      </c>
      <c r="Y50" s="105" t="str">
        <f>IF(PDV!$A64&gt;0,PDV!N64,"")</f>
        <v/>
      </c>
    </row>
    <row r="51" spans="1:25" x14ac:dyDescent="0.2">
      <c r="A51" s="105" t="str">
        <f>+IF(PDV!A65&gt;0,PDV!$C$4,"")</f>
        <v/>
      </c>
      <c r="B51" s="105" t="str">
        <f>IF(PDV!A65&gt;0,PDV!$G$4,"")</f>
        <v/>
      </c>
      <c r="C51" s="105" t="str">
        <f>IF(PDV!A65&gt;0,PDV!$K$4,"")</f>
        <v/>
      </c>
      <c r="D51" s="105" t="str">
        <f>IF(PDV!A65&gt;0,VLOOKUP(A51,PDV!$AR$2:$AU$68,4,0),"")</f>
        <v/>
      </c>
      <c r="E51" s="106" t="str">
        <f>IF(PDV!A65&gt;0,PDV!$C$8,"")</f>
        <v/>
      </c>
      <c r="F51" s="105" t="str">
        <f>IF(PDV!A65&gt;0,PDV!$H$7,"")</f>
        <v/>
      </c>
      <c r="G51" s="105" t="str">
        <f>IF(PDV!A65&gt;0,PDV!A65,"")</f>
        <v/>
      </c>
      <c r="H51" s="105" t="str">
        <f>IF(PDV!$A65&gt;0,PDV!B65,"")</f>
        <v/>
      </c>
      <c r="I51" s="105" t="str">
        <f>IF(PDV!$A65&gt;0,PDV!C65,"")</f>
        <v/>
      </c>
      <c r="J51" s="105" t="str">
        <f>IF(PDV!$A65&gt;0,PDV!D65,"")</f>
        <v/>
      </c>
      <c r="K51" s="105" t="str">
        <f>IF(PDV!$A65&gt;0,PDV!E65,"")</f>
        <v/>
      </c>
      <c r="L51" s="105" t="str">
        <f>IF(PDV!$A65&gt;0,PDV!G65,"")</f>
        <v/>
      </c>
      <c r="M51" s="105" t="str">
        <f>IF(PDV!$A65&gt;0,PDV!H65,"")</f>
        <v/>
      </c>
      <c r="N51" s="105" t="str">
        <f>IF(PDV!$A65&gt;0,PDV!I65,"")</f>
        <v/>
      </c>
      <c r="O51" s="105" t="str">
        <f>IF(PDV!$A65&gt;0,PDV!J65,"")</f>
        <v/>
      </c>
      <c r="P51" s="105" t="str">
        <f>IF(PDV!$A65&gt;0,CONCATENATE("SEMANA ",419+WEEKNUM(E51,1)),"")</f>
        <v/>
      </c>
      <c r="Q51" s="105" t="str">
        <f>IF(PDV!$A65&gt;0,CONCATENATE("MES ",90+MONTH(E51)),"")</f>
        <v/>
      </c>
      <c r="R51" s="105" t="str">
        <f>IF(PDV!$A65&gt;0,(VLOOKUP(PDV!$C$4,PDV!$AR$2:$AW$68,6,0)),"")</f>
        <v/>
      </c>
      <c r="S51" s="105" t="str">
        <f>IF(PDV!$A65&gt;0,(VLOOKUP(PDV!$C$4,PDV!$AR$2:$AV$68,5,0)),"")</f>
        <v/>
      </c>
      <c r="T51" s="105" t="str">
        <f>IF(PDV!$A65&gt;0,PDV!K65,"")</f>
        <v/>
      </c>
      <c r="U51" s="107" t="str">
        <f>IF(PDV!$A65&gt;0,PDV!L65,"")</f>
        <v/>
      </c>
      <c r="V51" s="105" t="str">
        <f>IF(PDV!$A65&gt;0,PDV!F65,"")</f>
        <v/>
      </c>
      <c r="W51" s="105" t="str">
        <f>IF(PDV!$A65&gt;0,(COUNTIF(L51:N51,"Sí")),"")</f>
        <v/>
      </c>
      <c r="X51" s="105" t="str">
        <f>IF(PDV!$A65&gt;0,PDV!M65,"")</f>
        <v/>
      </c>
      <c r="Y51" s="105" t="str">
        <f>IF(PDV!$A65&gt;0,PDV!N65,"")</f>
        <v/>
      </c>
    </row>
  </sheetData>
  <sheetProtection password="D47B" sheet="1" objects="1" scenarios="1"/>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B1" zoomScaleNormal="100" workbookViewId="0">
      <selection activeCell="E2" sqref="E2"/>
    </sheetView>
  </sheetViews>
  <sheetFormatPr baseColWidth="10" defaultColWidth="9.140625" defaultRowHeight="12.75" x14ac:dyDescent="0.2"/>
  <cols>
    <col min="1" max="1" width="23"/>
    <col min="2" max="2" width="26"/>
    <col min="3" max="3" width="15.85546875"/>
    <col min="4" max="4" width="8.5703125"/>
    <col min="5" max="5" width="6.5703125" style="101"/>
    <col min="6" max="6" width="12.140625"/>
    <col min="7" max="9" width="13"/>
    <col min="10" max="10" width="10.28515625"/>
    <col min="11" max="11" width="12.140625"/>
    <col min="12" max="12" width="13.7109375"/>
    <col min="13" max="13" width="12.140625"/>
    <col min="14" max="1025" width="10.7109375"/>
  </cols>
  <sheetData>
    <row r="1" spans="1:14" ht="27.75" x14ac:dyDescent="0.2">
      <c r="A1" s="108" t="s">
        <v>58</v>
      </c>
      <c r="B1" s="108" t="s">
        <v>5</v>
      </c>
      <c r="C1" s="108" t="s">
        <v>6</v>
      </c>
      <c r="D1" s="108" t="s">
        <v>622</v>
      </c>
      <c r="E1" s="108" t="s">
        <v>623</v>
      </c>
      <c r="F1" s="108" t="s">
        <v>110</v>
      </c>
      <c r="G1" s="109" t="s">
        <v>636</v>
      </c>
      <c r="H1" s="109" t="s">
        <v>637</v>
      </c>
      <c r="I1" s="109" t="s">
        <v>142</v>
      </c>
      <c r="J1" s="108" t="s">
        <v>630</v>
      </c>
      <c r="K1" s="109" t="s">
        <v>638</v>
      </c>
      <c r="L1" s="108" t="s">
        <v>639</v>
      </c>
      <c r="M1" s="108" t="s">
        <v>640</v>
      </c>
      <c r="N1" s="108" t="s">
        <v>8</v>
      </c>
    </row>
    <row r="2" spans="1:14" x14ac:dyDescent="0.2">
      <c r="A2" s="105" t="str">
        <f>IF(PDV!C4&lt;&gt;"",PDV!C4,"")</f>
        <v/>
      </c>
      <c r="B2" s="105" t="str">
        <f>IF(PDV!C4&lt;&gt;"",PDV!G4,"")</f>
        <v/>
      </c>
      <c r="C2" s="105" t="str">
        <f>IF(PDV!C4&lt;&gt;"",PDV!K4,"")</f>
        <v/>
      </c>
      <c r="D2" s="105" t="str">
        <f>IF(PDV!C4&lt;&gt;"",VLOOKUP(A2,PDV!$AR$2:$AU$75,4,0),"")</f>
        <v/>
      </c>
      <c r="E2" s="106" t="str">
        <f>IF(PDV!C4&lt;&gt;"",PDV!C8,"")</f>
        <v/>
      </c>
      <c r="F2" s="105" t="str">
        <f>IF(PDV!C4&lt;&gt;"",PDV!H7,"")</f>
        <v/>
      </c>
      <c r="G2" s="105" t="str">
        <f>IF(PDV!C4&lt;&gt;"",PDV!F9,"")</f>
        <v/>
      </c>
      <c r="H2" s="105" t="str">
        <f>IF(PDV!C4&lt;&gt;"",PDV!F10,"")</f>
        <v/>
      </c>
      <c r="I2" s="105" t="str">
        <f>IF(PDV!C4&lt;&gt;"",PDV!J9,"")</f>
        <v/>
      </c>
      <c r="J2" s="105" t="str">
        <f>IF(PDV!C4&lt;&gt;"",VLOOKUP(PDV!$C$4,PDV!$AR$2:$AV$75,5,0),"")</f>
        <v/>
      </c>
      <c r="K2" s="105" t="str">
        <f>IF(PDV!C4&lt;&gt;"",G2+H2,"")</f>
        <v/>
      </c>
      <c r="L2" s="110" t="str">
        <f>IF(PDV!C4&lt;&gt;"",CONCATENATE("SEMANA ",419+WEEKNUM(E2,1)),"")</f>
        <v/>
      </c>
      <c r="M2" s="110" t="str">
        <f>IF(PDV!C4&lt;&gt;"",CONCATENATE("MES ",90+MONTH(E2)),"")</f>
        <v/>
      </c>
      <c r="N2" s="105" t="str">
        <f>IF(PDV!C4&lt;&gt;"",VLOOKUP(PDV!C4,PDV!AR2:AW75,6,0),"")</f>
        <v/>
      </c>
    </row>
    <row r="3" spans="1:14" x14ac:dyDescent="0.2">
      <c r="A3" s="105"/>
      <c r="B3" s="105"/>
      <c r="C3" s="105"/>
      <c r="D3" s="105"/>
      <c r="E3" s="105"/>
      <c r="F3" s="105"/>
      <c r="G3" s="105"/>
      <c r="H3" s="105"/>
      <c r="I3" s="105"/>
      <c r="J3" s="105"/>
      <c r="K3" s="105"/>
      <c r="L3" s="105"/>
      <c r="M3" s="105"/>
      <c r="N3" s="105"/>
    </row>
  </sheetData>
  <sheetProtection password="D47B" sheet="1" objects="1" scenarios="1"/>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29</vt:i4>
      </vt:variant>
    </vt:vector>
  </HeadingPairs>
  <TitlesOfParts>
    <vt:vector size="34" baseType="lpstr">
      <vt:lpstr>PDV</vt:lpstr>
      <vt:lpstr>INSTRUCCIONES</vt:lpstr>
      <vt:lpstr>Ejemplos</vt:lpstr>
      <vt:lpstr>Base Detalle Compras</vt:lpstr>
      <vt:lpstr>Base Flujo</vt:lpstr>
      <vt:lpstr>PDV!_FilterDatabase</vt:lpstr>
      <vt:lpstr>afirma</vt:lpstr>
      <vt:lpstr>ALCATEL</vt:lpstr>
      <vt:lpstr>AZUMI</vt:lpstr>
      <vt:lpstr>BLACKBERRY</vt:lpstr>
      <vt:lpstr>Cambios</vt:lpstr>
      <vt:lpstr>CLARO</vt:lpstr>
      <vt:lpstr>COMPAÑÍA</vt:lpstr>
      <vt:lpstr>Día</vt:lpstr>
      <vt:lpstr>ENTEL</vt:lpstr>
      <vt:lpstr>FECHA</vt:lpstr>
      <vt:lpstr>HUAWEI</vt:lpstr>
      <vt:lpstr>IPHONE</vt:lpstr>
      <vt:lpstr>KIT_UNI2</vt:lpstr>
      <vt:lpstr>LG</vt:lpstr>
      <vt:lpstr>MARCAS</vt:lpstr>
      <vt:lpstr>Mes</vt:lpstr>
      <vt:lpstr>Modal_equip</vt:lpstr>
      <vt:lpstr>MOTOROLA</vt:lpstr>
      <vt:lpstr>NO_COMPRÓ_TELÉFONO</vt:lpstr>
      <vt:lpstr>NOKIA</vt:lpstr>
      <vt:lpstr>notas</vt:lpstr>
      <vt:lpstr>OTROS</vt:lpstr>
      <vt:lpstr>PANTECH</vt:lpstr>
      <vt:lpstr>Plan_con</vt:lpstr>
      <vt:lpstr>Razones_Portabilidad</vt:lpstr>
      <vt:lpstr>SAMSUNG</vt:lpstr>
      <vt:lpstr>SKIN</vt:lpstr>
      <vt:lpstr>SONY_ERICSSON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dc:creator>
  <cp:lastModifiedBy>Noe Aguilar Eseiza</cp:lastModifiedBy>
  <cp:revision>0</cp:revision>
  <dcterms:created xsi:type="dcterms:W3CDTF">2011-01-19T00:04:15Z</dcterms:created>
  <dcterms:modified xsi:type="dcterms:W3CDTF">2017-06-04T17:33:27Z</dcterms:modified>
  <dc:language>en-US</dc:language>
</cp:coreProperties>
</file>