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\Google Drive\Uv\TeamSoftware\"/>
    </mc:Choice>
  </mc:AlternateContent>
  <xr:revisionPtr revIDLastSave="0" documentId="13_ncr:1_{491DCF40-AD1D-4DEB-A19E-76463B6D35EA}" xr6:coauthVersionLast="43" xr6:coauthVersionMax="43" xr10:uidLastSave="{00000000-0000-0000-0000-000000000000}"/>
  <bookViews>
    <workbookView xWindow="-120" yWindow="-120" windowWidth="29040" windowHeight="15840" xr2:uid="{31ED63C9-B60D-4408-8BD2-B54B264FA0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7" i="1" l="1"/>
  <c r="E29" i="1"/>
  <c r="E77" i="1" l="1"/>
  <c r="E76" i="1"/>
  <c r="E75" i="1"/>
  <c r="E74" i="1"/>
  <c r="E73" i="1"/>
  <c r="E72" i="1"/>
  <c r="E71" i="1"/>
  <c r="E70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78" i="1" l="1"/>
  <c r="C82" i="1" s="1"/>
  <c r="E61" i="1"/>
  <c r="C64" i="1" s="1"/>
  <c r="E40" i="1"/>
  <c r="E41" i="1"/>
  <c r="E39" i="1"/>
  <c r="E4" i="1"/>
  <c r="E5" i="1"/>
  <c r="E6" i="1"/>
  <c r="E7" i="1"/>
  <c r="E8" i="1"/>
  <c r="E9" i="1"/>
  <c r="D31" i="1"/>
  <c r="E31" i="1" s="1"/>
  <c r="D30" i="1"/>
  <c r="E30" i="1" s="1"/>
  <c r="D29" i="1"/>
  <c r="E42" i="1" l="1"/>
  <c r="E32" i="1"/>
  <c r="C44" i="1" s="1"/>
  <c r="C84" i="1" s="1"/>
  <c r="C86" i="1" s="1"/>
  <c r="C88" i="1" s="1"/>
</calcChain>
</file>

<file path=xl/sharedStrings.xml><?xml version="1.0" encoding="utf-8"?>
<sst xmlns="http://schemas.openxmlformats.org/spreadsheetml/2006/main" count="111" uniqueCount="103">
  <si>
    <t>Cantidad</t>
  </si>
  <si>
    <t>Peso</t>
  </si>
  <si>
    <t>#</t>
  </si>
  <si>
    <t>Nombre del Caso de Uso</t>
  </si>
  <si>
    <t>Núm. Transacciones</t>
  </si>
  <si>
    <t>Complejidad</t>
  </si>
  <si>
    <t>Registre los casos de uso del sistema a construir</t>
  </si>
  <si>
    <t>Tipo de Caso de Uso</t>
  </si>
  <si>
    <t>Número</t>
  </si>
  <si>
    <t>Resultado</t>
  </si>
  <si>
    <t>Simple</t>
  </si>
  <si>
    <t>Mediano</t>
  </si>
  <si>
    <t>Complejo</t>
  </si>
  <si>
    <t>UAW=</t>
  </si>
  <si>
    <t>UUCW=</t>
  </si>
  <si>
    <t>Registre la cantidad de actores por cada tipo</t>
  </si>
  <si>
    <t>Tipo de Actores</t>
  </si>
  <si>
    <t>Sistema que interactúa mediante una interfaz (API)</t>
  </si>
  <si>
    <t>Factor Ambiental</t>
  </si>
  <si>
    <t>Descripción</t>
  </si>
  <si>
    <t>Impacto percibido</t>
  </si>
  <si>
    <t>Factor Calculado</t>
  </si>
  <si>
    <t>Interacción con: un sistema mediante un protocolo como TCP/IP o una persona en modo texto</t>
  </si>
  <si>
    <t>Peso Interactuando con una GUI</t>
  </si>
  <si>
    <t>Restricción</t>
  </si>
  <si>
    <t>Grado de Influencia</t>
  </si>
  <si>
    <t>Factor calculado</t>
  </si>
  <si>
    <t>CU1</t>
  </si>
  <si>
    <r>
      <t xml:space="preserve">NOTA: </t>
    </r>
    <r>
      <rPr>
        <sz val="11"/>
        <color theme="1"/>
        <rFont val="Calibri"/>
        <family val="2"/>
        <scheme val="minor"/>
      </rPr>
      <t xml:space="preserve"> NO modificar celdas sombreadas con gris</t>
    </r>
  </si>
  <si>
    <t>UUCP = UAW + UUCW =</t>
  </si>
  <si>
    <t>Factor Técnico</t>
  </si>
  <si>
    <t>T1</t>
  </si>
  <si>
    <t>Sistema distribuido</t>
  </si>
  <si>
    <t>T2</t>
  </si>
  <si>
    <t>Rendimiento o tiempo de respuesta</t>
  </si>
  <si>
    <t>T3</t>
  </si>
  <si>
    <t>Eficiencia del usuario final</t>
  </si>
  <si>
    <t>T4</t>
  </si>
  <si>
    <t>Procesamiento interno complejo</t>
  </si>
  <si>
    <t>T5</t>
  </si>
  <si>
    <t>El código debe ser reutilizable</t>
  </si>
  <si>
    <t>T6</t>
  </si>
  <si>
    <t>Facilidad de instalación</t>
  </si>
  <si>
    <t>T7</t>
  </si>
  <si>
    <t>Facilidad de uso</t>
  </si>
  <si>
    <t>T8</t>
  </si>
  <si>
    <t>Portabilidad</t>
  </si>
  <si>
    <t>T9</t>
  </si>
  <si>
    <t>Facilidad de cambio</t>
  </si>
  <si>
    <t>T10</t>
  </si>
  <si>
    <t>Concurrencia</t>
  </si>
  <si>
    <t>T11</t>
  </si>
  <si>
    <t>Características especiales de seguridad</t>
  </si>
  <si>
    <t>T12</t>
  </si>
  <si>
    <t>Provee acceso directo a terceras partes</t>
  </si>
  <si>
    <t>T13</t>
  </si>
  <si>
    <t>Se requiere facilidades especiales de entrenamiento a usuarios</t>
  </si>
  <si>
    <t>Total factor técnico=</t>
  </si>
  <si>
    <t>E1</t>
  </si>
  <si>
    <t>Familiaridad con el modelo de proyecto utilizado</t>
  </si>
  <si>
    <t>E2</t>
  </si>
  <si>
    <t xml:space="preserve">Personal tiempo parcial </t>
  </si>
  <si>
    <t>E3</t>
  </si>
  <si>
    <t>Capacidad del analista líder</t>
  </si>
  <si>
    <t>E4</t>
  </si>
  <si>
    <t>Experiencia en la aplicación</t>
  </si>
  <si>
    <t>E5</t>
  </si>
  <si>
    <t>Experiencia en orientación a objetos</t>
  </si>
  <si>
    <t>E6</t>
  </si>
  <si>
    <t>Motivación</t>
  </si>
  <si>
    <t>E7</t>
  </si>
  <si>
    <t>Dificultad del lenguaje de programación</t>
  </si>
  <si>
    <t>E8</t>
  </si>
  <si>
    <t xml:space="preserve">Estabilidad de los requerimientos </t>
  </si>
  <si>
    <t>Total factor  Ambiental=</t>
  </si>
  <si>
    <t>Valor</t>
  </si>
  <si>
    <t>Irrelevante</t>
  </si>
  <si>
    <t>0 a 2</t>
  </si>
  <si>
    <t>Medio</t>
  </si>
  <si>
    <t>3 a 4</t>
  </si>
  <si>
    <t>Esencial</t>
  </si>
  <si>
    <t>* Una transacción es igual a un evento descrito en terminos acción-reacción</t>
  </si>
  <si>
    <t>Fuerte impacto negativo</t>
  </si>
  <si>
    <t>Fuerte impacto positivo</t>
  </si>
  <si>
    <t>ECF = 1.4 + (-0.03 * Factor  Ambiental Total)=</t>
  </si>
  <si>
    <t>UCP=UUCP*TCF*ECF=</t>
  </si>
  <si>
    <t>Total horas estimadas=UCP*PF=</t>
  </si>
  <si>
    <t>Considerando que un punto de CU implica 10 horas de trabajo</t>
  </si>
  <si>
    <t>Total de semanas =</t>
  </si>
  <si>
    <t>Considerando 40 horas por semanas</t>
  </si>
  <si>
    <t>Total de meses=</t>
  </si>
  <si>
    <t>TCF=0.6 + (0.01*Factor Total Técnico)=</t>
  </si>
  <si>
    <t>Registrarse o iniciar Sesión</t>
  </si>
  <si>
    <t>Visualizar establecimientos de comida</t>
  </si>
  <si>
    <t>Revisar los menús y precios</t>
  </si>
  <si>
    <t>Calificar establecimiento</t>
  </si>
  <si>
    <t>Editar menú del día</t>
  </si>
  <si>
    <t>Agregar, editar, borrar establecimiento</t>
  </si>
  <si>
    <t>CU2</t>
  </si>
  <si>
    <t>CU3</t>
  </si>
  <si>
    <t>CU4</t>
  </si>
  <si>
    <t>CU5</t>
  </si>
  <si>
    <t>CU6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</si>
</sst>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ont="1" applyBorder="1"/>
    <xf numFmtId="0" fontId="0" fillId="3" borderId="1" xfId="0" applyFill="1" applyBorder="1"/>
    <xf numFmtId="0" fontId="3" fillId="4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right"/>
    </xf>
    <xf numFmtId="0" fontId="0" fillId="6" borderId="1" xfId="0" applyFill="1" applyBorder="1"/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 applyProtection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justify" vertical="top" wrapText="1" readingOrder="1"/>
    </xf>
    <xf numFmtId="0" fontId="6" fillId="7" borderId="1" xfId="0" applyFont="1" applyFill="1" applyBorder="1" applyAlignment="1">
      <alignment horizontal="center" vertical="top" wrapText="1" readingOrder="1"/>
    </xf>
    <xf numFmtId="0" fontId="0" fillId="0" borderId="1" xfId="0" applyBorder="1" applyAlignment="1">
      <alignment horizontal="left"/>
    </xf>
    <xf numFmtId="0" fontId="1" fillId="2" borderId="1" xfId="0" applyFont="1" applyFill="1" applyBorder="1"/>
    <xf numFmtId="0" fontId="5" fillId="7" borderId="3" xfId="0" applyFont="1" applyFill="1" applyBorder="1" applyAlignment="1">
      <alignment horizontal="right" readingOrder="1"/>
    </xf>
    <xf numFmtId="0" fontId="6" fillId="7" borderId="4" xfId="0" applyFont="1" applyFill="1" applyBorder="1" applyAlignment="1">
      <alignment horizontal="right" vertical="top" wrapText="1" indent="1" readingOrder="1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 readingOrder="1"/>
    </xf>
    <xf numFmtId="0" fontId="6" fillId="0" borderId="0" xfId="0" applyFont="1" applyFill="1" applyBorder="1" applyAlignment="1">
      <alignment horizontal="right" vertical="top" wrapText="1" indent="1" readingOrder="1"/>
    </xf>
    <xf numFmtId="0" fontId="6" fillId="7" borderId="3" xfId="0" applyFont="1" applyFill="1" applyBorder="1" applyAlignment="1">
      <alignment horizontal="right"/>
    </xf>
    <xf numFmtId="2" fontId="0" fillId="7" borderId="4" xfId="0" applyNumberFormat="1" applyFill="1" applyBorder="1" applyAlignment="1">
      <alignment horizontal="center"/>
    </xf>
    <xf numFmtId="0" fontId="6" fillId="0" borderId="0" xfId="0" applyFont="1" applyAlignment="1">
      <alignment horizontal="right"/>
    </xf>
    <xf numFmtId="2" fontId="0" fillId="7" borderId="5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1" fontId="0" fillId="7" borderId="6" xfId="0" applyNumberFormat="1" applyFill="1" applyBorder="1" applyAlignment="1">
      <alignment horizontal="center"/>
    </xf>
    <xf numFmtId="0" fontId="6" fillId="7" borderId="3" xfId="0" applyFont="1" applyFill="1" applyBorder="1" applyAlignment="1">
      <alignment horizontal="right" vertical="center" wrapText="1"/>
    </xf>
    <xf numFmtId="0" fontId="1" fillId="5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right" vertical="top" wrapText="1" indent="1" readingOrder="1"/>
    </xf>
    <xf numFmtId="0" fontId="2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1527-E86F-4987-89B1-1B9798D5EA48}">
  <dimension ref="A2:I89"/>
  <sheetViews>
    <sheetView tabSelected="1" topLeftCell="A57" workbookViewId="0">
      <selection activeCell="E7" sqref="E7"/>
    </sheetView>
  </sheetViews>
  <sheetFormatPr baseColWidth="10" defaultRowHeight="15" x14ac:dyDescent="0.25"/>
  <cols>
    <col min="1" max="1" width="8" customWidth="1"/>
    <col min="2" max="2" width="46.42578125" customWidth="1"/>
    <col min="3" max="3" width="17.5703125" customWidth="1"/>
    <col min="4" max="4" width="20.42578125" customWidth="1"/>
    <col min="5" max="5" width="12.85546875" customWidth="1"/>
  </cols>
  <sheetData>
    <row r="2" spans="1:6" x14ac:dyDescent="0.25">
      <c r="A2" t="s">
        <v>6</v>
      </c>
    </row>
    <row r="3" spans="1:6" x14ac:dyDescent="0.25">
      <c r="A3" s="3" t="s">
        <v>2</v>
      </c>
      <c r="B3" s="3" t="s">
        <v>3</v>
      </c>
      <c r="C3" s="3" t="s">
        <v>1</v>
      </c>
      <c r="D3" s="3" t="s">
        <v>4</v>
      </c>
      <c r="E3" s="3" t="s">
        <v>5</v>
      </c>
    </row>
    <row r="4" spans="1:6" x14ac:dyDescent="0.25">
      <c r="A4" s="7" t="s">
        <v>27</v>
      </c>
      <c r="B4" s="8" t="s">
        <v>92</v>
      </c>
      <c r="C4" s="7"/>
      <c r="D4" s="6">
        <v>3</v>
      </c>
      <c r="E4" s="9" t="str">
        <f t="shared" ref="E4:E18" si="0">IF(D4&lt;4,"Simple",IF(D4&lt;=7,"Medio",IF(D4&gt;7,"Complejo")))</f>
        <v>Simple</v>
      </c>
    </row>
    <row r="5" spans="1:6" x14ac:dyDescent="0.25">
      <c r="A5" s="7" t="s">
        <v>98</v>
      </c>
      <c r="B5" s="7" t="s">
        <v>93</v>
      </c>
      <c r="C5" s="7"/>
      <c r="D5" s="6">
        <v>2</v>
      </c>
      <c r="E5" s="9" t="str">
        <f t="shared" si="0"/>
        <v>Simple</v>
      </c>
      <c r="F5" t="s">
        <v>81</v>
      </c>
    </row>
    <row r="6" spans="1:6" x14ac:dyDescent="0.25">
      <c r="A6" s="7" t="s">
        <v>99</v>
      </c>
      <c r="B6" s="7" t="s">
        <v>94</v>
      </c>
      <c r="C6" s="7"/>
      <c r="D6" s="6">
        <v>1</v>
      </c>
      <c r="E6" s="9" t="str">
        <f t="shared" si="0"/>
        <v>Simple</v>
      </c>
    </row>
    <row r="7" spans="1:6" x14ac:dyDescent="0.25">
      <c r="A7" s="7" t="s">
        <v>100</v>
      </c>
      <c r="B7" s="7" t="s">
        <v>95</v>
      </c>
      <c r="C7" s="7"/>
      <c r="D7" s="6">
        <v>2</v>
      </c>
      <c r="E7" s="9" t="str">
        <f t="shared" si="0"/>
        <v>Simple</v>
      </c>
    </row>
    <row r="8" spans="1:6" x14ac:dyDescent="0.25">
      <c r="A8" s="7" t="s">
        <v>101</v>
      </c>
      <c r="B8" s="7" t="s">
        <v>96</v>
      </c>
      <c r="C8" s="7"/>
      <c r="D8" s="6">
        <v>1</v>
      </c>
      <c r="E8" s="9" t="str">
        <f t="shared" si="0"/>
        <v>Simple</v>
      </c>
    </row>
    <row r="9" spans="1:6" x14ac:dyDescent="0.25">
      <c r="A9" s="7" t="s">
        <v>102</v>
      </c>
      <c r="B9" s="7" t="s">
        <v>97</v>
      </c>
      <c r="C9" s="7"/>
      <c r="D9" s="6">
        <v>2</v>
      </c>
      <c r="E9" s="9" t="str">
        <f t="shared" si="0"/>
        <v>Simple</v>
      </c>
    </row>
    <row r="10" spans="1:6" x14ac:dyDescent="0.25">
      <c r="A10" s="61"/>
      <c r="B10" s="61"/>
      <c r="C10" s="61"/>
      <c r="D10" s="62"/>
      <c r="E10" s="61"/>
    </row>
    <row r="11" spans="1:6" x14ac:dyDescent="0.25">
      <c r="A11" s="61"/>
      <c r="B11" s="61"/>
      <c r="C11" s="61"/>
      <c r="D11" s="62"/>
      <c r="E11" s="61"/>
    </row>
    <row r="12" spans="1:6" x14ac:dyDescent="0.25">
      <c r="A12" s="61"/>
      <c r="B12" s="61"/>
      <c r="C12" s="61"/>
      <c r="D12" s="62"/>
      <c r="E12" s="61"/>
    </row>
    <row r="13" spans="1:6" x14ac:dyDescent="0.25">
      <c r="A13" s="61"/>
      <c r="B13" s="61"/>
      <c r="C13" s="61"/>
      <c r="D13" s="62"/>
      <c r="E13" s="61"/>
    </row>
    <row r="14" spans="1:6" x14ac:dyDescent="0.25">
      <c r="A14" s="61"/>
      <c r="B14" s="61"/>
      <c r="C14" s="61"/>
      <c r="D14" s="62"/>
      <c r="E14" s="61"/>
    </row>
    <row r="15" spans="1:6" x14ac:dyDescent="0.25">
      <c r="A15" s="61"/>
      <c r="B15" s="61"/>
      <c r="C15" s="61"/>
      <c r="D15" s="62"/>
      <c r="E15" s="61"/>
    </row>
    <row r="16" spans="1:6" x14ac:dyDescent="0.25">
      <c r="A16" s="61"/>
      <c r="B16" s="61"/>
      <c r="C16" s="61"/>
      <c r="D16" s="62"/>
      <c r="E16" s="61"/>
    </row>
    <row r="17" spans="1:6" x14ac:dyDescent="0.25">
      <c r="A17" s="61"/>
      <c r="B17" s="61"/>
      <c r="C17" s="61"/>
      <c r="D17" s="62"/>
      <c r="E17" s="61"/>
    </row>
    <row r="18" spans="1:6" x14ac:dyDescent="0.25">
      <c r="A18" s="61"/>
      <c r="B18" s="61"/>
      <c r="C18" s="61"/>
      <c r="D18" s="62"/>
      <c r="E18" s="61"/>
    </row>
    <row r="19" spans="1:6" x14ac:dyDescent="0.25">
      <c r="A19" s="61"/>
      <c r="B19" s="61"/>
      <c r="C19" s="61"/>
      <c r="D19" s="62"/>
      <c r="E19" s="61"/>
    </row>
    <row r="20" spans="1:6" x14ac:dyDescent="0.25">
      <c r="A20" s="61"/>
      <c r="B20" s="61"/>
      <c r="C20" s="61"/>
      <c r="D20" s="62"/>
      <c r="E20" s="61"/>
    </row>
    <row r="21" spans="1:6" x14ac:dyDescent="0.25">
      <c r="A21" s="61"/>
      <c r="B21" s="61"/>
      <c r="C21" s="61"/>
      <c r="D21" s="62"/>
      <c r="E21" s="61"/>
    </row>
    <row r="22" spans="1:6" x14ac:dyDescent="0.25">
      <c r="A22" s="61"/>
      <c r="B22" s="61"/>
      <c r="C22" s="61"/>
      <c r="D22" s="62"/>
      <c r="E22" s="61"/>
    </row>
    <row r="23" spans="1:6" x14ac:dyDescent="0.25">
      <c r="A23" s="61"/>
      <c r="B23" s="61"/>
      <c r="C23" s="61"/>
      <c r="D23" s="62"/>
      <c r="E23" s="61"/>
    </row>
    <row r="24" spans="1:6" x14ac:dyDescent="0.25">
      <c r="A24" s="61"/>
      <c r="B24" s="61"/>
      <c r="C24" s="61"/>
      <c r="D24" s="62"/>
      <c r="E24" s="61"/>
    </row>
    <row r="25" spans="1:6" x14ac:dyDescent="0.25">
      <c r="A25" s="61"/>
      <c r="B25" s="61"/>
      <c r="C25" s="61"/>
      <c r="D25" s="62"/>
      <c r="E25" s="61"/>
    </row>
    <row r="27" spans="1:6" x14ac:dyDescent="0.25">
      <c r="C27" s="10" t="s">
        <v>28</v>
      </c>
      <c r="D27" s="11"/>
      <c r="E27" s="11"/>
      <c r="F27" s="12"/>
    </row>
    <row r="28" spans="1:6" x14ac:dyDescent="0.25">
      <c r="B28" s="4" t="s">
        <v>7</v>
      </c>
      <c r="C28" s="4" t="s">
        <v>1</v>
      </c>
      <c r="D28" s="4" t="s">
        <v>8</v>
      </c>
      <c r="E28" s="4" t="s">
        <v>9</v>
      </c>
    </row>
    <row r="29" spans="1:6" x14ac:dyDescent="0.25">
      <c r="B29" s="6" t="s">
        <v>10</v>
      </c>
      <c r="C29" s="5">
        <v>5</v>
      </c>
      <c r="D29" s="5">
        <f>COUNTIF(E4:E25,"Simple")</f>
        <v>6</v>
      </c>
      <c r="E29" s="5">
        <f>C29*D29</f>
        <v>30</v>
      </c>
    </row>
    <row r="30" spans="1:6" x14ac:dyDescent="0.25">
      <c r="B30" s="6" t="s">
        <v>11</v>
      </c>
      <c r="C30" s="5">
        <v>10</v>
      </c>
      <c r="D30" s="5">
        <f>COUNTIF(E5:E26,"Medio")</f>
        <v>0</v>
      </c>
      <c r="E30" s="5">
        <f t="shared" ref="E30:E31" si="1">C30*D30</f>
        <v>0</v>
      </c>
    </row>
    <row r="31" spans="1:6" x14ac:dyDescent="0.25">
      <c r="B31" s="6" t="s">
        <v>12</v>
      </c>
      <c r="C31" s="5">
        <v>15</v>
      </c>
      <c r="D31" s="5">
        <f>COUNTIF(E6:E27,"Complejo")</f>
        <v>0</v>
      </c>
      <c r="E31" s="5">
        <f t="shared" si="1"/>
        <v>0</v>
      </c>
    </row>
    <row r="32" spans="1:6" x14ac:dyDescent="0.25">
      <c r="B32" s="1"/>
      <c r="C32" s="1"/>
      <c r="D32" s="24" t="s">
        <v>14</v>
      </c>
      <c r="E32" s="25">
        <f>SUM(E29:E31)</f>
        <v>30</v>
      </c>
    </row>
    <row r="37" spans="1:5" x14ac:dyDescent="0.25">
      <c r="B37" s="2" t="s">
        <v>15</v>
      </c>
      <c r="C37" s="2"/>
      <c r="D37" s="2"/>
    </row>
    <row r="38" spans="1:5" x14ac:dyDescent="0.25">
      <c r="B38" s="26" t="s">
        <v>16</v>
      </c>
      <c r="C38" s="26" t="s">
        <v>1</v>
      </c>
      <c r="D38" s="26" t="s">
        <v>0</v>
      </c>
      <c r="E38" s="26" t="s">
        <v>9</v>
      </c>
    </row>
    <row r="39" spans="1:5" x14ac:dyDescent="0.25">
      <c r="B39" s="2" t="s">
        <v>17</v>
      </c>
      <c r="C39" s="15">
        <v>1</v>
      </c>
      <c r="D39" s="17">
        <v>2</v>
      </c>
      <c r="E39" s="19">
        <f>C39*D39</f>
        <v>2</v>
      </c>
    </row>
    <row r="40" spans="1:5" ht="45" x14ac:dyDescent="0.25">
      <c r="B40" s="14" t="s">
        <v>22</v>
      </c>
      <c r="C40" s="16">
        <v>2</v>
      </c>
      <c r="D40" s="18">
        <v>0</v>
      </c>
      <c r="E40" s="20">
        <f t="shared" ref="E40:E41" si="2">C40*D40</f>
        <v>0</v>
      </c>
    </row>
    <row r="41" spans="1:5" x14ac:dyDescent="0.25">
      <c r="B41" s="2" t="s">
        <v>23</v>
      </c>
      <c r="C41" s="15">
        <v>3</v>
      </c>
      <c r="D41" s="17">
        <v>2</v>
      </c>
      <c r="E41" s="19">
        <f t="shared" si="2"/>
        <v>6</v>
      </c>
    </row>
    <row r="42" spans="1:5" x14ac:dyDescent="0.25">
      <c r="D42" s="6" t="s">
        <v>13</v>
      </c>
      <c r="E42" s="21">
        <f>SUM(E39:E41)</f>
        <v>8</v>
      </c>
    </row>
    <row r="44" spans="1:5" x14ac:dyDescent="0.25">
      <c r="B44" s="22" t="s">
        <v>29</v>
      </c>
      <c r="C44" s="23">
        <f>SUM(E42,E32)</f>
        <v>38</v>
      </c>
    </row>
    <row r="47" spans="1:5" ht="30" x14ac:dyDescent="0.25">
      <c r="A47" s="39" t="s">
        <v>30</v>
      </c>
      <c r="B47" s="26" t="s">
        <v>24</v>
      </c>
      <c r="C47" s="26" t="s">
        <v>1</v>
      </c>
      <c r="D47" s="26" t="s">
        <v>25</v>
      </c>
      <c r="E47" s="34" t="s">
        <v>26</v>
      </c>
    </row>
    <row r="48" spans="1:5" x14ac:dyDescent="0.25">
      <c r="A48" s="28" t="s">
        <v>31</v>
      </c>
      <c r="B48" s="27" t="s">
        <v>32</v>
      </c>
      <c r="C48" s="31">
        <v>2</v>
      </c>
      <c r="D48" s="28">
        <v>5</v>
      </c>
      <c r="E48" s="29">
        <f t="shared" ref="E48:E60" si="3">C48*D48</f>
        <v>10</v>
      </c>
    </row>
    <row r="49" spans="1:8" x14ac:dyDescent="0.25">
      <c r="A49" s="28" t="s">
        <v>33</v>
      </c>
      <c r="B49" s="27" t="s">
        <v>34</v>
      </c>
      <c r="C49" s="31">
        <v>1</v>
      </c>
      <c r="D49" s="28">
        <v>3</v>
      </c>
      <c r="E49" s="29">
        <f t="shared" si="3"/>
        <v>3</v>
      </c>
      <c r="G49" s="44" t="s">
        <v>19</v>
      </c>
      <c r="H49" s="44" t="s">
        <v>75</v>
      </c>
    </row>
    <row r="50" spans="1:8" x14ac:dyDescent="0.25">
      <c r="A50" s="28" t="s">
        <v>35</v>
      </c>
      <c r="B50" s="27" t="s">
        <v>36</v>
      </c>
      <c r="C50" s="31">
        <v>1</v>
      </c>
      <c r="D50" s="28">
        <v>5</v>
      </c>
      <c r="E50" s="29">
        <f t="shared" si="3"/>
        <v>5</v>
      </c>
      <c r="G50" s="7" t="s">
        <v>76</v>
      </c>
      <c r="H50" s="7" t="s">
        <v>77</v>
      </c>
    </row>
    <row r="51" spans="1:8" x14ac:dyDescent="0.25">
      <c r="A51" s="6" t="s">
        <v>37</v>
      </c>
      <c r="B51" s="27" t="s">
        <v>38</v>
      </c>
      <c r="C51" s="31">
        <v>1</v>
      </c>
      <c r="D51" s="28">
        <v>1</v>
      </c>
      <c r="E51" s="29">
        <f t="shared" si="3"/>
        <v>1</v>
      </c>
      <c r="G51" s="7" t="s">
        <v>78</v>
      </c>
      <c r="H51" s="7" t="s">
        <v>79</v>
      </c>
    </row>
    <row r="52" spans="1:8" x14ac:dyDescent="0.25">
      <c r="A52" s="28" t="s">
        <v>39</v>
      </c>
      <c r="B52" s="27" t="s">
        <v>40</v>
      </c>
      <c r="C52" s="31">
        <v>1</v>
      </c>
      <c r="D52" s="28">
        <v>5</v>
      </c>
      <c r="E52" s="29">
        <f t="shared" si="3"/>
        <v>5</v>
      </c>
      <c r="G52" s="7" t="s">
        <v>80</v>
      </c>
      <c r="H52" s="43">
        <v>5</v>
      </c>
    </row>
    <row r="53" spans="1:8" x14ac:dyDescent="0.25">
      <c r="A53" s="6" t="s">
        <v>41</v>
      </c>
      <c r="B53" s="27" t="s">
        <v>42</v>
      </c>
      <c r="C53" s="31">
        <v>0.5</v>
      </c>
      <c r="D53" s="28">
        <v>5</v>
      </c>
      <c r="E53" s="29">
        <f t="shared" si="3"/>
        <v>2.5</v>
      </c>
    </row>
    <row r="54" spans="1:8" x14ac:dyDescent="0.25">
      <c r="A54" s="28" t="s">
        <v>43</v>
      </c>
      <c r="B54" s="27" t="s">
        <v>44</v>
      </c>
      <c r="C54" s="31">
        <v>0.5</v>
      </c>
      <c r="D54" s="28">
        <v>5</v>
      </c>
      <c r="E54" s="29">
        <f t="shared" si="3"/>
        <v>2.5</v>
      </c>
    </row>
    <row r="55" spans="1:8" x14ac:dyDescent="0.25">
      <c r="A55" s="28" t="s">
        <v>45</v>
      </c>
      <c r="B55" s="27" t="s">
        <v>46</v>
      </c>
      <c r="C55" s="31">
        <v>2</v>
      </c>
      <c r="D55" s="28">
        <v>3</v>
      </c>
      <c r="E55" s="29">
        <f t="shared" si="3"/>
        <v>6</v>
      </c>
    </row>
    <row r="56" spans="1:8" x14ac:dyDescent="0.25">
      <c r="A56" s="28" t="s">
        <v>47</v>
      </c>
      <c r="B56" s="27" t="s">
        <v>48</v>
      </c>
      <c r="C56" s="31">
        <v>1</v>
      </c>
      <c r="D56" s="28">
        <v>3</v>
      </c>
      <c r="E56" s="29">
        <f t="shared" si="3"/>
        <v>3</v>
      </c>
    </row>
    <row r="57" spans="1:8" x14ac:dyDescent="0.25">
      <c r="A57" s="28" t="s">
        <v>49</v>
      </c>
      <c r="B57" s="27" t="s">
        <v>50</v>
      </c>
      <c r="C57" s="31">
        <v>1</v>
      </c>
      <c r="D57" s="28">
        <v>5</v>
      </c>
      <c r="E57" s="29">
        <f t="shared" si="3"/>
        <v>5</v>
      </c>
    </row>
    <row r="58" spans="1:8" x14ac:dyDescent="0.25">
      <c r="A58" s="28" t="s">
        <v>51</v>
      </c>
      <c r="B58" s="27" t="s">
        <v>52</v>
      </c>
      <c r="C58" s="31">
        <v>1</v>
      </c>
      <c r="D58" s="28">
        <v>2</v>
      </c>
      <c r="E58" s="29">
        <f t="shared" si="3"/>
        <v>2</v>
      </c>
    </row>
    <row r="59" spans="1:8" x14ac:dyDescent="0.25">
      <c r="A59" s="28" t="s">
        <v>53</v>
      </c>
      <c r="B59" s="27" t="s">
        <v>54</v>
      </c>
      <c r="C59" s="31">
        <v>1</v>
      </c>
      <c r="D59" s="28">
        <v>0</v>
      </c>
      <c r="E59" s="29">
        <f t="shared" si="3"/>
        <v>0</v>
      </c>
    </row>
    <row r="60" spans="1:8" ht="25.5" x14ac:dyDescent="0.25">
      <c r="A60" s="28" t="s">
        <v>55</v>
      </c>
      <c r="B60" s="27" t="s">
        <v>56</v>
      </c>
      <c r="C60" s="31">
        <v>1</v>
      </c>
      <c r="D60" s="28">
        <v>3</v>
      </c>
      <c r="E60" s="29">
        <f t="shared" si="3"/>
        <v>3</v>
      </c>
    </row>
    <row r="61" spans="1:8" x14ac:dyDescent="0.25">
      <c r="B61" s="32"/>
      <c r="C61" s="28"/>
      <c r="D61" s="33" t="s">
        <v>57</v>
      </c>
      <c r="E61" s="29">
        <f>SUM(E48:E60)</f>
        <v>48</v>
      </c>
    </row>
    <row r="64" spans="1:8" x14ac:dyDescent="0.25">
      <c r="B64" s="56" t="s">
        <v>91</v>
      </c>
      <c r="C64" s="30">
        <f>0.6+(0.01*E61)</f>
        <v>1.08</v>
      </c>
    </row>
    <row r="69" spans="1:9" ht="45" x14ac:dyDescent="0.25">
      <c r="A69" s="35" t="s">
        <v>18</v>
      </c>
      <c r="B69" s="36" t="s">
        <v>19</v>
      </c>
      <c r="C69" s="37" t="s">
        <v>1</v>
      </c>
      <c r="D69" s="38" t="s">
        <v>20</v>
      </c>
      <c r="E69" s="35" t="s">
        <v>21</v>
      </c>
    </row>
    <row r="70" spans="1:9" x14ac:dyDescent="0.25">
      <c r="A70" s="40" t="s">
        <v>58</v>
      </c>
      <c r="B70" s="41" t="s">
        <v>59</v>
      </c>
      <c r="C70" s="42">
        <v>1.5</v>
      </c>
      <c r="D70" s="40">
        <v>3</v>
      </c>
      <c r="E70" s="42">
        <f>SUM(D70*C70)</f>
        <v>4.5</v>
      </c>
    </row>
    <row r="71" spans="1:9" x14ac:dyDescent="0.25">
      <c r="A71" s="40" t="s">
        <v>60</v>
      </c>
      <c r="B71" s="41" t="s">
        <v>61</v>
      </c>
      <c r="C71" s="42">
        <v>-1</v>
      </c>
      <c r="D71" s="40">
        <v>1</v>
      </c>
      <c r="E71" s="42">
        <f t="shared" ref="E71:E77" si="4">(D71*C71)</f>
        <v>-1</v>
      </c>
      <c r="G71" s="59" t="s">
        <v>20</v>
      </c>
      <c r="H71" s="59"/>
      <c r="I71" s="44"/>
    </row>
    <row r="72" spans="1:9" x14ac:dyDescent="0.25">
      <c r="A72" s="40" t="s">
        <v>62</v>
      </c>
      <c r="B72" s="41" t="s">
        <v>63</v>
      </c>
      <c r="C72" s="42">
        <v>0.5</v>
      </c>
      <c r="D72" s="40">
        <v>3</v>
      </c>
      <c r="E72" s="42">
        <f t="shared" si="4"/>
        <v>1.5</v>
      </c>
      <c r="G72" s="60" t="s">
        <v>82</v>
      </c>
      <c r="H72" s="60"/>
      <c r="I72" s="7">
        <v>1</v>
      </c>
    </row>
    <row r="73" spans="1:9" x14ac:dyDescent="0.25">
      <c r="A73" s="40" t="s">
        <v>64</v>
      </c>
      <c r="B73" s="41" t="s">
        <v>65</v>
      </c>
      <c r="C73" s="42">
        <v>0.5</v>
      </c>
      <c r="D73" s="40">
        <v>1</v>
      </c>
      <c r="E73" s="42">
        <f t="shared" si="4"/>
        <v>0.5</v>
      </c>
      <c r="G73" s="60" t="s">
        <v>78</v>
      </c>
      <c r="H73" s="60"/>
      <c r="I73" s="7">
        <v>3</v>
      </c>
    </row>
    <row r="74" spans="1:9" x14ac:dyDescent="0.25">
      <c r="A74" s="40" t="s">
        <v>66</v>
      </c>
      <c r="B74" s="41" t="s">
        <v>67</v>
      </c>
      <c r="C74" s="42">
        <v>1</v>
      </c>
      <c r="D74" s="40">
        <v>5</v>
      </c>
      <c r="E74" s="42">
        <f t="shared" si="4"/>
        <v>5</v>
      </c>
      <c r="G74" s="60" t="s">
        <v>83</v>
      </c>
      <c r="H74" s="60"/>
      <c r="I74" s="7">
        <v>5</v>
      </c>
    </row>
    <row r="75" spans="1:9" x14ac:dyDescent="0.25">
      <c r="A75" s="40" t="s">
        <v>68</v>
      </c>
      <c r="B75" s="41" t="s">
        <v>69</v>
      </c>
      <c r="C75" s="42">
        <v>1</v>
      </c>
      <c r="D75" s="40">
        <v>3</v>
      </c>
      <c r="E75" s="42">
        <f t="shared" si="4"/>
        <v>3</v>
      </c>
    </row>
    <row r="76" spans="1:9" x14ac:dyDescent="0.25">
      <c r="A76" s="40" t="s">
        <v>70</v>
      </c>
      <c r="B76" s="41" t="s">
        <v>71</v>
      </c>
      <c r="C76" s="42">
        <v>-1</v>
      </c>
      <c r="D76" s="40">
        <v>1</v>
      </c>
      <c r="E76" s="42">
        <f t="shared" si="4"/>
        <v>-1</v>
      </c>
    </row>
    <row r="77" spans="1:9" x14ac:dyDescent="0.25">
      <c r="A77" s="40" t="s">
        <v>72</v>
      </c>
      <c r="B77" s="41" t="s">
        <v>73</v>
      </c>
      <c r="C77" s="42">
        <v>2</v>
      </c>
      <c r="D77" s="40">
        <v>5</v>
      </c>
      <c r="E77" s="42">
        <f t="shared" si="4"/>
        <v>10</v>
      </c>
    </row>
    <row r="78" spans="1:9" x14ac:dyDescent="0.25">
      <c r="A78" s="58" t="s">
        <v>74</v>
      </c>
      <c r="B78" s="58"/>
      <c r="C78" s="58"/>
      <c r="D78" s="58"/>
      <c r="E78" s="42">
        <f>SUM(E70:E77)</f>
        <v>22.5</v>
      </c>
    </row>
    <row r="82" spans="2:5" x14ac:dyDescent="0.25">
      <c r="B82" s="45" t="s">
        <v>84</v>
      </c>
      <c r="C82" s="46">
        <f>1.4+(-0.03*E78)</f>
        <v>0.72499999999999998</v>
      </c>
      <c r="D82" s="47"/>
      <c r="E82" s="48"/>
    </row>
    <row r="83" spans="2:5" x14ac:dyDescent="0.25">
      <c r="B83" s="49"/>
      <c r="C83" s="49"/>
      <c r="D83" s="47"/>
      <c r="E83" s="48"/>
    </row>
    <row r="84" spans="2:5" x14ac:dyDescent="0.25">
      <c r="B84" s="50" t="s">
        <v>85</v>
      </c>
      <c r="C84" s="51">
        <f>C44*C64*C82</f>
        <v>29.754000000000005</v>
      </c>
      <c r="D84" s="1"/>
      <c r="E84" s="1"/>
    </row>
    <row r="85" spans="2:5" x14ac:dyDescent="0.25">
      <c r="C85" s="1"/>
      <c r="D85" s="1"/>
      <c r="E85" s="1"/>
    </row>
    <row r="86" spans="2:5" x14ac:dyDescent="0.25">
      <c r="B86" s="52" t="s">
        <v>86</v>
      </c>
      <c r="C86" s="53">
        <f>C84*10</f>
        <v>297.54000000000008</v>
      </c>
      <c r="D86" s="13" t="s">
        <v>87</v>
      </c>
      <c r="E86" s="1"/>
    </row>
    <row r="87" spans="2:5" x14ac:dyDescent="0.25">
      <c r="B87" s="52" t="s">
        <v>88</v>
      </c>
      <c r="C87" s="54">
        <f>C86/40</f>
        <v>7.4385000000000021</v>
      </c>
      <c r="D87" s="13" t="s">
        <v>89</v>
      </c>
      <c r="E87" s="1"/>
    </row>
    <row r="88" spans="2:5" x14ac:dyDescent="0.25">
      <c r="B88" s="52" t="s">
        <v>90</v>
      </c>
      <c r="C88" s="55">
        <f>ROUND(C87/4,0)</f>
        <v>2</v>
      </c>
      <c r="D88" s="13"/>
      <c r="E88" s="1"/>
    </row>
    <row r="89" spans="2:5" x14ac:dyDescent="0.25">
      <c r="B89" s="52"/>
      <c r="C89" s="57"/>
      <c r="D89" s="13"/>
      <c r="E89" s="1"/>
    </row>
  </sheetData>
  <mergeCells count="5">
    <mergeCell ref="A78:D78"/>
    <mergeCell ref="G71:H71"/>
    <mergeCell ref="G72:H72"/>
    <mergeCell ref="G73:H73"/>
    <mergeCell ref="G74:H7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</dc:creator>
  <cp:lastModifiedBy>Aldo</cp:lastModifiedBy>
  <dcterms:created xsi:type="dcterms:W3CDTF">2019-05-14T13:48:52Z</dcterms:created>
  <dcterms:modified xsi:type="dcterms:W3CDTF">2019-05-31T20:16:45Z</dcterms:modified>
</cp:coreProperties>
</file>