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Moises\Downloads\"/>
    </mc:Choice>
  </mc:AlternateContent>
  <bookViews>
    <workbookView xWindow="0" yWindow="0" windowWidth="20490" windowHeight="7755"/>
  </bookViews>
  <sheets>
    <sheet name="Puntos de Casos de Uso" sheetId="2" r:id="rId1"/>
    <sheet name="Hoja1" sheetId="4" r:id="rId2"/>
  </sheets>
  <calcPr calcId="152511"/>
</workbook>
</file>

<file path=xl/calcChain.xml><?xml version="1.0" encoding="utf-8"?>
<calcChain xmlns="http://schemas.openxmlformats.org/spreadsheetml/2006/main">
  <c r="E11" i="2" l="1"/>
  <c r="E10" i="2"/>
  <c r="E8" i="2"/>
  <c r="E12" i="2" l="1"/>
  <c r="E13" i="2"/>
  <c r="E3" i="2"/>
  <c r="E53" i="2"/>
  <c r="E54" i="2"/>
  <c r="E55" i="2"/>
  <c r="E56" i="2"/>
  <c r="E57" i="2"/>
  <c r="E58" i="2"/>
  <c r="E59" i="2"/>
  <c r="E60" i="2"/>
  <c r="E47" i="2"/>
  <c r="E46" i="2"/>
  <c r="E45" i="2"/>
  <c r="E44" i="2"/>
  <c r="E43" i="2"/>
  <c r="E42" i="2"/>
  <c r="E41" i="2"/>
  <c r="E4" i="2"/>
  <c r="E5" i="2"/>
  <c r="E6" i="2"/>
  <c r="E7" i="2"/>
  <c r="E9" i="2"/>
  <c r="E29" i="2"/>
  <c r="E35" i="2"/>
  <c r="E36" i="2"/>
  <c r="E37" i="2"/>
  <c r="E38" i="2"/>
  <c r="E39" i="2"/>
  <c r="E40" i="2"/>
  <c r="E27" i="2"/>
  <c r="E28" i="2"/>
  <c r="E21" i="2"/>
  <c r="D22" i="2"/>
  <c r="E22" i="2" s="1"/>
  <c r="D23" i="2"/>
  <c r="E23" i="2" s="1"/>
  <c r="E48" i="2" l="1"/>
  <c r="C50" i="2" s="1"/>
  <c r="E30" i="2"/>
  <c r="E61" i="2"/>
  <c r="C63" i="2" s="1"/>
  <c r="E24" i="2"/>
  <c r="C32" i="2" s="1"/>
  <c r="C65" i="2" l="1"/>
  <c r="C67" i="2" s="1"/>
  <c r="C68" i="2" s="1"/>
  <c r="C69" i="2" s="1"/>
  <c r="C70" i="2" s="1"/>
</calcChain>
</file>

<file path=xl/sharedStrings.xml><?xml version="1.0" encoding="utf-8"?>
<sst xmlns="http://schemas.openxmlformats.org/spreadsheetml/2006/main" count="137" uniqueCount="128">
  <si>
    <t>Restricción</t>
  </si>
  <si>
    <t>Indicador</t>
  </si>
  <si>
    <t>Complejidad</t>
  </si>
  <si>
    <t>Grado de Influencia</t>
  </si>
  <si>
    <t>Simple</t>
  </si>
  <si>
    <t>Complejo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</si>
  <si>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</si>
  <si>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</si>
  <si>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</si>
  <si>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</si>
  <si>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</si>
  <si>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</si>
  <si>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</si>
  <si>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</si>
  <si>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</si>
  <si>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</si>
  <si>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Medio</t>
  </si>
  <si>
    <t>Peso</t>
  </si>
  <si>
    <t>Tipo de Casos de Uso</t>
  </si>
  <si>
    <t>Número</t>
  </si>
  <si>
    <t>Resultado</t>
  </si>
  <si>
    <t>UUCW=</t>
  </si>
  <si>
    <t>UAW=</t>
  </si>
  <si>
    <t>T11</t>
  </si>
  <si>
    <t>T1</t>
  </si>
  <si>
    <t>T5</t>
  </si>
  <si>
    <t>T3</t>
  </si>
  <si>
    <t>T2</t>
  </si>
  <si>
    <t>T7</t>
  </si>
  <si>
    <t>Factor calculado</t>
  </si>
  <si>
    <t>UCP=UUCP*TCF*ECF=</t>
  </si>
  <si>
    <t>TCF=0.6 + (0.01*Factor Total Técnico)=</t>
  </si>
  <si>
    <t>Descripción</t>
  </si>
  <si>
    <t>Impacto percibido</t>
  </si>
  <si>
    <t>E1</t>
  </si>
  <si>
    <t>Familiaridad con el modelo de proyecto utilizado</t>
  </si>
  <si>
    <t>E2</t>
  </si>
  <si>
    <t>E3</t>
  </si>
  <si>
    <t>Capacidad del analista líder</t>
  </si>
  <si>
    <t>E4</t>
  </si>
  <si>
    <t>Experiencia en la aplicación</t>
  </si>
  <si>
    <t>E5</t>
  </si>
  <si>
    <t>Experiencia en orientación a objetos</t>
  </si>
  <si>
    <t>E6</t>
  </si>
  <si>
    <t>Motivación</t>
  </si>
  <si>
    <t>E7</t>
  </si>
  <si>
    <t>Dificultad del lenguaje de programación</t>
  </si>
  <si>
    <t>E8</t>
  </si>
  <si>
    <t xml:space="preserve">Estabilidad de los requerimientos </t>
  </si>
  <si>
    <t>UUCP = UAW + UUCW =</t>
  </si>
  <si>
    <t>Total horas estimadas=UCP*PF=</t>
  </si>
  <si>
    <t>Total de semanas =</t>
  </si>
  <si>
    <t>Total de meses=</t>
  </si>
  <si>
    <t>Meses totales =</t>
  </si>
  <si>
    <t>Factor Técnico</t>
  </si>
  <si>
    <t>Tipo de Actores</t>
  </si>
  <si>
    <t>Sistema que interactúa mediante una interfaz (API)</t>
  </si>
  <si>
    <t>Persona interactuando con una GUI</t>
  </si>
  <si>
    <t>Total factor técnico=</t>
  </si>
  <si>
    <t>Factor Am-biental</t>
  </si>
  <si>
    <t xml:space="preserve">Personal tiempo parcial </t>
  </si>
  <si>
    <t>Total factor  Ambiental=</t>
  </si>
  <si>
    <t>ECF = 1.4 + (-0.03 * Factor  Ambiental Total)=</t>
  </si>
  <si>
    <t>Interacción con: un sistema mediante un protocolo como TCP/IP o persona en modo texto.</t>
  </si>
  <si>
    <t>T4</t>
  </si>
  <si>
    <t>T6</t>
  </si>
  <si>
    <t>T8</t>
  </si>
  <si>
    <t>T9</t>
  </si>
  <si>
    <t>T10</t>
  </si>
  <si>
    <t>T12</t>
  </si>
  <si>
    <t>T13</t>
  </si>
  <si>
    <t>#</t>
  </si>
  <si>
    <t>Sistema distribuido</t>
  </si>
  <si>
    <t>Rendimiento o tiempo de respuesta</t>
  </si>
  <si>
    <t>Eficiencia del usuario final</t>
  </si>
  <si>
    <t>Procesamiento interno complejo</t>
  </si>
  <si>
    <t>El código debe ser reutilizable</t>
  </si>
  <si>
    <t>Facilidad de instalación</t>
  </si>
  <si>
    <t>Facilidad de uso</t>
  </si>
  <si>
    <t>Portabilidad</t>
  </si>
  <si>
    <t>Facilidad de cambio</t>
  </si>
  <si>
    <t>Concurrencia</t>
  </si>
  <si>
    <t>Características especiales de seguridad</t>
  </si>
  <si>
    <t>Provee acceso directo a terceras partes</t>
  </si>
  <si>
    <t>Se requiere facilidades especiales de entrenamiento a usuarios</t>
  </si>
  <si>
    <t xml:space="preserve"> Nombre del Caso de Uso</t>
  </si>
  <si>
    <r>
      <t xml:space="preserve">NOTA: </t>
    </r>
    <r>
      <rPr>
        <sz val="11"/>
        <color theme="1"/>
        <rFont val="Calibri"/>
        <family val="2"/>
        <scheme val="minor"/>
      </rPr>
      <t xml:space="preserve"> NO modificar celdas sombreadas con gris</t>
    </r>
  </si>
  <si>
    <t>Valor</t>
  </si>
  <si>
    <t>Irrelevante</t>
  </si>
  <si>
    <t>0 a 2</t>
  </si>
  <si>
    <t>3 a 4</t>
  </si>
  <si>
    <t>Esencial</t>
  </si>
  <si>
    <t>Fuerte impacto negativo</t>
  </si>
  <si>
    <t>Fuerte impacto positivo</t>
  </si>
  <si>
    <t>Tarea</t>
  </si>
  <si>
    <t>Valor Planedo</t>
  </si>
  <si>
    <t>Costo Real</t>
  </si>
  <si>
    <t>Valor Ganado</t>
  </si>
  <si>
    <t>Valor Planeado Acumulado</t>
  </si>
  <si>
    <t>valor ganado acumulado</t>
  </si>
  <si>
    <t>costo real acumulado</t>
  </si>
  <si>
    <t>Fórmula</t>
  </si>
  <si>
    <t>Reemplazo</t>
  </si>
  <si>
    <t>Varianza de planificacion</t>
  </si>
  <si>
    <t>Varianza de Costo</t>
  </si>
  <si>
    <t>Indice de Rendimiento de Planeacion</t>
  </si>
  <si>
    <t>Indice de Rendimiento de Costo</t>
  </si>
  <si>
    <t>VP = VG - VPL</t>
  </si>
  <si>
    <t>VC = VG - CR</t>
  </si>
  <si>
    <t>IRP = VG / VPL</t>
  </si>
  <si>
    <t>IRC = VG / CR</t>
  </si>
  <si>
    <t>Inicio de sesion</t>
  </si>
  <si>
    <t>CU11</t>
  </si>
  <si>
    <t>Registrar orden de pedido</t>
  </si>
  <si>
    <t>Agregar nuevo cliente</t>
  </si>
  <si>
    <t>Actualizar menu</t>
  </si>
  <si>
    <t>Realizar pago electronico</t>
  </si>
  <si>
    <t>Mostrar pedido</t>
  </si>
  <si>
    <t>Núm. Transacciones</t>
  </si>
  <si>
    <t>Registre los casos de uso del sistema a construir</t>
  </si>
  <si>
    <t>* Una transacción es igual a un evento descrito en terminos acción-reacción</t>
  </si>
  <si>
    <t>Cantidad</t>
  </si>
  <si>
    <t>Registre la cantidad de actores por cada tipo</t>
  </si>
  <si>
    <t>Verificar Entrega</t>
  </si>
  <si>
    <t>Calculo Calorias</t>
  </si>
  <si>
    <t>Registrar Usuario</t>
  </si>
  <si>
    <t>Presentar Ventana de datos</t>
  </si>
  <si>
    <t>Calificar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</si>
</sst>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right" readingOrder="1"/>
    </xf>
    <xf numFmtId="0" fontId="0" fillId="2" borderId="4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justify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justify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right" vertical="top" wrapText="1" indent="1" readingOrder="1"/>
    </xf>
    <xf numFmtId="0" fontId="3" fillId="0" borderId="0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right" readingOrder="1"/>
    </xf>
    <xf numFmtId="0" fontId="3" fillId="2" borderId="4" xfId="0" applyFont="1" applyFill="1" applyBorder="1" applyAlignment="1">
      <alignment horizontal="right" vertical="top" wrapText="1" indent="1" readingOrder="1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" fillId="0" borderId="8" xfId="0" applyFont="1" applyBorder="1"/>
    <xf numFmtId="0" fontId="3" fillId="0" borderId="1" xfId="0" applyFont="1" applyBorder="1" applyAlignment="1">
      <alignment horizontal="justify" vertical="top" wrapText="1"/>
    </xf>
    <xf numFmtId="0" fontId="0" fillId="0" borderId="9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2" borderId="2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/>
    <xf numFmtId="0" fontId="3" fillId="5" borderId="1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top" wrapText="1" indent="1" readingOrder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49" workbookViewId="0">
      <selection activeCell="B17" sqref="B17"/>
    </sheetView>
  </sheetViews>
  <sheetFormatPr baseColWidth="10" defaultRowHeight="15" x14ac:dyDescent="0.25"/>
  <cols>
    <col min="1" max="1" width="7.28515625" style="2" customWidth="1"/>
    <col min="2" max="2" width="46.28515625" customWidth="1"/>
    <col min="3" max="3" width="11.42578125" style="2"/>
    <col min="4" max="4" width="14.5703125" style="2" customWidth="1"/>
    <col min="5" max="5" width="11.42578125" style="2"/>
    <col min="6" max="6" width="10" customWidth="1"/>
  </cols>
  <sheetData>
    <row r="1" spans="1:7" x14ac:dyDescent="0.25">
      <c r="A1" s="51" t="s">
        <v>119</v>
      </c>
    </row>
    <row r="2" spans="1:7" s="43" customFormat="1" ht="30" x14ac:dyDescent="0.25">
      <c r="A2" s="6" t="s">
        <v>71</v>
      </c>
      <c r="B2" s="12" t="s">
        <v>85</v>
      </c>
      <c r="C2" s="7"/>
      <c r="D2" s="7" t="s">
        <v>118</v>
      </c>
      <c r="E2" s="6" t="s">
        <v>2</v>
      </c>
    </row>
    <row r="3" spans="1:7" x14ac:dyDescent="0.25">
      <c r="A3" s="6" t="s">
        <v>6</v>
      </c>
      <c r="B3" s="66" t="s">
        <v>111</v>
      </c>
      <c r="C3" s="1"/>
      <c r="D3" s="1">
        <v>3</v>
      </c>
      <c r="E3" s="60" t="str">
        <f t="shared" ref="E3:E11" si="0">IF(OR(AND(C3&lt;5,D3&lt;8),AND(C3&lt;11,D3&lt;4),AND(C3&lt;11,D3&lt;4)),"Simple",IF(OR(AND(C3&lt;5,D3&gt;7),AND(C3&lt;11,D3&lt;8),AND(C3&gt;10,D3&lt;4)),"Mediano",IF(OR(AND(C3&lt;11,D3&gt;7),AND(C3&gt;10,D3&gt;3),AND(C3&gt;10,D3&gt;7)),"Complejo","Nulo")))</f>
        <v>Simple</v>
      </c>
      <c r="G3" t="s">
        <v>120</v>
      </c>
    </row>
    <row r="4" spans="1:7" x14ac:dyDescent="0.25">
      <c r="A4" s="6" t="s">
        <v>7</v>
      </c>
      <c r="B4" s="4" t="s">
        <v>113</v>
      </c>
      <c r="C4" s="1"/>
      <c r="D4" s="1">
        <v>4</v>
      </c>
      <c r="E4" s="60" t="str">
        <f t="shared" si="0"/>
        <v>Simple</v>
      </c>
    </row>
    <row r="5" spans="1:7" x14ac:dyDescent="0.25">
      <c r="A5" s="6" t="s">
        <v>8</v>
      </c>
      <c r="B5" s="4" t="s">
        <v>116</v>
      </c>
      <c r="C5" s="1"/>
      <c r="D5" s="1">
        <v>4</v>
      </c>
      <c r="E5" s="60" t="str">
        <f t="shared" si="0"/>
        <v>Simple</v>
      </c>
    </row>
    <row r="6" spans="1:7" ht="15.75" customHeight="1" x14ac:dyDescent="0.25">
      <c r="A6" s="6" t="s">
        <v>9</v>
      </c>
      <c r="B6" s="4" t="s">
        <v>114</v>
      </c>
      <c r="C6" s="1"/>
      <c r="D6" s="1">
        <v>3</v>
      </c>
      <c r="E6" s="60" t="str">
        <f t="shared" si="0"/>
        <v>Simple</v>
      </c>
    </row>
    <row r="7" spans="1:7" x14ac:dyDescent="0.25">
      <c r="A7" s="6" t="s">
        <v>10</v>
      </c>
      <c r="B7" s="4" t="s">
        <v>123</v>
      </c>
      <c r="C7" s="1"/>
      <c r="D7" s="1">
        <v>2</v>
      </c>
      <c r="E7" s="60" t="str">
        <f t="shared" si="0"/>
        <v>Simple</v>
      </c>
    </row>
    <row r="8" spans="1:7" x14ac:dyDescent="0.25">
      <c r="A8" s="6" t="s">
        <v>11</v>
      </c>
      <c r="B8" s="4" t="s">
        <v>124</v>
      </c>
      <c r="C8" s="1"/>
      <c r="D8" s="1">
        <v>3</v>
      </c>
      <c r="E8" s="60" t="str">
        <f t="shared" si="0"/>
        <v>Simple</v>
      </c>
    </row>
    <row r="9" spans="1:7" x14ac:dyDescent="0.25">
      <c r="A9" s="6" t="s">
        <v>12</v>
      </c>
      <c r="B9" s="4" t="s">
        <v>115</v>
      </c>
      <c r="C9" s="1"/>
      <c r="D9" s="1">
        <v>4</v>
      </c>
      <c r="E9" s="60" t="str">
        <f t="shared" si="0"/>
        <v>Simple</v>
      </c>
    </row>
    <row r="10" spans="1:7" x14ac:dyDescent="0.25">
      <c r="A10" s="6" t="s">
        <v>13</v>
      </c>
      <c r="B10" s="4" t="s">
        <v>125</v>
      </c>
      <c r="C10" s="1"/>
      <c r="D10" s="1">
        <v>4</v>
      </c>
      <c r="E10" s="60" t="str">
        <f t="shared" si="0"/>
        <v>Simple</v>
      </c>
    </row>
    <row r="11" spans="1:7" x14ac:dyDescent="0.25">
      <c r="A11" s="6" t="s">
        <v>14</v>
      </c>
      <c r="B11" s="4" t="s">
        <v>126</v>
      </c>
      <c r="C11" s="1"/>
      <c r="D11" s="1">
        <v>1</v>
      </c>
      <c r="E11" s="60" t="str">
        <f t="shared" si="0"/>
        <v>Simple</v>
      </c>
    </row>
    <row r="12" spans="1:7" x14ac:dyDescent="0.25">
      <c r="A12" s="70" t="s">
        <v>15</v>
      </c>
      <c r="B12" s="4" t="s">
        <v>117</v>
      </c>
      <c r="C12" s="69"/>
      <c r="D12" s="69">
        <v>2</v>
      </c>
      <c r="E12" s="60" t="str">
        <f>IF(OR(AND(C12&lt;5,D12&lt;8),AND(C12&lt;11,D12&lt;4),AND(C12&lt;11,D12&lt;4)),"Simple",IF(OR(AND(C12&lt;5,D12&gt;7),AND(C12&lt;11,D12&lt;8),AND(C12&gt;10,D12&lt;4)),"Mediano",IF(OR(AND(C12&lt;11,D12&gt;7),AND(C12&gt;10,D12&gt;3),AND(C12&gt;10,D12&gt;7)),"Complejo","Nulo")))</f>
        <v>Simple</v>
      </c>
    </row>
    <row r="13" spans="1:7" x14ac:dyDescent="0.25">
      <c r="A13" s="70" t="s">
        <v>112</v>
      </c>
      <c r="B13" s="4" t="s">
        <v>127</v>
      </c>
      <c r="C13" s="69"/>
      <c r="D13" s="69">
        <v>2</v>
      </c>
      <c r="E13" s="60" t="str">
        <f>IF(OR(AND(C13&lt;5,D13&lt;8),AND(C13&lt;11,D13&lt;4),AND(C13&lt;11,D13&lt;4)),"Simple",IF(OR(AND(C13&lt;5,D13&gt;7),AND(C13&lt;11,D13&lt;8),AND(C13&gt;10,D13&lt;4)),"Mediano",IF(OR(AND(C13&lt;11,D13&gt;7),AND(C13&gt;10,D13&gt;3),AND(C13&gt;10,D13&gt;7)),"Complejo","Nulo")))</f>
        <v>Simple</v>
      </c>
    </row>
    <row r="17" spans="1:6" x14ac:dyDescent="0.25">
      <c r="A17" s="67"/>
      <c r="B17" s="68"/>
      <c r="C17" s="5"/>
      <c r="D17" s="5"/>
      <c r="E17" s="5"/>
    </row>
    <row r="18" spans="1:6" x14ac:dyDescent="0.25">
      <c r="A18" s="67"/>
      <c r="B18" s="68"/>
      <c r="C18" s="5"/>
      <c r="D18" s="5"/>
      <c r="E18" s="5"/>
    </row>
    <row r="19" spans="1:6" x14ac:dyDescent="0.25">
      <c r="C19" s="59" t="s">
        <v>86</v>
      </c>
      <c r="D19" s="52"/>
      <c r="E19" s="52"/>
    </row>
    <row r="20" spans="1:6" x14ac:dyDescent="0.25">
      <c r="B20" s="13" t="s">
        <v>18</v>
      </c>
      <c r="C20" s="8" t="s">
        <v>17</v>
      </c>
      <c r="D20" s="1" t="s">
        <v>19</v>
      </c>
      <c r="E20" s="1" t="s">
        <v>20</v>
      </c>
    </row>
    <row r="21" spans="1:6" x14ac:dyDescent="0.25">
      <c r="B21" s="13" t="s">
        <v>4</v>
      </c>
      <c r="C21" s="8">
        <v>5</v>
      </c>
      <c r="D21" s="1">
        <v>11</v>
      </c>
      <c r="E21" s="8">
        <f>C21*D21</f>
        <v>55</v>
      </c>
      <c r="F21" s="61"/>
    </row>
    <row r="22" spans="1:6" x14ac:dyDescent="0.25">
      <c r="B22" s="13" t="s">
        <v>16</v>
      </c>
      <c r="C22" s="8">
        <v>10</v>
      </c>
      <c r="D22" s="1">
        <f>COUNTIF($E$3:$E$11,"Mediano")</f>
        <v>0</v>
      </c>
      <c r="E22" s="8">
        <f>C22*D22</f>
        <v>0</v>
      </c>
    </row>
    <row r="23" spans="1:6" x14ac:dyDescent="0.25">
      <c r="B23" s="13" t="s">
        <v>5</v>
      </c>
      <c r="C23" s="8">
        <v>15</v>
      </c>
      <c r="D23" s="1">
        <f>COUNTIF($E$3:$E$11,"Complejo")</f>
        <v>0</v>
      </c>
      <c r="E23" s="8">
        <f>C23*D23</f>
        <v>0</v>
      </c>
    </row>
    <row r="24" spans="1:6" x14ac:dyDescent="0.25">
      <c r="B24" s="14"/>
      <c r="C24" s="5"/>
      <c r="D24" s="1" t="s">
        <v>21</v>
      </c>
      <c r="E24" s="8">
        <f>SUM(E21:E23)</f>
        <v>55</v>
      </c>
    </row>
    <row r="25" spans="1:6" x14ac:dyDescent="0.25">
      <c r="B25" s="14" t="s">
        <v>122</v>
      </c>
      <c r="C25" s="5"/>
      <c r="D25" s="5"/>
      <c r="E25" s="5"/>
    </row>
    <row r="26" spans="1:6" x14ac:dyDescent="0.25">
      <c r="B26" s="13" t="s">
        <v>55</v>
      </c>
      <c r="C26" s="8" t="s">
        <v>17</v>
      </c>
      <c r="D26" s="1" t="s">
        <v>121</v>
      </c>
      <c r="E26" s="1" t="s">
        <v>20</v>
      </c>
    </row>
    <row r="27" spans="1:6" x14ac:dyDescent="0.25">
      <c r="B27" s="15" t="s">
        <v>56</v>
      </c>
      <c r="C27" s="8">
        <v>1</v>
      </c>
      <c r="D27" s="1">
        <v>1</v>
      </c>
      <c r="E27" s="8">
        <f>C27*D27</f>
        <v>1</v>
      </c>
    </row>
    <row r="28" spans="1:6" ht="25.5" x14ac:dyDescent="0.25">
      <c r="B28" s="15" t="s">
        <v>63</v>
      </c>
      <c r="C28" s="8">
        <v>2</v>
      </c>
      <c r="D28" s="1">
        <v>1</v>
      </c>
      <c r="E28" s="8">
        <f>C28*D28</f>
        <v>2</v>
      </c>
    </row>
    <row r="29" spans="1:6" x14ac:dyDescent="0.25">
      <c r="B29" s="15" t="s">
        <v>57</v>
      </c>
      <c r="C29" s="8">
        <v>3</v>
      </c>
      <c r="D29" s="1">
        <v>2</v>
      </c>
      <c r="E29" s="8">
        <f>C29*D29</f>
        <v>6</v>
      </c>
    </row>
    <row r="30" spans="1:6" x14ac:dyDescent="0.25">
      <c r="B30" s="14"/>
      <c r="C30" s="5"/>
      <c r="D30" s="48" t="s">
        <v>22</v>
      </c>
      <c r="E30" s="8">
        <f>SUM(E27:E29)</f>
        <v>9</v>
      </c>
    </row>
    <row r="32" spans="1:6" x14ac:dyDescent="0.25">
      <c r="B32" s="16" t="s">
        <v>49</v>
      </c>
      <c r="C32" s="17">
        <f>E29+E24</f>
        <v>61</v>
      </c>
    </row>
    <row r="34" spans="1:8" ht="25.5" x14ac:dyDescent="0.25">
      <c r="A34" s="18" t="s">
        <v>54</v>
      </c>
      <c r="B34" s="45" t="s">
        <v>0</v>
      </c>
      <c r="C34" s="19" t="s">
        <v>17</v>
      </c>
      <c r="D34" s="3" t="s">
        <v>3</v>
      </c>
      <c r="E34" s="3" t="s">
        <v>29</v>
      </c>
    </row>
    <row r="35" spans="1:8" x14ac:dyDescent="0.25">
      <c r="A35" s="44" t="s">
        <v>24</v>
      </c>
      <c r="B35" s="47" t="s">
        <v>72</v>
      </c>
      <c r="C35" s="41">
        <v>2</v>
      </c>
      <c r="D35" s="20">
        <v>4</v>
      </c>
      <c r="E35" s="8">
        <f t="shared" ref="E35:E47" si="1">C35*D35</f>
        <v>8</v>
      </c>
    </row>
    <row r="36" spans="1:8" x14ac:dyDescent="0.25">
      <c r="A36" s="44" t="s">
        <v>27</v>
      </c>
      <c r="B36" s="47" t="s">
        <v>73</v>
      </c>
      <c r="C36" s="41">
        <v>1</v>
      </c>
      <c r="D36" s="20">
        <v>5</v>
      </c>
      <c r="E36" s="8">
        <f t="shared" si="1"/>
        <v>5</v>
      </c>
    </row>
    <row r="37" spans="1:8" x14ac:dyDescent="0.25">
      <c r="A37" s="44" t="s">
        <v>26</v>
      </c>
      <c r="B37" s="47" t="s">
        <v>74</v>
      </c>
      <c r="C37" s="41">
        <v>1</v>
      </c>
      <c r="D37" s="20">
        <v>4</v>
      </c>
      <c r="E37" s="8">
        <f t="shared" si="1"/>
        <v>4</v>
      </c>
      <c r="G37" s="62" t="s">
        <v>32</v>
      </c>
      <c r="H37" s="62" t="s">
        <v>87</v>
      </c>
    </row>
    <row r="38" spans="1:8" x14ac:dyDescent="0.25">
      <c r="A38" s="22" t="s">
        <v>64</v>
      </c>
      <c r="B38" s="47" t="s">
        <v>75</v>
      </c>
      <c r="C38" s="41">
        <v>1</v>
      </c>
      <c r="D38" s="20">
        <v>4</v>
      </c>
      <c r="E38" s="8">
        <f t="shared" si="1"/>
        <v>4</v>
      </c>
      <c r="G38" s="63" t="s">
        <v>88</v>
      </c>
      <c r="H38" s="63" t="s">
        <v>89</v>
      </c>
    </row>
    <row r="39" spans="1:8" x14ac:dyDescent="0.25">
      <c r="A39" s="44" t="s">
        <v>25</v>
      </c>
      <c r="B39" s="47" t="s">
        <v>76</v>
      </c>
      <c r="C39" s="41">
        <v>1</v>
      </c>
      <c r="D39" s="20">
        <v>3</v>
      </c>
      <c r="E39" s="8">
        <f t="shared" si="1"/>
        <v>3</v>
      </c>
      <c r="G39" s="63" t="s">
        <v>16</v>
      </c>
      <c r="H39" s="63" t="s">
        <v>90</v>
      </c>
    </row>
    <row r="40" spans="1:8" x14ac:dyDescent="0.25">
      <c r="A40" s="22" t="s">
        <v>65</v>
      </c>
      <c r="B40" s="47" t="s">
        <v>77</v>
      </c>
      <c r="C40" s="42">
        <v>0.5</v>
      </c>
      <c r="D40" s="21">
        <v>0</v>
      </c>
      <c r="E40" s="8">
        <f t="shared" si="1"/>
        <v>0</v>
      </c>
      <c r="G40" s="63" t="s">
        <v>91</v>
      </c>
      <c r="H40" s="64">
        <v>5</v>
      </c>
    </row>
    <row r="41" spans="1:8" x14ac:dyDescent="0.25">
      <c r="A41" s="44" t="s">
        <v>28</v>
      </c>
      <c r="B41" s="47" t="s">
        <v>78</v>
      </c>
      <c r="C41" s="39">
        <v>0.5</v>
      </c>
      <c r="D41" s="40">
        <v>4</v>
      </c>
      <c r="E41" s="17">
        <f t="shared" si="1"/>
        <v>2</v>
      </c>
    </row>
    <row r="42" spans="1:8" x14ac:dyDescent="0.25">
      <c r="A42" s="44" t="s">
        <v>66</v>
      </c>
      <c r="B42" s="47" t="s">
        <v>79</v>
      </c>
      <c r="C42" s="39">
        <v>2</v>
      </c>
      <c r="D42" s="40">
        <v>0</v>
      </c>
      <c r="E42" s="17">
        <f t="shared" si="1"/>
        <v>0</v>
      </c>
    </row>
    <row r="43" spans="1:8" x14ac:dyDescent="0.25">
      <c r="A43" s="44" t="s">
        <v>67</v>
      </c>
      <c r="B43" s="47" t="s">
        <v>80</v>
      </c>
      <c r="C43" s="39">
        <v>1</v>
      </c>
      <c r="D43" s="40">
        <v>2</v>
      </c>
      <c r="E43" s="17">
        <f t="shared" si="1"/>
        <v>2</v>
      </c>
    </row>
    <row r="44" spans="1:8" x14ac:dyDescent="0.25">
      <c r="A44" s="44" t="s">
        <v>68</v>
      </c>
      <c r="B44" s="47" t="s">
        <v>81</v>
      </c>
      <c r="C44" s="39">
        <v>1</v>
      </c>
      <c r="D44" s="40">
        <v>3</v>
      </c>
      <c r="E44" s="17">
        <f t="shared" si="1"/>
        <v>3</v>
      </c>
    </row>
    <row r="45" spans="1:8" x14ac:dyDescent="0.25">
      <c r="A45" s="44" t="s">
        <v>23</v>
      </c>
      <c r="B45" s="47" t="s">
        <v>82</v>
      </c>
      <c r="C45" s="39">
        <v>1</v>
      </c>
      <c r="D45" s="40">
        <v>5</v>
      </c>
      <c r="E45" s="17">
        <f t="shared" si="1"/>
        <v>5</v>
      </c>
    </row>
    <row r="46" spans="1:8" x14ac:dyDescent="0.25">
      <c r="A46" s="44" t="s">
        <v>69</v>
      </c>
      <c r="B46" s="47" t="s">
        <v>83</v>
      </c>
      <c r="C46" s="41">
        <v>1</v>
      </c>
      <c r="D46" s="40">
        <v>4</v>
      </c>
      <c r="E46" s="17">
        <f t="shared" si="1"/>
        <v>4</v>
      </c>
    </row>
    <row r="47" spans="1:8" ht="25.5" x14ac:dyDescent="0.25">
      <c r="A47" s="44" t="s">
        <v>70</v>
      </c>
      <c r="B47" s="47" t="s">
        <v>84</v>
      </c>
      <c r="C47" s="41">
        <v>1</v>
      </c>
      <c r="D47" s="40">
        <v>3</v>
      </c>
      <c r="E47" s="17">
        <f t="shared" si="1"/>
        <v>3</v>
      </c>
    </row>
    <row r="48" spans="1:8" x14ac:dyDescent="0.25">
      <c r="A48" s="22"/>
      <c r="B48" s="46"/>
      <c r="C48" s="23"/>
      <c r="D48" s="49" t="s">
        <v>58</v>
      </c>
      <c r="E48" s="17">
        <f>SUM(E35:E47)</f>
        <v>43</v>
      </c>
    </row>
    <row r="49" spans="1:9" x14ac:dyDescent="0.25">
      <c r="B49" s="24"/>
      <c r="C49" s="25"/>
      <c r="D49" s="10"/>
      <c r="E49" s="9"/>
    </row>
    <row r="50" spans="1:9" x14ac:dyDescent="0.25">
      <c r="B50" s="26" t="s">
        <v>31</v>
      </c>
      <c r="C50" s="17">
        <f>0.6+(0.01*E48)</f>
        <v>1.03</v>
      </c>
    </row>
    <row r="51" spans="1:9" x14ac:dyDescent="0.25">
      <c r="B51" s="27"/>
    </row>
    <row r="52" spans="1:9" ht="33.75" x14ac:dyDescent="0.25">
      <c r="A52" s="18" t="s">
        <v>59</v>
      </c>
      <c r="B52" s="28" t="s">
        <v>32</v>
      </c>
      <c r="C52" s="29" t="s">
        <v>17</v>
      </c>
      <c r="D52" s="50" t="s">
        <v>33</v>
      </c>
      <c r="E52" s="30" t="s">
        <v>29</v>
      </c>
    </row>
    <row r="53" spans="1:9" x14ac:dyDescent="0.25">
      <c r="A53" s="31" t="s">
        <v>34</v>
      </c>
      <c r="B53" s="32" t="s">
        <v>35</v>
      </c>
      <c r="C53" s="33">
        <v>1.5</v>
      </c>
      <c r="D53" s="31">
        <v>1</v>
      </c>
      <c r="E53" s="33">
        <f>SUM(D53*C53)</f>
        <v>1.5</v>
      </c>
    </row>
    <row r="54" spans="1:9" x14ac:dyDescent="0.25">
      <c r="A54" s="31" t="s">
        <v>36</v>
      </c>
      <c r="B54" s="32" t="s">
        <v>60</v>
      </c>
      <c r="C54" s="33">
        <v>-1</v>
      </c>
      <c r="D54" s="31">
        <v>3</v>
      </c>
      <c r="E54" s="33">
        <f t="shared" ref="E54:E60" si="2">(D54*C54)</f>
        <v>-3</v>
      </c>
    </row>
    <row r="55" spans="1:9" x14ac:dyDescent="0.25">
      <c r="A55" s="31" t="s">
        <v>37</v>
      </c>
      <c r="B55" s="32" t="s">
        <v>38</v>
      </c>
      <c r="C55" s="33">
        <v>0.5</v>
      </c>
      <c r="D55" s="31">
        <v>5</v>
      </c>
      <c r="E55" s="33">
        <f t="shared" si="2"/>
        <v>2.5</v>
      </c>
      <c r="G55" s="73"/>
      <c r="H55" s="73"/>
    </row>
    <row r="56" spans="1:9" x14ac:dyDescent="0.25">
      <c r="A56" s="31" t="s">
        <v>39</v>
      </c>
      <c r="B56" s="32" t="s">
        <v>40</v>
      </c>
      <c r="C56" s="33">
        <v>0.5</v>
      </c>
      <c r="D56" s="31">
        <v>5</v>
      </c>
      <c r="E56" s="33">
        <f t="shared" si="2"/>
        <v>2.5</v>
      </c>
      <c r="G56" s="72" t="s">
        <v>92</v>
      </c>
      <c r="H56" s="72"/>
      <c r="I56" s="63">
        <v>1</v>
      </c>
    </row>
    <row r="57" spans="1:9" x14ac:dyDescent="0.25">
      <c r="A57" s="31" t="s">
        <v>41</v>
      </c>
      <c r="B57" s="32" t="s">
        <v>42</v>
      </c>
      <c r="C57" s="33">
        <v>1</v>
      </c>
      <c r="D57" s="31">
        <v>3</v>
      </c>
      <c r="E57" s="33">
        <f t="shared" si="2"/>
        <v>3</v>
      </c>
      <c r="G57" s="72" t="s">
        <v>16</v>
      </c>
      <c r="H57" s="72"/>
      <c r="I57" s="63">
        <v>3</v>
      </c>
    </row>
    <row r="58" spans="1:9" x14ac:dyDescent="0.25">
      <c r="A58" s="31" t="s">
        <v>43</v>
      </c>
      <c r="B58" s="32" t="s">
        <v>44</v>
      </c>
      <c r="C58" s="33">
        <v>1</v>
      </c>
      <c r="D58" s="31">
        <v>5</v>
      </c>
      <c r="E58" s="33">
        <f t="shared" si="2"/>
        <v>5</v>
      </c>
      <c r="G58" s="72" t="s">
        <v>93</v>
      </c>
      <c r="H58" s="72"/>
      <c r="I58" s="63">
        <v>5</v>
      </c>
    </row>
    <row r="59" spans="1:9" x14ac:dyDescent="0.25">
      <c r="A59" s="31" t="s">
        <v>45</v>
      </c>
      <c r="B59" s="32" t="s">
        <v>46</v>
      </c>
      <c r="C59" s="33">
        <v>-1</v>
      </c>
      <c r="D59" s="31">
        <v>1</v>
      </c>
      <c r="E59" s="33">
        <f t="shared" si="2"/>
        <v>-1</v>
      </c>
      <c r="G59" s="65"/>
      <c r="H59" s="65"/>
    </row>
    <row r="60" spans="1:9" x14ac:dyDescent="0.25">
      <c r="A60" s="31" t="s">
        <v>47</v>
      </c>
      <c r="B60" s="32" t="s">
        <v>48</v>
      </c>
      <c r="C60" s="33">
        <v>2</v>
      </c>
      <c r="D60" s="31">
        <v>1</v>
      </c>
      <c r="E60" s="33">
        <f t="shared" si="2"/>
        <v>2</v>
      </c>
    </row>
    <row r="61" spans="1:9" x14ac:dyDescent="0.25">
      <c r="A61" s="71" t="s">
        <v>61</v>
      </c>
      <c r="B61" s="71"/>
      <c r="C61" s="71"/>
      <c r="D61" s="71"/>
      <c r="E61" s="33">
        <f>SUM(E53:E60)</f>
        <v>12.5</v>
      </c>
    </row>
    <row r="62" spans="1:9" x14ac:dyDescent="0.25">
      <c r="A62" s="34"/>
      <c r="B62" s="35"/>
      <c r="C62" s="35"/>
      <c r="D62" s="34"/>
      <c r="E62" s="36"/>
    </row>
    <row r="63" spans="1:9" x14ac:dyDescent="0.25">
      <c r="A63" s="34"/>
      <c r="B63" s="37" t="s">
        <v>62</v>
      </c>
      <c r="C63" s="38">
        <f>1.4+(-0.03*E61)</f>
        <v>1.0249999999999999</v>
      </c>
      <c r="D63" s="34"/>
      <c r="E63" s="36"/>
    </row>
    <row r="64" spans="1:9" x14ac:dyDescent="0.25">
      <c r="A64" s="34"/>
      <c r="B64" s="35"/>
      <c r="C64" s="35"/>
      <c r="D64" s="34"/>
      <c r="E64" s="36"/>
    </row>
    <row r="65" spans="2:4" x14ac:dyDescent="0.25">
      <c r="B65" s="53" t="s">
        <v>30</v>
      </c>
      <c r="C65" s="54">
        <f>C32*C50*C63</f>
        <v>64.400749999999988</v>
      </c>
    </row>
    <row r="67" spans="2:4" x14ac:dyDescent="0.25">
      <c r="B67" s="11" t="s">
        <v>50</v>
      </c>
      <c r="C67" s="55">
        <f>C65*20</f>
        <v>1288.0149999999999</v>
      </c>
      <c r="D67" s="51"/>
    </row>
    <row r="68" spans="2:4" x14ac:dyDescent="0.25">
      <c r="B68" s="11" t="s">
        <v>51</v>
      </c>
      <c r="C68" s="56">
        <f>C67/40</f>
        <v>32.200374999999994</v>
      </c>
      <c r="D68" s="51"/>
    </row>
    <row r="69" spans="2:4" x14ac:dyDescent="0.25">
      <c r="B69" s="11" t="s">
        <v>52</v>
      </c>
      <c r="C69" s="57">
        <f>ROUND(C68/4,0)</f>
        <v>8</v>
      </c>
      <c r="D69" s="51"/>
    </row>
    <row r="70" spans="2:4" x14ac:dyDescent="0.25">
      <c r="B70" s="11" t="s">
        <v>53</v>
      </c>
      <c r="C70" s="58">
        <f>(C69*100)/40</f>
        <v>20</v>
      </c>
      <c r="D70" s="51"/>
    </row>
  </sheetData>
  <mergeCells count="5">
    <mergeCell ref="A61:D61"/>
    <mergeCell ref="G56:H56"/>
    <mergeCell ref="G57:H57"/>
    <mergeCell ref="G58:H58"/>
    <mergeCell ref="G55:H55"/>
  </mergeCells>
  <phoneticPr fontId="7" type="noConversion"/>
  <pageMargins left="0.39370078740157483" right="0.39370078740157483" top="0.74803149606299213" bottom="0.74803149606299213" header="0.31496062992125984" footer="0.31496062992125984"/>
  <pageSetup orientation="portrait" horizontalDpi="300" verticalDpi="300" r:id="rId1"/>
  <headerFooter>
    <oddHeader>&amp;CCÁLCULO DE MESES A PARTIR DE PUNTOS DE CASO DE USO&amp;R&amp;P DE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2"/>
  <sheetViews>
    <sheetView topLeftCell="C21" workbookViewId="0">
      <selection activeCell="H41" sqref="H41:I42"/>
    </sheetView>
  </sheetViews>
  <sheetFormatPr baseColWidth="10" defaultRowHeight="15" x14ac:dyDescent="0.25"/>
  <sheetData>
    <row r="4" spans="1:13" x14ac:dyDescent="0.25">
      <c r="A4" t="s">
        <v>94</v>
      </c>
    </row>
    <row r="16" spans="1:13" x14ac:dyDescent="0.25">
      <c r="B16" s="74" t="s">
        <v>95</v>
      </c>
      <c r="C16" s="74"/>
      <c r="D16" s="74" t="s">
        <v>96</v>
      </c>
      <c r="E16" s="74"/>
      <c r="F16" s="74" t="s">
        <v>97</v>
      </c>
      <c r="G16" s="74"/>
      <c r="H16" s="74" t="s">
        <v>98</v>
      </c>
      <c r="I16" s="74"/>
      <c r="J16" s="74" t="s">
        <v>99</v>
      </c>
      <c r="K16" s="74"/>
      <c r="L16" s="74" t="s">
        <v>100</v>
      </c>
      <c r="M16" s="74"/>
    </row>
    <row r="17" spans="2:13" x14ac:dyDescent="0.2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</row>
    <row r="18" spans="2:13" x14ac:dyDescent="0.2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2:13" x14ac:dyDescent="0.25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spans="2:13" x14ac:dyDescent="0.25"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</row>
    <row r="21" spans="2:13" x14ac:dyDescent="0.25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2:13" x14ac:dyDescent="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2:13" x14ac:dyDescent="0.2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</row>
    <row r="24" spans="2:13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</row>
    <row r="25" spans="2:13" x14ac:dyDescent="0.2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</row>
    <row r="26" spans="2:13" x14ac:dyDescent="0.2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</row>
    <row r="27" spans="2:13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2:13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</row>
    <row r="29" spans="2:13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</row>
    <row r="30" spans="2:13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</row>
    <row r="31" spans="2:13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</row>
    <row r="34" spans="2:9" x14ac:dyDescent="0.25">
      <c r="B34" s="74" t="s">
        <v>1</v>
      </c>
      <c r="C34" s="74"/>
      <c r="D34" s="74" t="s">
        <v>101</v>
      </c>
      <c r="E34" s="74"/>
      <c r="F34" s="74" t="s">
        <v>102</v>
      </c>
      <c r="G34" s="74"/>
      <c r="H34" s="74" t="s">
        <v>87</v>
      </c>
      <c r="I34" s="74"/>
    </row>
    <row r="35" spans="2:9" x14ac:dyDescent="0.25">
      <c r="B35" s="74" t="s">
        <v>103</v>
      </c>
      <c r="C35" s="74"/>
      <c r="D35" s="74" t="s">
        <v>107</v>
      </c>
      <c r="E35" s="74"/>
      <c r="F35" s="74"/>
      <c r="G35" s="74"/>
      <c r="H35" s="74"/>
      <c r="I35" s="74"/>
    </row>
    <row r="36" spans="2:9" x14ac:dyDescent="0.25">
      <c r="B36" s="74"/>
      <c r="C36" s="74"/>
      <c r="D36" s="74"/>
      <c r="E36" s="74"/>
      <c r="F36" s="74"/>
      <c r="G36" s="74"/>
      <c r="H36" s="74"/>
      <c r="I36" s="74"/>
    </row>
    <row r="37" spans="2:9" x14ac:dyDescent="0.25">
      <c r="B37" s="74" t="s">
        <v>104</v>
      </c>
      <c r="C37" s="74"/>
      <c r="D37" s="74" t="s">
        <v>108</v>
      </c>
      <c r="E37" s="74"/>
      <c r="F37" s="74"/>
      <c r="G37" s="74"/>
      <c r="H37" s="74"/>
      <c r="I37" s="74"/>
    </row>
    <row r="38" spans="2:9" x14ac:dyDescent="0.25">
      <c r="B38" s="74"/>
      <c r="C38" s="74"/>
      <c r="D38" s="74"/>
      <c r="E38" s="74"/>
      <c r="F38" s="74"/>
      <c r="G38" s="74"/>
      <c r="H38" s="74"/>
      <c r="I38" s="74"/>
    </row>
    <row r="39" spans="2:9" x14ac:dyDescent="0.25">
      <c r="B39" s="74" t="s">
        <v>105</v>
      </c>
      <c r="C39" s="74"/>
      <c r="D39" s="74" t="s">
        <v>109</v>
      </c>
      <c r="E39" s="74"/>
      <c r="F39" s="74"/>
      <c r="G39" s="74"/>
      <c r="H39" s="74"/>
      <c r="I39" s="74"/>
    </row>
    <row r="40" spans="2:9" x14ac:dyDescent="0.25">
      <c r="B40" s="74"/>
      <c r="C40" s="74"/>
      <c r="D40" s="74"/>
      <c r="E40" s="74"/>
      <c r="F40" s="74"/>
      <c r="G40" s="74"/>
      <c r="H40" s="74"/>
      <c r="I40" s="74"/>
    </row>
    <row r="41" spans="2:9" x14ac:dyDescent="0.25">
      <c r="B41" s="74" t="s">
        <v>106</v>
      </c>
      <c r="C41" s="74"/>
      <c r="D41" s="74" t="s">
        <v>110</v>
      </c>
      <c r="E41" s="74"/>
      <c r="F41" s="74"/>
      <c r="G41" s="74"/>
      <c r="H41" s="74"/>
      <c r="I41" s="74"/>
    </row>
    <row r="42" spans="2:9" x14ac:dyDescent="0.25">
      <c r="B42" s="74"/>
      <c r="C42" s="74"/>
      <c r="D42" s="74"/>
      <c r="E42" s="74"/>
      <c r="F42" s="74"/>
      <c r="G42" s="74"/>
      <c r="H42" s="74"/>
      <c r="I42" s="74"/>
    </row>
  </sheetData>
  <mergeCells count="116">
    <mergeCell ref="B16:C16"/>
    <mergeCell ref="D16:E16"/>
    <mergeCell ref="F16:G16"/>
    <mergeCell ref="B17:C17"/>
    <mergeCell ref="B18:C18"/>
    <mergeCell ref="B19:C19"/>
    <mergeCell ref="D17:E17"/>
    <mergeCell ref="F17:G17"/>
    <mergeCell ref="D18:E18"/>
    <mergeCell ref="F18:G18"/>
    <mergeCell ref="D19:E19"/>
    <mergeCell ref="F19:G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D20:E20"/>
    <mergeCell ref="F20:G20"/>
    <mergeCell ref="D21:E21"/>
    <mergeCell ref="F21:G21"/>
    <mergeCell ref="D27:E27"/>
    <mergeCell ref="F27:G27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H25:I25"/>
    <mergeCell ref="H26:I26"/>
    <mergeCell ref="H27:I27"/>
    <mergeCell ref="H28:I28"/>
    <mergeCell ref="H29:I29"/>
    <mergeCell ref="H16:I16"/>
    <mergeCell ref="J16:K16"/>
    <mergeCell ref="L16:M16"/>
    <mergeCell ref="H17:I17"/>
    <mergeCell ref="H18:I18"/>
    <mergeCell ref="H19:I19"/>
    <mergeCell ref="H22:I22"/>
    <mergeCell ref="H23:I23"/>
    <mergeCell ref="H24:I24"/>
    <mergeCell ref="H20:I20"/>
    <mergeCell ref="H21:I21"/>
    <mergeCell ref="J22:K22"/>
    <mergeCell ref="L22:M22"/>
    <mergeCell ref="L28:M28"/>
    <mergeCell ref="J23:K23"/>
    <mergeCell ref="L23:M23"/>
    <mergeCell ref="J24:K24"/>
    <mergeCell ref="L24:M24"/>
    <mergeCell ref="J25:K25"/>
    <mergeCell ref="L25:M25"/>
    <mergeCell ref="J17:K17"/>
    <mergeCell ref="L17:M17"/>
    <mergeCell ref="J18:K18"/>
    <mergeCell ref="L18:M18"/>
    <mergeCell ref="J19:K19"/>
    <mergeCell ref="L19:M19"/>
    <mergeCell ref="J20:K20"/>
    <mergeCell ref="L20:M20"/>
    <mergeCell ref="J21:K21"/>
    <mergeCell ref="L21:M21"/>
    <mergeCell ref="L31:M31"/>
    <mergeCell ref="J26:K26"/>
    <mergeCell ref="L26:M26"/>
    <mergeCell ref="J27:K27"/>
    <mergeCell ref="L27:M27"/>
    <mergeCell ref="J28:K28"/>
    <mergeCell ref="B34:C34"/>
    <mergeCell ref="D34:E34"/>
    <mergeCell ref="F34:G34"/>
    <mergeCell ref="H34:I34"/>
    <mergeCell ref="H30:I30"/>
    <mergeCell ref="H31:I31"/>
    <mergeCell ref="L29:M29"/>
    <mergeCell ref="J30:K30"/>
    <mergeCell ref="L30:M30"/>
    <mergeCell ref="D28:E28"/>
    <mergeCell ref="F28:G28"/>
    <mergeCell ref="D29:E29"/>
    <mergeCell ref="F29:G29"/>
    <mergeCell ref="B29:C29"/>
    <mergeCell ref="B30:C30"/>
    <mergeCell ref="B31:C31"/>
    <mergeCell ref="B35:C36"/>
    <mergeCell ref="J29:K29"/>
    <mergeCell ref="D31:E31"/>
    <mergeCell ref="F31:G31"/>
    <mergeCell ref="D30:E30"/>
    <mergeCell ref="F30:G30"/>
    <mergeCell ref="D35:E36"/>
    <mergeCell ref="F35:G36"/>
    <mergeCell ref="H35:I36"/>
    <mergeCell ref="J31:K31"/>
    <mergeCell ref="D37:E38"/>
    <mergeCell ref="F37:G38"/>
    <mergeCell ref="H37:I38"/>
    <mergeCell ref="F39:G40"/>
    <mergeCell ref="H39:I40"/>
    <mergeCell ref="D41:E42"/>
    <mergeCell ref="F41:G42"/>
    <mergeCell ref="H41:I42"/>
    <mergeCell ref="B37:C38"/>
    <mergeCell ref="B39:C40"/>
    <mergeCell ref="B41:C42"/>
    <mergeCell ref="D39:E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de Casos de Uso</vt:lpstr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Ángeles</dc:creator>
  <cp:lastModifiedBy>Hector Moises Herrera</cp:lastModifiedBy>
  <cp:lastPrinted>2017-05-12T15:20:28Z</cp:lastPrinted>
  <dcterms:created xsi:type="dcterms:W3CDTF">2009-03-13T00:04:23Z</dcterms:created>
  <dcterms:modified xsi:type="dcterms:W3CDTF">2017-05-13T04:57:33Z</dcterms:modified>
</cp:coreProperties>
</file>