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4 Umstellung 9120 + 9124\572 Regensburg v17.06.04\"/>
    </mc:Choice>
  </mc:AlternateContent>
  <xr:revisionPtr revIDLastSave="0" documentId="13_ncr:1_{A209768F-9949-44CB-804F-5F922C9DBFFC}" xr6:coauthVersionLast="47" xr6:coauthVersionMax="47" xr10:uidLastSave="{00000000-0000-0000-0000-000000000000}"/>
  <bookViews>
    <workbookView xWindow="-23148" yWindow="1272" windowWidth="23256" windowHeight="12576" tabRatio="838" activeTab="4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3" i="30" l="1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193" i="30"/>
  <c r="A196" i="30" s="1"/>
  <c r="A189" i="30"/>
  <c r="A192" i="30" s="1"/>
  <c r="A185" i="30"/>
  <c r="A188" i="30" s="1"/>
  <c r="A181" i="30"/>
  <c r="A184" i="30" s="1"/>
  <c r="A177" i="30"/>
  <c r="A180" i="30" s="1"/>
  <c r="A173" i="30"/>
  <c r="A176" i="30" s="1"/>
  <c r="A7" i="34"/>
  <c r="A18" i="36"/>
  <c r="A20" i="50"/>
  <c r="A19" i="50"/>
  <c r="A20" i="33"/>
  <c r="A41" i="9"/>
  <c r="D12" i="3"/>
  <c r="G12" i="3"/>
  <c r="F12" i="3"/>
  <c r="A40" i="9" s="1"/>
  <c r="A175" i="30" l="1"/>
  <c r="A183" i="30"/>
  <c r="A199" i="30"/>
  <c r="A191" i="30"/>
  <c r="A43" i="9"/>
  <c r="A8" i="9"/>
  <c r="A19" i="9"/>
  <c r="A20" i="9"/>
  <c r="A178" i="30"/>
  <c r="A186" i="30"/>
  <c r="A194" i="30"/>
  <c r="A202" i="30"/>
  <c r="A179" i="30"/>
  <c r="A187" i="30"/>
  <c r="A195" i="30"/>
  <c r="A203" i="30"/>
  <c r="A174" i="30"/>
  <c r="A182" i="30"/>
  <c r="A190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L5" i="44" s="1"/>
  <c r="F5" i="44"/>
  <c r="E6" i="44"/>
  <c r="F6" i="44"/>
  <c r="E7" i="44"/>
  <c r="M7" i="44" s="1"/>
  <c r="N7" i="44" s="1"/>
  <c r="F7" i="44"/>
  <c r="E8" i="44"/>
  <c r="F8" i="44"/>
  <c r="E9" i="44"/>
  <c r="M9" i="44" s="1"/>
  <c r="N9" i="44" s="1"/>
  <c r="F9" i="44"/>
  <c r="E10" i="44"/>
  <c r="F10" i="44"/>
  <c r="E11" i="44"/>
  <c r="F11" i="44"/>
  <c r="E12" i="44"/>
  <c r="F12" i="44"/>
  <c r="E13" i="44"/>
  <c r="F13" i="44"/>
  <c r="E14" i="44"/>
  <c r="F14" i="44"/>
  <c r="E15" i="44"/>
  <c r="L15" i="44" s="1"/>
  <c r="F15" i="44"/>
  <c r="E16" i="44"/>
  <c r="F16" i="44"/>
  <c r="E17" i="44"/>
  <c r="M17" i="44" s="1"/>
  <c r="N17" i="44" s="1"/>
  <c r="F17" i="44"/>
  <c r="E18" i="44"/>
  <c r="F18" i="44"/>
  <c r="E19" i="44"/>
  <c r="F19" i="44"/>
  <c r="E20" i="44"/>
  <c r="F20" i="44"/>
  <c r="E21" i="44"/>
  <c r="M21" i="44" s="1"/>
  <c r="N21" i="44" s="1"/>
  <c r="F21" i="44"/>
  <c r="E22" i="44"/>
  <c r="M22" i="44" s="1"/>
  <c r="N22" i="44" s="1"/>
  <c r="F22" i="44"/>
  <c r="E23" i="44"/>
  <c r="M23" i="44" s="1"/>
  <c r="N23" i="44" s="1"/>
  <c r="F23" i="44"/>
  <c r="E24" i="44"/>
  <c r="L24" i="44" s="1"/>
  <c r="F24" i="44"/>
  <c r="E25" i="44"/>
  <c r="L25" i="44" s="1"/>
  <c r="F25" i="44"/>
  <c r="E26" i="44"/>
  <c r="L26" i="44" s="1"/>
  <c r="F26" i="44"/>
  <c r="E27" i="44"/>
  <c r="F27" i="44"/>
  <c r="E28" i="44"/>
  <c r="F28" i="44"/>
  <c r="E29" i="44"/>
  <c r="F29" i="44"/>
  <c r="E30" i="44"/>
  <c r="M30" i="44" s="1"/>
  <c r="N30" i="44" s="1"/>
  <c r="F30" i="44"/>
  <c r="E31" i="44"/>
  <c r="M31" i="44" s="1"/>
  <c r="N31" i="44" s="1"/>
  <c r="F31" i="44"/>
  <c r="E32" i="44"/>
  <c r="L32" i="44" s="1"/>
  <c r="F32" i="44"/>
  <c r="E33" i="44"/>
  <c r="L33" i="44" s="1"/>
  <c r="F33" i="44"/>
  <c r="E34" i="44"/>
  <c r="F34" i="44"/>
  <c r="E35" i="44"/>
  <c r="L35" i="44" s="1"/>
  <c r="F35" i="44"/>
  <c r="E36" i="44"/>
  <c r="F36" i="44"/>
  <c r="E37" i="44"/>
  <c r="L37" i="44" s="1"/>
  <c r="F37" i="44"/>
  <c r="E38" i="44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I7" i="44" s="1"/>
  <c r="C8" i="44"/>
  <c r="I8" i="44" s="1"/>
  <c r="C9" i="44"/>
  <c r="C10" i="44"/>
  <c r="C11" i="44"/>
  <c r="C12" i="44"/>
  <c r="I12" i="44" s="1"/>
  <c r="C13" i="44"/>
  <c r="C14" i="44"/>
  <c r="I14" i="44" s="1"/>
  <c r="C15" i="44"/>
  <c r="I15" i="44" s="1"/>
  <c r="C16" i="44"/>
  <c r="I16" i="44" s="1"/>
  <c r="C17" i="44"/>
  <c r="C18" i="44"/>
  <c r="C19" i="44"/>
  <c r="C20" i="44"/>
  <c r="I20" i="44" s="1"/>
  <c r="C21" i="44"/>
  <c r="C22" i="44"/>
  <c r="I22" i="44" s="1"/>
  <c r="C23" i="44"/>
  <c r="I23" i="44" s="1"/>
  <c r="C24" i="44"/>
  <c r="I24" i="44" s="1"/>
  <c r="C25" i="44"/>
  <c r="C26" i="44"/>
  <c r="C27" i="44"/>
  <c r="C28" i="44"/>
  <c r="I28" i="44" s="1"/>
  <c r="C29" i="44"/>
  <c r="C30" i="44"/>
  <c r="I30" i="44" s="1"/>
  <c r="C31" i="44"/>
  <c r="C32" i="44"/>
  <c r="I32" i="44" s="1"/>
  <c r="C33" i="44"/>
  <c r="C34" i="44"/>
  <c r="C35" i="44"/>
  <c r="I35" i="44" s="1"/>
  <c r="C36" i="44"/>
  <c r="C37" i="44"/>
  <c r="C38" i="44"/>
  <c r="I38" i="44" s="1"/>
  <c r="C39" i="44"/>
  <c r="C40" i="44"/>
  <c r="I40" i="44" s="1"/>
  <c r="C41" i="44"/>
  <c r="C42" i="44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I37" i="44"/>
  <c r="H37" i="44"/>
  <c r="G37" i="44"/>
  <c r="B37" i="44"/>
  <c r="M36" i="44"/>
  <c r="N36" i="44" s="1"/>
  <c r="L36" i="44"/>
  <c r="I36" i="44"/>
  <c r="H36" i="44"/>
  <c r="G36" i="44"/>
  <c r="B36" i="44"/>
  <c r="M35" i="44"/>
  <c r="N35" i="44" s="1"/>
  <c r="H35" i="44"/>
  <c r="G35" i="44"/>
  <c r="B35" i="44"/>
  <c r="M34" i="44"/>
  <c r="N34" i="44" s="1"/>
  <c r="L34" i="44"/>
  <c r="I34" i="44"/>
  <c r="H34" i="44"/>
  <c r="G34" i="44"/>
  <c r="B34" i="44"/>
  <c r="I33" i="44"/>
  <c r="H33" i="44"/>
  <c r="G33" i="44"/>
  <c r="B33" i="44"/>
  <c r="M32" i="44"/>
  <c r="N32" i="44" s="1"/>
  <c r="H32" i="44"/>
  <c r="G32" i="44"/>
  <c r="B32" i="44"/>
  <c r="L31" i="44"/>
  <c r="I31" i="44"/>
  <c r="H31" i="44"/>
  <c r="G31" i="44"/>
  <c r="B31" i="44"/>
  <c r="L30" i="44"/>
  <c r="H30" i="44"/>
  <c r="G30" i="44"/>
  <c r="B30" i="44"/>
  <c r="M29" i="44"/>
  <c r="N29" i="44" s="1"/>
  <c r="L29" i="44"/>
  <c r="I29" i="44"/>
  <c r="H29" i="44"/>
  <c r="G29" i="44"/>
  <c r="B29" i="44"/>
  <c r="M28" i="44"/>
  <c r="N28" i="44" s="1"/>
  <c r="L28" i="44"/>
  <c r="H28" i="44"/>
  <c r="G28" i="44"/>
  <c r="B28" i="44"/>
  <c r="M27" i="44"/>
  <c r="N27" i="44" s="1"/>
  <c r="L27" i="44"/>
  <c r="I27" i="44"/>
  <c r="H27" i="44"/>
  <c r="G27" i="44"/>
  <c r="B27" i="44"/>
  <c r="M26" i="44"/>
  <c r="N26" i="44" s="1"/>
  <c r="I26" i="44"/>
  <c r="H26" i="44"/>
  <c r="G26" i="44"/>
  <c r="B26" i="44"/>
  <c r="M25" i="44"/>
  <c r="N25" i="44" s="1"/>
  <c r="I25" i="44"/>
  <c r="H25" i="44"/>
  <c r="G25" i="44"/>
  <c r="B25" i="44"/>
  <c r="M24" i="44"/>
  <c r="N24" i="44" s="1"/>
  <c r="H24" i="44"/>
  <c r="G24" i="44"/>
  <c r="B24" i="44"/>
  <c r="L23" i="44"/>
  <c r="H23" i="44"/>
  <c r="G23" i="44"/>
  <c r="B23" i="44"/>
  <c r="H22" i="44"/>
  <c r="G22" i="44"/>
  <c r="B22" i="44"/>
  <c r="I21" i="44"/>
  <c r="H21" i="44"/>
  <c r="G21" i="44"/>
  <c r="B21" i="44"/>
  <c r="M20" i="44"/>
  <c r="N20" i="44" s="1"/>
  <c r="L20" i="44"/>
  <c r="H20" i="44"/>
  <c r="G20" i="44"/>
  <c r="B20" i="44"/>
  <c r="M19" i="44"/>
  <c r="N19" i="44" s="1"/>
  <c r="L19" i="44"/>
  <c r="I19" i="44"/>
  <c r="H19" i="44"/>
  <c r="G19" i="44"/>
  <c r="B19" i="44"/>
  <c r="M18" i="44"/>
  <c r="N18" i="44" s="1"/>
  <c r="L18" i="44"/>
  <c r="I18" i="44"/>
  <c r="H18" i="44"/>
  <c r="G18" i="44"/>
  <c r="B18" i="44"/>
  <c r="I17" i="44"/>
  <c r="H17" i="44"/>
  <c r="G17" i="44"/>
  <c r="B17" i="44"/>
  <c r="M16" i="44"/>
  <c r="N16" i="44" s="1"/>
  <c r="L16" i="44"/>
  <c r="H16" i="44"/>
  <c r="G16" i="44"/>
  <c r="B16" i="44"/>
  <c r="M15" i="44"/>
  <c r="N15" i="44" s="1"/>
  <c r="H15" i="44"/>
  <c r="G15" i="44"/>
  <c r="B15" i="44"/>
  <c r="M14" i="44"/>
  <c r="N14" i="44" s="1"/>
  <c r="L14" i="44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L12" i="44"/>
  <c r="H12" i="44"/>
  <c r="G12" i="44"/>
  <c r="B12" i="44"/>
  <c r="M11" i="44"/>
  <c r="N11" i="44" s="1"/>
  <c r="L11" i="44"/>
  <c r="I11" i="44"/>
  <c r="H11" i="44"/>
  <c r="G11" i="44"/>
  <c r="B11" i="44"/>
  <c r="M10" i="44"/>
  <c r="N10" i="44" s="1"/>
  <c r="L10" i="44"/>
  <c r="I10" i="44"/>
  <c r="H10" i="44"/>
  <c r="G10" i="44"/>
  <c r="B10" i="44"/>
  <c r="L9" i="44"/>
  <c r="I9" i="44"/>
  <c r="H9" i="44"/>
  <c r="G9" i="44"/>
  <c r="B9" i="44"/>
  <c r="M8" i="44"/>
  <c r="N8" i="44" s="1"/>
  <c r="L8" i="44"/>
  <c r="H8" i="44"/>
  <c r="G8" i="44"/>
  <c r="B8" i="44"/>
  <c r="H7" i="44"/>
  <c r="G7" i="44"/>
  <c r="B7" i="44"/>
  <c r="M6" i="44"/>
  <c r="N6" i="44" s="1"/>
  <c r="L6" i="44"/>
  <c r="H6" i="44"/>
  <c r="G6" i="44"/>
  <c r="B6" i="44"/>
  <c r="M5" i="44"/>
  <c r="N5" i="44" s="1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2" i="50"/>
  <c r="A318" i="33"/>
  <c r="E21" i="3"/>
  <c r="A320" i="50"/>
  <c r="A320" i="33"/>
  <c r="E22" i="3"/>
  <c r="E25" i="3"/>
  <c r="A314" i="50"/>
  <c r="E23" i="3"/>
  <c r="A316" i="50"/>
  <c r="A318" i="50"/>
  <c r="A312" i="33"/>
  <c r="A316" i="33"/>
  <c r="A314" i="33"/>
  <c r="M33" i="44" l="1"/>
  <c r="N33" i="44" s="1"/>
  <c r="L22" i="44"/>
  <c r="L21" i="44"/>
  <c r="L17" i="44"/>
  <c r="L7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A165" i="30" s="1"/>
  <c r="N45" i="8"/>
  <c r="A169" i="30" s="1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24" i="30" l="1"/>
  <c r="A122" i="30"/>
  <c r="A123" i="30"/>
  <c r="A120" i="30"/>
  <c r="A119" i="30"/>
  <c r="A118" i="30"/>
  <c r="A116" i="30"/>
  <c r="A114" i="30"/>
  <c r="A115" i="30"/>
  <c r="A112" i="30"/>
  <c r="A110" i="30"/>
  <c r="A111" i="30"/>
  <c r="A40" i="30"/>
  <c r="A38" i="30"/>
  <c r="A39" i="30"/>
  <c r="A36" i="30"/>
  <c r="A34" i="30"/>
  <c r="A35" i="30"/>
  <c r="A32" i="30"/>
  <c r="A31" i="30"/>
  <c r="A30" i="30"/>
  <c r="A28" i="30"/>
  <c r="A26" i="30"/>
  <c r="A27" i="30"/>
  <c r="A24" i="30"/>
  <c r="A22" i="30"/>
  <c r="A23" i="30"/>
  <c r="A20" i="30"/>
  <c r="A18" i="30"/>
  <c r="A19" i="30"/>
  <c r="A16" i="30"/>
  <c r="A14" i="30"/>
  <c r="A15" i="30"/>
  <c r="A12" i="30"/>
  <c r="A10" i="30"/>
  <c r="A11" i="30"/>
  <c r="A128" i="30"/>
  <c r="A126" i="30"/>
  <c r="A127" i="30"/>
  <c r="A108" i="30"/>
  <c r="A106" i="30"/>
  <c r="A107" i="30"/>
  <c r="A92" i="30"/>
  <c r="A90" i="30"/>
  <c r="A91" i="30"/>
  <c r="A88" i="30"/>
  <c r="A86" i="30"/>
  <c r="A87" i="30"/>
  <c r="A84" i="30"/>
  <c r="A82" i="30"/>
  <c r="A83" i="30"/>
  <c r="A80" i="30"/>
  <c r="A79" i="30"/>
  <c r="A78" i="30"/>
  <c r="A76" i="30"/>
  <c r="A74" i="30"/>
  <c r="A75" i="30"/>
  <c r="A72" i="30"/>
  <c r="A71" i="30"/>
  <c r="A68" i="30"/>
  <c r="A66" i="30"/>
  <c r="A70" i="30" s="1"/>
  <c r="A67" i="30"/>
  <c r="A64" i="30"/>
  <c r="A62" i="30"/>
  <c r="A63" i="30"/>
  <c r="A60" i="30"/>
  <c r="A58" i="30"/>
  <c r="A59" i="30"/>
  <c r="A56" i="30"/>
  <c r="A54" i="30"/>
  <c r="A55" i="30"/>
  <c r="A52" i="30"/>
  <c r="A50" i="30"/>
  <c r="A51" i="30"/>
  <c r="A48" i="30"/>
  <c r="A47" i="30"/>
  <c r="A46" i="30"/>
  <c r="A44" i="30"/>
  <c r="A42" i="30"/>
  <c r="A43" i="30"/>
  <c r="A104" i="30"/>
  <c r="A102" i="30"/>
  <c r="A103" i="30"/>
  <c r="A100" i="30"/>
  <c r="A99" i="30"/>
  <c r="A98" i="30"/>
  <c r="A96" i="30"/>
  <c r="A95" i="30"/>
  <c r="A94" i="30"/>
  <c r="A132" i="30"/>
  <c r="A130" i="30"/>
  <c r="A131" i="30"/>
  <c r="A136" i="30"/>
  <c r="A135" i="30"/>
  <c r="A134" i="30"/>
  <c r="A140" i="30"/>
  <c r="A138" i="30"/>
  <c r="A139" i="30"/>
  <c r="A144" i="30"/>
  <c r="A143" i="30"/>
  <c r="A142" i="30"/>
  <c r="A172" i="30"/>
  <c r="A170" i="30"/>
  <c r="A171" i="30"/>
  <c r="A168" i="30"/>
  <c r="A166" i="30"/>
  <c r="A167" i="30"/>
  <c r="A164" i="30"/>
  <c r="A163" i="30"/>
  <c r="A162" i="30"/>
  <c r="A160" i="30"/>
  <c r="A158" i="30"/>
  <c r="A159" i="30"/>
  <c r="A154" i="30"/>
  <c r="A156" i="30"/>
  <c r="A155" i="30"/>
  <c r="A152" i="30"/>
  <c r="A150" i="30"/>
  <c r="A151" i="30"/>
  <c r="A148" i="30"/>
  <c r="A147" i="30"/>
  <c r="A146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<sst xmlns="http://schemas.openxmlformats.org/spreadsheetml/2006/main" count="2517" uniqueCount="1687">
  <si>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</si>
  <si>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</si>
  <si>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</si>
  <si>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</si>
  <si>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</si>
  <si>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</si>
  <si>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</si>
  <si>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</si>
  <si>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</si>
  <si>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</si>
  <si>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</si>
  <si>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</si>
  <si>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</si>
  <si>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</si>
  <si>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</si>
  <si>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</si>
  <si>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</si>
  <si>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</si>
  <si>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</si>
  <si>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</si>
  <si>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</si>
  <si>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</si>
  <si>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</si>
  <si>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</si>
  <si>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</si>
  <si>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</si>
  <si>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</si>
  <si>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</si>
  <si>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</si>
  <si>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</si>
  <si>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</si>
  <si>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</si>
  <si>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</si>
  <si>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</si>
  <si>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</si>
  <si>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</si>
  <si>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</si>
  <si>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</si>
  <si>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</si>
  <si>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</si>
  <si>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</si>
  <si>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</si>
  <si>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</si>
  <si>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</si>
  <si>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</si>
  <si>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</si>
  <si>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</si>
  <si>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</si>
  <si>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</si>
  <si>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</si>
  <si>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</si>
  <si>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</si>
  <si>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</si>
  <si>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</si>
  <si>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</si>
  <si>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</si>
  <si>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</si>
  <si>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</si>
  <si>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</si>
  <si>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</si>
  <si>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</si>
  <si>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</si>
  <si>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</si>
  <si>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</si>
  <si>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</si>
  <si>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</si>
  <si>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</si>
  <si>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</si>
  <si>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</si>
  <si>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</si>
  <si>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</si>
  <si>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</si>
  <si>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</si>
  <si>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</si>
  <si>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</si>
  <si>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</si>
  <si>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</si>
  <si>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</si>
  <si>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</si>
  <si>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</si>
  <si>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</si>
  <si>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</si>
  <si>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</si>
  <si>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</si>
  <si>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</si>
  <si>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</si>
  <si>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</si>
  <si>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</si>
  <si>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</si>
  <si>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</si>
  <si>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</si>
  <si>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</si>
  <si>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</si>
  <si>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</si>
  <si>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</si>
  <si>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</si>
  <si>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</si>
  <si>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</si>
  <si>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</si>
  <si>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</si>
  <si>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</si>
  <si>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</si>
  <si>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</si>
  <si>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</si>
  <si>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</si>
  <si>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</si>
  <si>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</si>
  <si>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</si>
  <si>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</si>
  <si>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</si>
  <si>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</si>
  <si>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</si>
  <si>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</si>
  <si>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</si>
  <si>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</si>
  <si>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</si>
  <si>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</si>
  <si>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</si>
  <si>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</si>
  <si>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</si>
  <si>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</si>
  <si>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</si>
  <si>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</si>
  <si>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</si>
  <si>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</si>
  <si>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</si>
  <si>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</si>
  <si>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</si>
  <si>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</si>
  <si>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</si>
  <si>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</si>
  <si>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</si>
  <si>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</si>
  <si>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</si>
  <si>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</si>
  <si>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</si>
  <si>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</si>
  <si>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</si>
  <si>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</si>
  <si>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</si>
  <si>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</si>
  <si>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</si>
  <si>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</si>
  <si>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</si>
  <si>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</si>
  <si>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</si>
  <si>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</si>
  <si>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</si>
  <si>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</si>
  <si>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</si>
  <si>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</si>
  <si>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</si>
  <si>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</si>
  <si>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</si>
  <si>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</si>
  <si>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</si>
  <si>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</si>
  <si>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</si>
  <si>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</si>
  <si>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</si>
  <si>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</si>
  <si>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</si>
  <si>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</si>
  <si>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</si>
  <si>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</si>
  <si>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</si>
  <si>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</si>
  <si>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</si>
  <si>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</si>
  <si>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</si>
  <si>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</si>
  <si>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</si>
  <si>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</si>
  <si>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</si>
  <si>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</si>
  <si>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</si>
  <si>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</si>
  <si>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</si>
  <si>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</si>
  <si>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</si>
  <si>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</si>
  <si>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</si>
  <si>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</si>
  <si>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</si>
  <si>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</si>
  <si>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</si>
  <si>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</si>
  <si>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</si>
  <si>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</si>
  <si>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</si>
  <si>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</si>
  <si>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</si>
  <si>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</si>
  <si>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</si>
  <si>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</si>
  <si>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</si>
  <si>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</si>
  <si>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</si>
  <si>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</si>
  <si>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</si>
  <si>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</si>
  <si>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</si>
  <si>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</si>
  <si>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</si>
  <si>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</si>
  <si>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</si>
  <si>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</si>
  <si>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</si>
  <si>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</si>
  <si>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</si>
  <si>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</si>
  <si>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</si>
  <si>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</si>
  <si>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</si>
  <si>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</si>
  <si>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</si>
  <si>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</si>
  <si>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</si>
  <si>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</si>
  <si>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</si>
  <si>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</si>
  <si>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</si>
  <si>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</si>
  <si>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</si>
  <si>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</si>
  <si>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</si>
  <si>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</si>
  <si>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</si>
  <si>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</si>
  <si>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</si>
  <si>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</si>
  <si>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</si>
  <si>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</si>
  <si>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</si>
  <si>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</si>
  <si>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</si>
  <si>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</si>
  <si>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</si>
  <si>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</si>
  <si>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</si>
  <si>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</si>
  <si>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</si>
  <si>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</si>
  <si>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</si>
  <si>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</si>
  <si>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</si>
  <si>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</si>
  <si>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</si>
  <si>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</si>
  <si>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</si>
  <si>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</si>
  <si>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</si>
  <si>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</si>
  <si>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</si>
  <si>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</si>
  <si>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</si>
  <si>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</si>
  <si>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</si>
  <si>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</si>
  <si>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</si>
  <si>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</si>
  <si>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</si>
  <si>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</si>
  <si>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</si>
  <si>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</si>
  <si>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</si>
  <si>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</si>
  <si>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</si>
  <si>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</si>
  <si>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</si>
  <si>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</si>
  <si>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</si>
  <si>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</si>
  <si>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</si>
  <si>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</si>
  <si>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</si>
  <si>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</si>
  <si>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</si>
  <si>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</si>
  <si>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</si>
  <si>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</si>
  <si>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</si>
  <si>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</si>
  <si>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</si>
  <si>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</si>
  <si>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</si>
  <si>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</si>
  <si>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</si>
  <si>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</si>
  <si>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</si>
  <si>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</si>
  <si>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</si>
  <si>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</si>
  <si>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</si>
  <si>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</si>
  <si>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</si>
  <si>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</si>
  <si>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</si>
  <si>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</si>
  <si>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</si>
  <si>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</si>
  <si>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</si>
  <si>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</si>
  <si>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</si>
  <si>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</si>
  <si>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</si>
  <si>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</si>
  <si>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</si>
  <si>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</si>
  <si>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</si>
  <si>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</si>
  <si>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</si>
  <si>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</si>
  <si>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</si>
  <si>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</si>
  <si>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</si>
  <si>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</si>
  <si>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</si>
  <si>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</si>
  <si>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</si>
  <si>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</si>
  <si>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</si>
  <si>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</si>
  <si>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</si>
  <si>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</si>
  <si>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</si>
  <si>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</si>
  <si>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</si>
  <si>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</si>
  <si>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</si>
  <si>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</si>
  <si>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</si>
  <si>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</si>
  <si>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</si>
  <si>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</si>
  <si>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</si>
  <si>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</si>
  <si>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</si>
  <si>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</si>
  <si>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</si>
  <si>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</si>
  <si>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</si>
  <si>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</si>
  <si>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</si>
  <si>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</si>
  <si>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</si>
  <si>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</si>
  <si>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</si>
  <si>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</si>
  <si>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</si>
  <si>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</si>
  <si>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</si>
  <si>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</si>
  <si>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</si>
  <si>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</si>
  <si>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</si>
  <si>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</si>
  <si>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</si>
  <si>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</si>
  <si>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</si>
  <si>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</si>
  <si>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</si>
  <si>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</si>
  <si>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</si>
  <si>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</si>
  <si>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</si>
  <si>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</si>
  <si>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</si>
  <si>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</si>
  <si>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</si>
  <si>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</si>
  <si>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</si>
  <si>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</si>
  <si>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</si>
  <si>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</si>
  <si>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</si>
  <si>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</si>
  <si>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</si>
  <si>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</si>
  <si>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</si>
  <si>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</si>
  <si>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</si>
  <si>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</si>
  <si>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</si>
  <si>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</si>
  <si>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</si>
  <si>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</si>
  <si>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</si>
  <si>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</si>
  <si>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</si>
  <si>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</si>
  <si>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</si>
  <si>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</si>
  <si>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</si>
  <si>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</si>
  <si>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</si>
  <si>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</si>
  <si>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</si>
  <si>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</si>
  <si>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</si>
  <si>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</si>
  <si>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</si>
  <si>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</si>
  <si>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</si>
  <si>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</si>
  <si>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</si>
  <si>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</si>
  <si>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</si>
  <si>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</si>
  <si>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</si>
  <si>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</si>
  <si>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</si>
  <si>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</si>
  <si>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</si>
  <si>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</si>
  <si>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</si>
  <si>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</si>
  <si>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</si>
  <si>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</si>
  <si>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</si>
  <si>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</si>
  <si>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</si>
  <si>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</si>
  <si>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</si>
  <si>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</si>
  <si>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</si>
  <si>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</si>
  <si>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</si>
  <si>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</si>
  <si>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</si>
  <si>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</si>
  <si>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</si>
  <si>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</si>
  <si>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</si>
  <si>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</si>
  <si>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</si>
  <si>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</si>
  <si>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</si>
  <si>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</si>
  <si>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</si>
  <si>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</si>
  <si>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</si>
  <si>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</si>
  <si>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</si>
  <si>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</si>
  <si>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</si>
  <si>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</si>
  <si>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</si>
  <si>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</si>
  <si>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</si>
  <si>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</si>
  <si>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</si>
  <si>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</si>
  <si>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</si>
  <si>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</si>
  <si>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</si>
  <si>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</si>
  <si>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</si>
  <si>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</si>
  <si>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</si>
  <si>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</si>
  <si>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</si>
  <si>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</si>
  <si>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</si>
  <si>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</si>
  <si>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</si>
  <si>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</si>
  <si>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</si>
  <si>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</si>
  <si>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</si>
  <si>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</si>
  <si>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</si>
  <si>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</si>
  <si>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</si>
  <si>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</si>
  <si>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</si>
  <si>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</si>
  <si>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</si>
  <si>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</si>
  <si>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</si>
  <si>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</si>
  <si>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</si>
  <si>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</si>
  <si>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</si>
  <si>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</si>
  <si>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</si>
  <si>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</si>
  <si>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</si>
  <si>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</si>
  <si>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</si>
  <si>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</si>
  <si>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</si>
  <si>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</si>
  <si>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</si>
  <si>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</si>
  <si>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</si>
  <si>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</si>
  <si>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</si>
  <si>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</si>
  <si>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</si>
  <si>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</si>
  <si>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</si>
  <si>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</si>
  <si>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</si>
  <si>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</si>
  <si>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</si>
  <si>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</si>
  <si>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</si>
  <si>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</si>
  <si>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</si>
  <si>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</si>
  <si>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</si>
  <si>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</si>
  <si>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</si>
  <si>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</si>
  <si>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</si>
  <si>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</si>
  <si>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</si>
  <si>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</si>
  <si>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</si>
  <si>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</si>
  <si>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</si>
  <si>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</si>
  <si>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</si>
  <si>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</si>
  <si>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</si>
  <si>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</si>
  <si>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</si>
  <si>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</si>
  <si>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</si>
  <si>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</si>
  <si>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</si>
  <si>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</si>
  <si>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</si>
  <si>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</si>
  <si>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</si>
  <si>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</si>
  <si>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</si>
  <si>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</si>
  <si>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</si>
  <si>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</si>
  <si>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</si>
  <si>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</si>
  <si>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</si>
  <si>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</si>
  <si>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</si>
  <si>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</si>
  <si>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</si>
  <si>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</si>
  <si>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</si>
  <si>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</si>
  <si>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</si>
  <si>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</si>
  <si>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</si>
  <si>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</si>
  <si>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</si>
  <si>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</si>
  <si>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</si>
  <si>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</si>
  <si>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</si>
  <si>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</si>
  <si>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</si>
  <si>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</si>
  <si>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</si>
  <si>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</si>
  <si>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</si>
  <si>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</si>
  <si>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</si>
  <si>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</si>
  <si>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</si>
  <si>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</si>
  <si>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</si>
  <si>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</si>
  <si>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</si>
  <si>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</si>
  <si>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</si>
  <si>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</si>
  <si>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</si>
  <si>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</si>
  <si>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</si>
  <si>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</si>
  <si>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</si>
  <si>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</si>
  <si>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</si>
  <si>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</si>
  <si>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</si>
  <si>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</si>
  <si>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</si>
  <si>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</si>
  <si>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</si>
  <si>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</si>
  <si>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</si>
  <si>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</si>
  <si>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</si>
  <si>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</si>
  <si>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</si>
  <si>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</si>
  <si>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</si>
  <si>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</si>
  <si>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</si>
  <si>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</si>
  <si>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</si>
  <si>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</si>
  <si>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</si>
  <si>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</si>
  <si>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</si>
  <si>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</si>
  <si>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</si>
  <si>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</si>
  <si>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</si>
  <si>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</si>
  <si>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</si>
  <si>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</si>
  <si>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</si>
  <si>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</si>
  <si>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</si>
  <si>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</si>
  <si>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</si>
  <si>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</si>
  <si>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</si>
  <si>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</si>
  <si>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</si>
  <si>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</si>
  <si>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</si>
  <si>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</si>
  <si>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</si>
  <si>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</si>
  <si>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</si>
  <si>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</si>
  <si>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</si>
  <si>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</si>
  <si>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</si>
  <si>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</si>
  <si>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</si>
  <si>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</si>
  <si>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</si>
  <si>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</si>
  <si>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</si>
  <si>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</si>
  <si>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</si>
  <si>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</si>
  <si>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</si>
  <si>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</si>
  <si>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</si>
  <si>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</si>
  <si>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</si>
  <si>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</si>
  <si>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</si>
  <si>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</si>
  <si>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</si>
  <si>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</si>
  <si>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</si>
  <si>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</si>
  <si>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</si>
  <si>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</si>
  <si>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</si>
  <si>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</si>
  <si>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</si>
  <si>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</si>
  <si>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</si>
  <si>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</si>
  <si>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</si>
  <si>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</si>
  <si>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</si>
  <si>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</si>
  <si>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</si>
  <si>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</si>
  <si>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</si>
  <si>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</si>
  <si>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</si>
  <si>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</si>
  <si>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</si>
  <si>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</si>
  <si>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</si>
  <si>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</si>
  <si>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</si>
  <si>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</si>
  <si>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</si>
  <si>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</si>
  <si>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</si>
  <si>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</si>
  <si>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</si>
  <si>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</si>
  <si>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</si>
  <si>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</si>
  <si>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</si>
  <si>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</si>
  <si>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</si>
  <si>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</si>
  <si>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</si>
  <si>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</si>
  <si>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</si>
  <si>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</si>
  <si>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</si>
  <si>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</si>
  <si>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</si>
  <si>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</si>
  <si>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</si>
  <si>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</si>
  <si>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</si>
  <si>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</si>
  <si>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</si>
  <si>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</si>
  <si>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</si>
  <si>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</si>
  <si>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</si>
  <si>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</si>
  <si>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</si>
  <si>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</si>
  <si>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</si>
  <si>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</si>
  <si>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</si>
  <si>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</si>
  <si>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</si>
  <si>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</si>
  <si>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</si>
  <si>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</si>
  <si>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</si>
  <si>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</si>
  <si>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</si>
  <si>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</si>
  <si>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</si>
  <si>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</si>
  <si>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</si>
  <si>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</si>
  <si>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</si>
  <si>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</si>
  <si>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</si>
  <si>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</si>
  <si>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</si>
  <si>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</si>
  <si>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</si>
  <si>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</si>
  <si>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</si>
  <si>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</si>
  <si>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</si>
  <si>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</si>
  <si>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</si>
  <si>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</si>
  <si>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</si>
  <si>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</si>
  <si>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</si>
  <si>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</si>
  <si>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</si>
  <si>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</si>
  <si>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</si>
  <si>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</si>
  <si>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</si>
  <si>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</si>
  <si>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</si>
  <si>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</si>
  <si>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</si>
  <si>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</si>
  <si>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</si>
  <si>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</si>
  <si>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</si>
  <si>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</si>
  <si>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</si>
  <si>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</si>
  <si>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</si>
  <si>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</si>
  <si>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</si>
  <si>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</si>
  <si>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</si>
  <si>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</si>
  <si>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</si>
  <si>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</si>
  <si>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</si>
  <si>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</si>
  <si>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</si>
  <si>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</si>
  <si>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</si>
  <si>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</si>
  <si>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</si>
  <si>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</si>
  <si>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</si>
  <si>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</si>
  <si>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</si>
  <si>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</si>
  <si>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</si>
  <si>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</si>
  <si>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</si>
  <si>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</si>
  <si>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</si>
  <si>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</si>
  <si>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</si>
  <si>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</si>
  <si>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</si>
  <si>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</si>
  <si>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</si>
  <si>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</si>
  <si>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</si>
  <si>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</si>
  <si>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</si>
  <si>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</si>
  <si>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</si>
  <si>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</si>
  <si>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</si>
  <si>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</si>
  <si>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</si>
  <si>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</si>
  <si>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</si>
  <si>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</si>
  <si>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</si>
  <si>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</si>
  <si>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</si>
  <si>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</si>
  <si>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</si>
  <si>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</si>
  <si>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</si>
  <si>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</si>
  <si>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</si>
  <si>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</si>
  <si>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</si>
  <si>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</si>
  <si>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</si>
  <si>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</si>
  <si>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</si>
  <si>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</si>
  <si>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</si>
  <si>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</si>
  <si>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</si>
  <si>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</si>
  <si>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</si>
  <si>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</si>
  <si>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</si>
  <si>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</si>
  <si>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</si>
  <si>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</si>
  <si>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</si>
  <si>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</si>
  <si>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</si>
  <si>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</si>
  <si>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</si>
  <si>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</si>
  <si>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</si>
  <si>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</si>
  <si>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</si>
  <si>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</si>
  <si>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</si>
  <si>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</si>
  <si>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</si>
  <si>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</si>
  <si>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</si>
  <si>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</si>
  <si>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</si>
  <si>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</si>
  <si>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</si>
  <si>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</si>
  <si>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</si>
  <si>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</si>
  <si>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</si>
  <si>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</si>
  <si>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</si>
  <si>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</si>
  <si>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</si>
  <si>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</si>
  <si>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</si>
  <si>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</si>
  <si>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</si>
  <si>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</si>
  <si>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</si>
  <si>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</si>
  <si>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</si>
  <si>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</si>
  <si>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</si>
  <si>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</si>
  <si>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</si>
  <si>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</si>
  <si>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</si>
  <si>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</si>
  <si>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</si>
  <si>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</si>
  <si>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</si>
  <si>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</si>
  <si>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</si>
  <si>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</si>
  <si>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</si>
  <si>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</si>
  <si>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</si>
  <si>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</si>
  <si>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</si>
  <si>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</si>
  <si>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</si>
  <si>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</si>
  <si>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</si>
  <si>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</si>
  <si>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</si>
  <si>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</si>
  <si>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</si>
  <si>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</si>
  <si>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</si>
  <si>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</si>
  <si>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</si>
  <si>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</si>
  <si>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</si>
  <si>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</si>
  <si>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</si>
  <si>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</si>
  <si>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</si>
  <si>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</si>
  <si>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</si>
  <si>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</si>
  <si>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</si>
  <si>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</si>
  <si>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</si>
  <si>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</si>
  <si>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</si>
  <si>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</si>
  <si>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</si>
  <si>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</si>
  <si>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</si>
  <si>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</si>
  <si>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</si>
  <si>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</si>
  <si>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</si>
  <si>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</si>
  <si>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</si>
  <si>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</si>
  <si>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</si>
  <si>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</si>
  <si>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</si>
  <si>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</si>
  <si>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</si>
  <si>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</si>
  <si>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</si>
  <si>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</si>
  <si>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</si>
  <si>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</si>
  <si>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</si>
  <si>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</si>
  <si>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</si>
  <si>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</si>
  <si>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</si>
  <si>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</si>
  <si>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</si>
  <si>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</si>
  <si>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</si>
  <si>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</si>
  <si>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</si>
  <si>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</si>
  <si>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</si>
  <si>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</si>
  <si>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</si>
  <si>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</si>
  <si>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</si>
  <si>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</si>
  <si>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</si>
  <si>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</si>
  <si>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</si>
  <si>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</si>
  <si>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</si>
  <si>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</si>
  <si>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</si>
  <si>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</si>
  <si>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</si>
  <si>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</si>
  <si>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</si>
  <si>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</si>
  <si>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</si>
  <si>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</si>
  <si>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</si>
  <si>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</si>
  <si>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</si>
  <si>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</si>
  <si>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</si>
  <si>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</si>
  <si>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</si>
  <si>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</si>
  <si>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</si>
  <si>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</si>
  <si>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</si>
  <si>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</si>
  <si>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</si>
  <si>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</si>
  <si>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</si>
  <si>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</si>
  <si>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</si>
  <si>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</si>
  <si>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</si>
  <si>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</si>
  <si>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</si>
  <si>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</si>
  <si>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</si>
  <si>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</si>
  <si>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</si>
  <si>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</si>
  <si>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</si>
  <si>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</si>
  <si>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</si>
  <si>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</si>
  <si>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</si>
  <si>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</si>
  <si>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</si>
  <si>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</si>
  <si>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</si>
  <si>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</si>
  <si>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</si>
  <si>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</si>
  <si>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</si>
  <si>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</si>
  <si>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</si>
  <si>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</si>
  <si>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</si>
  <si>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</si>
  <si>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</si>
  <si>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</si>
  <si>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</si>
  <si>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</si>
  <si>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</si>
  <si>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</si>
  <si>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</si>
  <si>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</si>
  <si>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</si>
  <si>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</si>
  <si>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</si>
  <si>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</si>
  <si>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</si>
  <si>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</si>
  <si>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</si>
  <si>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</si>
  <si>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</si>
  <si>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</si>
  <si>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</si>
  <si>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</si>
  <si>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</si>
  <si>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</si>
  <si>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</si>
  <si>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</si>
  <si>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</si>
  <si>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</si>
  <si>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</si>
  <si>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</si>
  <si>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</si>
  <si>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</si>
  <si>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</si>
  <si>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</si>
  <si>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</si>
  <si>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</si>
  <si>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</si>
  <si>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</si>
  <si>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</si>
  <si>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</si>
  <si>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</si>
  <si>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</si>
  <si>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</si>
  <si>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</si>
  <si>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</si>
  <si>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</si>
  <si>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</si>
  <si>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</si>
  <si>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</si>
  <si>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</si>
  <si>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</si>
  <si>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</si>
  <si>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</si>
  <si>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</si>
  <si>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</si>
  <si>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</si>
  <si>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</si>
  <si>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</si>
  <si>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</si>
  <si>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</si>
  <si>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</si>
  <si>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</si>
  <si>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</si>
  <si>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</si>
  <si>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</si>
  <si>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</si>
  <si>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</si>
  <si>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</si>
  <si>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</si>
  <si>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</si>
  <si>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</si>
  <si>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</si>
  <si>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</si>
  <si>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</si>
  <si>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</si>
  <si>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</si>
  <si>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</si>
  <si>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</si>
  <si>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</si>
  <si>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</si>
  <si>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</si>
  <si>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</si>
  <si>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</si>
  <si>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</si>
  <si>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</si>
  <si>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</si>
  <si>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</si>
  <si>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</si>
  <si>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</si>
  <si>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</si>
  <si>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</si>
  <si>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</si>
  <si>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</si>
  <si>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</si>
  <si>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</si>
  <si>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</si>
  <si>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</si>
  <si>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</si>
  <si>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</si>
  <si>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</si>
  <si>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</si>
  <si>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</si>
  <si>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</si>
  <si>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</si>
  <si>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</si>
  <si>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</si>
  <si>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</si>
  <si>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</si>
  <si>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</si>
  <si>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</si>
  <si>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</si>
  <si>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</si>
  <si>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</si>
  <si>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</si>
  <si>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</si>
  <si>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</si>
  <si>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</si>
  <si>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</si>
  <si>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</si>
  <si>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</si>
  <si>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</si>
  <si>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</si>
  <si>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</si>
  <si>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</si>
  <si>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</si>
  <si>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</si>
  <si>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</si>
  <si>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</si>
  <si>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</si>
  <si>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</si>
  <si>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</si>
  <si>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</si>
  <si>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</si>
  <si>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</si>
  <si>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</si>
  <si>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</si>
  <si>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</si>
  <si>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</si>
  <si>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</si>
  <si>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</si>
  <si>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</si>
  <si>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</si>
  <si>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</si>
  <si>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</si>
  <si>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</si>
  <si>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</si>
  <si>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</si>
  <si>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</si>
  <si>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</si>
  <si>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</si>
  <si>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</si>
  <si>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</si>
  <si>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</si>
  <si>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</si>
  <si>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</si>
  <si>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</si>
  <si>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</si>
  <si>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</si>
  <si>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</si>
  <si>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</si>
  <si>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</si>
  <si>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</si>
  <si>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</si>
  <si>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</si>
  <si>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</si>
  <si>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</si>
  <si>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</si>
  <si>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</si>
  <si>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</si>
  <si>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</si>
  <si>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</si>
  <si>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</si>
  <si>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</si>
  <si>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</si>
  <si>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</si>
  <si>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</si>
  <si>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</si>
  <si>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</si>
  <si>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</si>
  <si>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</si>
  <si>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</si>
  <si>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</si>
  <si>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</si>
  <si>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</si>
  <si>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</si>
  <si>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</si>
  <si>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</si>
  <si>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</si>
  <si>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</si>
  <si>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</si>
  <si>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</si>
  <si>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</si>
  <si>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</si>
  <si>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</si>
  <si>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</si>
  <si>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</si>
  <si>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</si>
  <si>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</si>
  <si>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</si>
  <si>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</si>
  <si>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</si>
  <si>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</si>
  <si>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</si>
  <si>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</si>
  <si>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</si>
  <si>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</si>
  <si>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</si>
  <si>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</si>
  <si>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</si>
  <si>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</si>
  <si>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</si>
  <si>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</si>
  <si>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</si>
  <si>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</si>
  <si>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</si>
  <si>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</si>
  <si>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</si>
  <si>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</si>
  <si>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</si>
  <si>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</si>
  <si>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</si>
  <si>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</si>
  <si>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</si>
  <si>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</si>
  <si>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</si>
  <si>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</si>
  <si>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</si>
  <si>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</si>
  <si>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</si>
  <si>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</si>
  <si>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</si>
  <si>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</si>
  <si>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</si>
  <si>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</si>
  <si>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</si>
  <si>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</si>
  <si>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</si>
  <si>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</si>
  <si>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</si>
  <si>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</si>
  <si>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</si>
  <si>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</si>
  <si>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</si>
  <si>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</si>
  <si>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</si>
  <si>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</si>
  <si>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</si>
  <si>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</si>
  <si>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</si>
  <si>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</si>
  <si>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</si>
  <si>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</si>
  <si>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</si>
  <si>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</si>
  <si>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</si>
  <si>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</si>
  <si>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</si>
  <si>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</si>
  <si>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</si>
  <si>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</si>
  <si>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</si>
  <si>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</si>
  <si>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</si>
  <si>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</si>
  <si>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</si>
  <si>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</si>
  <si>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</si>
  <si>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</si>
  <si>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</si>
  <si>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</si>
  <si>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</si>
  <si>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</si>
  <si>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</si>
  <si>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</si>
  <si>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</si>
  <si>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</si>
  <si>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</si>
  <si>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</si>
  <si>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</si>
  <si>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</si>
  <si>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</si>
  <si>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</si>
  <si>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</si>
  <si>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</si>
  <si>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</si>
  <si>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</si>
  <si>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</si>
  <si>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</si>
  <si>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</si>
  <si>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</si>
  <si>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</si>
  <si>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</si>
  <si>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</si>
  <si>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</si>
  <si>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</si>
  <si>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</si>
  <si>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</si>
  <si>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</si>
  <si>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</si>
  <si>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</si>
  <si>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</si>
  <si>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</si>
  <si>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</si>
  <si>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</si>
  <si>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</si>
  <si>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</si>
  <si>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</si>
  <si>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</si>
  <si>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</si>
  <si>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</si>
  <si>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</si>
  <si>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</si>
  <si>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</si>
  <si>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</si>
  <si>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</si>
  <si>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</si>
  <si>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</si>
  <si>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</si>
  <si>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</si>
  <si>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</si>
  <si>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</si>
  <si>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</si>
  <si>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</si>
  <si>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</si>
  <si>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</si>
  <si>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</si>
  <si>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</si>
  <si>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</si>
  <si>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</si>
  <si>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</si>
  <si>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</si>
  <si>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</si>
  <si>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</si>
  <si>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</si>
  <si>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</si>
  <si>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</si>
  <si>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</si>
  <si>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</si>
  <si>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</si>
  <si>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</si>
  <si>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</si>
  <si>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</si>
  <si>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</si>
  <si>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</si>
  <si>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</si>
  <si>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</si>
  <si>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</si>
  <si>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</si>
  <si>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</si>
  <si>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</si>
  <si>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</si>
  <si>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</si>
  <si>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</si>
  <si>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</si>
  <si>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</si>
  <si>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</si>
  <si>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</si>
  <si>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</si>
  <si>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</si>
  <si>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</si>
  <si>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</si>
  <si>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</si>
  <si>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</si>
  <si>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</si>
  <si>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</si>
  <si>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</si>
  <si>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</si>
  <si>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</si>
  <si>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</si>
  <si>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</si>
  <si>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</si>
  <si>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</si>
  <si>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</si>
  <si>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</si>
  <si>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</si>
  <si>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</si>
  <si>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</si>
  <si>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</si>
  <si>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</si>
  <si>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</si>
  <si>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</si>
  <si>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</si>
  <si>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</si>
  <si>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</si>
  <si>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</si>
  <si>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</si>
  <si>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</si>
  <si>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</si>
  <si>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</si>
  <si>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</si>
  <si>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</si>
  <si>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</si>
  <si>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</si>
  <si>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</si>
  <si>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</si>
  <si>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</si>
  <si>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</si>
  <si>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</si>
  <si>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</si>
  <si>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</si>
  <si>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</si>
  <si>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</si>
  <si>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</si>
  <si>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</si>
  <si>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</si>
  <si>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</si>
  <si>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</si>
  <si>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</si>
  <si>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</si>
  <si>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</si>
  <si>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</si>
  <si>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</si>
  <si>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</si>
  <si>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</si>
  <si>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</si>
  <si>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</si>
  <si>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</si>
  <si>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</si>
  <si>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</si>
  <si>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</si>
  <si>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</si>
  <si>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</si>
  <si>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</si>
  <si>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</si>
  <si>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</si>
  <si>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</si>
  <si>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</si>
  <si>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</si>
  <si>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</si>
  <si>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</si>
  <si>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</si>
  <si>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</si>
  <si>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</si>
  <si>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</si>
  <si>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</si>
  <si>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</si>
  <si>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</si>
  <si>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</si>
  <si>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</si>
  <si>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</si>
  <si>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</si>
  <si>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</si>
  <si>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</si>
  <si>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</si>
  <si>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</si>
  <si>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</si>
  <si>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</si>
  <si>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</si>
  <si>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</si>
  <si>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</si>
  <si>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</si>
  <si>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</si>
  <si>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</si>
  <si>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</si>
  <si>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</si>
  <si>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</si>
  <si>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</si>
  <si>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</si>
  <si>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</si>
  <si>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</si>
  <si>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</si>
  <si>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</si>
  <si>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</si>
  <si>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</si>
  <si>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</si>
  <si>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</si>
  <si>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</si>
  <si>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</si>
  <si>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</si>
  <si>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</si>
  <si>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</si>
  <si>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</si>
  <si>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</si>
  <si>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</si>
  <si>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</si>
  <si>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</si>
  <si>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</si>
  <si>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</si>
  <si>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</si>
  <si>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</si>
  <si>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</si>
  <si>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</si>
  <si>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</si>
  <si>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</si>
  <si>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</si>
  <si>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</si>
  <si>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</si>
  <si>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</si>
  <si>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</si>
  <si>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</si>
  <si>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</si>
  <si>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</si>
  <si>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</si>
  <si>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</si>
  <si>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</si>
  <si>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</si>
  <si>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</si>
  <si>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</si>
  <si>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</si>
  <si>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</si>
  <si>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</si>
  <si>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</si>
  <si>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</si>
  <si>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</si>
  <si>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</si>
  <si>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</si>
  <si>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</si>
  <si>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</si>
  <si>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</si>
  <si>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</si>
  <si>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</si>
  <si>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</si>
  <si>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</si>
  <si>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</si>
  <si>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</si>
  <si>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</si>
  <si>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</si>
  <si>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</si>
  <si>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</si>
  <si>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</si>
  <si>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</si>
  <si>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</si>
  <si>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</si>
  <si>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</si>
  <si>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</si>
  <si>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</si>
  <si>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</si>
  <si>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</si>
  <si>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Skript-Gen-Version 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</si>
  <si>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</si>
  <si>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</si>
  <si>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</si>
  <si>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</si>
  <si>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</si>
  <si>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</si>
  <si>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</si>
  <si>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TI4ODAyNTA3M2U3ZTFlZDEx</t>
  </si>
  <si>
    <t>FCZ2030Z0KJ</t>
  </si>
  <si>
    <t>00C1649BC7FC</t>
  </si>
  <si>
    <t>FCZ2030Z0SV</t>
  </si>
  <si>
    <t>00C1649BD010</t>
  </si>
  <si>
    <t>FCZ2030Z0T0</t>
  </si>
  <si>
    <t>00C1649BD06A</t>
  </si>
  <si>
    <t>FCZ2030Z0KE</t>
  </si>
  <si>
    <t>00C1649BC672</t>
  </si>
  <si>
    <t>FCZ2030Z0SS</t>
  </si>
  <si>
    <t>00C1649BD4DA</t>
  </si>
  <si>
    <t>FCZ2030Z0KM</t>
  </si>
  <si>
    <t>00C1649BCA00</t>
  </si>
  <si>
    <t>FCZ2030Z0SY</t>
  </si>
  <si>
    <t>00C1649BC9BE</t>
  </si>
  <si>
    <t>FCZ2030Z0KG</t>
  </si>
  <si>
    <t>00C1649BC78E</t>
  </si>
  <si>
    <t>FGL2030XCSB</t>
  </si>
  <si>
    <t>00F663D900EF</t>
  </si>
  <si>
    <t>FGL2030X5NH</t>
  </si>
  <si>
    <t>00F663D903F5</t>
  </si>
  <si>
    <t>FGL2030XCSE</t>
  </si>
  <si>
    <t>00F663D9041D</t>
  </si>
  <si>
    <t>FGL2030X5NA</t>
  </si>
  <si>
    <t>00F663D9054D</t>
  </si>
  <si>
    <t>FGL2030XCS9</t>
  </si>
  <si>
    <t>00F663D90551</t>
  </si>
  <si>
    <t>FGL2030X5NQ</t>
  </si>
  <si>
    <t>00F663D90528</t>
  </si>
  <si>
    <t>FGL2030X5NT</t>
  </si>
  <si>
    <t>00F663D90280</t>
  </si>
  <si>
    <t>FGL2030X5NJ</t>
  </si>
  <si>
    <t>00F663D903FC</t>
  </si>
  <si>
    <t>FGL2030X5NK</t>
  </si>
  <si>
    <t>00FEC8AC029A</t>
  </si>
  <si>
    <t>FGL2030XCSK</t>
  </si>
  <si>
    <t>00F663D903AE</t>
  </si>
  <si>
    <t>FGL2030XCSG</t>
  </si>
  <si>
    <t>00F663D903B0</t>
  </si>
  <si>
    <t>FGL2030X5NS</t>
  </si>
  <si>
    <t>00F663D9036F</t>
  </si>
  <si>
    <t>FGL2030X5NN</t>
  </si>
  <si>
    <t>00F663D90409</t>
  </si>
  <si>
    <t>FGL2030X5NM</t>
  </si>
  <si>
    <t>00F663D8FFD0</t>
  </si>
  <si>
    <t>FCZ2301Z042</t>
  </si>
  <si>
    <t>B4DE311B3D2A</t>
  </si>
  <si>
    <t>FCZ2301Z040</t>
  </si>
  <si>
    <t>B4DE311B3C94</t>
  </si>
  <si>
    <t>FGL2017X13Q</t>
  </si>
  <si>
    <t>00C1649AE048</t>
  </si>
  <si>
    <t>FGL2017X13X</t>
  </si>
  <si>
    <t>00C1649ADFF8</t>
  </si>
  <si>
    <t>FCZ2126Z01B</t>
  </si>
  <si>
    <t>2C5A0FA0A72C</t>
  </si>
  <si>
    <t>FCZ2126Z06N</t>
  </si>
  <si>
    <t>2C5A0FA0A74C</t>
  </si>
  <si>
    <t>FCZ2126Z06K</t>
  </si>
  <si>
    <t>2C5A0FA0A782</t>
  </si>
  <si>
    <t>FCZ2126Z06P</t>
  </si>
  <si>
    <t>2C5A0FA0A722</t>
  </si>
  <si>
    <t>FCZ2126Z079</t>
  </si>
  <si>
    <t>2C5A0FA0A886</t>
  </si>
  <si>
    <t>10.33.97.112</t>
  </si>
  <si>
    <t>FCW2642Z3S7</t>
  </si>
  <si>
    <t>78F1C66D2334</t>
  </si>
  <si>
    <t>FCW2642YF5L</t>
  </si>
  <si>
    <t>78F1C6CDD85C</t>
  </si>
  <si>
    <t>FCW2642YF28</t>
  </si>
  <si>
    <t>78F1C6CDDA68</t>
  </si>
  <si>
    <t>FCW2642YF4L</t>
  </si>
  <si>
    <t>78F1C6CDC9AC</t>
  </si>
  <si>
    <t>FCW2642YF3J</t>
  </si>
  <si>
    <t>78F1C6CD5F1C</t>
  </si>
  <si>
    <t>FCW2642YF4A</t>
  </si>
  <si>
    <t>78F1C6C4C40C</t>
  </si>
  <si>
    <t>FCW2642YF58</t>
  </si>
  <si>
    <t>78F1C6CDDE60</t>
  </si>
  <si>
    <t>FCW2643YECG</t>
  </si>
  <si>
    <t>889CAD4C37C0</t>
  </si>
  <si>
    <t>FCW2650Y79J</t>
  </si>
  <si>
    <t>24D79C3FB32C</t>
  </si>
  <si>
    <t>FCW2650Y7AC</t>
  </si>
  <si>
    <t>24D79C3F9BD0</t>
  </si>
  <si>
    <t>FCW2642ZALU</t>
  </si>
  <si>
    <t>889CAD49210C</t>
  </si>
  <si>
    <t>9CD57D81D540</t>
  </si>
  <si>
    <t>9CD57DC026D8</t>
  </si>
  <si>
    <t>9CD57DC03240</t>
  </si>
  <si>
    <t>24D79C3F3A58</t>
  </si>
  <si>
    <t>24D79C3E66AC</t>
  </si>
  <si>
    <t>24D79C3F9778</t>
  </si>
  <si>
    <t>24D79C3FA5F8</t>
  </si>
  <si>
    <t>24D79C3F8AFC</t>
  </si>
  <si>
    <t>24D79C3FA028</t>
  </si>
  <si>
    <t>24D79C3F979C</t>
  </si>
  <si>
    <t>24D79C3F995C</t>
  </si>
  <si>
    <t>24D79C3F9ABC</t>
  </si>
  <si>
    <t>24161BCDBC1C</t>
  </si>
  <si>
    <t>9CD57DC02F48</t>
  </si>
  <si>
    <t>9CD57DC02A84</t>
  </si>
  <si>
    <t>FCW2510PC1J</t>
  </si>
  <si>
    <t>F01D2D2FD878</t>
  </si>
  <si>
    <t>FCW2546Y6U2</t>
  </si>
  <si>
    <t>2C1A05AC89D8</t>
  </si>
  <si>
    <t>FCW2650Y2W0</t>
  </si>
  <si>
    <t>FCW2650Y7AK</t>
  </si>
  <si>
    <t>FCW2650Y731</t>
  </si>
  <si>
    <t>FCW2650Y7AU</t>
  </si>
  <si>
    <t>FCW2650Y77E</t>
  </si>
  <si>
    <t>FCW2650Y73H</t>
  </si>
  <si>
    <t>FCW2650Y73D</t>
  </si>
  <si>
    <t>FCW2650Y79Z</t>
  </si>
  <si>
    <t>FCW2650Y73J</t>
  </si>
  <si>
    <t>FCW2650Y7A6</t>
  </si>
  <si>
    <t>FCW2550Y4EJ</t>
  </si>
  <si>
    <t>FCW2550Y4EK</t>
  </si>
  <si>
    <t>FCW2550Y4E8</t>
  </si>
  <si>
    <t>FCW2550Y4AD</t>
  </si>
  <si>
    <t>FCW2550Y4ES</t>
  </si>
  <si>
    <t>SFGL2649LKT3</t>
  </si>
  <si>
    <t>34B88315082C</t>
  </si>
  <si>
    <t>SFGL2649LKS6</t>
  </si>
  <si>
    <t>34B88315009C</t>
  </si>
  <si>
    <t>SFGL2649LJJ5</t>
  </si>
  <si>
    <t>34B88314EF40</t>
  </si>
  <si>
    <t>SFGL2649LKMM</t>
  </si>
  <si>
    <t>34B883150E9C</t>
  </si>
  <si>
    <t>SFGL2649LJRF</t>
  </si>
  <si>
    <t>34B88314ED20</t>
  </si>
  <si>
    <t>SFGL2649LKQU</t>
  </si>
  <si>
    <t>34B883150AE8</t>
  </si>
  <si>
    <t>SFGL2649LKS2</t>
  </si>
  <si>
    <t>34B88314FA60</t>
  </si>
  <si>
    <t>SFGL2649LKG2</t>
  </si>
  <si>
    <t>34B8831500E0</t>
  </si>
  <si>
    <t>SFGL2649LKN7</t>
  </si>
  <si>
    <t>34B88314FC9C</t>
  </si>
  <si>
    <t>SFGL2649LKSB</t>
  </si>
  <si>
    <t>34B88314FAF4</t>
  </si>
  <si>
    <t>SFGL2649LKY1</t>
  </si>
  <si>
    <t>34B88314FFA0</t>
  </si>
  <si>
    <t>SFGL2649LKXZ</t>
  </si>
  <si>
    <t>34B883150558</t>
  </si>
  <si>
    <t>SFGL2649LKHX</t>
  </si>
  <si>
    <t>34B8831501B4</t>
  </si>
  <si>
    <t>SFGL2649LJNX</t>
  </si>
  <si>
    <t>34B88314F490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</si>
</sst>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6"/>
  <sheetViews>
    <sheetView workbookViewId="0">
      <pane ySplit="8" topLeftCell="A9" activePane="bottomLeft" state="frozen"/>
      <selection pane="bottomLeft" activeCell="B15" sqref="B15"/>
    </sheetView>
  </sheetViews>
  <sheetFormatPr baseColWidth="10" defaultColWidth="11.44140625" defaultRowHeight="14.4"/>
  <cols>
    <col min="1" max="1" width="13.33203125" style="1" customWidth="1"/>
    <col min="2" max="2" width="82.33203125" style="7" bestFit="1" customWidth="1"/>
    <col min="3" max="16384" width="11.44140625" style="7"/>
  </cols>
  <sheetData>
    <row r="1" spans="1:2" ht="21">
      <c r="A1" s="120" t="s">
        <v>1507</v>
      </c>
      <c r="B1" s="120"/>
    </row>
    <row r="2" spans="1:2">
      <c r="A2" s="16" t="s">
        <v>1343</v>
      </c>
      <c r="B2" s="107" t="s">
        <v>1528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">
      <c r="A9" s="119" t="s">
        <v>1530</v>
      </c>
      <c r="B9" s="119"/>
    </row>
    <row r="10" spans="1:2">
      <c r="A10" s="104" t="s">
        <v>1345</v>
      </c>
      <c r="B10" s="105" t="s">
        <v>1532</v>
      </c>
    </row>
    <row r="11" spans="1:2">
      <c r="A11" s="104" t="s">
        <v>1344</v>
      </c>
      <c r="B11" s="112" t="s">
        <v>1535</v>
      </c>
    </row>
    <row r="12" spans="1:2">
      <c r="A12" s="104" t="s">
        <v>1343</v>
      </c>
      <c r="B12" s="105" t="s">
        <v>1533</v>
      </c>
    </row>
    <row r="13" spans="1:2">
      <c r="A13" s="104" t="s">
        <v>1343</v>
      </c>
      <c r="B13" s="112" t="s">
        <v>1536</v>
      </c>
    </row>
    <row r="14" spans="1:2">
      <c r="A14" s="104" t="s">
        <v>1343</v>
      </c>
      <c r="B14" s="112" t="s">
        <v>1537</v>
      </c>
    </row>
    <row r="15" spans="1:2">
      <c r="A15" s="104" t="s">
        <v>1343</v>
      </c>
      <c r="B15" s="112" t="s">
        <v>1538</v>
      </c>
    </row>
    <row r="16" spans="1:2">
      <c r="A16" s="104"/>
      <c r="B16" s="112"/>
    </row>
    <row r="17" spans="1:2">
      <c r="A17" s="104"/>
      <c r="B17" s="112"/>
    </row>
    <row r="18" spans="1:2" ht="18">
      <c r="A18" s="119" t="s">
        <v>1522</v>
      </c>
      <c r="B18" s="119"/>
    </row>
    <row r="19" spans="1:2">
      <c r="A19" s="104" t="s">
        <v>1345</v>
      </c>
      <c r="B19" s="105" t="s">
        <v>1523</v>
      </c>
    </row>
    <row r="20" spans="1:2">
      <c r="A20" s="104" t="s">
        <v>1343</v>
      </c>
      <c r="B20" s="112" t="s">
        <v>1527</v>
      </c>
    </row>
    <row r="21" spans="1:2">
      <c r="A21" s="104"/>
      <c r="B21" s="112"/>
    </row>
    <row r="23" spans="1:2">
      <c r="A23" s="104"/>
      <c r="B23" s="112"/>
    </row>
    <row r="24" spans="1:2" ht="18">
      <c r="A24" s="119" t="s">
        <v>1517</v>
      </c>
      <c r="B24" s="119"/>
    </row>
    <row r="25" spans="1:2">
      <c r="A25" s="104" t="s">
        <v>1345</v>
      </c>
      <c r="B25" s="105" t="s">
        <v>1518</v>
      </c>
    </row>
    <row r="26" spans="1:2">
      <c r="A26" s="104" t="s">
        <v>1343</v>
      </c>
      <c r="B26" s="112" t="s">
        <v>1521</v>
      </c>
    </row>
    <row r="27" spans="1:2">
      <c r="A27" s="104"/>
      <c r="B27" s="112"/>
    </row>
    <row r="28" spans="1:2" ht="18">
      <c r="A28" s="119" t="s">
        <v>1513</v>
      </c>
      <c r="B28" s="119"/>
    </row>
    <row r="29" spans="1:2">
      <c r="A29" s="104" t="s">
        <v>1343</v>
      </c>
      <c r="B29" s="105" t="s">
        <v>1514</v>
      </c>
    </row>
    <row r="31" spans="1:2" ht="18">
      <c r="A31" s="119" t="s">
        <v>1515</v>
      </c>
      <c r="B31" s="119"/>
    </row>
    <row r="32" spans="1:2">
      <c r="A32" s="104"/>
      <c r="B32" s="105"/>
    </row>
    <row r="34" spans="1:2" ht="18">
      <c r="A34" s="119" t="s">
        <v>1459</v>
      </c>
      <c r="B34" s="119"/>
    </row>
    <row r="35" spans="1:2">
      <c r="A35" s="104" t="s">
        <v>1343</v>
      </c>
      <c r="B35" s="105" t="s">
        <v>1499</v>
      </c>
    </row>
    <row r="36" spans="1:2">
      <c r="A36" s="104" t="s">
        <v>1344</v>
      </c>
      <c r="B36" s="105" t="s">
        <v>1504</v>
      </c>
    </row>
    <row r="37" spans="1:2">
      <c r="A37" s="104" t="s">
        <v>1343</v>
      </c>
      <c r="B37" s="105" t="s">
        <v>1497</v>
      </c>
    </row>
    <row r="38" spans="1:2">
      <c r="A38" s="104" t="s">
        <v>1344</v>
      </c>
      <c r="B38" s="105" t="s">
        <v>1498</v>
      </c>
    </row>
    <row r="39" spans="1:2">
      <c r="A39" s="104" t="s">
        <v>1505</v>
      </c>
      <c r="B39" s="105" t="s">
        <v>1506</v>
      </c>
    </row>
    <row r="40" spans="1:2">
      <c r="A40" s="104" t="s">
        <v>1505</v>
      </c>
      <c r="B40" s="105" t="s">
        <v>1508</v>
      </c>
    </row>
    <row r="41" spans="1:2">
      <c r="A41" s="104" t="s">
        <v>1344</v>
      </c>
      <c r="B41" s="105" t="s">
        <v>1509</v>
      </c>
    </row>
    <row r="42" spans="1:2">
      <c r="A42" s="104" t="s">
        <v>1344</v>
      </c>
      <c r="B42" s="105" t="s">
        <v>1512</v>
      </c>
    </row>
    <row r="43" spans="1:2">
      <c r="A43" s="104" t="s">
        <v>1343</v>
      </c>
      <c r="B43" s="105" t="s">
        <v>1511</v>
      </c>
    </row>
    <row r="45" spans="1:2" ht="18">
      <c r="A45" s="119" t="s">
        <v>1389</v>
      </c>
      <c r="B45" s="119"/>
    </row>
    <row r="46" spans="1:2">
      <c r="A46" s="104" t="s">
        <v>1383</v>
      </c>
      <c r="B46" s="105" t="s">
        <v>1391</v>
      </c>
    </row>
    <row r="47" spans="1:2">
      <c r="A47" s="104" t="s">
        <v>1343</v>
      </c>
      <c r="B47" s="105" t="s">
        <v>1390</v>
      </c>
    </row>
    <row r="48" spans="1:2">
      <c r="A48" s="104" t="s">
        <v>1457</v>
      </c>
      <c r="B48" s="105" t="s">
        <v>1458</v>
      </c>
    </row>
    <row r="50" spans="1:2" ht="18">
      <c r="A50" s="119" t="s">
        <v>1342</v>
      </c>
      <c r="B50" s="119"/>
    </row>
    <row r="51" spans="1:2">
      <c r="A51" s="104" t="s">
        <v>1343</v>
      </c>
      <c r="B51" s="105" t="s">
        <v>1377</v>
      </c>
    </row>
    <row r="52" spans="1:2">
      <c r="A52" s="104" t="s">
        <v>1344</v>
      </c>
      <c r="B52" s="105" t="s">
        <v>1365</v>
      </c>
    </row>
    <row r="53" spans="1:2">
      <c r="A53" s="104" t="s">
        <v>1345</v>
      </c>
      <c r="B53" s="105" t="s">
        <v>1354</v>
      </c>
    </row>
    <row r="54" spans="1:2">
      <c r="A54" s="104" t="s">
        <v>1344</v>
      </c>
      <c r="B54" s="105" t="s">
        <v>1371</v>
      </c>
    </row>
    <row r="55" spans="1:2">
      <c r="A55" s="104" t="s">
        <v>1344</v>
      </c>
      <c r="B55" s="105" t="s">
        <v>1372</v>
      </c>
    </row>
    <row r="56" spans="1:2">
      <c r="A56" s="104" t="s">
        <v>1343</v>
      </c>
      <c r="B56" s="105" t="s">
        <v>1376</v>
      </c>
    </row>
    <row r="57" spans="1:2">
      <c r="A57" s="104" t="s">
        <v>1343</v>
      </c>
      <c r="B57" s="105" t="s">
        <v>1379</v>
      </c>
    </row>
    <row r="58" spans="1:2">
      <c r="A58" s="104" t="s">
        <v>1343</v>
      </c>
      <c r="B58" s="105" t="s">
        <v>1382</v>
      </c>
    </row>
    <row r="59" spans="1:2">
      <c r="A59" s="104" t="s">
        <v>1343</v>
      </c>
      <c r="B59" s="106" t="s">
        <v>1388</v>
      </c>
    </row>
    <row r="60" spans="1:2">
      <c r="A60" s="104" t="s">
        <v>1383</v>
      </c>
      <c r="B60" s="105" t="s">
        <v>1384</v>
      </c>
    </row>
    <row r="61" spans="1:2">
      <c r="A61" s="104" t="s">
        <v>1383</v>
      </c>
      <c r="B61" s="105" t="s">
        <v>1385</v>
      </c>
    </row>
    <row r="62" spans="1:2">
      <c r="A62" s="104" t="s">
        <v>1383</v>
      </c>
      <c r="B62" s="105" t="s">
        <v>1386</v>
      </c>
    </row>
    <row r="63" spans="1:2">
      <c r="A63" s="104" t="s">
        <v>1383</v>
      </c>
      <c r="B63" s="105" t="s">
        <v>1387</v>
      </c>
    </row>
    <row r="64" spans="1:2">
      <c r="A64" s="121"/>
      <c r="B64" s="121"/>
    </row>
    <row r="65" spans="1:2" ht="18">
      <c r="A65" s="119" t="s">
        <v>1502</v>
      </c>
      <c r="B65" s="119"/>
    </row>
    <row r="66" spans="1:2">
      <c r="A66" s="104" t="s">
        <v>1345</v>
      </c>
      <c r="B66" s="105" t="s">
        <v>1341</v>
      </c>
    </row>
    <row r="67" spans="1:2">
      <c r="A67" s="116" t="s">
        <v>1343</v>
      </c>
      <c r="B67" s="105" t="s">
        <v>1355</v>
      </c>
    </row>
    <row r="68" spans="1:2">
      <c r="A68" s="117"/>
      <c r="B68" s="105" t="s">
        <v>1348</v>
      </c>
    </row>
    <row r="69" spans="1:2">
      <c r="A69" s="117"/>
      <c r="B69" s="105" t="s">
        <v>1349</v>
      </c>
    </row>
    <row r="70" spans="1:2">
      <c r="A70" s="117"/>
      <c r="B70" s="105" t="s">
        <v>1350</v>
      </c>
    </row>
    <row r="71" spans="1:2">
      <c r="A71" s="117"/>
      <c r="B71" s="106" t="s">
        <v>1357</v>
      </c>
    </row>
    <row r="72" spans="1:2">
      <c r="A72" s="117"/>
      <c r="B72" s="105" t="s">
        <v>1353</v>
      </c>
    </row>
    <row r="73" spans="1:2">
      <c r="A73" s="117"/>
      <c r="B73" s="105" t="s">
        <v>1354</v>
      </c>
    </row>
    <row r="74" spans="1:2">
      <c r="A74" s="117"/>
      <c r="B74" s="105" t="s">
        <v>1351</v>
      </c>
    </row>
    <row r="75" spans="1:2">
      <c r="A75" s="117"/>
      <c r="B75" s="105" t="s">
        <v>1352</v>
      </c>
    </row>
    <row r="76" spans="1:2">
      <c r="A76" s="117"/>
      <c r="B76" s="105" t="s">
        <v>1346</v>
      </c>
    </row>
    <row r="77" spans="1:2">
      <c r="A77" s="118"/>
      <c r="B77" s="105" t="s">
        <v>1347</v>
      </c>
    </row>
    <row r="78" spans="1:2">
      <c r="A78" s="104" t="s">
        <v>1344</v>
      </c>
      <c r="B78" s="105" t="s">
        <v>1356</v>
      </c>
    </row>
    <row r="80" spans="1:2" ht="18">
      <c r="A80" s="119" t="s">
        <v>1503</v>
      </c>
      <c r="B80" s="119"/>
    </row>
    <row r="81" spans="1:2">
      <c r="A81" s="116" t="s">
        <v>1344</v>
      </c>
      <c r="B81" s="105" t="s">
        <v>1295</v>
      </c>
    </row>
    <row r="82" spans="1:2">
      <c r="A82" s="117"/>
      <c r="B82" s="105" t="s">
        <v>1296</v>
      </c>
    </row>
    <row r="83" spans="1:2">
      <c r="A83" s="118"/>
      <c r="B83" s="105" t="s">
        <v>1297</v>
      </c>
    </row>
    <row r="84" spans="1:2">
      <c r="A84" s="122"/>
      <c r="B84" s="122"/>
    </row>
    <row r="85" spans="1:2">
      <c r="A85" s="121"/>
      <c r="B85" s="121"/>
    </row>
    <row r="89" spans="1:2">
      <c r="A89" s="122"/>
      <c r="B89" s="122"/>
    </row>
    <row r="90" spans="1:2">
      <c r="A90" s="121"/>
      <c r="B90" s="121"/>
    </row>
    <row r="91" spans="1:2">
      <c r="A91" s="121"/>
      <c r="B91" s="121"/>
    </row>
    <row r="92" spans="1:2">
      <c r="A92" s="121"/>
      <c r="B92" s="121"/>
    </row>
    <row r="93" spans="1:2">
      <c r="B93" s="99"/>
    </row>
    <row r="95" spans="1:2">
      <c r="A95" s="122"/>
      <c r="B95" s="122"/>
    </row>
    <row r="96" spans="1:2">
      <c r="A96" s="121"/>
      <c r="B96" s="121"/>
    </row>
    <row r="97" spans="1:2">
      <c r="B97" s="99"/>
    </row>
    <row r="98" spans="1:2">
      <c r="B98" s="99"/>
    </row>
    <row r="99" spans="1:2">
      <c r="B99" s="99"/>
    </row>
    <row r="100" spans="1:2">
      <c r="A100" s="121"/>
      <c r="B100" s="121"/>
    </row>
    <row r="101" spans="1:2">
      <c r="A101" s="121"/>
      <c r="B101" s="121"/>
    </row>
    <row r="102" spans="1:2">
      <c r="A102" s="121"/>
      <c r="B102" s="121"/>
    </row>
    <row r="103" spans="1:2">
      <c r="A103" s="121"/>
      <c r="B103" s="121"/>
    </row>
    <row r="106" spans="1:2">
      <c r="A106" s="1" t="s">
        <v>1063</v>
      </c>
    </row>
  </sheetData>
  <mergeCells count="26">
    <mergeCell ref="A92:B92"/>
    <mergeCell ref="A84:B84"/>
    <mergeCell ref="A89:B89"/>
    <mergeCell ref="A85:B85"/>
    <mergeCell ref="A90:B90"/>
    <mergeCell ref="A91:B91"/>
    <mergeCell ref="A103:B103"/>
    <mergeCell ref="A95:B95"/>
    <mergeCell ref="A96:B96"/>
    <mergeCell ref="A100:B100"/>
    <mergeCell ref="A101:B101"/>
    <mergeCell ref="A102:B102"/>
    <mergeCell ref="A67:A77"/>
    <mergeCell ref="A81:A83"/>
    <mergeCell ref="A80:B80"/>
    <mergeCell ref="A50:B50"/>
    <mergeCell ref="A1:B1"/>
    <mergeCell ref="A65:B65"/>
    <mergeCell ref="A45:B45"/>
    <mergeCell ref="A34:B34"/>
    <mergeCell ref="A64:B64"/>
    <mergeCell ref="A31:B31"/>
    <mergeCell ref="A28:B28"/>
    <mergeCell ref="A24:B24"/>
    <mergeCell ref="A18:B18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8" sqref="A8"/>
    </sheetView>
  </sheetViews>
  <sheetFormatPr baseColWidth="10" defaultRowHeight="14.4"/>
  <cols>
    <col min="1" max="1" width="46.109375" customWidth="1"/>
  </cols>
  <sheetData>
    <row r="1" spans="1:1" ht="18">
      <c r="A1" s="17" t="str">
        <f>CONCATENATE("# Filename = 'c9800_init_",var_nl,"-confg'")</f>
        <v># Filename = 'c9800_init_572-confg'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c9800_rollout_572</v>
      </c>
    </row>
    <row r="4" spans="1:1">
      <c r="A4" s="6" t="s">
        <v>1399</v>
      </c>
    </row>
    <row r="5" spans="1:1">
      <c r="A5" s="6" t="str">
        <f>CONCATENATE("interface ",var_if_wlc_mgmt)</f>
        <v>interface gigabitEthernet 2</v>
      </c>
    </row>
    <row r="6" spans="1:1">
      <c r="A6" s="6" t="s">
        <v>1436</v>
      </c>
    </row>
    <row r="7" spans="1:1">
      <c r="A7" s="6" t="s">
        <v>1437</v>
      </c>
    </row>
    <row r="8" spans="1:1">
      <c r="A8" s="6" t="str">
        <f>CONCATENATE(" ip address ",var_ip_wlc2," ",var_mask_v1)</f>
        <v xml:space="preserve"> ip address 10.254.164.195 255.255.255.0</v>
      </c>
    </row>
    <row r="9" spans="1:1">
      <c r="A9" s="6" t="s">
        <v>1432</v>
      </c>
    </row>
    <row r="10" spans="1:1">
      <c r="A10" s="6" t="s">
        <v>1433</v>
      </c>
    </row>
    <row r="11" spans="1:1">
      <c r="A11" s="6" t="s">
        <v>1434</v>
      </c>
    </row>
    <row r="12" spans="1:1">
      <c r="A12" s="6" t="s">
        <v>1399</v>
      </c>
    </row>
    <row r="13" spans="1:1">
      <c r="A13" s="6" t="str">
        <f>CONCATENATE("ip default-gateway ",var_gw_v1)</f>
        <v>ip default-gateway 10.254.164.1</v>
      </c>
    </row>
    <row r="14" spans="1:1">
      <c r="A14" s="6" t="str">
        <f>CONCATENATE("ip route 0.0.0.0 0.0.0.0 ",var_gw_v1)</f>
        <v>ip route 0.0.0.0 0.0.0.0 10.254.164.1</v>
      </c>
    </row>
    <row r="15" spans="1:1">
      <c r="A15" s="6" t="s">
        <v>1456</v>
      </c>
    </row>
    <row r="16" spans="1:1">
      <c r="A16" s="6" t="s">
        <v>1399</v>
      </c>
    </row>
    <row r="17" spans="1:1">
      <c r="A17" s="6" t="s">
        <v>1324</v>
      </c>
    </row>
    <row r="18" spans="1:1">
      <c r="A18" s="6" t="s">
        <v>1439</v>
      </c>
    </row>
    <row r="19" spans="1:1">
      <c r="A19" s="6" t="s">
        <v>1399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3" activePane="bottomLeft" state="frozen"/>
      <selection pane="bottomLeft" activeCell="A36" sqref="A36"/>
    </sheetView>
  </sheetViews>
  <sheetFormatPr baseColWidth="10" defaultRowHeight="14.4"/>
  <cols>
    <col min="1" max="1" width="106.554687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172.17.164.11 10.49.150.68</v>
      </c>
    </row>
    <row r="10" spans="1:1">
      <c r="A10" s="85" t="str">
        <f>CONCATENATE("ntp server ",var_ip_ntp)</f>
        <v>ntp server 172.17.164.11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de0572swlc20002</v>
      </c>
    </row>
    <row r="16" spans="1:1">
      <c r="A16" s="85" t="str">
        <f>CONCATENATE("wireless mobility group name de0",var_nl)</f>
        <v>wireless mobility group name de0572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de0572</v>
      </c>
    </row>
    <row r="19" spans="1:1">
      <c r="A19" s="85" t="str">
        <f>CONCATENATE("wireless mobility multicast ipv4 ",var_mcast_wlc2)</f>
        <v>wireless mobility multicast ipv4 239.254.164.195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tftp://10.49.110.80/bauhaus/rollout_c9800_17.6.4/572/server.pfx password xdgp0</v>
      </c>
    </row>
    <row r="37" spans="1:1">
      <c r="A37" s="85"/>
    </row>
    <row r="38" spans="1:1">
      <c r="A38" s="85"/>
    </row>
    <row r="39" spans="1:1" ht="1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328" activePane="bottomLeft" state="frozen"/>
      <selection pane="bottomLeft" activeCell="A345" sqref="A345"/>
    </sheetView>
  </sheetViews>
  <sheetFormatPr baseColWidth="10" defaultRowHeight="14.4"/>
  <cols>
    <col min="1" max="1" width="87.109375" bestFit="1" customWidth="1"/>
    <col min="2" max="2" width="41.5546875" bestFit="1" customWidth="1"/>
    <col min="4" max="4" width="49.66406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TI4ODAyNTA3M2U3ZTFlZDEx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172.17.164.11</v>
      </c>
    </row>
    <row r="25" spans="1:1">
      <c r="A25" s="82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de0572swlc20002 10.254.164.195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1525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3" t="s">
        <v>1526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0 $572Smar7hau$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3" sqref="A3:A45"/>
    </sheetView>
  </sheetViews>
  <sheetFormatPr baseColWidth="10" defaultRowHeight="14.4"/>
  <cols>
    <col min="1" max="1" width="44.5546875" bestFit="1" customWidth="1"/>
  </cols>
  <sheetData>
    <row r="1" spans="1:1" ht="18.600000000000001" thickBot="1">
      <c r="A1" s="17" t="s">
        <v>1492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34B88315082C mac</v>
      </c>
    </row>
    <row r="5" spans="1:1">
      <c r="A5" s="85" t="str">
        <f>IF('AP-LIST_c9800'!E5&lt;&gt;"",CONCATENATE("username ",UPPER('AP-LIST_c9800'!E5)," mac"),"# no MAC")</f>
        <v>username 34B88315009C mac</v>
      </c>
    </row>
    <row r="6" spans="1:1">
      <c r="A6" s="85" t="str">
        <f>IF('AP-LIST_c9800'!E6&lt;&gt;"",CONCATENATE("username ",UPPER('AP-LIST_c9800'!E6)," mac"),"# no MAC")</f>
        <v>username 34B88314EF40 mac</v>
      </c>
    </row>
    <row r="7" spans="1:1">
      <c r="A7" s="85" t="str">
        <f>IF('AP-LIST_c9800'!E7&lt;&gt;"",CONCATENATE("username ",UPPER('AP-LIST_c9800'!E7)," mac"),"# no MAC")</f>
        <v>username 34B883150E9C mac</v>
      </c>
    </row>
    <row r="8" spans="1:1">
      <c r="A8" s="85" t="str">
        <f>IF('AP-LIST_c9800'!E8&lt;&gt;"",CONCATENATE("username ",UPPER('AP-LIST_c9800'!E8)," mac"),"# no MAC")</f>
        <v>username 34B88314ED20 mac</v>
      </c>
    </row>
    <row r="9" spans="1:1">
      <c r="A9" s="85" t="str">
        <f>IF('AP-LIST_c9800'!E9&lt;&gt;"",CONCATENATE("username ",UPPER('AP-LIST_c9800'!E9)," mac"),"# no MAC")</f>
        <v>username 34B883150AE8 mac</v>
      </c>
    </row>
    <row r="10" spans="1:1">
      <c r="A10" s="85" t="str">
        <f>IF('AP-LIST_c9800'!E10&lt;&gt;"",CONCATENATE("username ",UPPER('AP-LIST_c9800'!E10)," mac"),"# no MAC")</f>
        <v>username 34B88314FA60 mac</v>
      </c>
    </row>
    <row r="11" spans="1:1">
      <c r="A11" s="85" t="str">
        <f>IF('AP-LIST_c9800'!E11&lt;&gt;"",CONCATENATE("username ",UPPER('AP-LIST_c9800'!E11)," mac"),"# no MAC")</f>
        <v>username 34B8831500E0 mac</v>
      </c>
    </row>
    <row r="12" spans="1:1">
      <c r="A12" s="85" t="str">
        <f>IF('AP-LIST_c9800'!E12&lt;&gt;"",CONCATENATE("username ",UPPER('AP-LIST_c9800'!E12)," mac"),"# no MAC")</f>
        <v>username 34B88314FC9C mac</v>
      </c>
    </row>
    <row r="13" spans="1:1">
      <c r="A13" s="85" t="str">
        <f>IF('AP-LIST_c9800'!E13&lt;&gt;"",CONCATENATE("username ",UPPER('AP-LIST_c9800'!E13)," mac"),"# no MAC")</f>
        <v>username 24D79C3F3A58 mac</v>
      </c>
    </row>
    <row r="14" spans="1:1">
      <c r="A14" s="85" t="str">
        <f>IF('AP-LIST_c9800'!E14&lt;&gt;"",CONCATENATE("username ",UPPER('AP-LIST_c9800'!E14)," mac"),"# no MAC")</f>
        <v>username 24D79C3E66AC mac</v>
      </c>
    </row>
    <row r="15" spans="1:1">
      <c r="A15" s="85" t="str">
        <f>IF('AP-LIST_c9800'!E15&lt;&gt;"",CONCATENATE("username ",UPPER('AP-LIST_c9800'!E15)," mac"),"# no MAC")</f>
        <v>username 24D79C3F9778 mac</v>
      </c>
    </row>
    <row r="16" spans="1:1">
      <c r="A16" s="85" t="str">
        <f>IF('AP-LIST_c9800'!E16&lt;&gt;"",CONCATENATE("username ",UPPER('AP-LIST_c9800'!E16)," mac"),"# no MAC")</f>
        <v>username 24D79C3FA5F8 mac</v>
      </c>
    </row>
    <row r="17" spans="1:1">
      <c r="A17" s="85" t="str">
        <f>IF('AP-LIST_c9800'!E17&lt;&gt;"",CONCATENATE("username ",UPPER('AP-LIST_c9800'!E17)," mac"),"# no MAC")</f>
        <v>username 24D79C3F8AFC mac</v>
      </c>
    </row>
    <row r="18" spans="1:1">
      <c r="A18" s="85" t="str">
        <f>IF('AP-LIST_c9800'!E18&lt;&gt;"",CONCATENATE("username ",UPPER('AP-LIST_c9800'!E18)," mac"),"# no MAC")</f>
        <v>username 24D79C3FA028 mac</v>
      </c>
    </row>
    <row r="19" spans="1:1">
      <c r="A19" s="85" t="str">
        <f>IF('AP-LIST_c9800'!E19&lt;&gt;"",CONCATENATE("username ",UPPER('AP-LIST_c9800'!E19)," mac"),"# no MAC")</f>
        <v>username 24D79C3F979C mac</v>
      </c>
    </row>
    <row r="20" spans="1:1">
      <c r="A20" s="85" t="str">
        <f>IF('AP-LIST_c9800'!E20&lt;&gt;"",CONCATENATE("username ",UPPER('AP-LIST_c9800'!E20)," mac"),"# no MAC")</f>
        <v>username 24D79C3F995C mac</v>
      </c>
    </row>
    <row r="21" spans="1:1">
      <c r="A21" s="85" t="str">
        <f>IF('AP-LIST_c9800'!E21&lt;&gt;"",CONCATENATE("username ",UPPER('AP-LIST_c9800'!E21)," mac"),"# no MAC")</f>
        <v>username 24D79C3F9ABC mac</v>
      </c>
    </row>
    <row r="22" spans="1:1">
      <c r="A22" s="85" t="str">
        <f>IF('AP-LIST_c9800'!E22&lt;&gt;"",CONCATENATE("username ",UPPER('AP-LIST_c9800'!E22)," mac"),"# no MAC")</f>
        <v>username 24161BCDBC1C mac</v>
      </c>
    </row>
    <row r="23" spans="1:1">
      <c r="A23" s="85" t="str">
        <f>IF('AP-LIST_c9800'!E23&lt;&gt;"",CONCATENATE("username ",UPPER('AP-LIST_c9800'!E23)," mac"),"# no MAC")</f>
        <v>username 9CD57DC02F48 mac</v>
      </c>
    </row>
    <row r="24" spans="1:1">
      <c r="A24" s="85" t="str">
        <f>IF('AP-LIST_c9800'!E24&lt;&gt;"",CONCATENATE("username ",UPPER('AP-LIST_c9800'!E24)," mac"),"# no MAC")</f>
        <v>username 9CD57DC02A84 mac</v>
      </c>
    </row>
    <row r="25" spans="1:1">
      <c r="A25" s="85" t="str">
        <f>IF('AP-LIST_c9800'!E25&lt;&gt;"",CONCATENATE("username ",UPPER('AP-LIST_c9800'!E25)," mac"),"# no MAC")</f>
        <v>username 34B88314FAF4 mac</v>
      </c>
    </row>
    <row r="26" spans="1:1">
      <c r="A26" s="85" t="str">
        <f>IF('AP-LIST_c9800'!E26&lt;&gt;"",CONCATENATE("username ",UPPER('AP-LIST_c9800'!E26)," mac"),"# no MAC")</f>
        <v>username 9CD57D81D540 mac</v>
      </c>
    </row>
    <row r="27" spans="1:1">
      <c r="A27" s="85" t="str">
        <f>IF('AP-LIST_c9800'!E27&lt;&gt;"",CONCATENATE("username ",UPPER('AP-LIST_c9800'!E27)," mac"),"# no MAC")</f>
        <v>username 9CD57DC026D8 mac</v>
      </c>
    </row>
    <row r="28" spans="1:1">
      <c r="A28" s="85" t="str">
        <f>IF('AP-LIST_c9800'!E28&lt;&gt;"",CONCATENATE("username ",UPPER('AP-LIST_c9800'!E28)," mac"),"# no MAC")</f>
        <v>username 9CD57DC03240 mac</v>
      </c>
    </row>
    <row r="29" spans="1:1">
      <c r="A29" s="85" t="str">
        <f>IF('AP-LIST_c9800'!E29&lt;&gt;"",CONCATENATE("username ",UPPER('AP-LIST_c9800'!E29)," mac"),"# no MAC")</f>
        <v>username 2C1A05AC89D8 mac</v>
      </c>
    </row>
    <row r="30" spans="1:1">
      <c r="A30" s="85" t="str">
        <f>IF('AP-LIST_c9800'!E30&lt;&gt;"",CONCATENATE("username ",UPPER('AP-LIST_c9800'!E30)," mac"),"# no MAC")</f>
        <v>username 34B88314FFA0 mac</v>
      </c>
    </row>
    <row r="31" spans="1:1">
      <c r="A31" s="85" t="str">
        <f>IF('AP-LIST_c9800'!E31&lt;&gt;"",CONCATENATE("username ",UPPER('AP-LIST_c9800'!E31)," mac"),"# no MAC")</f>
        <v>username 34B883150558 mac</v>
      </c>
    </row>
    <row r="32" spans="1:1">
      <c r="A32" s="85" t="str">
        <f>IF('AP-LIST_c9800'!E32&lt;&gt;"",CONCATENATE("username ",UPPER('AP-LIST_c9800'!E32)," mac"),"# no MAC")</f>
        <v>username 34B8831501B4 mac</v>
      </c>
    </row>
    <row r="33" spans="1:1">
      <c r="A33" s="85" t="str">
        <f>IF('AP-LIST_c9800'!E33&lt;&gt;"",CONCATENATE("username ",UPPER('AP-LIST_c9800'!E33)," mac"),"# no MAC")</f>
        <v>username 34B88314F490 mac</v>
      </c>
    </row>
    <row r="34" spans="1:1">
      <c r="A34" s="85" t="str">
        <f>IF('AP-LIST_c9800'!E34&lt;&gt;"",CONCATENATE("username ",UPPER('AP-LIST_c9800'!E34)," mac"),"# no MAC")</f>
        <v>username F01D2D2FD878 mac</v>
      </c>
    </row>
    <row r="35" spans="1:1">
      <c r="A35" s="85" t="str">
        <f>IF('AP-LIST_c9800'!E35&lt;&gt;"",CONCATENATE("username ",UPPER('AP-LIST_c9800'!E35)," mac"),"# no MAC")</f>
        <v>username 889CAD49210C mac</v>
      </c>
    </row>
    <row r="36" spans="1:1">
      <c r="A36" s="85" t="str">
        <f>IF('AP-LIST_c9800'!E36&lt;&gt;"",CONCATENATE("username ",UPPER('AP-LIST_c9800'!E36)," mac"),"# no MAC")</f>
        <v>username 24D79C3F9BD0 mac</v>
      </c>
    </row>
    <row r="37" spans="1:1">
      <c r="A37" s="85" t="str">
        <f>IF('AP-LIST_c9800'!E37&lt;&gt;"",CONCATENATE("username ",UPPER('AP-LIST_c9800'!E37)," mac"),"# no MAC")</f>
        <v>username 24D79C3FB32C mac</v>
      </c>
    </row>
    <row r="38" spans="1:1">
      <c r="A38" s="85" t="str">
        <f>IF('AP-LIST_c9800'!E38&lt;&gt;"",CONCATENATE("username ",UPPER('AP-LIST_c9800'!E38)," mac"),"# no MAC")</f>
        <v>username 889CAD4C37C0 mac</v>
      </c>
    </row>
    <row r="39" spans="1:1">
      <c r="A39" s="85" t="str">
        <f>IF('AP-LIST_c9800'!E39&lt;&gt;"",CONCATENATE("username ",UPPER('AP-LIST_c9800'!E39)," mac"),"# no MAC")</f>
        <v>username 78F1C66D2334 mac</v>
      </c>
    </row>
    <row r="40" spans="1:1">
      <c r="A40" s="85" t="str">
        <f>IF('AP-LIST_c9800'!E40&lt;&gt;"",CONCATENATE("username ",UPPER('AP-LIST_c9800'!E40)," mac"),"# no MAC")</f>
        <v>username 78F1C6CDD85C mac</v>
      </c>
    </row>
    <row r="41" spans="1:1">
      <c r="A41" s="85" t="str">
        <f>IF('AP-LIST_c9800'!E41&lt;&gt;"",CONCATENATE("username ",UPPER('AP-LIST_c9800'!E41)," mac"),"# no MAC")</f>
        <v>username 78F1C6CDDA68 mac</v>
      </c>
    </row>
    <row r="42" spans="1:1">
      <c r="A42" s="85" t="str">
        <f>IF('AP-LIST_c9800'!E42&lt;&gt;"",CONCATENATE("username ",UPPER('AP-LIST_c9800'!E42)," mac"),"# no MAC")</f>
        <v>username 78F1C6CDC9AC mac</v>
      </c>
    </row>
    <row r="43" spans="1:1">
      <c r="A43" s="85" t="str">
        <f>IF('AP-LIST_c9800'!E43&lt;&gt;"",CONCATENATE("username ",UPPER('AP-LIST_c9800'!E43)," mac"),"# no MAC")</f>
        <v>username 78F1C6CD5F1C mac</v>
      </c>
    </row>
    <row r="44" spans="1:1">
      <c r="A44" s="85" t="str">
        <f>IF('AP-LIST_c9800'!E44&lt;&gt;"",CONCATENATE("username ",UPPER('AP-LIST_c9800'!E44)," mac"),"# no MAC")</f>
        <v>username 78F1C6C4C40C mac</v>
      </c>
    </row>
    <row r="45" spans="1:1">
      <c r="A45" s="85" t="str">
        <f>IF('AP-LIST_c9800'!E45&lt;&gt;"",CONCATENATE("username ",UPPER('AP-LIST_c9800'!E45)," mac"),"# no MAC")</f>
        <v>username 78F1C6CDDE60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65" activePane="bottomLeft" state="frozen"/>
      <selection pane="bottomLeft" activeCell="I14" sqref="I14"/>
    </sheetView>
  </sheetViews>
  <sheetFormatPr baseColWidth="10" defaultRowHeight="14.4"/>
  <cols>
    <col min="1" max="1" width="37" bestFit="1" customWidth="1"/>
    <col min="2" max="2" width="1.6640625" customWidth="1"/>
    <col min="3" max="3" width="17.33203125" bestFit="1" customWidth="1"/>
  </cols>
  <sheetData>
    <row r="1" spans="1:3" ht="33.75" customHeight="1">
      <c r="A1" s="64" t="s">
        <v>1493</v>
      </c>
      <c r="B1" s="3"/>
      <c r="C1" s="102" t="s">
        <v>1534</v>
      </c>
    </row>
    <row r="2" spans="1:3">
      <c r="A2" s="69" t="s">
        <v>1298</v>
      </c>
      <c r="B2" s="3"/>
    </row>
    <row r="3" spans="1:3">
      <c r="A3" s="6" t="s">
        <v>1491</v>
      </c>
      <c r="B3" s="3"/>
    </row>
    <row r="4" spans="1:3" ht="15" thickBot="1">
      <c r="A4" s="4" t="s">
        <v>1461</v>
      </c>
      <c r="B4" s="3"/>
    </row>
    <row r="5" spans="1:3">
      <c r="A5" s="110" t="str">
        <f>IF('AP-LIST_c9800'!D4="","",CONCATENATE("ap ",'AP-LIST_c9800'!N4))</f>
        <v>ap 34b8.8315.082c</v>
      </c>
      <c r="B5" s="3"/>
      <c r="C5" s="122">
        <v>1</v>
      </c>
    </row>
    <row r="6" spans="1:3">
      <c r="A6" s="85" t="str">
        <f>IF(A5="","",CONCATENATE("policy-tag ",IF('AP-LIST_c9800'!J4="SmartHome",tag_policy_sh,tag_policy_default)))</f>
        <v>policy-tag bahag-policy-tag</v>
      </c>
      <c r="B6" s="3"/>
      <c r="C6" s="122"/>
    </row>
    <row r="7" spans="1:3">
      <c r="A7" s="85" t="str">
        <f>IF(A5="","",CONCATENATE("rf-tag ",'AP-LIST_c9800'!I4))</f>
        <v>rf-tag outdoor</v>
      </c>
      <c r="B7" s="3"/>
      <c r="C7" s="122"/>
    </row>
    <row r="8" spans="1:3" ht="15" thickBot="1">
      <c r="A8" s="111" t="str">
        <f>IF(A5="","",CONCATENATE("site-tag ",tag_site_default))</f>
        <v>site-tag flex-site-tag</v>
      </c>
      <c r="B8" s="3"/>
      <c r="C8" s="122"/>
    </row>
    <row r="9" spans="1:3">
      <c r="A9" s="110" t="str">
        <f>IF('AP-LIST_c9800'!D5="","",CONCATENATE("ap ",'AP-LIST_c9800'!N5))</f>
        <v>ap 34b8.8315.009c</v>
      </c>
      <c r="B9" s="3"/>
      <c r="C9" s="122">
        <v>2</v>
      </c>
    </row>
    <row r="10" spans="1:3">
      <c r="A10" s="85" t="str">
        <f>IF(A9="","",CONCATENATE("policy-tag ",IF('AP-LIST_c9800'!J5="SmartHome",tag_policy_sh,tag_policy_default)))</f>
        <v>policy-tag bahag-policy-tag</v>
      </c>
      <c r="B10" s="3"/>
      <c r="C10" s="122"/>
    </row>
    <row r="11" spans="1:3">
      <c r="A11" s="85" t="str">
        <f>IF(A9="","",CONCATENATE("rf-tag ",'AP-LIST_c9800'!I5))</f>
        <v>rf-tag outdoor</v>
      </c>
      <c r="B11" s="3"/>
      <c r="C11" s="122"/>
    </row>
    <row r="12" spans="1:3" ht="15" thickBot="1">
      <c r="A12" s="111" t="str">
        <f>IF(A9="","",CONCATENATE("site-tag ",tag_site_default))</f>
        <v>site-tag flex-site-tag</v>
      </c>
      <c r="B12" s="3"/>
      <c r="C12" s="122"/>
    </row>
    <row r="13" spans="1:3">
      <c r="A13" s="110" t="str">
        <f>IF('AP-LIST_c9800'!D6="","",CONCATENATE("ap ",'AP-LIST_c9800'!N6))</f>
        <v>ap 34b8.8314.ef40</v>
      </c>
      <c r="B13" s="3"/>
      <c r="C13" s="122">
        <v>3</v>
      </c>
    </row>
    <row r="14" spans="1:3">
      <c r="A14" s="85" t="str">
        <f>IF(A13="","",CONCATENATE("policy-tag ",IF('AP-LIST_c9800'!J6="SmartHome",tag_policy_sh,tag_policy_default)))</f>
        <v>policy-tag bahag-policy-tag</v>
      </c>
      <c r="B14" s="3"/>
      <c r="C14" s="122"/>
    </row>
    <row r="15" spans="1:3">
      <c r="A15" s="85" t="str">
        <f>IF(A13="","",CONCATENATE("rf-tag ",'AP-LIST_c9800'!I6))</f>
        <v>rf-tag outdoor</v>
      </c>
      <c r="B15" s="3"/>
      <c r="C15" s="122"/>
    </row>
    <row r="16" spans="1:3" ht="15" thickBot="1">
      <c r="A16" s="111" t="str">
        <f>IF(A13="","",CONCATENATE("site-tag ",tag_site_default))</f>
        <v>site-tag flex-site-tag</v>
      </c>
      <c r="B16" s="3"/>
      <c r="C16" s="122"/>
    </row>
    <row r="17" spans="1:3">
      <c r="A17" s="110" t="str">
        <f>IF('AP-LIST_c9800'!D7="","",CONCATENATE("ap ",'AP-LIST_c9800'!N7))</f>
        <v>ap 34b8.8315.0e9c</v>
      </c>
      <c r="B17" s="3"/>
      <c r="C17" s="122">
        <v>4</v>
      </c>
    </row>
    <row r="18" spans="1:3">
      <c r="A18" s="85" t="str">
        <f>IF(A17="","",CONCATENATE("policy-tag ",IF('AP-LIST_c9800'!J7="SmartHome",tag_policy_sh,tag_policy_default)))</f>
        <v>policy-tag bahag-policy-tag</v>
      </c>
      <c r="B18" s="3"/>
      <c r="C18" s="122"/>
    </row>
    <row r="19" spans="1:3">
      <c r="A19" s="85" t="str">
        <f>IF(A17="","",CONCATENATE("rf-tag ",'AP-LIST_c9800'!I7))</f>
        <v>rf-tag outdoor</v>
      </c>
      <c r="B19" s="3"/>
      <c r="C19" s="122"/>
    </row>
    <row r="20" spans="1:3" ht="15" thickBot="1">
      <c r="A20" s="111" t="str">
        <f>IF(A17="","",CONCATENATE("site-tag ",tag_site_default))</f>
        <v>site-tag flex-site-tag</v>
      </c>
      <c r="B20" s="3"/>
      <c r="C20" s="122"/>
    </row>
    <row r="21" spans="1:3">
      <c r="A21" s="110" t="str">
        <f>IF('AP-LIST_c9800'!D8="","",CONCATENATE("ap ",'AP-LIST_c9800'!N8))</f>
        <v>ap 34b8.8314.ed20</v>
      </c>
      <c r="B21" s="3"/>
      <c r="C21" s="122">
        <v>5</v>
      </c>
    </row>
    <row r="22" spans="1:3">
      <c r="A22" s="85" t="str">
        <f>IF(A21="","",CONCATENATE("policy-tag ",IF('AP-LIST_c9800'!J8="SmartHome",tag_policy_sh,tag_policy_default)))</f>
        <v>policy-tag bahag-policy-tag</v>
      </c>
      <c r="B22" s="3"/>
      <c r="C22" s="122"/>
    </row>
    <row r="23" spans="1:3">
      <c r="A23" s="85" t="str">
        <f>IF(A21="","",CONCATENATE("rf-tag ",'AP-LIST_c9800'!I8))</f>
        <v>rf-tag outdoor</v>
      </c>
      <c r="B23" s="3"/>
      <c r="C23" s="122"/>
    </row>
    <row r="24" spans="1:3" ht="15" thickBot="1">
      <c r="A24" s="111" t="str">
        <f>IF(A21="","",CONCATENATE("site-tag ",tag_site_default))</f>
        <v>site-tag flex-site-tag</v>
      </c>
      <c r="B24" s="3"/>
      <c r="C24" s="122"/>
    </row>
    <row r="25" spans="1:3">
      <c r="A25" s="110" t="str">
        <f>IF('AP-LIST_c9800'!D9="","",CONCATENATE("ap ",'AP-LIST_c9800'!N9))</f>
        <v>ap 34b8.8315.0ae8</v>
      </c>
      <c r="B25" s="3"/>
      <c r="C25" s="122">
        <v>6</v>
      </c>
    </row>
    <row r="26" spans="1:3">
      <c r="A26" s="85" t="str">
        <f>IF(A25="","",CONCATENATE("policy-tag ",IF('AP-LIST_c9800'!J9="SmartHome",tag_policy_sh,tag_policy_default)))</f>
        <v>policy-tag bahag-policy-tag</v>
      </c>
      <c r="B26" s="3"/>
      <c r="C26" s="122"/>
    </row>
    <row r="27" spans="1:3">
      <c r="A27" s="85" t="str">
        <f>IF(A25="","",CONCATENATE("rf-tag ",'AP-LIST_c9800'!I9))</f>
        <v>rf-tag outdoor</v>
      </c>
      <c r="B27" s="3"/>
      <c r="C27" s="122"/>
    </row>
    <row r="28" spans="1:3" ht="15" thickBot="1">
      <c r="A28" s="111" t="str">
        <f>IF(A25="","",CONCATENATE("site-tag ",tag_site_default))</f>
        <v>site-tag flex-site-tag</v>
      </c>
      <c r="B28" s="3"/>
      <c r="C28" s="122"/>
    </row>
    <row r="29" spans="1:3">
      <c r="A29" s="110" t="str">
        <f>IF('AP-LIST_c9800'!D10="","",CONCATENATE("ap ",'AP-LIST_c9800'!N10))</f>
        <v>ap 34b8.8314.fa60</v>
      </c>
      <c r="B29" s="3"/>
      <c r="C29" s="122">
        <v>7</v>
      </c>
    </row>
    <row r="30" spans="1:3">
      <c r="A30" s="85" t="str">
        <f>IF(A29="","",CONCATENATE("policy-tag ",IF('AP-LIST_c9800'!J10="SmartHome",tag_policy_sh,tag_policy_default)))</f>
        <v>policy-tag bahag-policy-tag</v>
      </c>
      <c r="B30" s="3"/>
      <c r="C30" s="122"/>
    </row>
    <row r="31" spans="1:3">
      <c r="A31" s="85" t="str">
        <f>IF(A29="","",CONCATENATE("rf-tag ",'AP-LIST_c9800'!I10))</f>
        <v>rf-tag outdoor</v>
      </c>
      <c r="B31" s="3"/>
      <c r="C31" s="122"/>
    </row>
    <row r="32" spans="1:3" ht="15" thickBot="1">
      <c r="A32" s="111" t="str">
        <f>IF(A29="","",CONCATENATE("site-tag ",tag_site_default))</f>
        <v>site-tag flex-site-tag</v>
      </c>
      <c r="B32" s="3"/>
      <c r="C32" s="122"/>
    </row>
    <row r="33" spans="1:3">
      <c r="A33" s="110" t="str">
        <f>IF('AP-LIST_c9800'!D11="","",CONCATENATE("ap ",'AP-LIST_c9800'!N11))</f>
        <v>ap 34b8.8315.00e0</v>
      </c>
      <c r="B33" s="3"/>
      <c r="C33" s="122">
        <v>8</v>
      </c>
    </row>
    <row r="34" spans="1:3">
      <c r="A34" s="85" t="str">
        <f>IF(A33="","",CONCATENATE("policy-tag ",IF('AP-LIST_c9800'!J11="SmartHome",tag_policy_sh,tag_policy_default)))</f>
        <v>policy-tag bahag-policy-tag</v>
      </c>
      <c r="B34" s="3"/>
      <c r="C34" s="122"/>
    </row>
    <row r="35" spans="1:3">
      <c r="A35" s="85" t="str">
        <f>IF(A33="","",CONCATENATE("rf-tag ",'AP-LIST_c9800'!I11))</f>
        <v>rf-tag outdoor</v>
      </c>
      <c r="B35" s="3"/>
      <c r="C35" s="122"/>
    </row>
    <row r="36" spans="1:3" ht="15" thickBot="1">
      <c r="A36" s="111" t="str">
        <f>IF(A33="","",CONCATENATE("site-tag ",tag_site_default))</f>
        <v>site-tag flex-site-tag</v>
      </c>
      <c r="B36" s="3"/>
      <c r="C36" s="122"/>
    </row>
    <row r="37" spans="1:3">
      <c r="A37" s="110" t="str">
        <f>IF('AP-LIST_c9800'!D12="","",CONCATENATE("ap ",'AP-LIST_c9800'!N12))</f>
        <v>ap 34b8.8314.fc9c</v>
      </c>
      <c r="B37" s="3"/>
      <c r="C37" s="122">
        <v>9</v>
      </c>
    </row>
    <row r="38" spans="1:3">
      <c r="A38" s="85" t="str">
        <f>IF(A37="","",CONCATENATE("policy-tag ",IF('AP-LIST_c9800'!J12="SmartHome",tag_policy_sh,tag_policy_default)))</f>
        <v>policy-tag bahag-policy-tag</v>
      </c>
      <c r="B38" s="3"/>
      <c r="C38" s="122"/>
    </row>
    <row r="39" spans="1:3">
      <c r="A39" s="85" t="str">
        <f>IF(A37="","",CONCATENATE("rf-tag ",'AP-LIST_c9800'!I12))</f>
        <v>rf-tag outdoor</v>
      </c>
      <c r="B39" s="3"/>
      <c r="C39" s="122"/>
    </row>
    <row r="40" spans="1:3" ht="15" thickBot="1">
      <c r="A40" s="111" t="str">
        <f>IF(A37="","",CONCATENATE("site-tag ",tag_site_default))</f>
        <v>site-tag flex-site-tag</v>
      </c>
      <c r="B40" s="3"/>
      <c r="C40" s="122"/>
    </row>
    <row r="41" spans="1:3">
      <c r="A41" s="110" t="str">
        <f>IF('AP-LIST_c9800'!D13="","",CONCATENATE("ap ",'AP-LIST_c9800'!N13))</f>
        <v>ap 24d7.9c3f.3a58</v>
      </c>
      <c r="B41" s="3"/>
      <c r="C41" s="122">
        <v>10</v>
      </c>
    </row>
    <row r="42" spans="1:3">
      <c r="A42" s="85" t="str">
        <f>IF(A41="","",CONCATENATE("policy-tag ",IF('AP-LIST_c9800'!J13="SmartHome",tag_policy_sh,tag_policy_default)))</f>
        <v>policy-tag bahag-policy-tag</v>
      </c>
      <c r="B42" s="3"/>
      <c r="C42" s="122"/>
    </row>
    <row r="43" spans="1:3">
      <c r="A43" s="85" t="str">
        <f>IF(A41="","",CONCATENATE("rf-tag ",'AP-LIST_c9800'!I13))</f>
        <v>rf-tag indoor</v>
      </c>
      <c r="B43" s="3"/>
      <c r="C43" s="122"/>
    </row>
    <row r="44" spans="1:3" ht="15" thickBot="1">
      <c r="A44" s="111" t="str">
        <f>IF(A41="","",CONCATENATE("site-tag ",tag_site_default))</f>
        <v>site-tag flex-site-tag</v>
      </c>
      <c r="B44" s="3"/>
      <c r="C44" s="122"/>
    </row>
    <row r="45" spans="1:3">
      <c r="A45" s="85" t="str">
        <f>IF('AP-LIST_c9800'!D14="","",CONCATENATE("ap ",'AP-LIST_c9800'!N14))</f>
        <v>ap 24d7.9c3e.66ac</v>
      </c>
      <c r="B45" s="3"/>
      <c r="C45" s="122">
        <v>11</v>
      </c>
    </row>
    <row r="46" spans="1:3">
      <c r="A46" s="85" t="str">
        <f>IF(A45="","",CONCATENATE("policy-tag ",IF('AP-LIST_c9800'!J14="SmartHome",tag_policy_sh,tag_policy_default)))</f>
        <v>policy-tag bahag-policy-tag</v>
      </c>
      <c r="B46" s="3"/>
      <c r="C46" s="122"/>
    </row>
    <row r="47" spans="1:3">
      <c r="A47" s="85" t="str">
        <f>IF(A45="","",CONCATENATE("rf-tag ",'AP-LIST_c9800'!I14))</f>
        <v>rf-tag indoor</v>
      </c>
      <c r="B47" s="3"/>
      <c r="C47" s="122"/>
    </row>
    <row r="48" spans="1:3" ht="15" thickBot="1">
      <c r="A48" s="111" t="str">
        <f>IF(A45="","",CONCATENATE("site-tag ",tag_site_default))</f>
        <v>site-tag flex-site-tag</v>
      </c>
      <c r="B48" s="3"/>
      <c r="C48" s="122"/>
    </row>
    <row r="49" spans="1:3">
      <c r="A49" s="110" t="str">
        <f>IF('AP-LIST_c9800'!D15="","",CONCATENATE("ap ",'AP-LIST_c9800'!N15))</f>
        <v>ap 24d7.9c3f.9778</v>
      </c>
      <c r="B49" s="3"/>
      <c r="C49" s="122">
        <v>12</v>
      </c>
    </row>
    <row r="50" spans="1:3">
      <c r="A50" s="85" t="str">
        <f>IF(A49="","",CONCATENATE("policy-tag ",IF('AP-LIST_c9800'!J15="SmartHome",tag_policy_sh,tag_policy_default)))</f>
        <v>policy-tag bahag-policy-tag</v>
      </c>
      <c r="B50" s="3"/>
      <c r="C50" s="122"/>
    </row>
    <row r="51" spans="1:3">
      <c r="A51" s="85" t="str">
        <f>IF(A49="","",CONCATENATE("rf-tag ",'AP-LIST_c9800'!I15))</f>
        <v>rf-tag indoor</v>
      </c>
      <c r="B51" s="3"/>
      <c r="C51" s="122"/>
    </row>
    <row r="52" spans="1:3" ht="15" thickBot="1">
      <c r="A52" s="111" t="str">
        <f>IF(A49="","",CONCATENATE("site-tag ",tag_site_default))</f>
        <v>site-tag flex-site-tag</v>
      </c>
      <c r="B52" s="3"/>
      <c r="C52" s="122"/>
    </row>
    <row r="53" spans="1:3">
      <c r="A53" s="110" t="str">
        <f>IF('AP-LIST_c9800'!D16="","",CONCATENATE("ap ",'AP-LIST_c9800'!N16))</f>
        <v>ap 24d7.9c3f.a5f8</v>
      </c>
      <c r="B53" s="3"/>
      <c r="C53" s="122">
        <v>13</v>
      </c>
    </row>
    <row r="54" spans="1:3">
      <c r="A54" s="85" t="str">
        <f>IF(A53="","",CONCATENATE("policy-tag ",IF('AP-LIST_c9800'!J16="SmartHome",tag_policy_sh,tag_policy_default)))</f>
        <v>policy-tag bahag-policy-tag</v>
      </c>
      <c r="B54" s="3"/>
      <c r="C54" s="122"/>
    </row>
    <row r="55" spans="1:3">
      <c r="A55" s="85" t="str">
        <f>IF(A53="","",CONCATENATE("rf-tag ",'AP-LIST_c9800'!I16))</f>
        <v>rf-tag indoor</v>
      </c>
      <c r="B55" s="3"/>
      <c r="C55" s="122"/>
    </row>
    <row r="56" spans="1:3" ht="15" thickBot="1">
      <c r="A56" s="111" t="str">
        <f>IF(A53="","",CONCATENATE("site-tag ",tag_site_default))</f>
        <v>site-tag flex-site-tag</v>
      </c>
      <c r="B56" s="3"/>
      <c r="C56" s="122"/>
    </row>
    <row r="57" spans="1:3">
      <c r="A57" s="110" t="str">
        <f>IF('AP-LIST_c9800'!D17="","",CONCATENATE("ap ",'AP-LIST_c9800'!N17))</f>
        <v>ap 24d7.9c3f.8afc</v>
      </c>
      <c r="B57" s="3"/>
      <c r="C57" s="122">
        <v>14</v>
      </c>
    </row>
    <row r="58" spans="1:3">
      <c r="A58" s="85" t="str">
        <f>IF(A57="","",CONCATENATE("policy-tag ",IF('AP-LIST_c9800'!J17="SmartHome",tag_policy_sh,tag_policy_default)))</f>
        <v>policy-tag bahag-policy-tag</v>
      </c>
      <c r="B58" s="3"/>
      <c r="C58" s="122"/>
    </row>
    <row r="59" spans="1:3">
      <c r="A59" s="85" t="str">
        <f>IF(A57="","",CONCATENATE("rf-tag ",'AP-LIST_c9800'!I17))</f>
        <v>rf-tag indoor</v>
      </c>
      <c r="B59" s="3"/>
      <c r="C59" s="122"/>
    </row>
    <row r="60" spans="1:3" ht="15" thickBot="1">
      <c r="A60" s="111" t="str">
        <f>IF(A57="","",CONCATENATE("site-tag ",tag_site_default))</f>
        <v>site-tag flex-site-tag</v>
      </c>
      <c r="B60" s="3"/>
      <c r="C60" s="122"/>
    </row>
    <row r="61" spans="1:3">
      <c r="A61" s="110" t="str">
        <f>IF('AP-LIST_c9800'!D18="","",CONCATENATE("ap ",'AP-LIST_c9800'!N18))</f>
        <v>ap 24d7.9c3f.a028</v>
      </c>
      <c r="B61" s="3"/>
      <c r="C61" s="122">
        <v>15</v>
      </c>
    </row>
    <row r="62" spans="1:3">
      <c r="A62" s="85" t="str">
        <f>IF(A61="","",CONCATENATE("policy-tag ",IF('AP-LIST_c9800'!J18="SmartHome",tag_policy_sh,tag_policy_default)))</f>
        <v>policy-tag bahag-policy-tag</v>
      </c>
      <c r="B62" s="3"/>
      <c r="C62" s="122"/>
    </row>
    <row r="63" spans="1:3">
      <c r="A63" s="85" t="str">
        <f>IF(A61="","",CONCATENATE("rf-tag ",'AP-LIST_c9800'!I18))</f>
        <v>rf-tag indoor</v>
      </c>
      <c r="B63" s="3"/>
      <c r="C63" s="122"/>
    </row>
    <row r="64" spans="1:3" ht="15" thickBot="1">
      <c r="A64" s="111" t="str">
        <f>IF(A61="","",CONCATENATE("site-tag ",tag_site_default))</f>
        <v>site-tag flex-site-tag</v>
      </c>
      <c r="B64" s="3"/>
      <c r="C64" s="122"/>
    </row>
    <row r="65" spans="1:3">
      <c r="A65" s="110" t="str">
        <f>IF('AP-LIST_c9800'!D19="","",CONCATENATE("ap ",'AP-LIST_c9800'!N19))</f>
        <v>ap 24d7.9c3f.979c</v>
      </c>
      <c r="B65" s="3"/>
      <c r="C65" s="122">
        <v>16</v>
      </c>
    </row>
    <row r="66" spans="1:3">
      <c r="A66" s="85" t="str">
        <f>IF(A65="","",CONCATENATE("policy-tag ",IF('AP-LIST_c9800'!J19="SmartHome",tag_policy_sh,tag_policy_default)))</f>
        <v>policy-tag bahag-policy-tag</v>
      </c>
      <c r="B66" s="3"/>
      <c r="C66" s="122"/>
    </row>
    <row r="67" spans="1:3">
      <c r="A67" s="85" t="str">
        <f>IF(A65="","",CONCATENATE("rf-tag ",'AP-LIST_c9800'!I19))</f>
        <v>rf-tag indoor</v>
      </c>
      <c r="B67" s="3"/>
      <c r="C67" s="122"/>
    </row>
    <row r="68" spans="1:3" ht="15" thickBot="1">
      <c r="A68" s="111" t="str">
        <f>IF(A65="","",CONCATENATE("site-tag ",tag_site_default))</f>
        <v>site-tag flex-site-tag</v>
      </c>
      <c r="B68" s="3"/>
      <c r="C68" s="122"/>
    </row>
    <row r="69" spans="1:3">
      <c r="A69" s="110" t="str">
        <f>IF('AP-LIST_c9800'!D20="","",CONCATENATE("ap ",'AP-LIST_c9800'!N20))</f>
        <v>ap 24d7.9c3f.995c</v>
      </c>
      <c r="B69" s="3"/>
      <c r="C69" s="122">
        <v>17</v>
      </c>
    </row>
    <row r="70" spans="1:3">
      <c r="A70" s="85" t="str">
        <f>IF(A66="","",CONCATENATE("policy-tag ",IF('AP-LIST_c9800'!J20="SmartHome",tag_policy_sh,tag_policy_default)))</f>
        <v>policy-tag bahag-policy-tag</v>
      </c>
      <c r="B70" s="3"/>
      <c r="C70" s="122"/>
    </row>
    <row r="71" spans="1:3">
      <c r="A71" s="85" t="str">
        <f>IF(A69="","",CONCATENATE("rf-tag ",'AP-LIST_c9800'!I20))</f>
        <v>rf-tag indoor</v>
      </c>
      <c r="B71" s="3"/>
      <c r="C71" s="122"/>
    </row>
    <row r="72" spans="1:3" ht="15" thickBot="1">
      <c r="A72" s="111" t="str">
        <f>IF(A69="","",CONCATENATE("site-tag ",tag_site_default))</f>
        <v>site-tag flex-site-tag</v>
      </c>
      <c r="B72" s="3"/>
      <c r="C72" s="122"/>
    </row>
    <row r="73" spans="1:3">
      <c r="A73" s="110" t="str">
        <f>IF('AP-LIST_c9800'!D21="","",CONCATENATE("ap ",'AP-LIST_c9800'!N21))</f>
        <v>ap 24d7.9c3f.9abc</v>
      </c>
      <c r="B73" s="3"/>
      <c r="C73" s="122">
        <v>18</v>
      </c>
    </row>
    <row r="74" spans="1:3">
      <c r="A74" s="85" t="str">
        <f>IF(A73="","",CONCATENATE("policy-tag ",IF('AP-LIST_c9800'!J21="SmartHome",tag_policy_sh,tag_policy_default)))</f>
        <v>policy-tag bahag-policy-tag</v>
      </c>
      <c r="B74" s="3"/>
      <c r="C74" s="122"/>
    </row>
    <row r="75" spans="1:3">
      <c r="A75" s="85" t="str">
        <f>IF(A73="","",CONCATENATE("rf-tag ",'AP-LIST_c9800'!I21))</f>
        <v>rf-tag indoor</v>
      </c>
      <c r="B75" s="3"/>
      <c r="C75" s="122"/>
    </row>
    <row r="76" spans="1:3" ht="15" thickBot="1">
      <c r="A76" s="111" t="str">
        <f>IF(A73="","",CONCATENATE("site-tag ",tag_site_default))</f>
        <v>site-tag flex-site-tag</v>
      </c>
      <c r="B76" s="3"/>
      <c r="C76" s="122"/>
    </row>
    <row r="77" spans="1:3">
      <c r="A77" s="110" t="str">
        <f>IF('AP-LIST_c9800'!D22="","",CONCATENATE("ap ",'AP-LIST_c9800'!N22))</f>
        <v>ap 2416.1bcd.bc1c</v>
      </c>
      <c r="B77" s="3"/>
      <c r="C77" s="122">
        <v>19</v>
      </c>
    </row>
    <row r="78" spans="1:3">
      <c r="A78" s="85" t="str">
        <f>IF(A77="","",CONCATENATE("policy-tag ",IF('AP-LIST_c9800'!J22="SmartHome",tag_policy_sh,tag_policy_default)))</f>
        <v>policy-tag bahag-policy-tag</v>
      </c>
      <c r="B78" s="3"/>
      <c r="C78" s="122"/>
    </row>
    <row r="79" spans="1:3">
      <c r="A79" s="85" t="str">
        <f>IF(A77="","",CONCATENATE("rf-tag ",'AP-LIST_c9800'!I22))</f>
        <v>rf-tag indoor</v>
      </c>
      <c r="B79" s="3"/>
      <c r="C79" s="122"/>
    </row>
    <row r="80" spans="1:3" ht="15" thickBot="1">
      <c r="A80" s="111" t="str">
        <f>IF(A77="","",CONCATENATE("site-tag ",tag_site_default))</f>
        <v>site-tag flex-site-tag</v>
      </c>
      <c r="B80" s="3"/>
      <c r="C80" s="122"/>
    </row>
    <row r="81" spans="1:3">
      <c r="A81" s="110" t="str">
        <f>IF('AP-LIST_c9800'!D23="","",CONCATENATE("ap ",'AP-LIST_c9800'!N23))</f>
        <v>ap 9cd5.7dc0.2f48</v>
      </c>
      <c r="B81" s="3"/>
      <c r="C81" s="122">
        <v>20</v>
      </c>
    </row>
    <row r="82" spans="1:3">
      <c r="A82" s="85" t="str">
        <f>IF(A81="","",CONCATENATE("policy-tag ",IF('AP-LIST_c9800'!J23="SmartHome",tag_policy_sh,tag_policy_default)))</f>
        <v>policy-tag bahag-policy-tag</v>
      </c>
      <c r="B82" s="3"/>
      <c r="C82" s="122"/>
    </row>
    <row r="83" spans="1:3">
      <c r="A83" s="85" t="str">
        <f>IF(A81="","",CONCATENATE("rf-tag ",'AP-LIST_c9800'!I23))</f>
        <v>rf-tag indoor</v>
      </c>
      <c r="B83" s="3"/>
      <c r="C83" s="122"/>
    </row>
    <row r="84" spans="1:3" ht="15" thickBot="1">
      <c r="A84" s="111" t="str">
        <f>IF(A81="","",CONCATENATE("site-tag ",tag_site_default))</f>
        <v>site-tag flex-site-tag</v>
      </c>
      <c r="B84" s="3"/>
      <c r="C84" s="122"/>
    </row>
    <row r="85" spans="1:3">
      <c r="A85" s="110" t="str">
        <f>IF('AP-LIST_c9800'!D24="","",CONCATENATE("ap ",'AP-LIST_c9800'!N24))</f>
        <v>ap 9cd5.7dc0.2a84</v>
      </c>
      <c r="B85" s="3"/>
      <c r="C85" s="122">
        <v>21</v>
      </c>
    </row>
    <row r="86" spans="1:3">
      <c r="A86" s="85" t="str">
        <f>IF(A85="","",CONCATENATE("policy-tag ",IF('AP-LIST_c9800'!J24="SmartHome",tag_policy_sh,tag_policy_default)))</f>
        <v>policy-tag bahag-policy-tag</v>
      </c>
      <c r="B86" s="3"/>
      <c r="C86" s="122"/>
    </row>
    <row r="87" spans="1:3">
      <c r="A87" s="85" t="str">
        <f>IF(A85="","",CONCATENATE("rf-tag ",'AP-LIST_c9800'!I24))</f>
        <v>rf-tag indoor</v>
      </c>
      <c r="B87" s="3"/>
      <c r="C87" s="122"/>
    </row>
    <row r="88" spans="1:3" ht="15" thickBot="1">
      <c r="A88" s="111" t="str">
        <f>IF(A85="","",CONCATENATE("site-tag ",tag_site_default))</f>
        <v>site-tag flex-site-tag</v>
      </c>
      <c r="B88" s="3"/>
      <c r="C88" s="122"/>
    </row>
    <row r="89" spans="1:3">
      <c r="A89" s="110" t="str">
        <f>IF('AP-LIST_c9800'!D25="","",CONCATENATE("ap ",'AP-LIST_c9800'!N25))</f>
        <v>ap 34b8.8314.faf4</v>
      </c>
      <c r="B89" s="3"/>
      <c r="C89" s="122">
        <v>22</v>
      </c>
    </row>
    <row r="90" spans="1:3">
      <c r="A90" s="85" t="str">
        <f>IF(A89="","",CONCATENATE("policy-tag ",IF('AP-LIST_c9800'!J25="SmartHome",tag_policy_sh,tag_policy_default)))</f>
        <v>policy-tag bahag-policy-tag</v>
      </c>
      <c r="B90" s="3"/>
      <c r="C90" s="122"/>
    </row>
    <row r="91" spans="1:3">
      <c r="A91" s="85" t="str">
        <f>IF(A89="","",CONCATENATE("rf-tag ",'AP-LIST_c9800'!I25))</f>
        <v>rf-tag outdoor</v>
      </c>
      <c r="B91" s="3"/>
      <c r="C91" s="122"/>
    </row>
    <row r="92" spans="1:3" ht="15" thickBot="1">
      <c r="A92" s="111" t="str">
        <f>IF(A89="","",CONCATENATE("site-tag ",tag_site_default))</f>
        <v>site-tag flex-site-tag</v>
      </c>
      <c r="B92" s="3"/>
      <c r="C92" s="122"/>
    </row>
    <row r="93" spans="1:3">
      <c r="A93" s="110" t="str">
        <f>IF('AP-LIST_c9800'!D26="","",CONCATENATE("ap ",'AP-LIST_c9800'!N26))</f>
        <v>ap 9cd5.7d81.d540</v>
      </c>
      <c r="B93" s="3"/>
      <c r="C93" s="122">
        <v>23</v>
      </c>
    </row>
    <row r="94" spans="1:3">
      <c r="A94" s="85" t="str">
        <f>IF(A93="","",CONCATENATE("policy-tag ",IF('AP-LIST_c9800'!J26="SmartHome",tag_policy_sh,tag_policy_default)))</f>
        <v>policy-tag bahag-policy-tag</v>
      </c>
      <c r="B94" s="3"/>
      <c r="C94" s="122"/>
    </row>
    <row r="95" spans="1:3">
      <c r="A95" s="85" t="str">
        <f>IF(A93="","",CONCATENATE("rf-tag ",'AP-LIST_c9800'!I26))</f>
        <v>rf-tag indoor</v>
      </c>
      <c r="B95" s="3"/>
      <c r="C95" s="122"/>
    </row>
    <row r="96" spans="1:3" ht="15" thickBot="1">
      <c r="A96" s="111" t="str">
        <f>IF(A93="","",CONCATENATE("site-tag ",tag_site_default))</f>
        <v>site-tag flex-site-tag</v>
      </c>
      <c r="B96" s="3"/>
      <c r="C96" s="122"/>
    </row>
    <row r="97" spans="1:3">
      <c r="A97" s="110" t="str">
        <f>IF('AP-LIST_c9800'!D27="","",CONCATENATE("ap ",'AP-LIST_c9800'!N27))</f>
        <v>ap 9cd5.7dc0.26d8</v>
      </c>
      <c r="B97" s="3"/>
      <c r="C97" s="122">
        <v>24</v>
      </c>
    </row>
    <row r="98" spans="1:3">
      <c r="A98" s="85" t="str">
        <f>IF(A97="","",CONCATENATE("policy-tag ",IF('AP-LIST_c9800'!J27="SmartHome",tag_policy_sh,tag_policy_default)))</f>
        <v>policy-tag bahag-policy-tag</v>
      </c>
      <c r="B98" s="3"/>
      <c r="C98" s="122"/>
    </row>
    <row r="99" spans="1:3">
      <c r="A99" s="85" t="str">
        <f>IF(A97="","",CONCATENATE("rf-tag ",'AP-LIST_c9800'!I27))</f>
        <v>rf-tag indoor</v>
      </c>
      <c r="B99" s="3"/>
      <c r="C99" s="122"/>
    </row>
    <row r="100" spans="1:3" ht="15" thickBot="1">
      <c r="A100" s="111" t="str">
        <f>IF(A97="","",CONCATENATE("site-tag ",tag_site_default))</f>
        <v>site-tag flex-site-tag</v>
      </c>
      <c r="B100" s="3"/>
      <c r="C100" s="122"/>
    </row>
    <row r="101" spans="1:3">
      <c r="A101" s="110" t="str">
        <f>IF('AP-LIST_c9800'!D28="","",CONCATENATE("ap ",'AP-LIST_c9800'!N28))</f>
        <v>ap 9cd5.7dc0.3240</v>
      </c>
      <c r="B101" s="3"/>
      <c r="C101" s="122">
        <v>25</v>
      </c>
    </row>
    <row r="102" spans="1:3">
      <c r="A102" s="85" t="str">
        <f>IF(A101="","",CONCATENATE("policy-tag ",IF('AP-LIST_c9800'!J28="SmartHome",tag_policy_sh,tag_policy_default)))</f>
        <v>policy-tag bahag-policy-tag</v>
      </c>
      <c r="B102" s="3"/>
      <c r="C102" s="122"/>
    </row>
    <row r="103" spans="1:3">
      <c r="A103" s="85" t="str">
        <f>IF(A101="","",CONCATENATE("rf-tag ",'AP-LIST_c9800'!I28))</f>
        <v>rf-tag indoor</v>
      </c>
      <c r="B103" s="3"/>
      <c r="C103" s="122"/>
    </row>
    <row r="104" spans="1:3" ht="15" thickBot="1">
      <c r="A104" s="111" t="str">
        <f>IF(A101="","",CONCATENATE("site-tag ",tag_site_default))</f>
        <v>site-tag flex-site-tag</v>
      </c>
      <c r="B104" s="3"/>
      <c r="C104" s="122"/>
    </row>
    <row r="105" spans="1:3">
      <c r="A105" s="110" t="str">
        <f>IF('AP-LIST_c9800'!D29="","",CONCATENATE("ap ",'AP-LIST_c9800'!N29))</f>
        <v>ap 2c1a.05ac.89d8</v>
      </c>
      <c r="B105" s="3"/>
      <c r="C105" s="122">
        <v>26</v>
      </c>
    </row>
    <row r="106" spans="1:3">
      <c r="A106" s="85" t="str">
        <f>IF(A105="","",CONCATENATE("policy-tag ",IF('AP-LIST_c9800'!J29="SmartHome",tag_policy_sh,tag_policy_default)))</f>
        <v>policy-tag bahag-policy-tag</v>
      </c>
      <c r="B106" s="3"/>
      <c r="C106" s="122"/>
    </row>
    <row r="107" spans="1:3">
      <c r="A107" s="85" t="str">
        <f>IF(A105="","",CONCATENATE("rf-tag ",'AP-LIST_c9800'!I29))</f>
        <v>rf-tag indoor</v>
      </c>
      <c r="B107" s="3"/>
      <c r="C107" s="122"/>
    </row>
    <row r="108" spans="1:3" ht="15" thickBot="1">
      <c r="A108" s="111" t="str">
        <f>IF(A105="","",CONCATENATE("site-tag ",tag_site_default))</f>
        <v>site-tag flex-site-tag</v>
      </c>
      <c r="B108" s="3"/>
      <c r="C108" s="122"/>
    </row>
    <row r="109" spans="1:3">
      <c r="A109" s="110" t="str">
        <f>IF('AP-LIST_c9800'!D30="","",CONCATENATE("ap ",'AP-LIST_c9800'!N30))</f>
        <v>ap 34b8.8314.ffa0</v>
      </c>
      <c r="B109" s="3"/>
      <c r="C109" s="122">
        <v>27</v>
      </c>
    </row>
    <row r="110" spans="1:3">
      <c r="A110" s="85" t="str">
        <f>IF(A109="","",CONCATENATE("policy-tag ",IF('AP-LIST_c9800'!J30="SmartHome",tag_policy_sh,tag_policy_default)))</f>
        <v>policy-tag bahag-policy-tag</v>
      </c>
      <c r="B110" s="3"/>
      <c r="C110" s="122"/>
    </row>
    <row r="111" spans="1:3">
      <c r="A111" s="85" t="str">
        <f>IF(A109="","",CONCATENATE("rf-tag ",'AP-LIST_c9800'!I30))</f>
        <v>rf-tag outdoor</v>
      </c>
      <c r="B111" s="3"/>
      <c r="C111" s="122"/>
    </row>
    <row r="112" spans="1:3" ht="15" thickBot="1">
      <c r="A112" s="111" t="str">
        <f>IF(A109="","",CONCATENATE("site-tag ",tag_site_default))</f>
        <v>site-tag flex-site-tag</v>
      </c>
      <c r="B112" s="3"/>
      <c r="C112" s="122"/>
    </row>
    <row r="113" spans="1:3">
      <c r="A113" s="110" t="str">
        <f>IF('AP-LIST_c9800'!D31="","",CONCATENATE("ap ",'AP-LIST_c9800'!N31))</f>
        <v>ap 34b8.8315.0558</v>
      </c>
      <c r="B113" s="3"/>
      <c r="C113" s="122">
        <v>28</v>
      </c>
    </row>
    <row r="114" spans="1:3">
      <c r="A114" s="85" t="str">
        <f>IF(A113="","",CONCATENATE("policy-tag ",IF('AP-LIST_c9800'!J31="SmartHome",tag_policy_sh,tag_policy_default)))</f>
        <v>policy-tag bahag-policy-tag</v>
      </c>
      <c r="B114" s="3"/>
      <c r="C114" s="122"/>
    </row>
    <row r="115" spans="1:3">
      <c r="A115" s="85" t="str">
        <f>IF(A113="","",CONCATENATE("rf-tag ",'AP-LIST_c9800'!I31))</f>
        <v>rf-tag outdoor</v>
      </c>
      <c r="B115" s="3"/>
      <c r="C115" s="122"/>
    </row>
    <row r="116" spans="1:3" ht="15" thickBot="1">
      <c r="A116" s="111" t="str">
        <f>IF(A113="","",CONCATENATE("site-tag ",tag_site_default))</f>
        <v>site-tag flex-site-tag</v>
      </c>
      <c r="B116" s="3"/>
      <c r="C116" s="122"/>
    </row>
    <row r="117" spans="1:3">
      <c r="A117" s="110" t="str">
        <f>IF('AP-LIST_c9800'!D32="","",CONCATENATE("ap ",'AP-LIST_c9800'!N32))</f>
        <v>ap 34b8.8315.01b4</v>
      </c>
      <c r="B117" s="3"/>
      <c r="C117" s="122">
        <v>29</v>
      </c>
    </row>
    <row r="118" spans="1:3">
      <c r="A118" s="85" t="str">
        <f>IF(A117="","",CONCATENATE("policy-tag ",IF('AP-LIST_c9800'!J32="SmartHome",tag_policy_sh,tag_policy_default)))</f>
        <v>policy-tag bahag-policy-tag</v>
      </c>
      <c r="B118" s="3"/>
      <c r="C118" s="122"/>
    </row>
    <row r="119" spans="1:3">
      <c r="A119" s="85" t="str">
        <f>IF(A117="","",CONCATENATE("rf-tag ",'AP-LIST_c9800'!I32))</f>
        <v>rf-tag outdoor</v>
      </c>
      <c r="B119" s="3"/>
      <c r="C119" s="122"/>
    </row>
    <row r="120" spans="1:3" ht="15" thickBot="1">
      <c r="A120" s="111" t="str">
        <f>IF(A117="","",CONCATENATE("site-tag ",tag_site_default))</f>
        <v>site-tag flex-site-tag</v>
      </c>
      <c r="B120" s="3"/>
      <c r="C120" s="122"/>
    </row>
    <row r="121" spans="1:3">
      <c r="A121" s="110" t="str">
        <f>IF('AP-LIST_c9800'!D33="","",CONCATENATE("ap ",'AP-LIST_c9800'!N33))</f>
        <v>ap 34b8.8314.f490</v>
      </c>
      <c r="B121" s="3"/>
      <c r="C121" s="122">
        <v>30</v>
      </c>
    </row>
    <row r="122" spans="1:3">
      <c r="A122" s="85" t="str">
        <f>IF(A121="","",CONCATENATE("policy-tag ",IF('AP-LIST_c9800'!J33="SmartHome",tag_policy_sh,tag_policy_default)))</f>
        <v>policy-tag bahag-policy-tag</v>
      </c>
      <c r="B122" s="3"/>
      <c r="C122" s="122"/>
    </row>
    <row r="123" spans="1:3">
      <c r="A123" s="85" t="str">
        <f>IF(A121="","",CONCATENATE("rf-tag ",'AP-LIST_c9800'!I33))</f>
        <v>rf-tag outdoor</v>
      </c>
      <c r="B123" s="3"/>
      <c r="C123" s="122"/>
    </row>
    <row r="124" spans="1:3" ht="15" thickBot="1">
      <c r="A124" s="111" t="str">
        <f>IF(A121="","",CONCATENATE("site-tag ",tag_site_default))</f>
        <v>site-tag flex-site-tag</v>
      </c>
      <c r="B124" s="3"/>
      <c r="C124" s="122"/>
    </row>
    <row r="125" spans="1:3">
      <c r="A125" s="110" t="str">
        <f>IF('AP-LIST_c9800'!D34="","",CONCATENATE("ap ",'AP-LIST_c9800'!N34))</f>
        <v>ap f01d.2d2f.d878</v>
      </c>
      <c r="B125" s="3"/>
      <c r="C125" s="122">
        <v>31</v>
      </c>
    </row>
    <row r="126" spans="1:3">
      <c r="A126" s="85" t="str">
        <f>IF(A125="","",CONCATENATE("policy-tag ",IF('AP-LIST_c9800'!J34="SmartHome",tag_policy_sh,tag_policy_default)))</f>
        <v>policy-tag bahag-policy-tag</v>
      </c>
      <c r="B126" s="3"/>
      <c r="C126" s="122"/>
    </row>
    <row r="127" spans="1:3">
      <c r="A127" s="85" t="str">
        <f>IF(A125="","",CONCATENATE("rf-tag ",'AP-LIST_c9800'!I34))</f>
        <v>rf-tag indoor</v>
      </c>
      <c r="B127" s="3"/>
      <c r="C127" s="122"/>
    </row>
    <row r="128" spans="1:3" ht="15" thickBot="1">
      <c r="A128" s="111" t="str">
        <f>IF(A125="","",CONCATENATE("site-tag ",tag_site_default))</f>
        <v>site-tag flex-site-tag</v>
      </c>
      <c r="B128" s="3"/>
      <c r="C128" s="122"/>
    </row>
    <row r="129" spans="1:3">
      <c r="A129" s="110" t="str">
        <f>IF('AP-LIST_c9800'!D35="","",CONCATENATE("ap ",'AP-LIST_c9800'!N35))</f>
        <v>ap 889c.ad49.210c</v>
      </c>
      <c r="B129" s="3"/>
      <c r="C129" s="122">
        <v>32</v>
      </c>
    </row>
    <row r="130" spans="1:3">
      <c r="A130" s="85" t="str">
        <f>IF(A129="","",CONCATENATE("policy-tag ",IF('AP-LIST_c9800'!J35="SmartHome",tag_policy_sh,tag_policy_default)))</f>
        <v>policy-tag bahag-policy-tag</v>
      </c>
      <c r="B130" s="3"/>
      <c r="C130" s="122"/>
    </row>
    <row r="131" spans="1:3">
      <c r="A131" s="85" t="str">
        <f>IF(A129="","",CONCATENATE("rf-tag ",'AP-LIST_c9800'!I35))</f>
        <v>rf-tag indoor</v>
      </c>
      <c r="B131" s="3"/>
      <c r="C131" s="122"/>
    </row>
    <row r="132" spans="1:3" ht="15" thickBot="1">
      <c r="A132" s="111" t="str">
        <f>IF(A129="","",CONCATENATE("site-tag ",tag_site_default))</f>
        <v>site-tag flex-site-tag</v>
      </c>
      <c r="B132" s="3"/>
      <c r="C132" s="122"/>
    </row>
    <row r="133" spans="1:3">
      <c r="A133" s="110" t="str">
        <f>IF('AP-LIST_c9800'!D36="","",CONCATENATE("ap ",'AP-LIST_c9800'!N36))</f>
        <v>ap 24d7.9c3f.9bd0</v>
      </c>
      <c r="B133" s="3"/>
      <c r="C133" s="122">
        <v>33</v>
      </c>
    </row>
    <row r="134" spans="1:3">
      <c r="A134" s="85" t="str">
        <f>IF(A133="","",CONCATENATE("policy-tag ",IF('AP-LIST_c9800'!J36="SmartHome",tag_policy_sh,tag_policy_default)))</f>
        <v>policy-tag bahag-policy-tag</v>
      </c>
      <c r="B134" s="3"/>
      <c r="C134" s="122"/>
    </row>
    <row r="135" spans="1:3">
      <c r="A135" s="85" t="str">
        <f>IF(A133="","",CONCATENATE("rf-tag ",'AP-LIST_c9800'!I36))</f>
        <v>rf-tag indoor</v>
      </c>
      <c r="B135" s="3"/>
      <c r="C135" s="122"/>
    </row>
    <row r="136" spans="1:3" ht="15" thickBot="1">
      <c r="A136" s="111" t="str">
        <f>IF(A133="","",CONCATENATE("site-tag ",tag_site_default))</f>
        <v>site-tag flex-site-tag</v>
      </c>
      <c r="B136" s="3"/>
      <c r="C136" s="122"/>
    </row>
    <row r="137" spans="1:3">
      <c r="A137" s="110" t="str">
        <f>IF('AP-LIST_c9800'!D37="","",CONCATENATE("ap ",'AP-LIST_c9800'!N37))</f>
        <v>ap 24d7.9c3f.b32c</v>
      </c>
      <c r="B137" s="3"/>
      <c r="C137" s="122">
        <v>34</v>
      </c>
    </row>
    <row r="138" spans="1:3">
      <c r="A138" s="85" t="str">
        <f>IF(A137="","",CONCATENATE("policy-tag ",IF('AP-LIST_c9800'!J37="SmartHome",tag_policy_sh,tag_policy_default)))</f>
        <v>policy-tag bahag-policy-tag</v>
      </c>
      <c r="B138" s="3"/>
      <c r="C138" s="122"/>
    </row>
    <row r="139" spans="1:3">
      <c r="A139" s="85" t="str">
        <f>IF(A137="","",CONCATENATE("rf-tag ",'AP-LIST_c9800'!I37))</f>
        <v>rf-tag indoor</v>
      </c>
      <c r="B139" s="3"/>
      <c r="C139" s="122"/>
    </row>
    <row r="140" spans="1:3" ht="15" thickBot="1">
      <c r="A140" s="111" t="str">
        <f>IF(A137="","",CONCATENATE("site-tag ",tag_site_default))</f>
        <v>site-tag flex-site-tag</v>
      </c>
      <c r="B140" s="3"/>
      <c r="C140" s="122"/>
    </row>
    <row r="141" spans="1:3">
      <c r="A141" s="110" t="str">
        <f>IF('AP-LIST_c9800'!D38="","",CONCATENATE("ap ",'AP-LIST_c9800'!N38))</f>
        <v>ap 889c.ad4c.37c0</v>
      </c>
      <c r="B141" s="3"/>
      <c r="C141" s="122">
        <v>35</v>
      </c>
    </row>
    <row r="142" spans="1:3">
      <c r="A142" s="85" t="str">
        <f>IF(A141="","",CONCATENATE("policy-tag ",IF('AP-LIST_c9800'!J38="SmartHome",tag_policy_sh,tag_policy_default)))</f>
        <v>policy-tag bahag-policy-tag</v>
      </c>
      <c r="B142" s="3"/>
      <c r="C142" s="122"/>
    </row>
    <row r="143" spans="1:3">
      <c r="A143" s="85" t="str">
        <f>IF(A141="","",CONCATENATE("rf-tag ",'AP-LIST_c9800'!I38))</f>
        <v>rf-tag indoor</v>
      </c>
      <c r="B143" s="3"/>
      <c r="C143" s="122"/>
    </row>
    <row r="144" spans="1:3" ht="15" thickBot="1">
      <c r="A144" s="111" t="str">
        <f>IF(A141="","",CONCATENATE("site-tag ",tag_site_default))</f>
        <v>site-tag flex-site-tag</v>
      </c>
      <c r="B144" s="3"/>
      <c r="C144" s="122"/>
    </row>
    <row r="145" spans="1:3">
      <c r="A145" s="110" t="str">
        <f>IF('AP-LIST_c9800'!D39="","",CONCATENATE("ap ",'AP-LIST_c9800'!N39))</f>
        <v>ap 78f1.c66d.2334</v>
      </c>
      <c r="B145" s="3"/>
      <c r="C145" s="122">
        <v>36</v>
      </c>
    </row>
    <row r="146" spans="1:3">
      <c r="A146" s="85" t="str">
        <f>IF(A145="","",CONCATENATE("policy-tag ",IF('AP-LIST_c9800'!J39="SmartHome",tag_policy_sh,tag_policy_default)))</f>
        <v>policy-tag bahag-policy-tag</v>
      </c>
      <c r="B146" s="3"/>
      <c r="C146" s="122"/>
    </row>
    <row r="147" spans="1:3">
      <c r="A147" s="85" t="str">
        <f>IF(A145="","",CONCATENATE("rf-tag ",'AP-LIST_c9800'!I39))</f>
        <v>rf-tag indoor</v>
      </c>
      <c r="B147" s="3"/>
      <c r="C147" s="122"/>
    </row>
    <row r="148" spans="1:3" ht="15" thickBot="1">
      <c r="A148" s="111" t="str">
        <f>IF(A145="","",CONCATENATE("site-tag ",tag_site_default))</f>
        <v>site-tag flex-site-tag</v>
      </c>
      <c r="B148" s="3"/>
      <c r="C148" s="122"/>
    </row>
    <row r="149" spans="1:3">
      <c r="A149" s="110" t="str">
        <f>IF('AP-LIST_c9800'!D40="","",CONCATENATE("ap ",'AP-LIST_c9800'!N40))</f>
        <v>ap 78f1.c6cd.d85c</v>
      </c>
      <c r="B149" s="3"/>
      <c r="C149" s="122">
        <v>37</v>
      </c>
    </row>
    <row r="150" spans="1:3">
      <c r="A150" s="85" t="str">
        <f>IF(A149="","",CONCATENATE("policy-tag ",IF('AP-LIST_c9800'!J40="SmartHome",tag_policy_sh,tag_policy_default)))</f>
        <v>policy-tag bahag-policy-tag</v>
      </c>
      <c r="B150" s="3"/>
      <c r="C150" s="122"/>
    </row>
    <row r="151" spans="1:3">
      <c r="A151" s="85" t="str">
        <f>IF(A149="","",CONCATENATE("rf-tag ",'AP-LIST_c9800'!I40))</f>
        <v>rf-tag indoor</v>
      </c>
      <c r="B151" s="3"/>
      <c r="C151" s="122"/>
    </row>
    <row r="152" spans="1:3" ht="15" thickBot="1">
      <c r="A152" s="111" t="str">
        <f>IF(A149="","",CONCATENATE("site-tag ",tag_site_default))</f>
        <v>site-tag flex-site-tag</v>
      </c>
      <c r="B152" s="3"/>
      <c r="C152" s="122"/>
    </row>
    <row r="153" spans="1:3">
      <c r="A153" s="110" t="str">
        <f>IF('AP-LIST_c9800'!D41="","",CONCATENATE("ap ",'AP-LIST_c9800'!N41))</f>
        <v>ap 78f1.c6cd.da68</v>
      </c>
      <c r="B153" s="3"/>
      <c r="C153" s="122">
        <v>38</v>
      </c>
    </row>
    <row r="154" spans="1:3">
      <c r="A154" s="85" t="str">
        <f>IF(A153="","",CONCATENATE("policy-tag ",IF('AP-LIST_c9800'!J41="SmartHome",tag_policy_sh,tag_policy_default)))</f>
        <v>policy-tag bahag-policy-tag</v>
      </c>
      <c r="B154" s="3"/>
      <c r="C154" s="122"/>
    </row>
    <row r="155" spans="1:3">
      <c r="A155" s="85" t="str">
        <f>IF(A153="","",CONCATENATE("rf-tag ",'AP-LIST_c9800'!I41))</f>
        <v>rf-tag indoor</v>
      </c>
      <c r="B155" s="3"/>
      <c r="C155" s="122"/>
    </row>
    <row r="156" spans="1:3" ht="15" thickBot="1">
      <c r="A156" s="111" t="str">
        <f>IF(A153="","",CONCATENATE("site-tag ",tag_site_default))</f>
        <v>site-tag flex-site-tag</v>
      </c>
      <c r="B156" s="3"/>
      <c r="C156" s="122"/>
    </row>
    <row r="157" spans="1:3">
      <c r="A157" s="110" t="str">
        <f>IF('AP-LIST_c9800'!D42="","",CONCATENATE("ap ",'AP-LIST_c9800'!N42))</f>
        <v>ap 78f1.c6cd.c9ac</v>
      </c>
      <c r="B157" s="3"/>
      <c r="C157" s="122">
        <v>39</v>
      </c>
    </row>
    <row r="158" spans="1:3">
      <c r="A158" s="85" t="str">
        <f>IF(A157="","",CONCATENATE("policy-tag ",IF('AP-LIST_c9800'!J42="SmartHome",tag_policy_sh,tag_policy_default)))</f>
        <v>policy-tag bahag-policy-tag</v>
      </c>
      <c r="B158" s="3"/>
      <c r="C158" s="122"/>
    </row>
    <row r="159" spans="1:3">
      <c r="A159" s="85" t="str">
        <f>IF(A157="","",CONCATENATE("rf-tag ",'AP-LIST_c9800'!I42))</f>
        <v>rf-tag indoor</v>
      </c>
      <c r="B159" s="3"/>
      <c r="C159" s="122"/>
    </row>
    <row r="160" spans="1:3" ht="15" thickBot="1">
      <c r="A160" s="111" t="str">
        <f>IF(A157="","",CONCATENATE("site-tag ",tag_site_default))</f>
        <v>site-tag flex-site-tag</v>
      </c>
      <c r="B160" s="3"/>
      <c r="C160" s="122"/>
    </row>
    <row r="161" spans="1:3">
      <c r="A161" s="110" t="str">
        <f>IF('AP-LIST_c9800'!D43="","",CONCATENATE("ap ",'AP-LIST_c9800'!N43))</f>
        <v>ap 78f1.c6cd.5f1c</v>
      </c>
      <c r="B161" s="3"/>
      <c r="C161" s="122">
        <v>40</v>
      </c>
    </row>
    <row r="162" spans="1:3">
      <c r="A162" s="85" t="str">
        <f>IF(A161="","",CONCATENATE("policy-tag ",IF('AP-LIST_c9800'!J43="SmartHome",tag_policy_sh,tag_policy_default)))</f>
        <v>policy-tag bahag-policy-tag</v>
      </c>
      <c r="B162" s="3"/>
      <c r="C162" s="122"/>
    </row>
    <row r="163" spans="1:3">
      <c r="A163" s="85" t="str">
        <f>IF(A161="","",CONCATENATE("rf-tag ",'AP-LIST_c9800'!I43))</f>
        <v>rf-tag indoor</v>
      </c>
      <c r="B163" s="3"/>
      <c r="C163" s="122"/>
    </row>
    <row r="164" spans="1:3" ht="15" thickBot="1">
      <c r="A164" s="111" t="str">
        <f>IF(A161="","",CONCATENATE("site-tag ",tag_site_default))</f>
        <v>site-tag flex-site-tag</v>
      </c>
      <c r="B164" s="3"/>
      <c r="C164" s="122"/>
    </row>
    <row r="165" spans="1:3">
      <c r="A165" s="110" t="str">
        <f>IF('AP-LIST_c9800'!D44="","",CONCATENATE("ap ",'AP-LIST_c9800'!N44))</f>
        <v>ap 78f1.c6c4.c40c</v>
      </c>
      <c r="B165" s="3"/>
      <c r="C165" s="122">
        <v>41</v>
      </c>
    </row>
    <row r="166" spans="1:3">
      <c r="A166" s="85" t="str">
        <f>IF(A165="","",CONCATENATE("policy-tag ",IF('AP-LIST_c9800'!J44="SmartHome",tag_policy_sh,tag_policy_default)))</f>
        <v>policy-tag bahag-policy-tag</v>
      </c>
      <c r="B166" s="3"/>
      <c r="C166" s="122"/>
    </row>
    <row r="167" spans="1:3">
      <c r="A167" s="85" t="str">
        <f>IF(A165="","",CONCATENATE("rf-tag ",'AP-LIST_c9800'!I44))</f>
        <v>rf-tag indoor</v>
      </c>
      <c r="B167" s="3"/>
      <c r="C167" s="122"/>
    </row>
    <row r="168" spans="1:3" ht="15" thickBot="1">
      <c r="A168" s="111" t="str">
        <f>IF(A165="","",CONCATENATE("site-tag ",tag_site_default))</f>
        <v>site-tag flex-site-tag</v>
      </c>
      <c r="B168" s="3"/>
      <c r="C168" s="122"/>
    </row>
    <row r="169" spans="1:3">
      <c r="A169" s="110" t="str">
        <f>IF('AP-LIST_c9800'!D45="","",CONCATENATE("ap ",'AP-LIST_c9800'!N45))</f>
        <v>ap 78f1.c6cd.de60</v>
      </c>
      <c r="B169" s="3"/>
      <c r="C169" s="122">
        <v>42</v>
      </c>
    </row>
    <row r="170" spans="1:3">
      <c r="A170" s="85" t="str">
        <f>IF(A169="","",CONCATENATE("policy-tag ",IF('AP-LIST_c9800'!J45="SmartHome",tag_policy_sh,tag_policy_default)))</f>
        <v>policy-tag bahag-policy-tag</v>
      </c>
      <c r="B170" s="3"/>
      <c r="C170" s="122"/>
    </row>
    <row r="171" spans="1:3">
      <c r="A171" s="85" t="str">
        <f>IF(A169="","",CONCATENATE("rf-tag ",'AP-LIST_c9800'!I45))</f>
        <v>rf-tag indoor</v>
      </c>
      <c r="B171" s="3"/>
      <c r="C171" s="122"/>
    </row>
    <row r="172" spans="1:3" ht="15" thickBot="1">
      <c r="A172" s="111" t="str">
        <f>IF(A169="","",CONCATENATE("site-tag ",tag_site_default))</f>
        <v>site-tag flex-site-tag</v>
      </c>
      <c r="B172" s="3"/>
      <c r="C172" s="122"/>
    </row>
    <row r="173" spans="1:3">
      <c r="A173" s="110" t="str">
        <f>IF('AP-LIST_c9800'!D46="","",CONCATENATE("ap ",'AP-LIST_c9800'!N46))</f>
        <v/>
      </c>
      <c r="B173" s="3"/>
      <c r="C173" s="122">
        <v>43</v>
      </c>
    </row>
    <row r="174" spans="1:3">
      <c r="A174" s="85" t="str">
        <f>IF(A173="","",CONCATENATE("policy-tag ",IF('AP-LIST_c9800'!J46="SmartHome",tag_policy_sh,tag_policy_default)))</f>
        <v/>
      </c>
      <c r="B174" s="3"/>
      <c r="C174" s="122"/>
    </row>
    <row r="175" spans="1:3">
      <c r="A175" s="85" t="str">
        <f>IF(A173="","",CONCATENATE("rf-tag ",'AP-LIST_c9800'!I46))</f>
        <v/>
      </c>
      <c r="B175" s="3"/>
      <c r="C175" s="122"/>
    </row>
    <row r="176" spans="1:3" ht="15" thickBot="1">
      <c r="A176" s="111" t="str">
        <f>IF(A173="","",CONCATENATE("site-tag ",tag_site_default))</f>
        <v/>
      </c>
      <c r="B176" s="3"/>
      <c r="C176" s="122"/>
    </row>
    <row r="177" spans="1:3">
      <c r="A177" s="110" t="str">
        <f>IF('AP-LIST_c9800'!D47="","",CONCATENATE("ap ",'AP-LIST_c9800'!N47))</f>
        <v/>
      </c>
      <c r="B177" s="3"/>
      <c r="C177" s="122">
        <v>44</v>
      </c>
    </row>
    <row r="178" spans="1:3">
      <c r="A178" s="85" t="str">
        <f>IF(A177="","",CONCATENATE("policy-tag ",IF('AP-LIST_c9800'!J47="SmartHome",tag_policy_sh,tag_policy_default)))</f>
        <v/>
      </c>
      <c r="B178" s="3"/>
      <c r="C178" s="122"/>
    </row>
    <row r="179" spans="1:3">
      <c r="A179" s="85" t="str">
        <f>IF(A177="","",CONCATENATE("rf-tag ",'AP-LIST_c9800'!I47))</f>
        <v/>
      </c>
      <c r="B179" s="3"/>
      <c r="C179" s="122"/>
    </row>
    <row r="180" spans="1:3" ht="15" thickBot="1">
      <c r="A180" s="111" t="str">
        <f>IF(A177="","",CONCATENATE("site-tag ",tag_site_default))</f>
        <v/>
      </c>
      <c r="B180" s="3"/>
      <c r="C180" s="122"/>
    </row>
    <row r="181" spans="1:3">
      <c r="A181" s="110" t="str">
        <f>IF('AP-LIST_c9800'!D48="","",CONCATENATE("ap ",'AP-LIST_c9800'!N48))</f>
        <v/>
      </c>
      <c r="B181" s="3"/>
      <c r="C181" s="122">
        <v>45</v>
      </c>
    </row>
    <row r="182" spans="1:3">
      <c r="A182" s="85" t="str">
        <f>IF(A181="","",CONCATENATE("policy-tag ",IF('AP-LIST_c9800'!J48="SmartHome",tag_policy_sh,tag_policy_default)))</f>
        <v/>
      </c>
      <c r="B182" s="3"/>
      <c r="C182" s="122"/>
    </row>
    <row r="183" spans="1:3">
      <c r="A183" s="85" t="str">
        <f>IF(A181="","",CONCATENATE("rf-tag ",'AP-LIST_c9800'!I48))</f>
        <v/>
      </c>
      <c r="B183" s="3"/>
      <c r="C183" s="122"/>
    </row>
    <row r="184" spans="1:3" ht="15" thickBot="1">
      <c r="A184" s="111" t="str">
        <f>IF(A181="","",CONCATENATE("site-tag ",tag_site_default))</f>
        <v/>
      </c>
      <c r="B184" s="3"/>
      <c r="C184" s="122"/>
    </row>
    <row r="185" spans="1:3">
      <c r="A185" s="110" t="str">
        <f>IF('AP-LIST_c9800'!D49="","",CONCATENATE("ap ",'AP-LIST_c9800'!N49))</f>
        <v/>
      </c>
      <c r="B185" s="3"/>
      <c r="C185" s="122">
        <v>46</v>
      </c>
    </row>
    <row r="186" spans="1:3">
      <c r="A186" s="85" t="str">
        <f>IF(A185="","",CONCATENATE("policy-tag ",IF('AP-LIST_c9800'!J49="SmartHome",tag_policy_sh,tag_policy_default)))</f>
        <v/>
      </c>
      <c r="B186" s="3"/>
      <c r="C186" s="122"/>
    </row>
    <row r="187" spans="1:3">
      <c r="A187" s="85" t="str">
        <f>IF(A185="","",CONCATENATE("rf-tag ",'AP-LIST_c9800'!I49))</f>
        <v/>
      </c>
      <c r="B187" s="3"/>
      <c r="C187" s="122"/>
    </row>
    <row r="188" spans="1:3" ht="15" thickBot="1">
      <c r="A188" s="111" t="str">
        <f>IF(A185="","",CONCATENATE("site-tag ",tag_site_default))</f>
        <v/>
      </c>
      <c r="B188" s="3"/>
      <c r="C188" s="122"/>
    </row>
    <row r="189" spans="1:3">
      <c r="A189" s="110" t="str">
        <f>IF('AP-LIST_c9800'!D50="","",CONCATENATE("ap ",'AP-LIST_c9800'!N50))</f>
        <v/>
      </c>
      <c r="B189" s="3"/>
      <c r="C189" s="122">
        <v>47</v>
      </c>
    </row>
    <row r="190" spans="1:3">
      <c r="A190" s="85" t="str">
        <f>IF(A189="","",CONCATENATE("policy-tag ",IF('AP-LIST_c9800'!J50="SmartHome",tag_policy_sh,tag_policy_default)))</f>
        <v/>
      </c>
      <c r="B190" s="3"/>
      <c r="C190" s="122"/>
    </row>
    <row r="191" spans="1:3">
      <c r="A191" s="85" t="str">
        <f>IF(A189="","",CONCATENATE("rf-tag ",'AP-LIST_c9800'!I50))</f>
        <v/>
      </c>
      <c r="B191" s="3"/>
      <c r="C191" s="122"/>
    </row>
    <row r="192" spans="1:3" ht="15" thickBot="1">
      <c r="A192" s="111" t="str">
        <f>IF(A189="","",CONCATENATE("site-tag ",tag_site_default))</f>
        <v/>
      </c>
      <c r="B192" s="3"/>
      <c r="C192" s="122"/>
    </row>
    <row r="193" spans="1:3">
      <c r="A193" s="110" t="str">
        <f>IF('AP-LIST_c9800'!D51="","",CONCATENATE("ap ",'AP-LIST_c9800'!N51))</f>
        <v/>
      </c>
      <c r="B193" s="3"/>
      <c r="C193" s="122">
        <v>48</v>
      </c>
    </row>
    <row r="194" spans="1:3">
      <c r="A194" s="85" t="str">
        <f>IF(A193="","",CONCATENATE("policy-tag ",IF('AP-LIST_c9800'!J51="SmartHome",tag_policy_sh,tag_policy_default)))</f>
        <v/>
      </c>
      <c r="B194" s="3"/>
      <c r="C194" s="122"/>
    </row>
    <row r="195" spans="1:3">
      <c r="A195" s="85" t="str">
        <f>IF(A193="","",CONCATENATE("rf-tag ",'AP-LIST_c9800'!I51))</f>
        <v/>
      </c>
      <c r="B195" s="3"/>
      <c r="C195" s="122"/>
    </row>
    <row r="196" spans="1:3" ht="15" thickBot="1">
      <c r="A196" s="111" t="str">
        <f>IF(A193="","",CONCATENATE("site-tag ",tag_site_default))</f>
        <v/>
      </c>
      <c r="B196" s="3"/>
      <c r="C196" s="122"/>
    </row>
    <row r="197" spans="1:3">
      <c r="A197" s="110" t="str">
        <f>IF('AP-LIST_c9800'!D52="","",CONCATENATE("ap ",'AP-LIST_c9800'!N52))</f>
        <v/>
      </c>
      <c r="B197" s="3"/>
      <c r="C197" s="122">
        <v>49</v>
      </c>
    </row>
    <row r="198" spans="1:3">
      <c r="A198" s="85" t="str">
        <f>IF(A197="","",CONCATENATE("policy-tag ",IF('AP-LIST_c9800'!J52="SmartHome",tag_policy_sh,tag_policy_default)))</f>
        <v/>
      </c>
      <c r="B198" s="3"/>
      <c r="C198" s="122"/>
    </row>
    <row r="199" spans="1:3">
      <c r="A199" s="85" t="str">
        <f>IF(A197="","",CONCATENATE("rf-tag ",'AP-LIST_c9800'!I52))</f>
        <v/>
      </c>
      <c r="B199" s="3"/>
      <c r="C199" s="122"/>
    </row>
    <row r="200" spans="1:3" ht="15" thickBot="1">
      <c r="A200" s="111" t="str">
        <f>IF(A197="","",CONCATENATE("site-tag ",tag_site_default))</f>
        <v/>
      </c>
      <c r="B200" s="3"/>
      <c r="C200" s="122"/>
    </row>
    <row r="201" spans="1:3">
      <c r="A201" s="110" t="str">
        <f>IF('AP-LIST_c9800'!D53="","",CONCATENATE("ap ",'AP-LIST_c9800'!N53))</f>
        <v/>
      </c>
      <c r="B201" s="3"/>
      <c r="C201" s="122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22"/>
    </row>
    <row r="203" spans="1:3">
      <c r="A203" s="85" t="str">
        <f>IF(A201="","",CONCATENATE("rf-tag ",'AP-LIST_c9800'!I53))</f>
        <v/>
      </c>
      <c r="B203" s="3"/>
      <c r="C203" s="122"/>
    </row>
    <row r="204" spans="1:3" ht="15" thickBot="1">
      <c r="A204" s="111" t="str">
        <f>IF(A201="","",CONCATENATE("site-tag ",tag_site_default))</f>
        <v/>
      </c>
      <c r="B204" s="3"/>
      <c r="C204" s="122"/>
    </row>
    <row r="205" spans="1:3">
      <c r="A205" s="110" t="str">
        <f>IF('AP-LIST_c9800'!D54="","",CONCATENATE("ap ",'AP-LIST_c9800'!N54))</f>
        <v/>
      </c>
      <c r="B205" s="3"/>
      <c r="C205" s="122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22"/>
    </row>
    <row r="207" spans="1:3">
      <c r="A207" s="85" t="str">
        <f>IF(A205="","",CONCATENATE("rf-tag ",'AP-LIST_c9800'!I54))</f>
        <v/>
      </c>
      <c r="B207" s="3"/>
      <c r="C207" s="122"/>
    </row>
    <row r="208" spans="1:3" ht="15" thickBot="1">
      <c r="A208" s="111" t="str">
        <f>IF(A205="","",CONCATENATE("site-tag ",tag_site_default))</f>
        <v/>
      </c>
      <c r="B208" s="3"/>
      <c r="C208" s="122"/>
    </row>
    <row r="209" spans="1:3">
      <c r="A209" s="110" t="str">
        <f>IF('AP-LIST_c9800'!D55="","",CONCATENATE("ap ",'AP-LIST_c9800'!N55))</f>
        <v/>
      </c>
      <c r="B209" s="3"/>
      <c r="C209" s="122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22"/>
    </row>
    <row r="211" spans="1:3">
      <c r="A211" s="85" t="str">
        <f>IF(A209="","",CONCATENATE("rf-tag ",'AP-LIST_c9800'!I55))</f>
        <v/>
      </c>
      <c r="B211" s="3"/>
      <c r="C211" s="122"/>
    </row>
    <row r="212" spans="1:3" ht="15" thickBot="1">
      <c r="A212" s="111" t="str">
        <f>IF(A209="","",CONCATENATE("site-tag ",tag_site_default))</f>
        <v/>
      </c>
      <c r="B212" s="3"/>
      <c r="C212" s="122"/>
    </row>
    <row r="213" spans="1:3">
      <c r="A213" s="110" t="str">
        <f>IF('AP-LIST_c9800'!D56="","",CONCATENATE("ap ",'AP-LIST_c9800'!N56))</f>
        <v/>
      </c>
      <c r="B213" s="3"/>
      <c r="C213" s="122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22"/>
    </row>
    <row r="215" spans="1:3">
      <c r="A215" s="85" t="str">
        <f>IF(A213="","",CONCATENATE("rf-tag ",'AP-LIST_c9800'!I56))</f>
        <v/>
      </c>
      <c r="B215" s="3"/>
      <c r="C215" s="122"/>
    </row>
    <row r="216" spans="1:3" ht="15" thickBot="1">
      <c r="A216" s="111" t="str">
        <f t="shared" ref="A216" si="0">IF(A213="","",CONCATENATE("site-tag ",tag_site_default))</f>
        <v/>
      </c>
      <c r="B216" s="3"/>
      <c r="C216" s="122"/>
    </row>
    <row r="217" spans="1:3">
      <c r="A217" s="110" t="str">
        <f>IF('AP-LIST_c9800'!D57="","",CONCATENATE("ap ",'AP-LIST_c9800'!N57))</f>
        <v/>
      </c>
      <c r="B217" s="3"/>
      <c r="C217" s="122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22"/>
    </row>
    <row r="219" spans="1:3">
      <c r="A219" s="85" t="str">
        <f>IF(A217="","",CONCATENATE("rf-tag ",'AP-LIST_c9800'!I57))</f>
        <v/>
      </c>
      <c r="B219" s="3"/>
      <c r="C219" s="122"/>
    </row>
    <row r="220" spans="1:3" ht="15" thickBot="1">
      <c r="A220" s="111" t="str">
        <f t="shared" ref="A220" si="1">IF(A217="","",CONCATENATE("site-tag ",tag_site_default))</f>
        <v/>
      </c>
      <c r="B220" s="3"/>
      <c r="C220" s="122"/>
    </row>
    <row r="221" spans="1:3">
      <c r="A221" s="110" t="str">
        <f>IF('AP-LIST_c9800'!D58="","",CONCATENATE("ap ",'AP-LIST_c9800'!N58))</f>
        <v/>
      </c>
      <c r="B221" s="3"/>
      <c r="C221" s="122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22"/>
    </row>
    <row r="223" spans="1:3">
      <c r="A223" s="85" t="str">
        <f>IF(A221="","",CONCATENATE("rf-tag ",'AP-LIST_c9800'!I58))</f>
        <v/>
      </c>
      <c r="B223" s="3"/>
      <c r="C223" s="122"/>
    </row>
    <row r="224" spans="1:3" ht="15" thickBot="1">
      <c r="A224" s="111" t="str">
        <f t="shared" ref="A224" si="2">IF(A221="","",CONCATENATE("site-tag ",tag_site_default))</f>
        <v/>
      </c>
      <c r="B224" s="3"/>
      <c r="C224" s="122"/>
    </row>
    <row r="225" spans="1:3">
      <c r="A225" s="110" t="str">
        <f>IF('AP-LIST_c9800'!D59="","",CONCATENATE("ap ",'AP-LIST_c9800'!N59))</f>
        <v/>
      </c>
      <c r="B225" s="3"/>
      <c r="C225" s="122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22"/>
    </row>
    <row r="227" spans="1:3">
      <c r="A227" s="85" t="str">
        <f>IF(A225="","",CONCATENATE("rf-tag ",'AP-LIST_c9800'!I59))</f>
        <v/>
      </c>
      <c r="B227" s="3"/>
      <c r="C227" s="122"/>
    </row>
    <row r="228" spans="1:3" ht="15" thickBot="1">
      <c r="A228" s="111" t="str">
        <f t="shared" ref="A228" si="3">IF(A225="","",CONCATENATE("site-tag ",tag_site_default))</f>
        <v/>
      </c>
      <c r="B228" s="3"/>
      <c r="C228" s="122"/>
    </row>
    <row r="229" spans="1:3">
      <c r="A229" s="110" t="str">
        <f>IF('AP-LIST_c9800'!D60="","",CONCATENATE("ap ",'AP-LIST_c9800'!N60))</f>
        <v/>
      </c>
      <c r="B229" s="3"/>
      <c r="C229" s="122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22"/>
    </row>
    <row r="231" spans="1:3">
      <c r="A231" s="85" t="str">
        <f>IF(A229="","",CONCATENATE("rf-tag ",'AP-LIST_c9800'!I60))</f>
        <v/>
      </c>
      <c r="B231" s="3"/>
      <c r="C231" s="122"/>
    </row>
    <row r="232" spans="1:3" ht="15" thickBot="1">
      <c r="A232" s="111" t="str">
        <f t="shared" ref="A232" si="4">IF(A229="","",CONCATENATE("site-tag ",tag_site_default))</f>
        <v/>
      </c>
      <c r="B232" s="3"/>
      <c r="C232" s="122"/>
    </row>
    <row r="233" spans="1:3">
      <c r="A233" s="110" t="str">
        <f>IF('AP-LIST_c9800'!D61="","",CONCATENATE("ap ",'AP-LIST_c9800'!N61))</f>
        <v/>
      </c>
      <c r="B233" s="3"/>
      <c r="C233" s="122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22"/>
    </row>
    <row r="235" spans="1:3">
      <c r="A235" s="85" t="str">
        <f>IF(A233="","",CONCATENATE("rf-tag ",'AP-LIST_c9800'!I61))</f>
        <v/>
      </c>
      <c r="B235" s="3"/>
      <c r="C235" s="122"/>
    </row>
    <row r="236" spans="1:3" ht="15" thickBot="1">
      <c r="A236" s="111" t="str">
        <f t="shared" ref="A236:A296" si="5">IF(A233="","",CONCATENATE("site-tag ",tag_site_default))</f>
        <v/>
      </c>
      <c r="B236" s="3"/>
      <c r="C236" s="122"/>
    </row>
    <row r="237" spans="1:3">
      <c r="A237" s="110" t="str">
        <f>IF('AP-LIST_c9800'!D62="","",CONCATENATE("ap ",'AP-LIST_c9800'!N62))</f>
        <v/>
      </c>
      <c r="B237" s="3"/>
      <c r="C237" s="122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22"/>
    </row>
    <row r="239" spans="1:3">
      <c r="A239" s="85" t="str">
        <f>IF(A237="","",CONCATENATE("rf-tag ",'AP-LIST_c9800'!I62))</f>
        <v/>
      </c>
      <c r="B239" s="3"/>
      <c r="C239" s="122"/>
    </row>
    <row r="240" spans="1:3" ht="15" thickBot="1">
      <c r="A240" s="111" t="str">
        <f t="shared" si="5"/>
        <v/>
      </c>
      <c r="B240" s="3"/>
      <c r="C240" s="122"/>
    </row>
    <row r="241" spans="1:3">
      <c r="A241" s="110" t="str">
        <f>IF('AP-LIST_c9800'!D63="","",CONCATENATE("ap ",'AP-LIST_c9800'!N63))</f>
        <v/>
      </c>
      <c r="B241" s="3"/>
      <c r="C241" s="122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22"/>
    </row>
    <row r="243" spans="1:3">
      <c r="A243" s="85" t="str">
        <f>IF(A241="","",CONCATENATE("rf-tag ",'AP-LIST_c9800'!I63))</f>
        <v/>
      </c>
      <c r="B243" s="3"/>
      <c r="C243" s="122"/>
    </row>
    <row r="244" spans="1:3" ht="15" thickBot="1">
      <c r="A244" s="111" t="str">
        <f t="shared" si="5"/>
        <v/>
      </c>
      <c r="B244" s="3"/>
      <c r="C244" s="122"/>
    </row>
    <row r="245" spans="1:3">
      <c r="A245" s="110" t="str">
        <f>IF('AP-LIST_c9800'!D64="","",CONCATENATE("ap ",'AP-LIST_c9800'!N64))</f>
        <v/>
      </c>
      <c r="B245" s="3"/>
      <c r="C245" s="122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22"/>
    </row>
    <row r="247" spans="1:3">
      <c r="A247" s="85" t="str">
        <f>IF(A245="","",CONCATENATE("rf-tag ",'AP-LIST_c9800'!I64))</f>
        <v/>
      </c>
      <c r="B247" s="3"/>
      <c r="C247" s="122"/>
    </row>
    <row r="248" spans="1:3" ht="15" thickBot="1">
      <c r="A248" s="111" t="str">
        <f t="shared" si="5"/>
        <v/>
      </c>
      <c r="B248" s="3"/>
      <c r="C248" s="122"/>
    </row>
    <row r="249" spans="1:3">
      <c r="A249" s="110" t="str">
        <f>IF('AP-LIST_c9800'!D65="","",CONCATENATE("ap ",'AP-LIST_c9800'!N65))</f>
        <v/>
      </c>
      <c r="B249" s="3"/>
      <c r="C249" s="122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22"/>
    </row>
    <row r="251" spans="1:3">
      <c r="A251" s="85" t="str">
        <f>IF(A249="","",CONCATENATE("rf-tag ",'AP-LIST_c9800'!I65))</f>
        <v/>
      </c>
      <c r="B251" s="3"/>
      <c r="C251" s="122"/>
    </row>
    <row r="252" spans="1:3" ht="15" thickBot="1">
      <c r="A252" s="111" t="str">
        <f t="shared" si="5"/>
        <v/>
      </c>
      <c r="B252" s="3"/>
      <c r="C252" s="122"/>
    </row>
    <row r="253" spans="1:3">
      <c r="A253" s="110" t="str">
        <f>IF('AP-LIST_c9800'!D66="","",CONCATENATE("ap ",'AP-LIST_c9800'!N66))</f>
        <v/>
      </c>
      <c r="B253" s="3"/>
      <c r="C253" s="122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22"/>
    </row>
    <row r="255" spans="1:3">
      <c r="A255" s="85" t="str">
        <f>IF(A253="","",CONCATENATE("rf-tag ",'AP-LIST_c9800'!I66))</f>
        <v/>
      </c>
      <c r="B255" s="3"/>
      <c r="C255" s="122"/>
    </row>
    <row r="256" spans="1:3" ht="15" thickBot="1">
      <c r="A256" s="111" t="str">
        <f t="shared" si="5"/>
        <v/>
      </c>
      <c r="B256" s="3"/>
      <c r="C256" s="122"/>
    </row>
    <row r="257" spans="1:3">
      <c r="A257" s="110" t="str">
        <f>IF('AP-LIST_c9800'!D67="","",CONCATENATE("ap ",'AP-LIST_c9800'!N67))</f>
        <v/>
      </c>
      <c r="B257" s="3"/>
      <c r="C257" s="122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22"/>
    </row>
    <row r="259" spans="1:3">
      <c r="A259" s="85" t="str">
        <f>IF(A257="","",CONCATENATE("rf-tag ",'AP-LIST_c9800'!I67))</f>
        <v/>
      </c>
      <c r="B259" s="3"/>
      <c r="C259" s="122"/>
    </row>
    <row r="260" spans="1:3" ht="15" thickBot="1">
      <c r="A260" s="111" t="str">
        <f t="shared" si="5"/>
        <v/>
      </c>
      <c r="B260" s="3"/>
      <c r="C260" s="122"/>
    </row>
    <row r="261" spans="1:3">
      <c r="A261" s="110" t="str">
        <f>IF('AP-LIST_c9800'!D68="","",CONCATENATE("ap ",'AP-LIST_c9800'!N68))</f>
        <v/>
      </c>
      <c r="B261" s="3"/>
      <c r="C261" s="122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22"/>
    </row>
    <row r="263" spans="1:3">
      <c r="A263" s="85" t="str">
        <f>IF(A261="","",CONCATENATE("rf-tag ",'AP-LIST_c9800'!I68))</f>
        <v/>
      </c>
      <c r="B263" s="3"/>
      <c r="C263" s="122"/>
    </row>
    <row r="264" spans="1:3" ht="15" thickBot="1">
      <c r="A264" s="111" t="str">
        <f t="shared" si="5"/>
        <v/>
      </c>
      <c r="B264" s="3"/>
      <c r="C264" s="122"/>
    </row>
    <row r="265" spans="1:3">
      <c r="A265" s="110" t="str">
        <f>IF('AP-LIST_c9800'!D69="","",CONCATENATE("ap ",'AP-LIST_c9800'!N69))</f>
        <v/>
      </c>
      <c r="B265" s="3"/>
      <c r="C265" s="122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22"/>
    </row>
    <row r="267" spans="1:3">
      <c r="A267" s="85" t="str">
        <f>IF(A265="","",CONCATENATE("rf-tag ",'AP-LIST_c9800'!I69))</f>
        <v/>
      </c>
      <c r="B267" s="3"/>
      <c r="C267" s="122"/>
    </row>
    <row r="268" spans="1:3" ht="15" thickBot="1">
      <c r="A268" s="111" t="str">
        <f t="shared" si="5"/>
        <v/>
      </c>
      <c r="B268" s="3"/>
      <c r="C268" s="122"/>
    </row>
    <row r="269" spans="1:3">
      <c r="A269" s="110" t="str">
        <f>IF('AP-LIST_c9800'!D70="","",CONCATENATE("ap ",'AP-LIST_c9800'!N70))</f>
        <v/>
      </c>
      <c r="B269" s="3"/>
      <c r="C269" s="122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22"/>
    </row>
    <row r="271" spans="1:3">
      <c r="A271" s="85" t="str">
        <f>IF(A269="","",CONCATENATE("rf-tag ",'AP-LIST_c9800'!I70))</f>
        <v/>
      </c>
      <c r="B271" s="3"/>
      <c r="C271" s="122"/>
    </row>
    <row r="272" spans="1:3" ht="15" thickBot="1">
      <c r="A272" s="111" t="str">
        <f t="shared" si="5"/>
        <v/>
      </c>
      <c r="B272" s="3"/>
      <c r="C272" s="122"/>
    </row>
    <row r="273" spans="1:3">
      <c r="A273" s="110" t="str">
        <f>IF('AP-LIST_c9800'!D71="","",CONCATENATE("ap ",'AP-LIST_c9800'!N71))</f>
        <v/>
      </c>
      <c r="B273" s="3"/>
      <c r="C273" s="122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22"/>
    </row>
    <row r="275" spans="1:3">
      <c r="A275" s="85" t="str">
        <f>IF(A273="","",CONCATENATE("rf-tag ",'AP-LIST_c9800'!I71))</f>
        <v/>
      </c>
      <c r="B275" s="3"/>
      <c r="C275" s="122"/>
    </row>
    <row r="276" spans="1:3" ht="15" thickBot="1">
      <c r="A276" s="111" t="str">
        <f t="shared" si="5"/>
        <v/>
      </c>
      <c r="B276" s="3"/>
      <c r="C276" s="122"/>
    </row>
    <row r="277" spans="1:3">
      <c r="A277" s="110" t="str">
        <f>IF('AP-LIST_c9800'!D72="","",CONCATENATE("ap ",'AP-LIST_c9800'!N72))</f>
        <v/>
      </c>
      <c r="B277" s="3"/>
      <c r="C277" s="122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22"/>
    </row>
    <row r="279" spans="1:3">
      <c r="A279" s="85" t="str">
        <f>IF(A277="","",CONCATENATE("rf-tag ",'AP-LIST_c9800'!I72))</f>
        <v/>
      </c>
      <c r="B279" s="3"/>
      <c r="C279" s="122"/>
    </row>
    <row r="280" spans="1:3" ht="15" thickBot="1">
      <c r="A280" s="111" t="str">
        <f t="shared" si="5"/>
        <v/>
      </c>
      <c r="B280" s="3"/>
      <c r="C280" s="122"/>
    </row>
    <row r="281" spans="1:3">
      <c r="A281" s="110" t="str">
        <f>IF('AP-LIST_c9800'!D73="","",CONCATENATE("ap ",'AP-LIST_c9800'!N73))</f>
        <v/>
      </c>
      <c r="B281" s="3"/>
      <c r="C281" s="122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22"/>
    </row>
    <row r="283" spans="1:3">
      <c r="A283" s="85" t="str">
        <f>IF(A281="","",CONCATENATE("rf-tag ",'AP-LIST_c9800'!I73))</f>
        <v/>
      </c>
      <c r="B283" s="3"/>
      <c r="C283" s="122"/>
    </row>
    <row r="284" spans="1:3" ht="15" thickBot="1">
      <c r="A284" s="111" t="str">
        <f t="shared" si="5"/>
        <v/>
      </c>
      <c r="B284" s="3"/>
      <c r="C284" s="122"/>
    </row>
    <row r="285" spans="1:3">
      <c r="A285" s="110" t="str">
        <f>IF('AP-LIST_c9800'!D74="","",CONCATENATE("ap ",'AP-LIST_c9800'!N74))</f>
        <v/>
      </c>
      <c r="B285" s="3"/>
      <c r="C285" s="122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22"/>
    </row>
    <row r="287" spans="1:3">
      <c r="A287" s="85" t="str">
        <f>IF(A285="","",CONCATENATE("rf-tag ",'AP-LIST_c9800'!I74))</f>
        <v/>
      </c>
      <c r="B287" s="3"/>
      <c r="C287" s="122"/>
    </row>
    <row r="288" spans="1:3" ht="15" thickBot="1">
      <c r="A288" s="111" t="str">
        <f t="shared" si="5"/>
        <v/>
      </c>
      <c r="B288" s="3"/>
      <c r="C288" s="122"/>
    </row>
    <row r="289" spans="1:3">
      <c r="A289" s="110" t="str">
        <f>IF('AP-LIST_c9800'!D75="","",CONCATENATE("ap ",'AP-LIST_c9800'!N75))</f>
        <v/>
      </c>
      <c r="B289" s="3"/>
      <c r="C289" s="122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22"/>
    </row>
    <row r="291" spans="1:3">
      <c r="A291" s="85" t="str">
        <f>IF(A289="","",CONCATENATE("rf-tag ",'AP-LIST_c9800'!I75))</f>
        <v/>
      </c>
      <c r="B291" s="3"/>
      <c r="C291" s="122"/>
    </row>
    <row r="292" spans="1:3" ht="15" thickBot="1">
      <c r="A292" s="111" t="str">
        <f t="shared" si="5"/>
        <v/>
      </c>
      <c r="B292" s="3"/>
      <c r="C292" s="122"/>
    </row>
    <row r="293" spans="1:3">
      <c r="A293" s="110" t="str">
        <f>IF('AP-LIST_c9800'!D76="","",CONCATENATE("ap ",'AP-LIST_c9800'!N76))</f>
        <v/>
      </c>
      <c r="B293" s="3"/>
      <c r="C293" s="122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22"/>
    </row>
    <row r="295" spans="1:3">
      <c r="A295" s="85" t="str">
        <f>IF(A293="","",CONCATENATE("rf-tag ",'AP-LIST_c9800'!I76))</f>
        <v/>
      </c>
      <c r="B295" s="3"/>
      <c r="C295" s="122"/>
    </row>
    <row r="296" spans="1:3" ht="15" thickBot="1">
      <c r="A296" s="111" t="str">
        <f t="shared" si="5"/>
        <v/>
      </c>
      <c r="B296" s="3"/>
      <c r="C296" s="122"/>
    </row>
    <row r="297" spans="1:3">
      <c r="A297" s="110" t="str">
        <f>IF('AP-LIST_c9800'!D77="","",CONCATENATE("ap ",'AP-LIST_c9800'!N77))</f>
        <v/>
      </c>
      <c r="B297" s="3"/>
      <c r="C297" s="122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22"/>
    </row>
    <row r="299" spans="1:3">
      <c r="A299" s="85" t="str">
        <f>IF(A297="","",CONCATENATE("rf-tag ",'AP-LIST_c9800'!I77))</f>
        <v/>
      </c>
      <c r="B299" s="3"/>
      <c r="C299" s="122"/>
    </row>
    <row r="300" spans="1:3" ht="15" thickBot="1">
      <c r="A300" s="111" t="str">
        <f t="shared" ref="A300:A360" si="6">IF(A297="","",CONCATENATE("site-tag ",tag_site_default))</f>
        <v/>
      </c>
      <c r="B300" s="3"/>
      <c r="C300" s="122"/>
    </row>
    <row r="301" spans="1:3">
      <c r="A301" s="110" t="str">
        <f>IF('AP-LIST_c9800'!D78="","",CONCATENATE("ap ",'AP-LIST_c9800'!N78))</f>
        <v/>
      </c>
      <c r="B301" s="3"/>
      <c r="C301" s="122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22"/>
    </row>
    <row r="303" spans="1:3">
      <c r="A303" s="85" t="str">
        <f>IF(A301="","",CONCATENATE("rf-tag ",'AP-LIST_c9800'!I78))</f>
        <v/>
      </c>
      <c r="B303" s="3"/>
      <c r="C303" s="122"/>
    </row>
    <row r="304" spans="1:3" ht="15" thickBot="1">
      <c r="A304" s="111" t="str">
        <f t="shared" si="6"/>
        <v/>
      </c>
      <c r="B304" s="3"/>
      <c r="C304" s="122"/>
    </row>
    <row r="305" spans="1:3">
      <c r="A305" s="110" t="str">
        <f>IF('AP-LIST_c9800'!D79="","",CONCATENATE("ap ",'AP-LIST_c9800'!N79))</f>
        <v/>
      </c>
      <c r="B305" s="3"/>
      <c r="C305" s="122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22"/>
    </row>
    <row r="307" spans="1:3">
      <c r="A307" s="85" t="str">
        <f>IF(A305="","",CONCATENATE("rf-tag ",'AP-LIST_c9800'!I79))</f>
        <v/>
      </c>
      <c r="B307" s="3"/>
      <c r="C307" s="122"/>
    </row>
    <row r="308" spans="1:3" ht="15" thickBot="1">
      <c r="A308" s="111" t="str">
        <f t="shared" si="6"/>
        <v/>
      </c>
      <c r="B308" s="3"/>
      <c r="C308" s="122"/>
    </row>
    <row r="309" spans="1:3">
      <c r="A309" s="110" t="str">
        <f>IF('AP-LIST_c9800'!D80="","",CONCATENATE("ap ",'AP-LIST_c9800'!N80))</f>
        <v/>
      </c>
      <c r="B309" s="3"/>
      <c r="C309" s="122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22"/>
    </row>
    <row r="311" spans="1:3">
      <c r="A311" s="85" t="str">
        <f>IF(A309="","",CONCATENATE("rf-tag ",'AP-LIST_c9800'!I80))</f>
        <v/>
      </c>
      <c r="B311" s="3"/>
      <c r="C311" s="122"/>
    </row>
    <row r="312" spans="1:3" ht="15" thickBot="1">
      <c r="A312" s="111" t="str">
        <f t="shared" si="6"/>
        <v/>
      </c>
      <c r="B312" s="3"/>
      <c r="C312" s="122"/>
    </row>
    <row r="313" spans="1:3">
      <c r="A313" s="110" t="str">
        <f>IF('AP-LIST_c9800'!D81="","",CONCATENATE("ap ",'AP-LIST_c9800'!N81))</f>
        <v/>
      </c>
      <c r="B313" s="3"/>
      <c r="C313" s="122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22"/>
    </row>
    <row r="315" spans="1:3">
      <c r="A315" s="85" t="str">
        <f>IF(A313="","",CONCATENATE("rf-tag ",'AP-LIST_c9800'!I81))</f>
        <v/>
      </c>
      <c r="B315" s="3"/>
      <c r="C315" s="122"/>
    </row>
    <row r="316" spans="1:3" ht="15" thickBot="1">
      <c r="A316" s="111" t="str">
        <f t="shared" si="6"/>
        <v/>
      </c>
      <c r="B316" s="3"/>
      <c r="C316" s="122"/>
    </row>
    <row r="317" spans="1:3">
      <c r="A317" s="110" t="str">
        <f>IF('AP-LIST_c9800'!D82="","",CONCATENATE("ap ",'AP-LIST_c9800'!N82))</f>
        <v/>
      </c>
      <c r="B317" s="3"/>
      <c r="C317" s="122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22"/>
    </row>
    <row r="319" spans="1:3">
      <c r="A319" s="85" t="str">
        <f>IF(A317="","",CONCATENATE("rf-tag ",'AP-LIST_c9800'!I82))</f>
        <v/>
      </c>
      <c r="B319" s="3"/>
      <c r="C319" s="122"/>
    </row>
    <row r="320" spans="1:3" ht="15" thickBot="1">
      <c r="A320" s="111" t="str">
        <f t="shared" si="6"/>
        <v/>
      </c>
      <c r="B320" s="3"/>
      <c r="C320" s="122"/>
    </row>
    <row r="321" spans="1:3">
      <c r="A321" s="110" t="str">
        <f>IF('AP-LIST_c9800'!D83="","",CONCATENATE("ap ",'AP-LIST_c9800'!N83))</f>
        <v/>
      </c>
      <c r="B321" s="3"/>
      <c r="C321" s="122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22"/>
    </row>
    <row r="323" spans="1:3">
      <c r="A323" s="85" t="str">
        <f>IF(A321="","",CONCATENATE("rf-tag ",'AP-LIST_c9800'!I83))</f>
        <v/>
      </c>
      <c r="B323" s="3"/>
      <c r="C323" s="122"/>
    </row>
    <row r="324" spans="1:3" ht="15" thickBot="1">
      <c r="A324" s="111" t="str">
        <f t="shared" si="6"/>
        <v/>
      </c>
      <c r="B324" s="3"/>
      <c r="C324" s="122"/>
    </row>
    <row r="325" spans="1:3">
      <c r="A325" s="110" t="str">
        <f>IF('AP-LIST_c9800'!D84="","",CONCATENATE("ap ",'AP-LIST_c9800'!N84))</f>
        <v/>
      </c>
      <c r="B325" s="3"/>
      <c r="C325" s="122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22"/>
    </row>
    <row r="327" spans="1:3">
      <c r="A327" s="85" t="str">
        <f>IF(A325="","",CONCATENATE("rf-tag ",'AP-LIST_c9800'!I84))</f>
        <v/>
      </c>
      <c r="B327" s="3"/>
      <c r="C327" s="122"/>
    </row>
    <row r="328" spans="1:3" ht="15" thickBot="1">
      <c r="A328" s="111" t="str">
        <f t="shared" si="6"/>
        <v/>
      </c>
      <c r="B328" s="3"/>
      <c r="C328" s="122"/>
    </row>
    <row r="329" spans="1:3">
      <c r="A329" s="110" t="str">
        <f>IF('AP-LIST_c9800'!D85="","",CONCATENATE("ap ",'AP-LIST_c9800'!N85))</f>
        <v/>
      </c>
      <c r="B329" s="3"/>
      <c r="C329" s="122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22"/>
    </row>
    <row r="331" spans="1:3">
      <c r="A331" s="85" t="str">
        <f>IF(A329="","",CONCATENATE("rf-tag ",'AP-LIST_c9800'!I85))</f>
        <v/>
      </c>
      <c r="B331" s="3"/>
      <c r="C331" s="122"/>
    </row>
    <row r="332" spans="1:3" ht="15" thickBot="1">
      <c r="A332" s="111" t="str">
        <f t="shared" si="6"/>
        <v/>
      </c>
      <c r="B332" s="3"/>
      <c r="C332" s="122"/>
    </row>
    <row r="333" spans="1:3">
      <c r="A333" s="110" t="str">
        <f>IF('AP-LIST_c9800'!D86="","",CONCATENATE("ap ",'AP-LIST_c9800'!N86))</f>
        <v/>
      </c>
      <c r="B333" s="3"/>
      <c r="C333" s="122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22"/>
    </row>
    <row r="335" spans="1:3">
      <c r="A335" s="85" t="str">
        <f>IF(A333="","",CONCATENATE("rf-tag ",'AP-LIST_c9800'!I86))</f>
        <v/>
      </c>
      <c r="B335" s="3"/>
      <c r="C335" s="122"/>
    </row>
    <row r="336" spans="1:3" ht="15" thickBot="1">
      <c r="A336" s="111" t="str">
        <f t="shared" si="6"/>
        <v/>
      </c>
      <c r="B336" s="3"/>
      <c r="C336" s="122"/>
    </row>
    <row r="337" spans="1:3">
      <c r="A337" s="110" t="str">
        <f>IF('AP-LIST_c9800'!D87="","",CONCATENATE("ap ",'AP-LIST_c9800'!N87))</f>
        <v/>
      </c>
      <c r="B337" s="3"/>
      <c r="C337" s="122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22"/>
    </row>
    <row r="339" spans="1:3">
      <c r="A339" s="85" t="str">
        <f>IF(A337="","",CONCATENATE("rf-tag ",'AP-LIST_c9800'!I87))</f>
        <v/>
      </c>
      <c r="B339" s="3"/>
      <c r="C339" s="122"/>
    </row>
    <row r="340" spans="1:3" ht="15" thickBot="1">
      <c r="A340" s="111" t="str">
        <f t="shared" si="6"/>
        <v/>
      </c>
      <c r="B340" s="3"/>
      <c r="C340" s="122"/>
    </row>
    <row r="341" spans="1:3">
      <c r="A341" s="110" t="str">
        <f>IF('AP-LIST_c9800'!D88="","",CONCATENATE("ap ",'AP-LIST_c9800'!N88))</f>
        <v/>
      </c>
      <c r="B341" s="3"/>
      <c r="C341" s="122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22"/>
    </row>
    <row r="343" spans="1:3">
      <c r="A343" s="85" t="str">
        <f>IF(A341="","",CONCATENATE("rf-tag ",'AP-LIST_c9800'!I88))</f>
        <v/>
      </c>
      <c r="B343" s="3"/>
      <c r="C343" s="122"/>
    </row>
    <row r="344" spans="1:3" ht="15" thickBot="1">
      <c r="A344" s="111" t="str">
        <f t="shared" si="6"/>
        <v/>
      </c>
      <c r="B344" s="3"/>
      <c r="C344" s="122"/>
    </row>
    <row r="345" spans="1:3">
      <c r="A345" s="110" t="str">
        <f>IF('AP-LIST_c9800'!D89="","",CONCATENATE("ap ",'AP-LIST_c9800'!N89))</f>
        <v/>
      </c>
      <c r="B345" s="3"/>
      <c r="C345" s="122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22"/>
    </row>
    <row r="347" spans="1:3">
      <c r="A347" s="85" t="str">
        <f>IF(A345="","",CONCATENATE("rf-tag ",'AP-LIST_c9800'!I89))</f>
        <v/>
      </c>
      <c r="B347" s="3"/>
      <c r="C347" s="122"/>
    </row>
    <row r="348" spans="1:3" ht="15" thickBot="1">
      <c r="A348" s="111" t="str">
        <f t="shared" si="6"/>
        <v/>
      </c>
      <c r="B348" s="3"/>
      <c r="C348" s="122"/>
    </row>
    <row r="349" spans="1:3">
      <c r="A349" s="110" t="str">
        <f>IF('AP-LIST_c9800'!D90="","",CONCATENATE("ap ",'AP-LIST_c9800'!N90))</f>
        <v/>
      </c>
      <c r="B349" s="3"/>
      <c r="C349" s="122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22"/>
    </row>
    <row r="351" spans="1:3">
      <c r="A351" s="85" t="str">
        <f>IF(A349="","",CONCATENATE("rf-tag ",'AP-LIST_c9800'!I90))</f>
        <v/>
      </c>
      <c r="B351" s="3"/>
      <c r="C351" s="122"/>
    </row>
    <row r="352" spans="1:3" ht="15" thickBot="1">
      <c r="A352" s="111" t="str">
        <f t="shared" si="6"/>
        <v/>
      </c>
      <c r="B352" s="3"/>
      <c r="C352" s="122"/>
    </row>
    <row r="353" spans="1:3">
      <c r="A353" s="110" t="str">
        <f>IF('AP-LIST_c9800'!D91="","",CONCATENATE("ap ",'AP-LIST_c9800'!N91))</f>
        <v/>
      </c>
      <c r="B353" s="3"/>
      <c r="C353" s="122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22"/>
    </row>
    <row r="355" spans="1:3">
      <c r="A355" s="85" t="str">
        <f>IF(A353="","",CONCATENATE("rf-tag ",'AP-LIST_c9800'!I91))</f>
        <v/>
      </c>
      <c r="B355" s="3"/>
      <c r="C355" s="122"/>
    </row>
    <row r="356" spans="1:3" ht="15" thickBot="1">
      <c r="A356" s="111" t="str">
        <f t="shared" si="6"/>
        <v/>
      </c>
      <c r="B356" s="3"/>
      <c r="C356" s="122"/>
    </row>
    <row r="357" spans="1:3">
      <c r="A357" s="110" t="str">
        <f>IF('AP-LIST_c9800'!D92="","",CONCATENATE("ap ",'AP-LIST_c9800'!N92))</f>
        <v/>
      </c>
      <c r="B357" s="3"/>
      <c r="C357" s="122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22"/>
    </row>
    <row r="359" spans="1:3">
      <c r="A359" s="85" t="str">
        <f>IF(A357="","",CONCATENATE("rf-tag ",'AP-LIST_c9800'!I92))</f>
        <v/>
      </c>
      <c r="B359" s="3"/>
      <c r="C359" s="122"/>
    </row>
    <row r="360" spans="1:3" ht="15" thickBot="1">
      <c r="A360" s="111" t="str">
        <f t="shared" si="6"/>
        <v/>
      </c>
      <c r="B360" s="3"/>
      <c r="C360" s="122"/>
    </row>
    <row r="361" spans="1:3">
      <c r="A361" s="110" t="str">
        <f>IF('AP-LIST_c9800'!D93="","",CONCATENATE("ap ",'AP-LIST_c9800'!N93))</f>
        <v/>
      </c>
      <c r="B361" s="3"/>
      <c r="C361" s="122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22"/>
    </row>
    <row r="363" spans="1:3">
      <c r="A363" s="85" t="str">
        <f>IF(A361="","",CONCATENATE("rf-tag ",'AP-LIST_c9800'!I93))</f>
        <v/>
      </c>
      <c r="B363" s="3"/>
      <c r="C363" s="122"/>
    </row>
    <row r="364" spans="1:3" ht="15" thickBot="1">
      <c r="A364" s="111" t="str">
        <f t="shared" ref="A364:A396" si="7">IF(A361="","",CONCATENATE("site-tag ",tag_site_default))</f>
        <v/>
      </c>
      <c r="B364" s="3"/>
      <c r="C364" s="122"/>
    </row>
    <row r="365" spans="1:3">
      <c r="A365" s="110" t="str">
        <f>IF('AP-LIST_c9800'!D94="","",CONCATENATE("ap ",'AP-LIST_c9800'!N94))</f>
        <v/>
      </c>
      <c r="B365" s="3"/>
      <c r="C365" s="122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22"/>
    </row>
    <row r="367" spans="1:3">
      <c r="A367" s="85" t="str">
        <f>IF(A365="","",CONCATENATE("rf-tag ",'AP-LIST_c9800'!I94))</f>
        <v/>
      </c>
      <c r="B367" s="3"/>
      <c r="C367" s="122"/>
    </row>
    <row r="368" spans="1:3" ht="15" thickBot="1">
      <c r="A368" s="111" t="str">
        <f t="shared" si="7"/>
        <v/>
      </c>
      <c r="B368" s="3"/>
      <c r="C368" s="122"/>
    </row>
    <row r="369" spans="1:3">
      <c r="A369" s="110" t="str">
        <f>IF('AP-LIST_c9800'!D95="","",CONCATENATE("ap ",'AP-LIST_c9800'!N95))</f>
        <v/>
      </c>
      <c r="B369" s="3"/>
      <c r="C369" s="122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22"/>
    </row>
    <row r="371" spans="1:3">
      <c r="A371" s="85" t="str">
        <f>IF(A369="","",CONCATENATE("rf-tag ",'AP-LIST_c9800'!I95))</f>
        <v/>
      </c>
      <c r="B371" s="3"/>
      <c r="C371" s="122"/>
    </row>
    <row r="372" spans="1:3" ht="15" thickBot="1">
      <c r="A372" s="111" t="str">
        <f t="shared" si="7"/>
        <v/>
      </c>
      <c r="B372" s="3"/>
      <c r="C372" s="122"/>
    </row>
    <row r="373" spans="1:3">
      <c r="A373" s="110" t="str">
        <f>IF('AP-LIST_c9800'!D96="","",CONCATENATE("ap ",'AP-LIST_c9800'!N96))</f>
        <v/>
      </c>
      <c r="B373" s="3"/>
      <c r="C373" s="122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22"/>
    </row>
    <row r="375" spans="1:3">
      <c r="A375" s="85" t="str">
        <f>IF(A373="","",CONCATENATE("rf-tag ",'AP-LIST_c9800'!I96))</f>
        <v/>
      </c>
      <c r="B375" s="3"/>
      <c r="C375" s="122"/>
    </row>
    <row r="376" spans="1:3" ht="15" thickBot="1">
      <c r="A376" s="111" t="str">
        <f t="shared" si="7"/>
        <v/>
      </c>
      <c r="B376" s="3"/>
      <c r="C376" s="122"/>
    </row>
    <row r="377" spans="1:3">
      <c r="A377" s="110" t="str">
        <f>IF('AP-LIST_c9800'!D97="","",CONCATENATE("ap ",'AP-LIST_c9800'!N97))</f>
        <v/>
      </c>
      <c r="B377" s="3"/>
      <c r="C377" s="122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22"/>
    </row>
    <row r="379" spans="1:3">
      <c r="A379" s="85" t="str">
        <f>IF(A377="","",CONCATENATE("rf-tag ",'AP-LIST_c9800'!I97))</f>
        <v/>
      </c>
      <c r="B379" s="3"/>
      <c r="C379" s="122"/>
    </row>
    <row r="380" spans="1:3" ht="15" thickBot="1">
      <c r="A380" s="111" t="str">
        <f t="shared" si="7"/>
        <v/>
      </c>
      <c r="B380" s="3"/>
      <c r="C380" s="122"/>
    </row>
    <row r="381" spans="1:3">
      <c r="A381" s="110" t="str">
        <f>IF('AP-LIST_c9800'!D98="","",CONCATENATE("ap ",'AP-LIST_c9800'!N98))</f>
        <v/>
      </c>
      <c r="B381" s="3"/>
      <c r="C381" s="122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22"/>
    </row>
    <row r="383" spans="1:3">
      <c r="A383" s="85" t="str">
        <f>IF(A381="","",CONCATENATE("rf-tag ",'AP-LIST_c9800'!I98))</f>
        <v/>
      </c>
      <c r="B383" s="3"/>
      <c r="C383" s="122"/>
    </row>
    <row r="384" spans="1:3" ht="15" thickBot="1">
      <c r="A384" s="111" t="str">
        <f t="shared" si="7"/>
        <v/>
      </c>
      <c r="B384" s="3"/>
      <c r="C384" s="122"/>
    </row>
    <row r="385" spans="1:3">
      <c r="A385" s="110" t="str">
        <f>IF('AP-LIST_c9800'!D99="","",CONCATENATE("ap ",'AP-LIST_c9800'!N99))</f>
        <v/>
      </c>
      <c r="B385" s="3"/>
      <c r="C385" s="122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22"/>
    </row>
    <row r="387" spans="1:3">
      <c r="A387" s="85" t="str">
        <f>IF(A385="","",CONCATENATE("rf-tag ",'AP-LIST_c9800'!I99))</f>
        <v/>
      </c>
      <c r="B387" s="3"/>
      <c r="C387" s="122"/>
    </row>
    <row r="388" spans="1:3" ht="15" thickBot="1">
      <c r="A388" s="111" t="str">
        <f t="shared" si="7"/>
        <v/>
      </c>
      <c r="B388" s="3"/>
      <c r="C388" s="122"/>
    </row>
    <row r="389" spans="1:3">
      <c r="A389" s="110" t="str">
        <f>IF('AP-LIST_c9800'!D100="","",CONCATENATE("ap ",'AP-LIST_c9800'!N100))</f>
        <v/>
      </c>
      <c r="B389" s="3"/>
      <c r="C389" s="122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22"/>
    </row>
    <row r="391" spans="1:3">
      <c r="A391" s="85" t="str">
        <f>IF(A389="","",CONCATENATE("rf-tag ",'AP-LIST_c9800'!I100))</f>
        <v/>
      </c>
      <c r="B391" s="3"/>
      <c r="C391" s="122"/>
    </row>
    <row r="392" spans="1:3" ht="15" thickBot="1">
      <c r="A392" s="111" t="str">
        <f t="shared" si="7"/>
        <v/>
      </c>
      <c r="B392" s="3"/>
      <c r="C392" s="122"/>
    </row>
    <row r="393" spans="1:3">
      <c r="A393" s="110" t="str">
        <f>IF('AP-LIST_c9800'!D101="","",CONCATENATE("ap ",'AP-LIST_c9800'!N101))</f>
        <v/>
      </c>
      <c r="B393" s="3"/>
      <c r="C393" s="122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22"/>
    </row>
    <row r="395" spans="1:3">
      <c r="A395" s="85" t="str">
        <f>IF(A393="","",CONCATENATE("rf-tag ",'AP-LIST_c9800'!I101))</f>
        <v/>
      </c>
      <c r="B395" s="3"/>
      <c r="C395" s="122"/>
    </row>
    <row r="396" spans="1:3" ht="15" thickBot="1">
      <c r="A396" s="111" t="str">
        <f t="shared" si="7"/>
        <v/>
      </c>
      <c r="B396" s="3"/>
      <c r="C396" s="122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1317</v>
      </c>
      <c r="B400" s="3"/>
    </row>
  </sheetData>
  <mergeCells count="98">
    <mergeCell ref="C5:C8"/>
    <mergeCell ref="C9:C12"/>
    <mergeCell ref="C13:C16"/>
    <mergeCell ref="C17:C20"/>
    <mergeCell ref="C21:C24"/>
    <mergeCell ref="C25:C28"/>
    <mergeCell ref="C29:C32"/>
    <mergeCell ref="C33:C36"/>
    <mergeCell ref="C37:C40"/>
    <mergeCell ref="C41:C44"/>
    <mergeCell ref="C45:C48"/>
    <mergeCell ref="C49:C52"/>
    <mergeCell ref="C53:C56"/>
    <mergeCell ref="C57:C60"/>
    <mergeCell ref="C61:C64"/>
    <mergeCell ref="C65:C68"/>
    <mergeCell ref="C69:C72"/>
    <mergeCell ref="C73:C76"/>
    <mergeCell ref="C77:C80"/>
    <mergeCell ref="C81:C84"/>
    <mergeCell ref="C85:C88"/>
    <mergeCell ref="C89:C92"/>
    <mergeCell ref="C93:C96"/>
    <mergeCell ref="C97:C100"/>
    <mergeCell ref="C101:C104"/>
    <mergeCell ref="C105:C108"/>
    <mergeCell ref="C109:C112"/>
    <mergeCell ref="C113:C116"/>
    <mergeCell ref="C117:C120"/>
    <mergeCell ref="C121:C124"/>
    <mergeCell ref="C125:C128"/>
    <mergeCell ref="C129:C132"/>
    <mergeCell ref="C133:C136"/>
    <mergeCell ref="C137:C140"/>
    <mergeCell ref="C141:C144"/>
    <mergeCell ref="C145:C148"/>
    <mergeCell ref="C149:C152"/>
    <mergeCell ref="C153:C156"/>
    <mergeCell ref="C157:C160"/>
    <mergeCell ref="C161:C164"/>
    <mergeCell ref="C165:C168"/>
    <mergeCell ref="C169:C172"/>
    <mergeCell ref="C173:C176"/>
    <mergeCell ref="C177:C180"/>
    <mergeCell ref="C181:C184"/>
    <mergeCell ref="C185:C188"/>
    <mergeCell ref="C189:C192"/>
    <mergeCell ref="C193:C196"/>
    <mergeCell ref="C197:C200"/>
    <mergeCell ref="C201:C204"/>
    <mergeCell ref="C205:C208"/>
    <mergeCell ref="C209:C212"/>
    <mergeCell ref="C213:C216"/>
    <mergeCell ref="C217:C220"/>
    <mergeCell ref="C221:C224"/>
    <mergeCell ref="C225:C228"/>
    <mergeCell ref="C229:C232"/>
    <mergeCell ref="C233:C236"/>
    <mergeCell ref="C237:C240"/>
    <mergeCell ref="C241:C244"/>
    <mergeCell ref="C245:C248"/>
    <mergeCell ref="C249:C252"/>
    <mergeCell ref="C253:C256"/>
    <mergeCell ref="C257:C260"/>
    <mergeCell ref="C261:C264"/>
    <mergeCell ref="C265:C268"/>
    <mergeCell ref="C269:C272"/>
    <mergeCell ref="C273:C276"/>
    <mergeCell ref="C277:C280"/>
    <mergeCell ref="C281:C284"/>
    <mergeCell ref="C285:C288"/>
    <mergeCell ref="C289:C292"/>
    <mergeCell ref="C293:C296"/>
    <mergeCell ref="C297:C300"/>
    <mergeCell ref="C301:C304"/>
    <mergeCell ref="C305:C308"/>
    <mergeCell ref="C309:C312"/>
    <mergeCell ref="C313:C316"/>
    <mergeCell ref="C317:C320"/>
    <mergeCell ref="C321:C324"/>
    <mergeCell ref="C325:C328"/>
    <mergeCell ref="C329:C332"/>
    <mergeCell ref="C333:C336"/>
    <mergeCell ref="C337:C340"/>
    <mergeCell ref="C341:C344"/>
    <mergeCell ref="C345:C348"/>
    <mergeCell ref="C349:C352"/>
    <mergeCell ref="C353:C356"/>
    <mergeCell ref="C357:C360"/>
    <mergeCell ref="C361:C364"/>
    <mergeCell ref="C385:C388"/>
    <mergeCell ref="C389:C392"/>
    <mergeCell ref="C393:C396"/>
    <mergeCell ref="C365:C368"/>
    <mergeCell ref="C369:C372"/>
    <mergeCell ref="C373:C376"/>
    <mergeCell ref="C377:C380"/>
    <mergeCell ref="C381:C38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13" sqref="A13"/>
    </sheetView>
  </sheetViews>
  <sheetFormatPr baseColWidth="10" defaultRowHeight="14.4"/>
  <cols>
    <col min="1" max="1" width="197" bestFit="1" customWidth="1"/>
    <col min="4" max="4" width="49.6640625" bestFit="1" customWidth="1"/>
  </cols>
  <sheetData>
    <row r="1" spans="1:1" ht="18">
      <c r="A1" s="17" t="s">
        <v>1494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tftp://10.49.110.80/bauhaus/rollout_c9800_17.6.4/572/572_c9800-CL_17.06.04_v0.1.cfg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4.4"/>
  <cols>
    <col min="1" max="1" width="87.109375" bestFit="1" customWidth="1"/>
    <col min="4" max="4" width="49.6640625" bestFit="1" customWidth="1"/>
  </cols>
  <sheetData>
    <row r="1" spans="1:1" ht="33" customHeight="1" thickBot="1">
      <c r="A1" s="64" t="s">
        <v>1495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tftp://10.49.110.80/bauhaus/rollout_c9800_17.6.4/572/572_c9800-CL_17.06.04_v1.0.cfg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" thickBot="1">
      <c r="A12" s="83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3" sqref="A3:A38"/>
    </sheetView>
  </sheetViews>
  <sheetFormatPr baseColWidth="10" defaultRowHeight="14.4"/>
  <cols>
    <col min="1" max="1" width="106.55468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172.17.164.11 10.49.150.68</v>
      </c>
    </row>
    <row r="10" spans="1:1">
      <c r="A10" s="85" t="str">
        <f>CONCATENATE("ntp server ",var_ip_ntp)</f>
        <v>ntp server 172.17.164.11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1460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de0572swlc20002</v>
      </c>
    </row>
    <row r="19" spans="1:1">
      <c r="A19" s="85" t="str">
        <f>CONCATENATE("wireless mobility group name de0",var_nl)</f>
        <v>wireless mobility group name de0572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de0572</v>
      </c>
    </row>
    <row r="22" spans="1:1">
      <c r="A22" s="85" t="str">
        <f>CONCATENATE("wireless mobility multicast ipv4 ",var_mcast_wlc2)</f>
        <v>wireless mobility multicast ipv4 239.254.164.195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tftp://10.33.97.112/bauhaus/rollout_c9800_17.6.4/572/server.pfx password xdgp0</v>
      </c>
    </row>
    <row r="40" spans="1:1">
      <c r="A40" s="85"/>
    </row>
    <row r="41" spans="1:1">
      <c r="A41" s="85"/>
    </row>
    <row r="42" spans="1:1" ht="1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3" sqref="A3:A348"/>
    </sheetView>
  </sheetViews>
  <sheetFormatPr baseColWidth="10" defaultRowHeight="14.4"/>
  <cols>
    <col min="1" max="1" width="87.109375" bestFit="1" customWidth="1"/>
    <col min="2" max="2" width="41.5546875" bestFit="1" customWidth="1"/>
    <col min="4" max="4" width="49.664062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TI4ODAyNTA3M2U3ZTFlZDEx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172.17.164.11</v>
      </c>
    </row>
    <row r="25" spans="1:1">
      <c r="A25" s="85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de0572swlc20002 10.254.164.195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1525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3" t="s">
        <v>1526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0 $572Smar7hau$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4.4"/>
  <cols>
    <col min="1" max="1" width="87.109375" bestFit="1" customWidth="1"/>
    <col min="4" max="4" width="49.6640625" bestFit="1" customWidth="1"/>
  </cols>
  <sheetData>
    <row r="1" spans="1:1" ht="33" customHeight="1" thickBot="1">
      <c r="A1" s="101" t="s">
        <v>1485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4140625" defaultRowHeight="14.4"/>
  <cols>
    <col min="1" max="3" width="11.44140625" style="9"/>
    <col min="4" max="4" width="11.44140625" style="10"/>
    <col min="5" max="5" width="14.5546875" style="9" bestFit="1" customWidth="1"/>
    <col min="6" max="6" width="15.33203125" style="9" customWidth="1"/>
    <col min="7" max="7" width="14.5546875" style="9" customWidth="1"/>
    <col min="8" max="8" width="21.5546875" style="9" bestFit="1" customWidth="1"/>
    <col min="9" max="9" width="13.33203125" style="8" customWidth="1"/>
    <col min="10" max="10" width="14.44140625" style="8" customWidth="1"/>
    <col min="11" max="11" width="16.109375" style="9" customWidth="1"/>
    <col min="12" max="14" width="14.5546875" style="1" customWidth="1"/>
    <col min="15" max="15" width="15.6640625" style="1" bestFit="1" customWidth="1"/>
    <col min="16" max="16" width="9" style="1" customWidth="1"/>
    <col min="17" max="17" width="8.33203125" style="1" customWidth="1"/>
    <col min="18" max="18" width="13" style="1" bestFit="1" customWidth="1"/>
    <col min="19" max="19" width="26.109375" style="1" customWidth="1"/>
    <col min="20" max="20" width="19" style="1" bestFit="1" customWidth="1"/>
    <col min="21" max="16384" width="11.44140625" style="1"/>
  </cols>
  <sheetData>
    <row r="1" spans="1:21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1226</v>
      </c>
      <c r="M2" s="125" t="s">
        <v>1228</v>
      </c>
      <c r="N2" s="125" t="s">
        <v>1510</v>
      </c>
    </row>
    <row r="3" spans="1:21">
      <c r="A3" s="125"/>
      <c r="B3" s="125" t="s">
        <v>1074</v>
      </c>
      <c r="C3" s="125"/>
      <c r="D3" s="128" t="s">
        <v>1077</v>
      </c>
      <c r="E3" s="129" t="s">
        <v>1397</v>
      </c>
      <c r="F3" s="130"/>
      <c r="G3" s="125" t="s">
        <v>1091</v>
      </c>
      <c r="H3" s="11" t="s">
        <v>1090</v>
      </c>
      <c r="I3" s="126" t="s">
        <v>1089</v>
      </c>
      <c r="J3" s="126" t="s">
        <v>1392</v>
      </c>
      <c r="K3" s="126" t="s">
        <v>1393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>
      <c r="A4" s="125"/>
      <c r="B4" s="11" t="s">
        <v>1075</v>
      </c>
      <c r="C4" s="11" t="s">
        <v>1076</v>
      </c>
      <c r="D4" s="128"/>
      <c r="E4" s="11" t="s">
        <v>1398</v>
      </c>
      <c r="F4" s="11" t="s">
        <v>1395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1396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1394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1516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1519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1520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42" activePane="bottomLeft" state="frozen"/>
      <selection pane="bottomLeft" activeCell="A3" sqref="A3:A45"/>
    </sheetView>
  </sheetViews>
  <sheetFormatPr baseColWidth="10" defaultRowHeight="14.4"/>
  <cols>
    <col min="1" max="2" width="47.109375" bestFit="1" customWidth="1"/>
  </cols>
  <sheetData>
    <row r="1" spans="1:1" ht="33.75" customHeight="1" thickBot="1">
      <c r="A1" s="64" t="s">
        <v>1486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AP34B8.8315.082C name de0572ncap20001</v>
      </c>
    </row>
    <row r="5" spans="1:1">
      <c r="A5" s="85" t="str">
        <f>IF('AP-LIST_c9800'!E5="","#",CONCATENATE("ap name AP",'AP-LIST_c9800'!M5," name ",'AP-LIST_c9800'!B5))</f>
        <v>ap name AP34B8.8315.009C name de0572ncap20002</v>
      </c>
    </row>
    <row r="6" spans="1:1">
      <c r="A6" s="85" t="str">
        <f>IF('AP-LIST_c9800'!E6="","#",CONCATENATE("ap name AP",'AP-LIST_c9800'!M6," name ",'AP-LIST_c9800'!B6))</f>
        <v>ap name AP34B8.8314.EF40 name de0572ncap20003</v>
      </c>
    </row>
    <row r="7" spans="1:1">
      <c r="A7" s="85" t="str">
        <f>IF('AP-LIST_c9800'!E7="","#",CONCATENATE("ap name AP",'AP-LIST_c9800'!M7," name ",'AP-LIST_c9800'!B7))</f>
        <v>ap name AP34B8.8315.0E9C name de0572ncap20004</v>
      </c>
    </row>
    <row r="8" spans="1:1">
      <c r="A8" s="85" t="str">
        <f>IF('AP-LIST_c9800'!E8="","#",CONCATENATE("ap name AP",'AP-LIST_c9800'!M8," name ",'AP-LIST_c9800'!B8))</f>
        <v>ap name AP34B8.8314.ED20 name de0572ncap20005</v>
      </c>
    </row>
    <row r="9" spans="1:1">
      <c r="A9" s="85" t="str">
        <f>IF('AP-LIST_c9800'!E9="","#",CONCATENATE("ap name AP",'AP-LIST_c9800'!M9," name ",'AP-LIST_c9800'!B9))</f>
        <v>ap name AP34B8.8315.0AE8 name de0572ncap20006</v>
      </c>
    </row>
    <row r="10" spans="1:1">
      <c r="A10" s="85" t="str">
        <f>IF('AP-LIST_c9800'!E10="","#",CONCATENATE("ap name AP",'AP-LIST_c9800'!M10," name ",'AP-LIST_c9800'!B10))</f>
        <v>ap name AP34B8.8314.FA60 name de0572ncap20007</v>
      </c>
    </row>
    <row r="11" spans="1:1">
      <c r="A11" s="85" t="str">
        <f>IF('AP-LIST_c9800'!E11="","#",CONCATENATE("ap name AP",'AP-LIST_c9800'!M11," name ",'AP-LIST_c9800'!B11))</f>
        <v>ap name AP34B8.8315.00E0 name de0572ncap20008</v>
      </c>
    </row>
    <row r="12" spans="1:1">
      <c r="A12" s="85" t="str">
        <f>IF('AP-LIST_c9800'!E12="","#",CONCATENATE("ap name AP",'AP-LIST_c9800'!M12," name ",'AP-LIST_c9800'!B12))</f>
        <v>ap name AP34B8.8314.FC9C name de0572ncap20009</v>
      </c>
    </row>
    <row r="13" spans="1:1">
      <c r="A13" s="85" t="str">
        <f>IF('AP-LIST_c9800'!E13="","#",CONCATENATE("ap name AP",'AP-LIST_c9800'!M13," name ",'AP-LIST_c9800'!B13))</f>
        <v>ap name AP24D7.9C3F.3A58 name de0572ncap20010</v>
      </c>
    </row>
    <row r="14" spans="1:1">
      <c r="A14" s="85" t="str">
        <f>IF('AP-LIST_c9800'!E14="","#",CONCATENATE("ap name AP",'AP-LIST_c9800'!M14," name ",'AP-LIST_c9800'!B14))</f>
        <v>ap name AP24D7.9C3E.66AC name de0572ncap20011</v>
      </c>
    </row>
    <row r="15" spans="1:1">
      <c r="A15" s="85" t="str">
        <f>IF('AP-LIST_c9800'!E15="","#",CONCATENATE("ap name AP",'AP-LIST_c9800'!M15," name ",'AP-LIST_c9800'!B15))</f>
        <v>ap name AP24D7.9C3F.9778 name de0572ncap20012</v>
      </c>
    </row>
    <row r="16" spans="1:1">
      <c r="A16" s="85" t="str">
        <f>IF('AP-LIST_c9800'!E16="","#",CONCATENATE("ap name AP",'AP-LIST_c9800'!M16," name ",'AP-LIST_c9800'!B16))</f>
        <v>ap name AP24D7.9C3F.A5F8 name de0572ncap20013</v>
      </c>
    </row>
    <row r="17" spans="1:1">
      <c r="A17" s="85" t="str">
        <f>IF('AP-LIST_c9800'!E17="","#",CONCATENATE("ap name AP",'AP-LIST_c9800'!M17," name ",'AP-LIST_c9800'!B17))</f>
        <v>ap name AP24D7.9C3F.8AFC name de0572ncap20014</v>
      </c>
    </row>
    <row r="18" spans="1:1">
      <c r="A18" s="85" t="str">
        <f>IF('AP-LIST_c9800'!E18="","#",CONCATENATE("ap name AP",'AP-LIST_c9800'!M18," name ",'AP-LIST_c9800'!B18))</f>
        <v>ap name AP24D7.9C3F.A028 name de0572ncap20015</v>
      </c>
    </row>
    <row r="19" spans="1:1">
      <c r="A19" s="85" t="str">
        <f>IF('AP-LIST_c9800'!E19="","#",CONCATENATE("ap name AP",'AP-LIST_c9800'!M19," name ",'AP-LIST_c9800'!B19))</f>
        <v>ap name AP24D7.9C3F.979C name de0572ncap20016</v>
      </c>
    </row>
    <row r="20" spans="1:1">
      <c r="A20" s="85" t="str">
        <f>IF('AP-LIST_c9800'!E20="","#",CONCATENATE("ap name AP",'AP-LIST_c9800'!M20," name ",'AP-LIST_c9800'!B20))</f>
        <v>ap name AP24D7.9C3F.995C name de0572ncap20017</v>
      </c>
    </row>
    <row r="21" spans="1:1">
      <c r="A21" s="85" t="str">
        <f>IF('AP-LIST_c9800'!E21="","#",CONCATENATE("ap name AP",'AP-LIST_c9800'!M21," name ",'AP-LIST_c9800'!B21))</f>
        <v>ap name AP24D7.9C3F.9ABC name de0572ncap20018</v>
      </c>
    </row>
    <row r="22" spans="1:1">
      <c r="A22" s="85" t="str">
        <f>IF('AP-LIST_c9800'!E22="","#",CONCATENATE("ap name AP",'AP-LIST_c9800'!M22," name ",'AP-LIST_c9800'!B22))</f>
        <v>ap name AP2416.1BCD.BC1C name de0572ncap20019</v>
      </c>
    </row>
    <row r="23" spans="1:1">
      <c r="A23" s="85" t="str">
        <f>IF('AP-LIST_c9800'!E23="","#",CONCATENATE("ap name AP",'AP-LIST_c9800'!M23," name ",'AP-LIST_c9800'!B23))</f>
        <v>ap name AP9CD5.7DC0.2F48 name de0572ncap20020</v>
      </c>
    </row>
    <row r="24" spans="1:1">
      <c r="A24" s="85" t="str">
        <f>IF('AP-LIST_c9800'!E24="","#",CONCATENATE("ap name AP",'AP-LIST_c9800'!M24," name ",'AP-LIST_c9800'!B24))</f>
        <v>ap name AP9CD5.7DC0.2A84 name de0572ncap20021</v>
      </c>
    </row>
    <row r="25" spans="1:1">
      <c r="A25" s="85" t="str">
        <f>IF('AP-LIST_c9800'!E25="","#",CONCATENATE("ap name AP",'AP-LIST_c9800'!M25," name ",'AP-LIST_c9800'!B25))</f>
        <v>ap name AP34B8.8314.FAF4 name de0572ncap20022</v>
      </c>
    </row>
    <row r="26" spans="1:1">
      <c r="A26" s="85" t="str">
        <f>IF('AP-LIST_c9800'!E26="","#",CONCATENATE("ap name AP",'AP-LIST_c9800'!M26," name ",'AP-LIST_c9800'!B26))</f>
        <v>ap name AP9CD5.7D81.D540 name de0572ncap20023</v>
      </c>
    </row>
    <row r="27" spans="1:1">
      <c r="A27" s="85" t="str">
        <f>IF('AP-LIST_c9800'!E27="","#",CONCATENATE("ap name AP",'AP-LIST_c9800'!M27," name ",'AP-LIST_c9800'!B27))</f>
        <v>ap name AP9CD5.7DC0.26D8 name de0572ncap20024</v>
      </c>
    </row>
    <row r="28" spans="1:1">
      <c r="A28" s="85" t="str">
        <f>IF('AP-LIST_c9800'!E28="","#",CONCATENATE("ap name AP",'AP-LIST_c9800'!M28," name ",'AP-LIST_c9800'!B28))</f>
        <v>ap name AP9CD5.7DC0.3240 name de0572ncap20025</v>
      </c>
    </row>
    <row r="29" spans="1:1">
      <c r="A29" s="85" t="str">
        <f>IF('AP-LIST_c9800'!E29="","#",CONCATENATE("ap name AP",'AP-LIST_c9800'!M29," name ",'AP-LIST_c9800'!B29))</f>
        <v>ap name AP2C1A.05AC.89D8 name de0572ncap20026</v>
      </c>
    </row>
    <row r="30" spans="1:1">
      <c r="A30" s="85" t="str">
        <f>IF('AP-LIST_c9800'!E30="","#",CONCATENATE("ap name AP",'AP-LIST_c9800'!M30," name ",'AP-LIST_c9800'!B30))</f>
        <v>ap name AP34B8.8314.FFA0 name de0572ncap20027</v>
      </c>
    </row>
    <row r="31" spans="1:1">
      <c r="A31" s="85" t="str">
        <f>IF('AP-LIST_c9800'!E31="","#",CONCATENATE("ap name AP",'AP-LIST_c9800'!M31," name ",'AP-LIST_c9800'!B31))</f>
        <v>ap name AP34B8.8315.0558 name de0572ncap20028</v>
      </c>
    </row>
    <row r="32" spans="1:1">
      <c r="A32" s="85" t="str">
        <f>IF('AP-LIST_c9800'!E32="","#",CONCATENATE("ap name AP",'AP-LIST_c9800'!M32," name ",'AP-LIST_c9800'!B32))</f>
        <v>ap name AP34B8.8315.01B4 name de0572ncap20029</v>
      </c>
    </row>
    <row r="33" spans="1:1">
      <c r="A33" s="85" t="str">
        <f>IF('AP-LIST_c9800'!E33="","#",CONCATENATE("ap name AP",'AP-LIST_c9800'!M33," name ",'AP-LIST_c9800'!B33))</f>
        <v>ap name AP34B8.8314.F490 name de0572ncap20030</v>
      </c>
    </row>
    <row r="34" spans="1:1">
      <c r="A34" s="85" t="str">
        <f>IF('AP-LIST_c9800'!E34="","#",CONCATENATE("ap name AP",'AP-LIST_c9800'!M34," name ",'AP-LIST_c9800'!B34))</f>
        <v>ap name APF01D.2D2F.D878 name de0572ncap20031</v>
      </c>
    </row>
    <row r="35" spans="1:1">
      <c r="A35" s="85" t="str">
        <f>IF('AP-LIST_c9800'!E35="","#",CONCATENATE("ap name AP",'AP-LIST_c9800'!M35," name ",'AP-LIST_c9800'!B35))</f>
        <v>ap name AP889C.AD49.210C name de0572ncap20032</v>
      </c>
    </row>
    <row r="36" spans="1:1">
      <c r="A36" s="85" t="str">
        <f>IF('AP-LIST_c9800'!E36="","#",CONCATENATE("ap name AP",'AP-LIST_c9800'!M36," name ",'AP-LIST_c9800'!B36))</f>
        <v>ap name AP24D7.9C3F.9BD0 name de0572ncap20033</v>
      </c>
    </row>
    <row r="37" spans="1:1">
      <c r="A37" s="85" t="str">
        <f>IF('AP-LIST_c9800'!E37="","#",CONCATENATE("ap name AP",'AP-LIST_c9800'!M37," name ",'AP-LIST_c9800'!B37))</f>
        <v>ap name AP24D7.9C3F.B32C name de0572ncap20034</v>
      </c>
    </row>
    <row r="38" spans="1:1">
      <c r="A38" s="85" t="str">
        <f>IF('AP-LIST_c9800'!E38="","#",CONCATENATE("ap name AP",'AP-LIST_c9800'!M38," name ",'AP-LIST_c9800'!B38))</f>
        <v>ap name AP889C.AD4C.37C0 name de0572ncap20035</v>
      </c>
    </row>
    <row r="39" spans="1:1">
      <c r="A39" s="85" t="str">
        <f>IF('AP-LIST_c9800'!E39="","#",CONCATENATE("ap name AP",'AP-LIST_c9800'!M39," name ",'AP-LIST_c9800'!B39))</f>
        <v>ap name AP78F1.C66D.2334 name de0572ncap20036</v>
      </c>
    </row>
    <row r="40" spans="1:1">
      <c r="A40" s="85" t="str">
        <f>IF('AP-LIST_c9800'!E40="","#",CONCATENATE("ap name AP",'AP-LIST_c9800'!M40," name ",'AP-LIST_c9800'!B40))</f>
        <v>ap name AP78F1.C6CD.D85C name de0572ncap20037</v>
      </c>
    </row>
    <row r="41" spans="1:1">
      <c r="A41" s="85" t="str">
        <f>IF('AP-LIST_c9800'!E41="","#",CONCATENATE("ap name AP",'AP-LIST_c9800'!M41," name ",'AP-LIST_c9800'!B41))</f>
        <v>ap name AP78F1.C6CD.DA68 name de0572ncap20038</v>
      </c>
    </row>
    <row r="42" spans="1:1">
      <c r="A42" s="85" t="str">
        <f>IF('AP-LIST_c9800'!E42="","#",CONCATENATE("ap name AP",'AP-LIST_c9800'!M42," name ",'AP-LIST_c9800'!B42))</f>
        <v>ap name AP78F1.C6CD.C9AC name de0572ncap20039</v>
      </c>
    </row>
    <row r="43" spans="1:1">
      <c r="A43" s="85" t="str">
        <f>IF('AP-LIST_c9800'!E43="","#",CONCATENATE("ap name AP",'AP-LIST_c9800'!M43," name ",'AP-LIST_c9800'!B43))</f>
        <v>ap name AP78F1.C6CD.5F1C name de0572ncap20040</v>
      </c>
    </row>
    <row r="44" spans="1:1">
      <c r="A44" s="85" t="str">
        <f>IF('AP-LIST_c9800'!E44="","#",CONCATENATE("ap name AP",'AP-LIST_c9800'!M44," name ",'AP-LIST_c9800'!B44))</f>
        <v>ap name AP78F1.C6C4.C40C name de0572ncap20041</v>
      </c>
    </row>
    <row r="45" spans="1:1">
      <c r="A45" s="85" t="str">
        <f>IF('AP-LIST_c9800'!E45="","#",CONCATENATE("ap name AP",'AP-LIST_c9800'!M45," name ",'AP-LIST_c9800'!B45))</f>
        <v>ap name AP78F1.C6CD.DE60 name de0572ncap20042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" thickBot="1">
      <c r="A258" s="83" t="s">
        <v>1317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142" activePane="bottomLeft" state="frozen"/>
      <selection pane="bottomLeft" activeCell="A3" sqref="A3:A198"/>
    </sheetView>
  </sheetViews>
  <sheetFormatPr baseColWidth="10" defaultRowHeight="14.4"/>
  <cols>
    <col min="1" max="1" width="92.109375" bestFit="1" customWidth="1"/>
    <col min="3" max="3" width="92.10937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de0572ncap20001 static-ip ip-address 10.254.164.201 netmask 255.255.255.0 gateway 10.254.164.1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de0572ncap20002 static-ip ip-address 10.254.164.202 netmask 255.255.255.0 gateway 10.254.164.1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de0572ncap20003 static-ip ip-address 10.254.164.203 netmask 255.255.255.0 gateway 10.254.164.1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de0572ncap20004 static-ip ip-address 10.254.164.204 netmask 255.255.255.0 gateway 10.254.164.1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de0572ncap20005 static-ip ip-address 10.254.164.205 netmask 255.255.255.0 gateway 10.254.164.1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de0572ncap20006 static-ip ip-address 10.254.164.206 netmask 255.255.255.0 gateway 10.254.164.1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de0572ncap20007 static-ip ip-address 10.254.164.207 netmask 255.255.255.0 gateway 10.254.164.1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de0572ncap20008 static-ip ip-address 10.254.164.208 netmask 255.255.255.0 gateway 10.254.164.1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de0572ncap20009 static-ip ip-address 10.254.164.209 netmask 255.255.255.0 gateway 10.254.164.1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de0572ncap20010 static-ip ip-address 10.254.164.210 netmask 255.255.255.0 gateway 10.254.164.1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de0572ncap20011 static-ip ip-address 10.254.164.211 netmask 255.255.255.0 gateway 10.254.164.1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de0572ncap20012 static-ip ip-address 10.254.164.212 netmask 255.255.255.0 gateway 10.254.164.1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de0572ncap20013 static-ip ip-address 10.254.164.213 netmask 255.255.255.0 gateway 10.254.164.1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de0572ncap20014 static-ip ip-address 10.254.164.214 netmask 255.255.255.0 gateway 10.254.164.1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de0572ncap20015 static-ip ip-address 10.254.164.215 netmask 255.255.255.0 gateway 10.254.164.1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de0572ncap20016 static-ip ip-address 10.254.164.216 netmask 255.255.255.0 gateway 10.254.164.1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de0572ncap20017 static-ip ip-address 10.254.164.217 netmask 255.255.255.0 gateway 10.254.164.1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de0572ncap20018 static-ip ip-address 10.254.164.218 netmask 255.255.255.0 gateway 10.254.164.1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de0572ncap20019 static-ip ip-address 10.254.164.219 netmask 255.255.255.0 gateway 10.254.164.1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de0572ncap20020 static-ip ip-address 10.254.164.220 netmask 255.255.255.0 gateway 10.254.164.1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de0572ncap20021 static-ip ip-address 10.254.164.221 netmask 255.255.255.0 gateway 10.254.164.1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de0572ncap20022 static-ip ip-address 10.254.164.222 netmask 255.255.255.0 gateway 10.254.164.1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de0572ncap20023 static-ip ip-address 10.254.164.223 netmask 255.255.255.0 gateway 10.254.164.1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de0572ncap20024 static-ip ip-address 10.254.164.224 netmask 255.255.255.0 gateway 10.254.164.1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de0572ncap20025 static-ip ip-address 10.254.164.225 netmask 255.255.255.0 gateway 10.254.164.1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de0572ncap20026 static-ip ip-address 10.254.164.226 netmask 255.255.255.0 gateway 10.254.164.1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de0572ncap20027 static-ip ip-address 10.254.164.227 netmask 255.255.255.0 gateway 10.254.164.1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de0572ncap20028 static-ip ip-address 10.254.164.228 netmask 255.255.255.0 gateway 10.254.164.1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de0572ncap20029 static-ip ip-address 10.254.164.229 netmask 255.255.255.0 gateway 10.254.164.1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de0572ncap20030 static-ip ip-address 10.254.164.230 netmask 255.255.255.0 gateway 10.254.164.1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de0572ncap20031 static-ip ip-address 10.254.164.231 netmask 255.255.255.0 gateway 10.254.164.1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de0572ncap20032 static-ip ip-address 10.254.164.232 netmask 255.255.255.0 gateway 10.254.164.1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de0572ncap20033 static-ip ip-address 10.254.164.233 netmask 255.255.255.0 gateway 10.254.164.1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de0572ncap20034 static-ip ip-address 10.254.164.234 netmask 255.255.255.0 gateway 10.254.164.1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de0572ncap20035 static-ip ip-address 10.254.164.235 netmask 255.255.255.0 gateway 10.254.164.1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de0572ncap20036 static-ip ip-address 10.254.164.236 netmask 255.255.255.0 gateway 10.254.164.1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de0572ncap20037 static-ip ip-address 10.254.164.237 netmask 255.255.255.0 gateway 10.254.164.1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de0572ncap20038 static-ip ip-address 10.254.164.238 netmask 255.255.255.0 gateway 10.254.164.1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de0572ncap20039 static-ip ip-address 10.254.164.239 netmask 255.255.255.0 gateway 10.254.164.1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de0572ncap20040 static-ip ip-address 10.254.164.240 netmask 255.255.255.0 gateway 10.254.164.1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de0572ncap20041 static-ip ip-address 10.254.164.241 netmask 255.255.255.0 gateway 10.254.164.1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de0572ncap20042 static-ip ip-address 10.254.164.242 netmask 255.255.255.0 gateway 10.254.164.1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de0572ncap20043 static-ip ip-address 10.254.164.243 netmask 255.255.255.0 gateway 10.254.164.1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de0572ncap20044 static-ip ip-address 10.254.164.244 netmask 255.255.255.0 gateway 10.254.164.1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de0572ncap20045 static-ip ip-address 10.254.164.245 netmask 255.255.255.0 gateway 10.254.164.1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de0572ncap20046 static-ip ip-address 10.254.164.246 netmask 255.255.255.0 gateway 10.254.164.1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de0572ncap20047 static-ip ip-address 10.254.164.247 netmask 255.255.255.0 gateway 10.254.164.1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de0572ncap20048 static-ip ip-address 10.254.164.248 netmask 255.255.255.0 gateway 10.254.164.1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de0572ncap20049 static-ip ip-address 10.254.164.249 netmask 255.255.255.0 gateway 10.254.164.1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de0572ncap20050 static-ip ip-address 10.254.164.250 netmask 255.255.255.0 gateway 10.254.164.1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de0572ncap20051 static-ip ip-address 10.254.164.251 netmask 255.255.255.0 gateway 10.254.164.1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de0572ncap20052 static-ip ip-address 10.254.164.252 netmask 255.255.255.0 gateway 10.254.164.1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de0572ncap20053 static-ip ip-address 10.254.164.253 netmask 255.255.255.0 gateway 10.254.164.1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de0572ncap20054 static-ip ip-address 10.254.164.254 netmask 255.255.255.0 gateway 10.254.164.1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de0572ncap20055 static-ip ip-address 10.254.164.21 netmask 255.255.255.0 gateway 10.254.164.1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de0572ncap20056 static-ip ip-address 10.254.164.22 netmask 255.255.255.0 gateway 10.254.164.1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de0572ncap20057 static-ip ip-address 10.254.164.23 netmask 255.255.255.0 gateway 10.254.164.1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de0572ncap20058 static-ip ip-address 10.254.164.24 netmask 255.255.255.0 gateway 10.254.164.1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de0572ncap20059 static-ip ip-address 10.254.164.25 netmask 255.255.255.0 gateway 10.254.164.1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de0572ncap20060 static-ip ip-address 10.254.164.26 netmask 255.255.255.0 gateway 10.254.164.1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de0572ncap20061 static-ip ip-address 10.254.164.27 netmask 255.255.255.0 gateway 10.254.164.1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de0572ncap20062 static-ip ip-address 10.254.164.28 netmask 255.255.255.0 gateway 10.254.164.1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de0572ncap20063 static-ip ip-address 10.254.164.29 netmask 255.255.255.0 gateway 10.254.164.1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de0572ncap20064 static-ip ip-address 10.254.164.30 netmask 255.255.255.0 gateway 10.254.164.1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de0572ncap20065 static-ip ip-address 10.254.164.31 netmask 255.255.255.0 gateway 10.254.164.1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de0572ncap20066 static-ip ip-address 10.254.164.32 netmask 255.255.255.0 gateway 10.254.164.1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de0572ncap20067 static-ip ip-address 10.254.164.33 netmask 255.255.255.0 gateway 10.254.164.1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de0572ncap20068 static-ip ip-address 10.254.164.34 netmask 255.255.255.0 gateway 10.254.164.1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de0572ncap20069 static-ip ip-address 10.254.164.35 netmask 255.255.255.0 gateway 10.254.164.1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de0572ncap20070 static-ip ip-address 10.254.164.36 netmask 255.255.255.0 gateway 10.254.164.1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de0572ncap20071 static-ip ip-address 10.254.164.37 netmask 255.255.255.0 gateway 10.254.164.1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de0572ncap20072 static-ip ip-address 10.254.164.38 netmask 255.255.255.0 gateway 10.254.164.1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de0572ncap20073 static-ip ip-address 10.254.164.39 netmask 255.255.255.0 gateway 10.254.164.1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de0572ncap20074 static-ip ip-address 10.254.164.40 netmask 255.255.255.0 gateway 10.254.164.1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de0572ncap20075 static-ip ip-address 10.254.164.41 netmask 255.255.255.0 gateway 10.254.164.1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de0572ncap20076 static-ip ip-address 10.254.164.42 netmask 255.255.255.0 gateway 10.254.164.1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de0572ncap20077 static-ip ip-address 10.254.164.43 netmask 255.255.255.0 gateway 10.254.164.1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de0572ncap20078 static-ip ip-address 10.254.164.44 netmask 255.255.255.0 gateway 10.254.164.1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de0572ncap20079 static-ip ip-address 10.254.164.45 netmask 255.255.255.0 gateway 10.254.164.1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de0572ncap20080 static-ip ip-address 10.254.164.46 netmask 255.255.255.0 gateway 10.254.164.1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de0572ncap20081 static-ip ip-address 10.254.164.47 netmask 255.255.255.0 gateway 10.254.164.1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de0572ncap20082 static-ip ip-address 10.254.164.48 netmask 255.255.255.0 gateway 10.254.164.1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de0572ncap20083 static-ip ip-address 10.254.164.49 netmask 255.255.255.0 gateway 10.254.164.1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de0572ncap20084 static-ip ip-address 10.254.164.50 netmask 255.255.255.0 gateway 10.254.164.1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de0572ncap20085 static-ip ip-address 10.254.164.51 netmask 255.255.255.0 gateway 10.254.164.1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de0572ncap20086 static-ip ip-address 10.254.164.52 netmask 255.255.255.0 gateway 10.254.164.1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de0572ncap20087 static-ip ip-address 10.254.164.53 netmask 255.255.255.0 gateway 10.254.164.1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de0572ncap20088 static-ip ip-address 10.254.164.54 netmask 255.255.255.0 gateway 10.254.164.1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de0572ncap20089 static-ip ip-address 10.254.164.55 netmask 255.255.255.0 gateway 10.254.164.1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de0572ncap20090 static-ip ip-address 10.254.164.56 netmask 255.255.255.0 gateway 10.254.164.1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de0572ncap20091 static-ip ip-address 10.254.164.57 netmask 255.255.255.0 gateway 10.254.164.1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de0572ncap20092 static-ip ip-address 10.254.164.58 netmask 255.255.255.0 gateway 10.254.164.1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de0572ncap20093 static-ip ip-address 10.254.164.59 netmask 255.255.255.0 gateway 10.254.164.1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de0572ncap20094 static-ip ip-address 10.254.164.60 netmask 255.255.255.0 gateway 10.254.164.1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de0572ncap20095 static-ip ip-address 10.254.164.61 netmask 255.255.255.0 gateway 10.254.164.1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de0572ncap20096 static-ip ip-address 10.254.164.62 netmask 255.255.255.0 gateway 10.254.164.1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de0572ncap20097 static-ip ip-address 10.254.164.63 netmask 255.255.255.0 gateway 10.254.164.1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de0572ncap20098 static-ip ip-address 10.254.164.64 netmask 255.255.255.0 gateway 10.254.164.1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14" sqref="A14"/>
    </sheetView>
  </sheetViews>
  <sheetFormatPr baseColWidth="10" defaultRowHeight="14.4"/>
  <cols>
    <col min="1" max="2" width="69.10937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de0572ncap20001 controller primary de0572swlc20002 10.254.164.195</v>
      </c>
    </row>
    <row r="5" spans="1:1">
      <c r="A5" s="6" t="str">
        <f>CONCATENATE("ap name ",'AP-LIST_c9800'!B5," controller primary ",var_dns_wlc2," ",var_ip_wlc2)</f>
        <v>ap name de0572ncap20002 controller primary de0572swlc20002 10.254.164.195</v>
      </c>
    </row>
    <row r="6" spans="1:1">
      <c r="A6" s="6" t="str">
        <f>CONCATENATE("ap name ",'AP-LIST_c9800'!B6," controller primary ",var_dns_wlc2," ",var_ip_wlc2)</f>
        <v>ap name de0572ncap20003 controller primary de0572swlc20002 10.254.164.195</v>
      </c>
    </row>
    <row r="7" spans="1:1">
      <c r="A7" s="6" t="str">
        <f>CONCATENATE("ap name ",'AP-LIST_c9800'!B7," controller primary ",var_dns_wlc2," ",var_ip_wlc2)</f>
        <v>ap name de0572ncap20004 controller primary de0572swlc20002 10.254.164.195</v>
      </c>
    </row>
    <row r="8" spans="1:1">
      <c r="A8" s="6" t="str">
        <f>CONCATENATE("ap name ",'AP-LIST_c9800'!B8," controller primary ",var_dns_wlc2," ",var_ip_wlc2)</f>
        <v>ap name de0572ncap20005 controller primary de0572swlc20002 10.254.164.195</v>
      </c>
    </row>
    <row r="9" spans="1:1">
      <c r="A9" s="6" t="str">
        <f>CONCATENATE("ap name ",'AP-LIST_c9800'!B9," controller primary ",var_dns_wlc2," ",var_ip_wlc2)</f>
        <v>ap name de0572ncap20006 controller primary de0572swlc20002 10.254.164.195</v>
      </c>
    </row>
    <row r="10" spans="1:1">
      <c r="A10" s="6" t="str">
        <f>CONCATENATE("ap name ",'AP-LIST_c9800'!B10," controller primary ",var_dns_wlc2," ",var_ip_wlc2)</f>
        <v>ap name de0572ncap20007 controller primary de0572swlc20002 10.254.164.195</v>
      </c>
    </row>
    <row r="11" spans="1:1">
      <c r="A11" s="6" t="str">
        <f>CONCATENATE("ap name ",'AP-LIST_c9800'!B11," controller primary ",var_dns_wlc2," ",var_ip_wlc2)</f>
        <v>ap name de0572ncap20008 controller primary de0572swlc20002 10.254.164.195</v>
      </c>
    </row>
    <row r="12" spans="1:1">
      <c r="A12" s="6" t="str">
        <f>CONCATENATE("ap name ",'AP-LIST_c9800'!B12," controller primary ",var_dns_wlc2," ",var_ip_wlc2)</f>
        <v>ap name de0572ncap20009 controller primary de0572swlc20002 10.254.164.195</v>
      </c>
    </row>
    <row r="13" spans="1:1">
      <c r="A13" s="6" t="str">
        <f>CONCATENATE("ap name ",'AP-LIST_c9800'!B13," controller primary ",var_dns_wlc2," ",var_ip_wlc2)</f>
        <v>ap name de0572ncap20010 controller primary de0572swlc20002 10.254.164.195</v>
      </c>
    </row>
    <row r="14" spans="1:1">
      <c r="A14" s="6" t="str">
        <f>CONCATENATE("ap name ",'AP-LIST_c9800'!B14," controller primary ",var_dns_wlc2," ",var_ip_wlc2)</f>
        <v>ap name de0572ncap20011 controller primary de0572swlc20002 10.254.164.195</v>
      </c>
    </row>
    <row r="15" spans="1:1">
      <c r="A15" s="6" t="str">
        <f>CONCATENATE("ap name ",'AP-LIST_c9800'!B15," controller primary ",var_dns_wlc2," ",var_ip_wlc2)</f>
        <v>ap name de0572ncap20012 controller primary de0572swlc20002 10.254.164.195</v>
      </c>
    </row>
    <row r="16" spans="1:1">
      <c r="A16" s="6" t="str">
        <f>CONCATENATE("ap name ",'AP-LIST_c9800'!B16," controller primary ",var_dns_wlc2," ",var_ip_wlc2)</f>
        <v>ap name de0572ncap20013 controller primary de0572swlc20002 10.254.164.195</v>
      </c>
    </row>
    <row r="17" spans="1:1">
      <c r="A17" s="6" t="str">
        <f>CONCATENATE("ap name ",'AP-LIST_c9800'!B17," controller primary ",var_dns_wlc2," ",var_ip_wlc2)</f>
        <v>ap name de0572ncap20014 controller primary de0572swlc20002 10.254.164.195</v>
      </c>
    </row>
    <row r="18" spans="1:1">
      <c r="A18" s="6" t="str">
        <f>CONCATENATE("ap name ",'AP-LIST_c9800'!B18," controller primary ",var_dns_wlc2," ",var_ip_wlc2)</f>
        <v>ap name de0572ncap20015 controller primary de0572swlc20002 10.254.164.195</v>
      </c>
    </row>
    <row r="19" spans="1:1">
      <c r="A19" s="6" t="str">
        <f>CONCATENATE("ap name ",'AP-LIST_c9800'!B19," controller primary ",var_dns_wlc2," ",var_ip_wlc2)</f>
        <v>ap name de0572ncap20016 controller primary de0572swlc20002 10.254.164.195</v>
      </c>
    </row>
    <row r="20" spans="1:1">
      <c r="A20" s="6" t="str">
        <f>CONCATENATE("ap name ",'AP-LIST_c9800'!B20," controller primary ",var_dns_wlc2," ",var_ip_wlc2)</f>
        <v>ap name de0572ncap20017 controller primary de0572swlc20002 10.254.164.195</v>
      </c>
    </row>
    <row r="21" spans="1:1">
      <c r="A21" s="6" t="str">
        <f>CONCATENATE("ap name ",'AP-LIST_c9800'!B21," controller primary ",var_dns_wlc2," ",var_ip_wlc2)</f>
        <v>ap name de0572ncap20018 controller primary de0572swlc20002 10.254.164.195</v>
      </c>
    </row>
    <row r="22" spans="1:1">
      <c r="A22" s="6" t="str">
        <f>CONCATENATE("ap name ",'AP-LIST_c9800'!B22," controller primary ",var_dns_wlc2," ",var_ip_wlc2)</f>
        <v>ap name de0572ncap20019 controller primary de0572swlc20002 10.254.164.195</v>
      </c>
    </row>
    <row r="23" spans="1:1">
      <c r="A23" s="6" t="str">
        <f>CONCATENATE("ap name ",'AP-LIST_c9800'!B23," controller primary ",var_dns_wlc2," ",var_ip_wlc2)</f>
        <v>ap name de0572ncap20020 controller primary de0572swlc20002 10.254.164.195</v>
      </c>
    </row>
    <row r="24" spans="1:1">
      <c r="A24" s="6" t="str">
        <f>CONCATENATE("ap name ",'AP-LIST_c9800'!B24," controller primary ",var_dns_wlc2," ",var_ip_wlc2)</f>
        <v>ap name de0572ncap20021 controller primary de0572swlc20002 10.254.164.195</v>
      </c>
    </row>
    <row r="25" spans="1:1">
      <c r="A25" s="6" t="str">
        <f>CONCATENATE("ap name ",'AP-LIST_c9800'!B25," controller primary ",var_dns_wlc2," ",var_ip_wlc2)</f>
        <v>ap name de0572ncap20022 controller primary de0572swlc20002 10.254.164.195</v>
      </c>
    </row>
    <row r="26" spans="1:1">
      <c r="A26" s="6" t="str">
        <f>CONCATENATE("ap name ",'AP-LIST_c9800'!B26," controller primary ",var_dns_wlc2," ",var_ip_wlc2)</f>
        <v>ap name de0572ncap20023 controller primary de0572swlc20002 10.254.164.195</v>
      </c>
    </row>
    <row r="27" spans="1:1">
      <c r="A27" s="6" t="str">
        <f>CONCATENATE("ap name ",'AP-LIST_c9800'!B27," controller primary ",var_dns_wlc2," ",var_ip_wlc2)</f>
        <v>ap name de0572ncap20024 controller primary de0572swlc20002 10.254.164.195</v>
      </c>
    </row>
    <row r="28" spans="1:1">
      <c r="A28" s="6" t="str">
        <f>CONCATENATE("ap name ",'AP-LIST_c9800'!B28," controller primary ",var_dns_wlc2," ",var_ip_wlc2)</f>
        <v>ap name de0572ncap20025 controller primary de0572swlc20002 10.254.164.195</v>
      </c>
    </row>
    <row r="29" spans="1:1">
      <c r="A29" s="6" t="str">
        <f>CONCATENATE("ap name ",'AP-LIST_c9800'!B29," controller primary ",var_dns_wlc2," ",var_ip_wlc2)</f>
        <v>ap name de0572ncap20026 controller primary de0572swlc20002 10.254.164.195</v>
      </c>
    </row>
    <row r="30" spans="1:1">
      <c r="A30" s="6" t="str">
        <f>CONCATENATE("ap name ",'AP-LIST_c9800'!B30," controller primary ",var_dns_wlc2," ",var_ip_wlc2)</f>
        <v>ap name de0572ncap20027 controller primary de0572swlc20002 10.254.164.195</v>
      </c>
    </row>
    <row r="31" spans="1:1">
      <c r="A31" s="6" t="str">
        <f>CONCATENATE("ap name ",'AP-LIST_c9800'!B31," controller primary ",var_dns_wlc2," ",var_ip_wlc2)</f>
        <v>ap name de0572ncap20028 controller primary de0572swlc20002 10.254.164.195</v>
      </c>
    </row>
    <row r="32" spans="1:1">
      <c r="A32" s="6" t="str">
        <f>CONCATENATE("ap name ",'AP-LIST_c9800'!B32," controller primary ",var_dns_wlc2," ",var_ip_wlc2)</f>
        <v>ap name de0572ncap20029 controller primary de0572swlc20002 10.254.164.195</v>
      </c>
    </row>
    <row r="33" spans="1:1">
      <c r="A33" s="6" t="str">
        <f>CONCATENATE("ap name ",'AP-LIST_c9800'!B33," controller primary ",var_dns_wlc2," ",var_ip_wlc2)</f>
        <v>ap name de0572ncap20030 controller primary de0572swlc20002 10.254.164.195</v>
      </c>
    </row>
    <row r="34" spans="1:1">
      <c r="A34" s="6" t="str">
        <f>CONCATENATE("ap name ",'AP-LIST_c9800'!B34," controller primary ",var_dns_wlc2," ",var_ip_wlc2)</f>
        <v>ap name de0572ncap20031 controller primary de0572swlc20002 10.254.164.195</v>
      </c>
    </row>
    <row r="35" spans="1:1">
      <c r="A35" s="6" t="str">
        <f>CONCATENATE("ap name ",'AP-LIST_c9800'!B35," controller primary ",var_dns_wlc2," ",var_ip_wlc2)</f>
        <v>ap name de0572ncap20032 controller primary de0572swlc20002 10.254.164.195</v>
      </c>
    </row>
    <row r="36" spans="1:1">
      <c r="A36" s="6" t="str">
        <f>CONCATENATE("ap name ",'AP-LIST_c9800'!B36," controller primary ",var_dns_wlc2," ",var_ip_wlc2)</f>
        <v>ap name de0572ncap20033 controller primary de0572swlc20002 10.254.164.195</v>
      </c>
    </row>
    <row r="37" spans="1:1">
      <c r="A37" s="6" t="str">
        <f>CONCATENATE("ap name ",'AP-LIST_c9800'!B37," controller primary ",var_dns_wlc2," ",var_ip_wlc2)</f>
        <v>ap name de0572ncap20034 controller primary de0572swlc20002 10.254.164.195</v>
      </c>
    </row>
    <row r="38" spans="1:1">
      <c r="A38" s="6" t="str">
        <f>CONCATENATE("ap name ",'AP-LIST_c9800'!B38," controller primary ",var_dns_wlc2," ",var_ip_wlc2)</f>
        <v>ap name de0572ncap20035 controller primary de0572swlc20002 10.254.164.195</v>
      </c>
    </row>
    <row r="39" spans="1:1">
      <c r="A39" s="6" t="str">
        <f>CONCATENATE("ap name ",'AP-LIST_c9800'!B39," controller primary ",var_dns_wlc2," ",var_ip_wlc2)</f>
        <v>ap name de0572ncap20036 controller primary de0572swlc20002 10.254.164.195</v>
      </c>
    </row>
    <row r="40" spans="1:1">
      <c r="A40" s="6" t="str">
        <f>CONCATENATE("ap name ",'AP-LIST_c9800'!B40," controller primary ",var_dns_wlc2," ",var_ip_wlc2)</f>
        <v>ap name de0572ncap20037 controller primary de0572swlc20002 10.254.164.195</v>
      </c>
    </row>
    <row r="41" spans="1:1">
      <c r="A41" s="6" t="str">
        <f>CONCATENATE("ap name ",'AP-LIST_c9800'!B41," controller primary ",var_dns_wlc2," ",var_ip_wlc2)</f>
        <v>ap name de0572ncap20038 controller primary de0572swlc20002 10.254.164.195</v>
      </c>
    </row>
    <row r="42" spans="1:1">
      <c r="A42" s="6" t="str">
        <f>CONCATENATE("ap name ",'AP-LIST_c9800'!B42," controller primary ",var_dns_wlc2," ",var_ip_wlc2)</f>
        <v>ap name de0572ncap20039 controller primary de0572swlc20002 10.254.164.195</v>
      </c>
    </row>
    <row r="43" spans="1:1">
      <c r="A43" s="6" t="str">
        <f>CONCATENATE("ap name ",'AP-LIST_c9800'!B43," controller primary ",var_dns_wlc2," ",var_ip_wlc2)</f>
        <v>ap name de0572ncap20040 controller primary de0572swlc20002 10.254.164.195</v>
      </c>
    </row>
    <row r="44" spans="1:1">
      <c r="A44" s="6" t="str">
        <f>CONCATENATE("ap name ",'AP-LIST_c9800'!B44," controller primary ",var_dns_wlc2," ",var_ip_wlc2)</f>
        <v>ap name de0572ncap20041 controller primary de0572swlc20002 10.254.164.195</v>
      </c>
    </row>
    <row r="45" spans="1:1">
      <c r="A45" s="6" t="str">
        <f>CONCATENATE("ap name ",'AP-LIST_c9800'!B45," controller primary ",var_dns_wlc2," ",var_ip_wlc2)</f>
        <v>ap name de0572ncap20042 controller primary de0572swlc20002 10.254.164.195</v>
      </c>
    </row>
    <row r="46" spans="1:1">
      <c r="A46" s="6" t="str">
        <f>CONCATENATE("ap name ",'AP-LIST_c9800'!B46," controller primary ",var_dns_wlc2," ",var_ip_wlc2)</f>
        <v>ap name de0572ncap20043 controller primary de0572swlc20002 10.254.164.195</v>
      </c>
    </row>
    <row r="47" spans="1:1">
      <c r="A47" s="6" t="str">
        <f>CONCATENATE("ap name ",'AP-LIST_c9800'!B47," controller primary ",var_dns_wlc2," ",var_ip_wlc2)</f>
        <v>ap name de0572ncap20044 controller primary de0572swlc20002 10.254.164.195</v>
      </c>
    </row>
    <row r="48" spans="1:1">
      <c r="A48" s="6" t="str">
        <f>CONCATENATE("ap name ",'AP-LIST_c9800'!B48," controller primary ",var_dns_wlc2," ",var_ip_wlc2)</f>
        <v>ap name de0572ncap20045 controller primary de0572swlc20002 10.254.164.195</v>
      </c>
    </row>
    <row r="49" spans="1:1">
      <c r="A49" s="6" t="str">
        <f>CONCATENATE("ap name ",'AP-LIST_c9800'!B49," controller primary ",var_dns_wlc2," ",var_ip_wlc2)</f>
        <v>ap name de0572ncap20046 controller primary de0572swlc20002 10.254.164.195</v>
      </c>
    </row>
    <row r="50" spans="1:1">
      <c r="A50" s="6" t="str">
        <f>CONCATENATE("ap name ",'AP-LIST_c9800'!B50," controller primary ",var_dns_wlc2," ",var_ip_wlc2)</f>
        <v>ap name de0572ncap20047 controller primary de0572swlc20002 10.254.164.195</v>
      </c>
    </row>
    <row r="51" spans="1:1">
      <c r="A51" s="6" t="str">
        <f>CONCATENATE("ap name ",'AP-LIST_c9800'!B51," controller primary ",var_dns_wlc2," ",var_ip_wlc2)</f>
        <v>ap name de0572ncap20048 controller primary de0572swlc20002 10.254.164.195</v>
      </c>
    </row>
    <row r="52" spans="1:1">
      <c r="A52" s="6" t="str">
        <f>CONCATENATE("ap name ",'AP-LIST_c9800'!B52," controller primary ",var_dns_wlc2," ",var_ip_wlc2)</f>
        <v>ap name de0572ncap20049 controller primary de0572swlc20002 10.254.164.195</v>
      </c>
    </row>
    <row r="53" spans="1:1">
      <c r="A53" s="6" t="str">
        <f>CONCATENATE("ap name ",'AP-LIST_c9800'!B53," controller primary ",var_dns_wlc2," ",var_ip_wlc2)</f>
        <v>ap name de0572ncap20050 controller primary de0572swlc20002 10.254.164.195</v>
      </c>
    </row>
    <row r="54" spans="1:1">
      <c r="A54" s="6" t="str">
        <f>CONCATENATE("ap name ",'AP-LIST_c9800'!B54," controller primary ",var_dns_wlc2," ",var_ip_wlc2)</f>
        <v>ap name de0572ncap20051 controller primary de0572swlc20002 10.254.164.195</v>
      </c>
    </row>
    <row r="55" spans="1:1">
      <c r="A55" s="6" t="str">
        <f>CONCATENATE("ap name ",'AP-LIST_c9800'!B55," controller primary ",var_dns_wlc2," ",var_ip_wlc2)</f>
        <v>ap name de0572ncap20052 controller primary de0572swlc20002 10.254.164.195</v>
      </c>
    </row>
    <row r="56" spans="1:1">
      <c r="A56" s="6" t="str">
        <f>CONCATENATE("ap name ",'AP-LIST_c9800'!B56," controller primary ",var_dns_wlc2," ",var_ip_wlc2)</f>
        <v>ap name de0572ncap20053 controller primary de0572swlc20002 10.254.164.195</v>
      </c>
    </row>
    <row r="57" spans="1:1">
      <c r="A57" s="6" t="str">
        <f>CONCATENATE("ap name ",'AP-LIST_c9800'!B57," controller primary ",var_dns_wlc2," ",var_ip_wlc2)</f>
        <v>ap name de0572ncap20054 controller primary de0572swlc20002 10.254.164.195</v>
      </c>
    </row>
    <row r="58" spans="1:1">
      <c r="A58" s="6" t="str">
        <f>CONCATENATE("ap name ",'AP-LIST_c9800'!B58," controller primary ",var_dns_wlc2," ",var_ip_wlc2)</f>
        <v>ap name de0572ncap20055 controller primary de0572swlc20002 10.254.164.195</v>
      </c>
    </row>
    <row r="59" spans="1:1">
      <c r="A59" s="6" t="str">
        <f>CONCATENATE("ap name ",'AP-LIST_c9800'!B59," controller primary ",var_dns_wlc2," ",var_ip_wlc2)</f>
        <v>ap name de0572ncap20056 controller primary de0572swlc20002 10.254.164.195</v>
      </c>
    </row>
    <row r="60" spans="1:1">
      <c r="A60" s="6" t="str">
        <f>CONCATENATE("ap name ",'AP-LIST_c9800'!B60," controller primary ",var_dns_wlc2," ",var_ip_wlc2)</f>
        <v>ap name de0572ncap20057 controller primary de0572swlc20002 10.254.164.195</v>
      </c>
    </row>
    <row r="61" spans="1:1">
      <c r="A61" s="6" t="str">
        <f>CONCATENATE("ap name ",'AP-LIST_c9800'!B61," controller primary ",var_dns_wlc2," ",var_ip_wlc2)</f>
        <v>ap name de0572ncap20058 controller primary de0572swlc20002 10.254.164.195</v>
      </c>
    </row>
    <row r="62" spans="1:1">
      <c r="A62" s="6" t="str">
        <f>CONCATENATE("ap name ",'AP-LIST_c9800'!B62," controller primary ",var_dns_wlc2," ",var_ip_wlc2)</f>
        <v>ap name de0572ncap20059 controller primary de0572swlc20002 10.254.164.195</v>
      </c>
    </row>
    <row r="63" spans="1:1">
      <c r="A63" s="6" t="str">
        <f>CONCATENATE("ap name ",'AP-LIST_c9800'!B63," controller primary ",var_dns_wlc2," ",var_ip_wlc2)</f>
        <v>ap name de0572ncap20060 controller primary de0572swlc20002 10.254.164.195</v>
      </c>
    </row>
    <row r="64" spans="1:1">
      <c r="A64" s="6" t="str">
        <f>CONCATENATE("ap name ",'AP-LIST_c9800'!B64," controller primary ",var_dns_wlc2," ",var_ip_wlc2)</f>
        <v>ap name de0572ncap20061 controller primary de0572swlc20002 10.254.164.195</v>
      </c>
    </row>
    <row r="65" spans="1:1">
      <c r="A65" s="6" t="str">
        <f>CONCATENATE("ap name ",'AP-LIST_c9800'!B65," controller primary ",var_dns_wlc2," ",var_ip_wlc2)</f>
        <v>ap name de0572ncap20062 controller primary de0572swlc20002 10.254.164.195</v>
      </c>
    </row>
    <row r="66" spans="1:1">
      <c r="A66" s="6" t="str">
        <f>CONCATENATE("ap name ",'AP-LIST_c9800'!B66," controller primary ",var_dns_wlc2," ",var_ip_wlc2)</f>
        <v>ap name de0572ncap20063 controller primary de0572swlc20002 10.254.164.195</v>
      </c>
    </row>
    <row r="67" spans="1:1">
      <c r="A67" s="6" t="str">
        <f>CONCATENATE("ap name ",'AP-LIST_c9800'!B67," controller primary ",var_dns_wlc2," ",var_ip_wlc2)</f>
        <v>ap name de0572ncap20064 controller primary de0572swlc20002 10.254.164.195</v>
      </c>
    </row>
    <row r="68" spans="1:1">
      <c r="A68" s="6" t="str">
        <f>CONCATENATE("ap name ",'AP-LIST_c9800'!B68," controller primary ",var_dns_wlc2," ",var_ip_wlc2)</f>
        <v>ap name de0572ncap20065 controller primary de0572swlc20002 10.254.164.195</v>
      </c>
    </row>
    <row r="69" spans="1:1">
      <c r="A69" s="6" t="str">
        <f>CONCATENATE("ap name ",'AP-LIST_c9800'!B69," controller primary ",var_dns_wlc2," ",var_ip_wlc2)</f>
        <v>ap name de0572ncap20066 controller primary de0572swlc20002 10.254.164.195</v>
      </c>
    </row>
    <row r="70" spans="1:1">
      <c r="A70" s="6" t="str">
        <f>CONCATENATE("ap name ",'AP-LIST_c9800'!B70," controller primary ",var_dns_wlc2," ",var_ip_wlc2)</f>
        <v>ap name de0572ncap20067 controller primary de0572swlc20002 10.254.164.195</v>
      </c>
    </row>
    <row r="71" spans="1:1">
      <c r="A71" s="6" t="str">
        <f>CONCATENATE("ap name ",'AP-LIST_c9800'!B71," controller primary ",var_dns_wlc2," ",var_ip_wlc2)</f>
        <v>ap name de0572ncap20068 controller primary de0572swlc20002 10.254.164.195</v>
      </c>
    </row>
    <row r="72" spans="1:1">
      <c r="A72" s="6" t="str">
        <f>CONCATENATE("ap name ",'AP-LIST_c9800'!B72," controller primary ",var_dns_wlc2," ",var_ip_wlc2)</f>
        <v>ap name de0572ncap20069 controller primary de0572swlc20002 10.254.164.195</v>
      </c>
    </row>
    <row r="73" spans="1:1">
      <c r="A73" s="6" t="str">
        <f>CONCATENATE("ap name ",'AP-LIST_c9800'!B73," controller primary ",var_dns_wlc2," ",var_ip_wlc2)</f>
        <v>ap name de0572ncap20070 controller primary de0572swlc20002 10.254.164.195</v>
      </c>
    </row>
    <row r="74" spans="1:1">
      <c r="A74" s="6" t="str">
        <f>CONCATENATE("ap name ",'AP-LIST_c9800'!B74," controller primary ",var_dns_wlc2," ",var_ip_wlc2)</f>
        <v>ap name de0572ncap20071 controller primary de0572swlc20002 10.254.164.195</v>
      </c>
    </row>
    <row r="75" spans="1:1">
      <c r="A75" s="6" t="str">
        <f>CONCATENATE("ap name ",'AP-LIST_c9800'!B75," controller primary ",var_dns_wlc2," ",var_ip_wlc2)</f>
        <v>ap name de0572ncap20072 controller primary de0572swlc20002 10.254.164.195</v>
      </c>
    </row>
    <row r="76" spans="1:1">
      <c r="A76" s="6" t="str">
        <f>CONCATENATE("ap name ",'AP-LIST_c9800'!B76," controller primary ",var_dns_wlc2," ",var_ip_wlc2)</f>
        <v>ap name de0572ncap20073 controller primary de0572swlc20002 10.254.164.195</v>
      </c>
    </row>
    <row r="77" spans="1:1">
      <c r="A77" s="6" t="str">
        <f>CONCATENATE("ap name ",'AP-LIST_c9800'!B77," controller primary ",var_dns_wlc2," ",var_ip_wlc2)</f>
        <v>ap name de0572ncap20074 controller primary de0572swlc20002 10.254.164.195</v>
      </c>
    </row>
    <row r="78" spans="1:1">
      <c r="A78" s="6" t="str">
        <f>CONCATENATE("ap name ",'AP-LIST_c9800'!B78," controller primary ",var_dns_wlc2," ",var_ip_wlc2)</f>
        <v>ap name de0572ncap20075 controller primary de0572swlc20002 10.254.164.195</v>
      </c>
    </row>
    <row r="79" spans="1:1">
      <c r="A79" s="6" t="str">
        <f>CONCATENATE("ap name ",'AP-LIST_c9800'!B79," controller primary ",var_dns_wlc2," ",var_ip_wlc2)</f>
        <v>ap name de0572ncap20076 controller primary de0572swlc20002 10.254.164.195</v>
      </c>
    </row>
    <row r="80" spans="1:1">
      <c r="A80" s="6" t="str">
        <f>CONCATENATE("ap name ",'AP-LIST_c9800'!B80," controller primary ",var_dns_wlc2," ",var_ip_wlc2)</f>
        <v>ap name de0572ncap20077 controller primary de0572swlc20002 10.254.164.195</v>
      </c>
    </row>
    <row r="81" spans="1:1">
      <c r="A81" s="6" t="str">
        <f>CONCATENATE("ap name ",'AP-LIST_c9800'!B81," controller primary ",var_dns_wlc2," ",var_ip_wlc2)</f>
        <v>ap name de0572ncap20078 controller primary de0572swlc20002 10.254.164.195</v>
      </c>
    </row>
    <row r="82" spans="1:1">
      <c r="A82" s="6" t="str">
        <f>CONCATENATE("ap name ",'AP-LIST_c9800'!B82," controller primary ",var_dns_wlc2," ",var_ip_wlc2)</f>
        <v>ap name de0572ncap20079 controller primary de0572swlc20002 10.254.164.195</v>
      </c>
    </row>
    <row r="83" spans="1:1">
      <c r="A83" s="6" t="str">
        <f>CONCATENATE("ap name ",'AP-LIST_c9800'!B83," controller primary ",var_dns_wlc2," ",var_ip_wlc2)</f>
        <v>ap name de0572ncap20080 controller primary de0572swlc20002 10.254.164.195</v>
      </c>
    </row>
    <row r="84" spans="1:1">
      <c r="A84" s="6" t="str">
        <f>CONCATENATE("ap name ",'AP-LIST_c9800'!B84," controller primary ",var_dns_wlc2," ",var_ip_wlc2)</f>
        <v>ap name de0572ncap20081 controller primary de0572swlc20002 10.254.164.195</v>
      </c>
    </row>
    <row r="85" spans="1:1">
      <c r="A85" s="6" t="str">
        <f>CONCATENATE("ap name ",'AP-LIST_c9800'!B85," controller primary ",var_dns_wlc2," ",var_ip_wlc2)</f>
        <v>ap name de0572ncap20082 controller primary de0572swlc20002 10.254.164.195</v>
      </c>
    </row>
    <row r="86" spans="1:1">
      <c r="A86" s="6" t="str">
        <f>CONCATENATE("ap name ",'AP-LIST_c9800'!B86," controller primary ",var_dns_wlc2," ",var_ip_wlc2)</f>
        <v>ap name de0572ncap20083 controller primary de0572swlc20002 10.254.164.195</v>
      </c>
    </row>
    <row r="87" spans="1:1">
      <c r="A87" s="6" t="str">
        <f>CONCATENATE("ap name ",'AP-LIST_c9800'!B87," controller primary ",var_dns_wlc2," ",var_ip_wlc2)</f>
        <v>ap name de0572ncap20084 controller primary de0572swlc20002 10.254.164.195</v>
      </c>
    </row>
    <row r="88" spans="1:1">
      <c r="A88" s="6" t="str">
        <f>CONCATENATE("ap name ",'AP-LIST_c9800'!B88," controller primary ",var_dns_wlc2," ",var_ip_wlc2)</f>
        <v>ap name de0572ncap20085 controller primary de0572swlc20002 10.254.164.195</v>
      </c>
    </row>
    <row r="89" spans="1:1">
      <c r="A89" s="6" t="str">
        <f>CONCATENATE("ap name ",'AP-LIST_c9800'!B89," controller primary ",var_dns_wlc2," ",var_ip_wlc2)</f>
        <v>ap name de0572ncap20086 controller primary de0572swlc20002 10.254.164.195</v>
      </c>
    </row>
    <row r="90" spans="1:1">
      <c r="A90" s="6" t="str">
        <f>CONCATENATE("ap name ",'AP-LIST_c9800'!B90," controller primary ",var_dns_wlc2," ",var_ip_wlc2)</f>
        <v>ap name de0572ncap20087 controller primary de0572swlc20002 10.254.164.195</v>
      </c>
    </row>
    <row r="91" spans="1:1">
      <c r="A91" s="6" t="str">
        <f>CONCATENATE("ap name ",'AP-LIST_c9800'!B91," controller primary ",var_dns_wlc2," ",var_ip_wlc2)</f>
        <v>ap name de0572ncap20088 controller primary de0572swlc20002 10.254.164.195</v>
      </c>
    </row>
    <row r="92" spans="1:1">
      <c r="A92" s="6" t="str">
        <f>CONCATENATE("ap name ",'AP-LIST_c9800'!B92," controller primary ",var_dns_wlc2," ",var_ip_wlc2)</f>
        <v>ap name de0572ncap20089 controller primary de0572swlc20002 10.254.164.195</v>
      </c>
    </row>
    <row r="93" spans="1:1">
      <c r="A93" s="6" t="str">
        <f>CONCATENATE("ap name ",'AP-LIST_c9800'!B93," controller primary ",var_dns_wlc2," ",var_ip_wlc2)</f>
        <v>ap name de0572ncap20090 controller primary de0572swlc20002 10.254.164.195</v>
      </c>
    </row>
    <row r="94" spans="1:1">
      <c r="A94" s="6" t="str">
        <f>CONCATENATE("ap name ",'AP-LIST_c9800'!B94," controller primary ",var_dns_wlc2," ",var_ip_wlc2)</f>
        <v>ap name de0572ncap20091 controller primary de0572swlc20002 10.254.164.195</v>
      </c>
    </row>
    <row r="95" spans="1:1">
      <c r="A95" s="6" t="str">
        <f>CONCATENATE("ap name ",'AP-LIST_c9800'!B95," controller primary ",var_dns_wlc2," ",var_ip_wlc2)</f>
        <v>ap name de0572ncap20092 controller primary de0572swlc20002 10.254.164.195</v>
      </c>
    </row>
    <row r="96" spans="1:1">
      <c r="A96" s="6" t="str">
        <f>CONCATENATE("ap name ",'AP-LIST_c9800'!B96," controller primary ",var_dns_wlc2," ",var_ip_wlc2)</f>
        <v>ap name de0572ncap20093 controller primary de0572swlc20002 10.254.164.195</v>
      </c>
    </row>
    <row r="97" spans="1:1">
      <c r="A97" s="6" t="str">
        <f>CONCATENATE("ap name ",'AP-LIST_c9800'!B97," controller primary ",var_dns_wlc2," ",var_ip_wlc2)</f>
        <v>ap name de0572ncap20094 controller primary de0572swlc20002 10.254.164.195</v>
      </c>
    </row>
    <row r="98" spans="1:1">
      <c r="A98" s="6" t="str">
        <f>CONCATENATE("ap name ",'AP-LIST_c9800'!B98," controller primary ",var_dns_wlc2," ",var_ip_wlc2)</f>
        <v>ap name de0572ncap20095 controller primary de0572swlc20002 10.254.164.195</v>
      </c>
    </row>
    <row r="99" spans="1:1">
      <c r="A99" s="6" t="str">
        <f>CONCATENATE("ap name ",'AP-LIST_c9800'!B99," controller primary ",var_dns_wlc2," ",var_ip_wlc2)</f>
        <v>ap name de0572ncap20096 controller primary de0572swlc20002 10.254.164.195</v>
      </c>
    </row>
    <row r="100" spans="1:1">
      <c r="A100" s="6" t="str">
        <f>CONCATENATE("ap name ",'AP-LIST_c9800'!B100," controller primary ",var_dns_wlc2," ",var_ip_wlc2)</f>
        <v>ap name de0572ncap20097 controller primary de0572swlc20002 10.254.164.195</v>
      </c>
    </row>
    <row r="101" spans="1:1">
      <c r="A101" s="6" t="str">
        <f>CONCATENATE("ap name ",'AP-LIST_c9800'!B101," controller primary ",var_dns_wlc2," ",var_ip_wlc2)</f>
        <v>ap name de0572ncap20098 controller primary de0572swlc20002 10.254.164.195</v>
      </c>
    </row>
    <row r="102" spans="1:1">
      <c r="A102" s="6" t="str">
        <f>CONCATENATE("ap name ",'AP-LIST_c9800'!B102," controller primary ",var_dns_wlc2," ",var_ip_wlc2)</f>
        <v>ap name de0572ncap20099 controller primary de0572swlc20002 10.254.164.195</v>
      </c>
    </row>
    <row r="103" spans="1:1">
      <c r="A103" s="6" t="str">
        <f>CONCATENATE("ap name ",'AP-LIST_c9800'!B103," controller primary ",var_dns_wlc2," ",var_ip_wlc2)</f>
        <v>ap name de0572ncap20100 controller primary de0572swlc20002 10.254.164.195</v>
      </c>
    </row>
    <row r="104" spans="1:1">
      <c r="A104" s="6" t="str">
        <f>CONCATENATE("ap name ",'AP-LIST_c9800'!B104," controller primary ",var_dns_wlc2," ",var_ip_wlc2)</f>
        <v>ap name de0572ncap20101 controller primary de0572swlc20002 10.254.164.195</v>
      </c>
    </row>
    <row r="105" spans="1:1">
      <c r="A105" s="6" t="str">
        <f>CONCATENATE("ap name ",'AP-LIST_c9800'!B105," controller primary ",var_dns_wlc2," ",var_ip_wlc2)</f>
        <v>ap name de0572ncap20102 controller primary de0572swlc20002 10.254.164.195</v>
      </c>
    </row>
    <row r="106" spans="1:1">
      <c r="A106" s="6" t="str">
        <f>CONCATENATE("ap name ",'AP-LIST_c9800'!B106," controller primary ",var_dns_wlc2," ",var_ip_wlc2)</f>
        <v>ap name de0572ncap20103 controller primary de0572swlc20002 10.254.164.195</v>
      </c>
    </row>
    <row r="107" spans="1:1">
      <c r="A107" s="6" t="str">
        <f>CONCATENATE("ap name ",'AP-LIST_c9800'!B107," controller primary ",var_dns_wlc2," ",var_ip_wlc2)</f>
        <v>ap name # no free IP controller primary de0572swlc20002 10.254.164.195</v>
      </c>
    </row>
    <row r="108" spans="1:1">
      <c r="A108" s="6" t="str">
        <f>CONCATENATE("ap name ",'AP-LIST_c9800'!B108," controller primary ",var_dns_wlc2," ",var_ip_wlc2)</f>
        <v>ap name # no free IP controller primary de0572swlc20002 10.254.164.195</v>
      </c>
    </row>
    <row r="109" spans="1:1">
      <c r="A109" s="6" t="str">
        <f>CONCATENATE("ap name ",'AP-LIST_c9800'!B109," controller primary ",var_dns_wlc2," ",var_ip_wlc2)</f>
        <v>ap name # no free IP controller primary de0572swlc20002 10.254.164.195</v>
      </c>
    </row>
    <row r="110" spans="1:1">
      <c r="A110" s="6" t="str">
        <f>CONCATENATE("ap name ",'AP-LIST_c9800'!B110," controller primary ",var_dns_wlc2," ",var_ip_wlc2)</f>
        <v>ap name # no free IP controller primary de0572swlc20002 10.254.164.195</v>
      </c>
    </row>
    <row r="111" spans="1:1">
      <c r="A111" s="6" t="str">
        <f>CONCATENATE("ap name ",'AP-LIST_c9800'!B111," controller primary ",var_dns_wlc2," ",var_ip_wlc2)</f>
        <v>ap name # no free IP controller primary de0572swlc20002 10.254.164.195</v>
      </c>
    </row>
    <row r="112" spans="1:1">
      <c r="A112" s="6" t="str">
        <f>CONCATENATE("ap name ",'AP-LIST_c9800'!B112," controller primary ",var_dns_wlc2," ",var_ip_wlc2)</f>
        <v>ap name # no free IP controller primary de0572swlc20002 10.254.164.195</v>
      </c>
    </row>
    <row r="113" spans="1:1">
      <c r="A113" s="6" t="str">
        <f>CONCATENATE("ap name ",'AP-LIST_c9800'!B113," controller primary ",var_dns_wlc2," ",var_ip_wlc2)</f>
        <v>ap name # no free IP controller primary de0572swlc20002 10.254.164.195</v>
      </c>
    </row>
    <row r="114" spans="1:1">
      <c r="A114" s="6" t="str">
        <f>CONCATENATE("ap name ",'AP-LIST_c9800'!B114," controller primary ",var_dns_wlc2," ",var_ip_wlc2)</f>
        <v>ap name # no free IP controller primary de0572swlc20002 10.254.164.195</v>
      </c>
    </row>
    <row r="115" spans="1:1">
      <c r="A115" s="6" t="str">
        <f>CONCATENATE("ap name ",'AP-LIST_c9800'!B115," controller primary ",var_dns_wlc2," ",var_ip_wlc2)</f>
        <v>ap name # no free IP controller primary de0572swlc20002 10.254.164.195</v>
      </c>
    </row>
    <row r="116" spans="1:1">
      <c r="A116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3" sqref="A3:A53"/>
    </sheetView>
  </sheetViews>
  <sheetFormatPr baseColWidth="10" defaultRowHeight="14.4"/>
  <cols>
    <col min="1" max="1" width="58" bestFit="1" customWidth="1"/>
  </cols>
  <sheetData>
    <row r="1" spans="1:1" ht="34.5" customHeight="1">
      <c r="A1" s="64" t="s">
        <v>1489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de0572ncap20001 static-ip domain fc.de.bauhaus.intra</v>
      </c>
    </row>
    <row r="5" spans="1:1">
      <c r="A5" s="6" t="str">
        <f>CONCATENATE("ap name ",'AP-LIST_c9800'!B5," static-ip domain ",var_domain_nl)</f>
        <v>ap name de0572ncap20002 static-ip domain fc.de.bauhaus.intra</v>
      </c>
    </row>
    <row r="6" spans="1:1">
      <c r="A6" s="6" t="str">
        <f>CONCATENATE("ap name ",'AP-LIST_c9800'!B6," static-ip domain ",var_domain_nl)</f>
        <v>ap name de0572ncap20003 static-ip domain fc.de.bauhaus.intra</v>
      </c>
    </row>
    <row r="7" spans="1:1">
      <c r="A7" s="6" t="str">
        <f>CONCATENATE("ap name ",'AP-LIST_c9800'!B7," static-ip domain ",var_domain_nl)</f>
        <v>ap name de0572ncap20004 static-ip domain fc.de.bauhaus.intra</v>
      </c>
    </row>
    <row r="8" spans="1:1">
      <c r="A8" s="6" t="str">
        <f>CONCATENATE("ap name ",'AP-LIST_c9800'!B8," static-ip domain ",var_domain_nl)</f>
        <v>ap name de0572ncap20005 static-ip domain fc.de.bauhaus.intra</v>
      </c>
    </row>
    <row r="9" spans="1:1">
      <c r="A9" s="6" t="str">
        <f>CONCATENATE("ap name ",'AP-LIST_c9800'!B9," static-ip domain ",var_domain_nl)</f>
        <v>ap name de0572ncap20006 static-ip domain fc.de.bauhaus.intra</v>
      </c>
    </row>
    <row r="10" spans="1:1">
      <c r="A10" s="6" t="str">
        <f>CONCATENATE("ap name ",'AP-LIST_c9800'!B10," static-ip domain ",var_domain_nl)</f>
        <v>ap name de0572ncap20007 static-ip domain fc.de.bauhaus.intra</v>
      </c>
    </row>
    <row r="11" spans="1:1">
      <c r="A11" s="6" t="str">
        <f>CONCATENATE("ap name ",'AP-LIST_c9800'!B11," static-ip domain ",var_domain_nl)</f>
        <v>ap name de0572ncap20008 static-ip domain fc.de.bauhaus.intra</v>
      </c>
    </row>
    <row r="12" spans="1:1">
      <c r="A12" s="6" t="str">
        <f>CONCATENATE("ap name ",'AP-LIST_c9800'!B12," static-ip domain ",var_domain_nl)</f>
        <v>ap name de0572ncap20009 static-ip domain fc.de.bauhaus.intra</v>
      </c>
    </row>
    <row r="13" spans="1:1">
      <c r="A13" s="6" t="str">
        <f>CONCATENATE("ap name ",'AP-LIST_c9800'!B13," static-ip domain ",var_domain_nl)</f>
        <v>ap name de0572ncap20010 static-ip domain fc.de.bauhaus.intra</v>
      </c>
    </row>
    <row r="14" spans="1:1">
      <c r="A14" s="6" t="str">
        <f>CONCATENATE("ap name ",'AP-LIST_c9800'!B14," static-ip domain ",var_domain_nl)</f>
        <v>ap name de0572ncap20011 static-ip domain fc.de.bauhaus.intra</v>
      </c>
    </row>
    <row r="15" spans="1:1">
      <c r="A15" s="6" t="str">
        <f>CONCATENATE("ap name ",'AP-LIST_c9800'!B15," static-ip domain ",var_domain_nl)</f>
        <v>ap name de0572ncap20012 static-ip domain fc.de.bauhaus.intra</v>
      </c>
    </row>
    <row r="16" spans="1:1">
      <c r="A16" s="6" t="str">
        <f>CONCATENATE("ap name ",'AP-LIST_c9800'!B16," static-ip domain ",var_domain_nl)</f>
        <v>ap name de0572ncap20013 static-ip domain fc.de.bauhaus.intra</v>
      </c>
    </row>
    <row r="17" spans="1:1">
      <c r="A17" s="6" t="str">
        <f>CONCATENATE("ap name ",'AP-LIST_c9800'!B17," static-ip domain ",var_domain_nl)</f>
        <v>ap name de0572ncap20014 static-ip domain fc.de.bauhaus.intra</v>
      </c>
    </row>
    <row r="18" spans="1:1">
      <c r="A18" s="6" t="str">
        <f>CONCATENATE("ap name ",'AP-LIST_c9800'!B18," static-ip domain ",var_domain_nl)</f>
        <v>ap name de0572ncap20015 static-ip domain fc.de.bauhaus.intra</v>
      </c>
    </row>
    <row r="19" spans="1:1">
      <c r="A19" s="6" t="str">
        <f>CONCATENATE("ap name ",'AP-LIST_c9800'!B19," static-ip domain ",var_domain_nl)</f>
        <v>ap name de0572ncap20016 static-ip domain fc.de.bauhaus.intra</v>
      </c>
    </row>
    <row r="20" spans="1:1">
      <c r="A20" s="6" t="str">
        <f>CONCATENATE("ap name ",'AP-LIST_c9800'!B20," static-ip domain ",var_domain_nl)</f>
        <v>ap name de0572ncap20017 static-ip domain fc.de.bauhaus.intra</v>
      </c>
    </row>
    <row r="21" spans="1:1">
      <c r="A21" s="6" t="str">
        <f>CONCATENATE("ap name ",'AP-LIST_c9800'!B21," static-ip domain ",var_domain_nl)</f>
        <v>ap name de0572ncap20018 static-ip domain fc.de.bauhaus.intra</v>
      </c>
    </row>
    <row r="22" spans="1:1">
      <c r="A22" s="6" t="str">
        <f>CONCATENATE("ap name ",'AP-LIST_c9800'!B22," static-ip domain ",var_domain_nl)</f>
        <v>ap name de0572ncap20019 static-ip domain fc.de.bauhaus.intra</v>
      </c>
    </row>
    <row r="23" spans="1:1">
      <c r="A23" s="6" t="str">
        <f>CONCATENATE("ap name ",'AP-LIST_c9800'!B23," static-ip domain ",var_domain_nl)</f>
        <v>ap name de0572ncap20020 static-ip domain fc.de.bauhaus.intra</v>
      </c>
    </row>
    <row r="24" spans="1:1">
      <c r="A24" s="6" t="str">
        <f>CONCATENATE("ap name ",'AP-LIST_c9800'!B24," static-ip domain ",var_domain_nl)</f>
        <v>ap name de0572ncap20021 static-ip domain fc.de.bauhaus.intra</v>
      </c>
    </row>
    <row r="25" spans="1:1">
      <c r="A25" s="6" t="str">
        <f>CONCATENATE("ap name ",'AP-LIST_c9800'!B25," static-ip domain ",var_domain_nl)</f>
        <v>ap name de0572ncap20022 static-ip domain fc.de.bauhaus.intra</v>
      </c>
    </row>
    <row r="26" spans="1:1">
      <c r="A26" s="6" t="str">
        <f>CONCATENATE("ap name ",'AP-LIST_c9800'!B26," static-ip domain ",var_domain_nl)</f>
        <v>ap name de0572ncap20023 static-ip domain fc.de.bauhaus.intra</v>
      </c>
    </row>
    <row r="27" spans="1:1">
      <c r="A27" s="6" t="str">
        <f>CONCATENATE("ap name ",'AP-LIST_c9800'!B27," static-ip domain ",var_domain_nl)</f>
        <v>ap name de0572ncap20024 static-ip domain fc.de.bauhaus.intra</v>
      </c>
    </row>
    <row r="28" spans="1:1">
      <c r="A28" s="6" t="str">
        <f>CONCATENATE("ap name ",'AP-LIST_c9800'!B28," static-ip domain ",var_domain_nl)</f>
        <v>ap name de0572ncap20025 static-ip domain fc.de.bauhaus.intra</v>
      </c>
    </row>
    <row r="29" spans="1:1">
      <c r="A29" s="6" t="str">
        <f>CONCATENATE("ap name ",'AP-LIST_c9800'!B29," static-ip domain ",var_domain_nl)</f>
        <v>ap name de0572ncap20026 static-ip domain fc.de.bauhaus.intra</v>
      </c>
    </row>
    <row r="30" spans="1:1">
      <c r="A30" s="6" t="str">
        <f>CONCATENATE("ap name ",'AP-LIST_c9800'!B30," static-ip domain ",var_domain_nl)</f>
        <v>ap name de0572ncap20027 static-ip domain fc.de.bauhaus.intra</v>
      </c>
    </row>
    <row r="31" spans="1:1">
      <c r="A31" s="6" t="str">
        <f>CONCATENATE("ap name ",'AP-LIST_c9800'!B31," static-ip domain ",var_domain_nl)</f>
        <v>ap name de0572ncap20028 static-ip domain fc.de.bauhaus.intra</v>
      </c>
    </row>
    <row r="32" spans="1:1">
      <c r="A32" s="6" t="str">
        <f>CONCATENATE("ap name ",'AP-LIST_c9800'!B32," static-ip domain ",var_domain_nl)</f>
        <v>ap name de0572ncap20029 static-ip domain fc.de.bauhaus.intra</v>
      </c>
    </row>
    <row r="33" spans="1:1">
      <c r="A33" s="6" t="str">
        <f>CONCATENATE("ap name ",'AP-LIST_c9800'!B33," static-ip domain ",var_domain_nl)</f>
        <v>ap name de0572ncap20030 static-ip domain fc.de.bauhaus.intra</v>
      </c>
    </row>
    <row r="34" spans="1:1">
      <c r="A34" s="6" t="str">
        <f>CONCATENATE("ap name ",'AP-LIST_c9800'!B34," static-ip domain ",var_domain_nl)</f>
        <v>ap name de0572ncap20031 static-ip domain fc.de.bauhaus.intra</v>
      </c>
    </row>
    <row r="35" spans="1:1">
      <c r="A35" s="6" t="str">
        <f>CONCATENATE("ap name ",'AP-LIST_c9800'!B35," static-ip domain ",var_domain_nl)</f>
        <v>ap name de0572ncap20032 static-ip domain fc.de.bauhaus.intra</v>
      </c>
    </row>
    <row r="36" spans="1:1">
      <c r="A36" s="6" t="str">
        <f>CONCATENATE("ap name ",'AP-LIST_c9800'!B36," static-ip domain ",var_domain_nl)</f>
        <v>ap name de0572ncap20033 static-ip domain fc.de.bauhaus.intra</v>
      </c>
    </row>
    <row r="37" spans="1:1">
      <c r="A37" s="6" t="str">
        <f>CONCATENATE("ap name ",'AP-LIST_c9800'!B37," static-ip domain ",var_domain_nl)</f>
        <v>ap name de0572ncap20034 static-ip domain fc.de.bauhaus.intra</v>
      </c>
    </row>
    <row r="38" spans="1:1">
      <c r="A38" s="6" t="str">
        <f>CONCATENATE("ap name ",'AP-LIST_c9800'!B38," static-ip domain ",var_domain_nl)</f>
        <v>ap name de0572ncap20035 static-ip domain fc.de.bauhaus.intra</v>
      </c>
    </row>
    <row r="39" spans="1:1">
      <c r="A39" s="6" t="str">
        <f>CONCATENATE("ap name ",'AP-LIST_c9800'!B39," static-ip domain ",var_domain_nl)</f>
        <v>ap name de0572ncap20036 static-ip domain fc.de.bauhaus.intra</v>
      </c>
    </row>
    <row r="40" spans="1:1">
      <c r="A40" s="6" t="str">
        <f>CONCATENATE("ap name ",'AP-LIST_c9800'!B40," static-ip domain ",var_domain_nl)</f>
        <v>ap name de0572ncap20037 static-ip domain fc.de.bauhaus.intra</v>
      </c>
    </row>
    <row r="41" spans="1:1">
      <c r="A41" s="6" t="str">
        <f>CONCATENATE("ap name ",'AP-LIST_c9800'!B41," static-ip domain ",var_domain_nl)</f>
        <v>ap name de0572ncap20038 static-ip domain fc.de.bauhaus.intra</v>
      </c>
    </row>
    <row r="42" spans="1:1">
      <c r="A42" s="6" t="str">
        <f>CONCATENATE("ap name ",'AP-LIST_c9800'!B42," static-ip domain ",var_domain_nl)</f>
        <v>ap name de0572ncap20039 static-ip domain fc.de.bauhaus.intra</v>
      </c>
    </row>
    <row r="43" spans="1:1">
      <c r="A43" s="6" t="str">
        <f>CONCATENATE("ap name ",'AP-LIST_c9800'!B43," static-ip domain ",var_domain_nl)</f>
        <v>ap name de0572ncap20040 static-ip domain fc.de.bauhaus.intra</v>
      </c>
    </row>
    <row r="44" spans="1:1">
      <c r="A44" s="6" t="str">
        <f>CONCATENATE("ap name ",'AP-LIST_c9800'!B44," static-ip domain ",var_domain_nl)</f>
        <v>ap name de0572ncap20041 static-ip domain fc.de.bauhaus.intra</v>
      </c>
    </row>
    <row r="45" spans="1:1">
      <c r="A45" s="6" t="str">
        <f>CONCATENATE("ap name ",'AP-LIST_c9800'!B45," static-ip domain ",var_domain_nl)</f>
        <v>ap name de0572ncap20042 static-ip domain fc.de.bauhaus.intra</v>
      </c>
    </row>
    <row r="46" spans="1:1">
      <c r="A46" s="6" t="str">
        <f>CONCATENATE("ap name ",'AP-LIST_c9800'!B46," static-ip domain ",var_domain_nl)</f>
        <v>ap name de0572ncap20043 static-ip domain fc.de.bauhaus.intra</v>
      </c>
    </row>
    <row r="47" spans="1:1">
      <c r="A47" s="6" t="str">
        <f>CONCATENATE("ap name ",'AP-LIST_c9800'!B47," static-ip domain ",var_domain_nl)</f>
        <v>ap name de0572ncap20044 static-ip domain fc.de.bauhaus.intra</v>
      </c>
    </row>
    <row r="48" spans="1:1">
      <c r="A48" s="6" t="str">
        <f>CONCATENATE("ap name ",'AP-LIST_c9800'!B48," static-ip domain ",var_domain_nl)</f>
        <v>ap name de0572ncap20045 static-ip domain fc.de.bauhaus.intra</v>
      </c>
    </row>
    <row r="49" spans="1:1">
      <c r="A49" s="6" t="str">
        <f>CONCATENATE("ap name ",'AP-LIST_c9800'!B49," static-ip domain ",var_domain_nl)</f>
        <v>ap name de0572ncap20046 static-ip domain fc.de.bauhaus.intra</v>
      </c>
    </row>
    <row r="50" spans="1:1">
      <c r="A50" s="6" t="str">
        <f>CONCATENATE("ap name ",'AP-LIST_c9800'!B50," static-ip domain ",var_domain_nl)</f>
        <v>ap name de0572ncap20047 static-ip domain fc.de.bauhaus.intra</v>
      </c>
    </row>
    <row r="51" spans="1:1">
      <c r="A51" s="6" t="str">
        <f>CONCATENATE("ap name ",'AP-LIST_c9800'!B51," static-ip domain ",var_domain_nl)</f>
        <v>ap name de0572ncap20048 static-ip domain fc.de.bauhaus.intra</v>
      </c>
    </row>
    <row r="52" spans="1:1">
      <c r="A52" s="6" t="str">
        <f>CONCATENATE("ap name ",'AP-LIST_c9800'!B52," static-ip domain ",var_domain_nl)</f>
        <v>ap name de0572ncap20049 static-ip domain fc.de.bauhaus.intra</v>
      </c>
    </row>
    <row r="53" spans="1:1">
      <c r="A53" s="6" t="str">
        <f>CONCATENATE("ap name ",'AP-LIST_c9800'!B53," static-ip domain ",var_domain_nl)</f>
        <v>ap name de0572ncap20050 static-ip domain fc.de.bauhaus.intra</v>
      </c>
    </row>
    <row r="54" spans="1:1">
      <c r="A54" s="6" t="str">
        <f>CONCATENATE("ap name ",'AP-LIST_c9800'!B54," static-ip domain ",var_domain_nl)</f>
        <v>ap name de0572ncap20051 static-ip domain fc.de.bauhaus.intra</v>
      </c>
    </row>
    <row r="55" spans="1:1">
      <c r="A55" s="6" t="str">
        <f>CONCATENATE("ap name ",'AP-LIST_c9800'!B55," static-ip domain ",var_domain_nl)</f>
        <v>ap name de0572ncap20052 static-ip domain fc.de.bauhaus.intra</v>
      </c>
    </row>
    <row r="56" spans="1:1">
      <c r="A56" s="6" t="str">
        <f>CONCATENATE("ap name ",'AP-LIST_c9800'!B56," static-ip domain ",var_domain_nl)</f>
        <v>ap name de0572ncap20053 static-ip domain fc.de.bauhaus.intra</v>
      </c>
    </row>
    <row r="57" spans="1:1">
      <c r="A57" s="6" t="str">
        <f>CONCATENATE("ap name ",'AP-LIST_c9800'!B57," static-ip domain ",var_domain_nl)</f>
        <v>ap name de0572ncap20054 static-ip domain fc.de.bauhaus.intra</v>
      </c>
    </row>
    <row r="58" spans="1:1">
      <c r="A58" s="6" t="str">
        <f>CONCATENATE("ap name ",'AP-LIST_c9800'!B58," static-ip domain ",var_domain_nl)</f>
        <v>ap name de0572ncap20055 static-ip domain fc.de.bauhaus.intra</v>
      </c>
    </row>
    <row r="59" spans="1:1">
      <c r="A59" s="6" t="str">
        <f>CONCATENATE("ap name ",'AP-LIST_c9800'!B59," static-ip domain ",var_domain_nl)</f>
        <v>ap name de0572ncap20056 static-ip domain fc.de.bauhaus.intra</v>
      </c>
    </row>
    <row r="60" spans="1:1">
      <c r="A60" s="6" t="str">
        <f>CONCATENATE("ap name ",'AP-LIST_c9800'!B60," static-ip domain ",var_domain_nl)</f>
        <v>ap name de0572ncap20057 static-ip domain fc.de.bauhaus.intra</v>
      </c>
    </row>
    <row r="61" spans="1:1">
      <c r="A61" s="6" t="str">
        <f>CONCATENATE("ap name ",'AP-LIST_c9800'!B61," static-ip domain ",var_domain_nl)</f>
        <v>ap name de0572ncap20058 static-ip domain fc.de.bauhaus.intra</v>
      </c>
    </row>
    <row r="62" spans="1:1">
      <c r="A62" s="6" t="str">
        <f>CONCATENATE("ap name ",'AP-LIST_c9800'!B62," static-ip domain ",var_domain_nl)</f>
        <v>ap name de0572ncap20059 static-ip domain fc.de.bauhaus.intra</v>
      </c>
    </row>
    <row r="63" spans="1:1">
      <c r="A63" s="6" t="str">
        <f>CONCATENATE("ap name ",'AP-LIST_c9800'!B63," static-ip domain ",var_domain_nl)</f>
        <v>ap name de0572ncap20060 static-ip domain fc.de.bauhaus.intra</v>
      </c>
    </row>
    <row r="64" spans="1:1">
      <c r="A64" s="6" t="str">
        <f>CONCATENATE("ap name ",'AP-LIST_c9800'!B64," static-ip domain ",var_domain_nl)</f>
        <v>ap name de0572ncap20061 static-ip domain fc.de.bauhaus.intra</v>
      </c>
    </row>
    <row r="65" spans="1:1">
      <c r="A65" s="6" t="str">
        <f>CONCATENATE("ap name ",'AP-LIST_c9800'!B65," static-ip domain ",var_domain_nl)</f>
        <v>ap name de0572ncap20062 static-ip domain fc.de.bauhaus.intra</v>
      </c>
    </row>
    <row r="66" spans="1:1">
      <c r="A66" s="6" t="str">
        <f>CONCATENATE("ap name ",'AP-LIST_c9800'!B66," static-ip domain ",var_domain_nl)</f>
        <v>ap name de0572ncap20063 static-ip domain fc.de.bauhaus.intra</v>
      </c>
    </row>
    <row r="67" spans="1:1">
      <c r="A67" s="6" t="str">
        <f>CONCATENATE("ap name ",'AP-LIST_c9800'!B67," static-ip domain ",var_domain_nl)</f>
        <v>ap name de0572ncap20064 static-ip domain fc.de.bauhaus.intra</v>
      </c>
    </row>
    <row r="68" spans="1:1">
      <c r="A68" s="6" t="str">
        <f>CONCATENATE("ap name ",'AP-LIST_c9800'!B68," static-ip domain ",var_domain_nl)</f>
        <v>ap name de0572ncap20065 static-ip domain fc.de.bauhaus.intra</v>
      </c>
    </row>
    <row r="69" spans="1:1">
      <c r="A69" s="6" t="str">
        <f>CONCATENATE("ap name ",'AP-LIST_c9800'!B69," static-ip domain ",var_domain_nl)</f>
        <v>ap name de0572ncap20066 static-ip domain fc.de.bauhaus.intra</v>
      </c>
    </row>
    <row r="70" spans="1:1">
      <c r="A70" s="6" t="str">
        <f>CONCATENATE("ap name ",'AP-LIST_c9800'!B70," static-ip domain ",var_domain_nl)</f>
        <v>ap name de0572ncap20067 static-ip domain fc.de.bauhaus.intra</v>
      </c>
    </row>
    <row r="71" spans="1:1">
      <c r="A71" s="6" t="str">
        <f>CONCATENATE("ap name ",'AP-LIST_c9800'!B71," static-ip domain ",var_domain_nl)</f>
        <v>ap name de0572ncap20068 static-ip domain fc.de.bauhaus.intra</v>
      </c>
    </row>
    <row r="72" spans="1:1">
      <c r="A72" s="6" t="str">
        <f>CONCATENATE("ap name ",'AP-LIST_c9800'!B72," static-ip domain ",var_domain_nl)</f>
        <v>ap name de0572ncap20069 static-ip domain fc.de.bauhaus.intra</v>
      </c>
    </row>
    <row r="73" spans="1:1">
      <c r="A73" s="6" t="str">
        <f>CONCATENATE("ap name ",'AP-LIST_c9800'!B73," static-ip domain ",var_domain_nl)</f>
        <v>ap name de0572ncap20070 static-ip domain fc.de.bauhaus.intra</v>
      </c>
    </row>
    <row r="74" spans="1:1">
      <c r="A74" s="6" t="str">
        <f>CONCATENATE("ap name ",'AP-LIST_c9800'!B74," static-ip domain ",var_domain_nl)</f>
        <v>ap name de0572ncap20071 static-ip domain fc.de.bauhaus.intra</v>
      </c>
    </row>
    <row r="75" spans="1:1">
      <c r="A75" s="6" t="str">
        <f>CONCATENATE("ap name ",'AP-LIST_c9800'!B75," static-ip domain ",var_domain_nl)</f>
        <v>ap name de0572ncap20072 static-ip domain fc.de.bauhaus.intra</v>
      </c>
    </row>
    <row r="76" spans="1:1">
      <c r="A76" s="6" t="str">
        <f>CONCATENATE("ap name ",'AP-LIST_c9800'!B76," static-ip domain ",var_domain_nl)</f>
        <v>ap name de0572ncap20073 static-ip domain fc.de.bauhaus.intra</v>
      </c>
    </row>
    <row r="77" spans="1:1">
      <c r="A77" s="6" t="str">
        <f>CONCATENATE("ap name ",'AP-LIST_c9800'!B77," static-ip domain ",var_domain_nl)</f>
        <v>ap name de0572ncap20074 static-ip domain fc.de.bauhaus.intra</v>
      </c>
    </row>
    <row r="78" spans="1:1">
      <c r="A78" s="6" t="str">
        <f>CONCATENATE("ap name ",'AP-LIST_c9800'!B78," static-ip domain ",var_domain_nl)</f>
        <v>ap name de0572ncap20075 static-ip domain fc.de.bauhaus.intra</v>
      </c>
    </row>
    <row r="79" spans="1:1">
      <c r="A79" s="6" t="str">
        <f>CONCATENATE("ap name ",'AP-LIST_c9800'!B79," static-ip domain ",var_domain_nl)</f>
        <v>ap name de0572ncap20076 static-ip domain fc.de.bauhaus.intra</v>
      </c>
    </row>
    <row r="80" spans="1:1">
      <c r="A80" s="6" t="str">
        <f>CONCATENATE("ap name ",'AP-LIST_c9800'!B80," static-ip domain ",var_domain_nl)</f>
        <v>ap name de0572ncap20077 static-ip domain fc.de.bauhaus.intra</v>
      </c>
    </row>
    <row r="81" spans="1:1">
      <c r="A81" s="6" t="str">
        <f>CONCATENATE("ap name ",'AP-LIST_c9800'!B81," static-ip domain ",var_domain_nl)</f>
        <v>ap name de0572ncap20078 static-ip domain fc.de.bauhaus.intra</v>
      </c>
    </row>
    <row r="82" spans="1:1">
      <c r="A82" s="6" t="str">
        <f>CONCATENATE("ap name ",'AP-LIST_c9800'!B82," static-ip domain ",var_domain_nl)</f>
        <v>ap name de0572ncap20079 static-ip domain fc.de.bauhaus.intra</v>
      </c>
    </row>
    <row r="83" spans="1:1">
      <c r="A83" s="6" t="str">
        <f>CONCATENATE("ap name ",'AP-LIST_c9800'!B83," static-ip domain ",var_domain_nl)</f>
        <v>ap name de0572ncap20080 static-ip domain fc.de.bauhaus.intra</v>
      </c>
    </row>
    <row r="84" spans="1:1">
      <c r="A84" s="6" t="str">
        <f>CONCATENATE("ap name ",'AP-LIST_c9800'!B84," static-ip domain ",var_domain_nl)</f>
        <v>ap name de0572ncap20081 static-ip domain fc.de.bauhaus.intra</v>
      </c>
    </row>
    <row r="85" spans="1:1">
      <c r="A85" s="6" t="str">
        <f>CONCATENATE("ap name ",'AP-LIST_c9800'!B85," static-ip domain ",var_domain_nl)</f>
        <v>ap name de0572ncap20082 static-ip domain fc.de.bauhaus.intra</v>
      </c>
    </row>
    <row r="86" spans="1:1">
      <c r="A86" s="6" t="str">
        <f>CONCATENATE("ap name ",'AP-LIST_c9800'!B86," static-ip domain ",var_domain_nl)</f>
        <v>ap name de0572ncap20083 static-ip domain fc.de.bauhaus.intra</v>
      </c>
    </row>
    <row r="87" spans="1:1">
      <c r="A87" s="6" t="str">
        <f>CONCATENATE("ap name ",'AP-LIST_c9800'!B87," static-ip domain ",var_domain_nl)</f>
        <v>ap name de0572ncap20084 static-ip domain fc.de.bauhaus.intra</v>
      </c>
    </row>
    <row r="88" spans="1:1">
      <c r="A88" s="6" t="str">
        <f>CONCATENATE("ap name ",'AP-LIST_c9800'!B88," static-ip domain ",var_domain_nl)</f>
        <v>ap name de0572ncap20085 static-ip domain fc.de.bauhaus.intra</v>
      </c>
    </row>
    <row r="89" spans="1:1">
      <c r="A89" s="6" t="str">
        <f>CONCATENATE("ap name ",'AP-LIST_c9800'!B89," static-ip domain ",var_domain_nl)</f>
        <v>ap name de0572ncap20086 static-ip domain fc.de.bauhaus.intra</v>
      </c>
    </row>
    <row r="90" spans="1:1">
      <c r="A90" s="6" t="str">
        <f>CONCATENATE("ap name ",'AP-LIST_c9800'!B90," static-ip domain ",var_domain_nl)</f>
        <v>ap name de0572ncap20087 static-ip domain fc.de.bauhaus.intra</v>
      </c>
    </row>
    <row r="91" spans="1:1">
      <c r="A91" s="6" t="str">
        <f>CONCATENATE("ap name ",'AP-LIST_c9800'!B91," static-ip domain ",var_domain_nl)</f>
        <v>ap name de0572ncap20088 static-ip domain fc.de.bauhaus.intra</v>
      </c>
    </row>
    <row r="92" spans="1:1">
      <c r="A92" s="6" t="str">
        <f>CONCATENATE("ap name ",'AP-LIST_c9800'!B92," static-ip domain ",var_domain_nl)</f>
        <v>ap name de0572ncap20089 static-ip domain fc.de.bauhaus.intra</v>
      </c>
    </row>
    <row r="93" spans="1:1">
      <c r="A93" s="6" t="str">
        <f>CONCATENATE("ap name ",'AP-LIST_c9800'!B93," static-ip domain ",var_domain_nl)</f>
        <v>ap name de0572ncap20090 static-ip domain fc.de.bauhaus.intra</v>
      </c>
    </row>
    <row r="94" spans="1:1">
      <c r="A94" s="6" t="str">
        <f>CONCATENATE("ap name ",'AP-LIST_c9800'!B94," static-ip domain ",var_domain_nl)</f>
        <v>ap name de0572ncap20091 static-ip domain fc.de.bauhaus.intra</v>
      </c>
    </row>
    <row r="95" spans="1:1">
      <c r="A95" s="6" t="str">
        <f>CONCATENATE("ap name ",'AP-LIST_c9800'!B95," static-ip domain ",var_domain_nl)</f>
        <v>ap name de0572ncap20092 static-ip domain fc.de.bauhaus.intra</v>
      </c>
    </row>
    <row r="96" spans="1:1">
      <c r="A96" s="6" t="str">
        <f>CONCATENATE("ap name ",'AP-LIST_c9800'!B96," static-ip domain ",var_domain_nl)</f>
        <v>ap name de0572ncap20093 static-ip domain fc.de.bauhaus.intra</v>
      </c>
    </row>
    <row r="97" spans="1:1">
      <c r="A97" s="6" t="str">
        <f>CONCATENATE("ap name ",'AP-LIST_c9800'!B97," static-ip domain ",var_domain_nl)</f>
        <v>ap name de0572ncap20094 static-ip domain fc.de.bauhaus.intra</v>
      </c>
    </row>
    <row r="98" spans="1:1">
      <c r="A98" s="6" t="str">
        <f>CONCATENATE("ap name ",'AP-LIST_c9800'!B98," static-ip domain ",var_domain_nl)</f>
        <v>ap name de0572ncap20095 static-ip domain fc.de.bauhaus.intra</v>
      </c>
    </row>
    <row r="99" spans="1:1">
      <c r="A99" s="6" t="str">
        <f>CONCATENATE("ap name ",'AP-LIST_c9800'!B99," static-ip domain ",var_domain_nl)</f>
        <v>ap name de0572ncap20096 static-ip domain fc.de.bauhaus.intra</v>
      </c>
    </row>
    <row r="100" spans="1:1">
      <c r="A100" s="6" t="str">
        <f>CONCATENATE("ap name ",'AP-LIST_c9800'!B100," static-ip domain ",var_domain_nl)</f>
        <v>ap name de0572ncap20097 static-ip domain fc.de.bauhaus.intra</v>
      </c>
    </row>
    <row r="101" spans="1:1">
      <c r="A101" s="6" t="str">
        <f>CONCATENATE("ap name ",'AP-LIST_c9800'!B101," static-ip domain ",var_domain_nl)</f>
        <v>ap name de0572ncap20098 static-ip domain fc.de.bauhaus.intra</v>
      </c>
    </row>
    <row r="102" spans="1:1">
      <c r="A102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17" sqref="A17"/>
    </sheetView>
  </sheetViews>
  <sheetFormatPr baseColWidth="10" defaultRowHeight="14.4"/>
  <cols>
    <col min="1" max="1" width="54.33203125" bestFit="1" customWidth="1"/>
  </cols>
  <sheetData>
    <row r="1" spans="1:1" ht="33" customHeight="1">
      <c r="A1" s="64" t="s">
        <v>1490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de0572ncap20001 static-ip nameserver 172.17.164.11</v>
      </c>
    </row>
    <row r="5" spans="1:1">
      <c r="A5" s="6" t="str">
        <f>CONCATENATE("ap name ",'AP-LIST_c9800'!B5," static-ip nameserver ",var_ip_dns1)</f>
        <v>ap name de0572ncap20002 static-ip nameserver 172.17.164.11</v>
      </c>
    </row>
    <row r="6" spans="1:1">
      <c r="A6" s="6" t="str">
        <f>CONCATENATE("ap name ",'AP-LIST_c9800'!B6," static-ip nameserver ",var_ip_dns1)</f>
        <v>ap name de0572ncap20003 static-ip nameserver 172.17.164.11</v>
      </c>
    </row>
    <row r="7" spans="1:1">
      <c r="A7" s="6" t="str">
        <f>CONCATENATE("ap name ",'AP-LIST_c9800'!B7," static-ip nameserver ",var_ip_dns1)</f>
        <v>ap name de0572ncap20004 static-ip nameserver 172.17.164.11</v>
      </c>
    </row>
    <row r="8" spans="1:1">
      <c r="A8" s="6" t="str">
        <f>CONCATENATE("ap name ",'AP-LIST_c9800'!B8," static-ip nameserver ",var_ip_dns1)</f>
        <v>ap name de0572ncap20005 static-ip nameserver 172.17.164.11</v>
      </c>
    </row>
    <row r="9" spans="1:1">
      <c r="A9" s="6" t="str">
        <f>CONCATENATE("ap name ",'AP-LIST_c9800'!B9," static-ip nameserver ",var_ip_dns1)</f>
        <v>ap name de0572ncap20006 static-ip nameserver 172.17.164.11</v>
      </c>
    </row>
    <row r="10" spans="1:1">
      <c r="A10" s="6" t="str">
        <f>CONCATENATE("ap name ",'AP-LIST_c9800'!B10," static-ip nameserver ",var_ip_dns1)</f>
        <v>ap name de0572ncap20007 static-ip nameserver 172.17.164.11</v>
      </c>
    </row>
    <row r="11" spans="1:1">
      <c r="A11" s="6" t="str">
        <f>CONCATENATE("ap name ",'AP-LIST_c9800'!B11," static-ip nameserver ",var_ip_dns1)</f>
        <v>ap name de0572ncap20008 static-ip nameserver 172.17.164.11</v>
      </c>
    </row>
    <row r="12" spans="1:1">
      <c r="A12" s="6" t="str">
        <f>CONCATENATE("ap name ",'AP-LIST_c9800'!B12," static-ip nameserver ",var_ip_dns1)</f>
        <v>ap name de0572ncap20009 static-ip nameserver 172.17.164.11</v>
      </c>
    </row>
    <row r="13" spans="1:1">
      <c r="A13" s="6" t="str">
        <f>CONCATENATE("ap name ",'AP-LIST_c9800'!B13," static-ip nameserver ",var_ip_dns1)</f>
        <v>ap name de0572ncap20010 static-ip nameserver 172.17.164.11</v>
      </c>
    </row>
    <row r="14" spans="1:1">
      <c r="A14" s="6" t="str">
        <f>CONCATENATE("ap name ",'AP-LIST_c9800'!B14," static-ip nameserver ",var_ip_dns1)</f>
        <v>ap name de0572ncap20011 static-ip nameserver 172.17.164.11</v>
      </c>
    </row>
    <row r="15" spans="1:1">
      <c r="A15" s="6" t="str">
        <f>CONCATENATE("ap name ",'AP-LIST_c9800'!B15," static-ip nameserver ",var_ip_dns1)</f>
        <v>ap name de0572ncap20012 static-ip nameserver 172.17.164.11</v>
      </c>
    </row>
    <row r="16" spans="1:1">
      <c r="A16" s="6" t="str">
        <f>CONCATENATE("ap name ",'AP-LIST_c9800'!B16," static-ip nameserver ",var_ip_dns1)</f>
        <v>ap name de0572ncap20013 static-ip nameserver 172.17.164.11</v>
      </c>
    </row>
    <row r="17" spans="1:1">
      <c r="A17" s="6" t="str">
        <f>CONCATENATE("ap name ",'AP-LIST_c9800'!B17," static-ip nameserver ",var_ip_dns1)</f>
        <v>ap name de0572ncap20014 static-ip nameserver 172.17.164.11</v>
      </c>
    </row>
    <row r="18" spans="1:1">
      <c r="A18" s="6" t="str">
        <f>CONCATENATE("ap name ",'AP-LIST_c9800'!B18," static-ip nameserver ",var_ip_dns1)</f>
        <v>ap name de0572ncap20015 static-ip nameserver 172.17.164.11</v>
      </c>
    </row>
    <row r="19" spans="1:1">
      <c r="A19" s="6" t="str">
        <f>CONCATENATE("ap name ",'AP-LIST_c9800'!B19," static-ip nameserver ",var_ip_dns1)</f>
        <v>ap name de0572ncap20016 static-ip nameserver 172.17.164.11</v>
      </c>
    </row>
    <row r="20" spans="1:1">
      <c r="A20" s="6" t="str">
        <f>CONCATENATE("ap name ",'AP-LIST_c9800'!B20," static-ip nameserver ",var_ip_dns1)</f>
        <v>ap name de0572ncap20017 static-ip nameserver 172.17.164.11</v>
      </c>
    </row>
    <row r="21" spans="1:1">
      <c r="A21" s="6" t="str">
        <f>CONCATENATE("ap name ",'AP-LIST_c9800'!B21," static-ip nameserver ",var_ip_dns1)</f>
        <v>ap name de0572ncap20018 static-ip nameserver 172.17.164.11</v>
      </c>
    </row>
    <row r="22" spans="1:1">
      <c r="A22" s="6" t="str">
        <f>CONCATENATE("ap name ",'AP-LIST_c9800'!B22," static-ip nameserver ",var_ip_dns1)</f>
        <v>ap name de0572ncap20019 static-ip nameserver 172.17.164.11</v>
      </c>
    </row>
    <row r="23" spans="1:1">
      <c r="A23" s="6" t="str">
        <f>CONCATENATE("ap name ",'AP-LIST_c9800'!B23," static-ip nameserver ",var_ip_dns1)</f>
        <v>ap name de0572ncap20020 static-ip nameserver 172.17.164.11</v>
      </c>
    </row>
    <row r="24" spans="1:1">
      <c r="A24" s="6" t="str">
        <f>CONCATENATE("ap name ",'AP-LIST_c9800'!B24," static-ip nameserver ",var_ip_dns1)</f>
        <v>ap name de0572ncap20021 static-ip nameserver 172.17.164.11</v>
      </c>
    </row>
    <row r="25" spans="1:1">
      <c r="A25" s="6" t="str">
        <f>CONCATENATE("ap name ",'AP-LIST_c9800'!B25," static-ip nameserver ",var_ip_dns1)</f>
        <v>ap name de0572ncap20022 static-ip nameserver 172.17.164.11</v>
      </c>
    </row>
    <row r="26" spans="1:1">
      <c r="A26" s="6" t="str">
        <f>CONCATENATE("ap name ",'AP-LIST_c9800'!B26," static-ip nameserver ",var_ip_dns1)</f>
        <v>ap name de0572ncap20023 static-ip nameserver 172.17.164.11</v>
      </c>
    </row>
    <row r="27" spans="1:1">
      <c r="A27" s="6" t="str">
        <f>CONCATENATE("ap name ",'AP-LIST_c9800'!B27," static-ip nameserver ",var_ip_dns1)</f>
        <v>ap name de0572ncap20024 static-ip nameserver 172.17.164.11</v>
      </c>
    </row>
    <row r="28" spans="1:1">
      <c r="A28" s="6" t="str">
        <f>CONCATENATE("ap name ",'AP-LIST_c9800'!B28," static-ip nameserver ",var_ip_dns1)</f>
        <v>ap name de0572ncap20025 static-ip nameserver 172.17.164.11</v>
      </c>
    </row>
    <row r="29" spans="1:1">
      <c r="A29" s="6" t="str">
        <f>CONCATENATE("ap name ",'AP-LIST_c9800'!B29," static-ip nameserver ",var_ip_dns1)</f>
        <v>ap name de0572ncap20026 static-ip nameserver 172.17.164.11</v>
      </c>
    </row>
    <row r="30" spans="1:1">
      <c r="A30" s="6" t="str">
        <f>CONCATENATE("ap name ",'AP-LIST_c9800'!B30," static-ip nameserver ",var_ip_dns1)</f>
        <v>ap name de0572ncap20027 static-ip nameserver 172.17.164.11</v>
      </c>
    </row>
    <row r="31" spans="1:1">
      <c r="A31" s="6" t="str">
        <f>CONCATENATE("ap name ",'AP-LIST_c9800'!B31," static-ip nameserver ",var_ip_dns1)</f>
        <v>ap name de0572ncap20028 static-ip nameserver 172.17.164.11</v>
      </c>
    </row>
    <row r="32" spans="1:1">
      <c r="A32" s="6" t="str">
        <f>CONCATENATE("ap name ",'AP-LIST_c9800'!B32," static-ip nameserver ",var_ip_dns1)</f>
        <v>ap name de0572ncap20029 static-ip nameserver 172.17.164.11</v>
      </c>
    </row>
    <row r="33" spans="1:1">
      <c r="A33" s="6" t="str">
        <f>CONCATENATE("ap name ",'AP-LIST_c9800'!B33," static-ip nameserver ",var_ip_dns1)</f>
        <v>ap name de0572ncap20030 static-ip nameserver 172.17.164.11</v>
      </c>
    </row>
    <row r="34" spans="1:1">
      <c r="A34" s="6" t="str">
        <f>CONCATENATE("ap name ",'AP-LIST_c9800'!B34," static-ip nameserver ",var_ip_dns1)</f>
        <v>ap name de0572ncap20031 static-ip nameserver 172.17.164.11</v>
      </c>
    </row>
    <row r="35" spans="1:1">
      <c r="A35" s="6" t="str">
        <f>CONCATENATE("ap name ",'AP-LIST_c9800'!B35," static-ip nameserver ",var_ip_dns1)</f>
        <v>ap name de0572ncap20032 static-ip nameserver 172.17.164.11</v>
      </c>
    </row>
    <row r="36" spans="1:1">
      <c r="A36" s="6" t="str">
        <f>CONCATENATE("ap name ",'AP-LIST_c9800'!B36," static-ip nameserver ",var_ip_dns1)</f>
        <v>ap name de0572ncap20033 static-ip nameserver 172.17.164.11</v>
      </c>
    </row>
    <row r="37" spans="1:1">
      <c r="A37" s="6" t="str">
        <f>CONCATENATE("ap name ",'AP-LIST_c9800'!B37," static-ip nameserver ",var_ip_dns1)</f>
        <v>ap name de0572ncap20034 static-ip nameserver 172.17.164.11</v>
      </c>
    </row>
    <row r="38" spans="1:1">
      <c r="A38" s="6" t="str">
        <f>CONCATENATE("ap name ",'AP-LIST_c9800'!B38," static-ip nameserver ",var_ip_dns1)</f>
        <v>ap name de0572ncap20035 static-ip nameserver 172.17.164.11</v>
      </c>
    </row>
    <row r="39" spans="1:1">
      <c r="A39" s="6" t="str">
        <f>CONCATENATE("ap name ",'AP-LIST_c9800'!B39," static-ip nameserver ",var_ip_dns1)</f>
        <v>ap name de0572ncap20036 static-ip nameserver 172.17.164.11</v>
      </c>
    </row>
    <row r="40" spans="1:1">
      <c r="A40" s="6" t="str">
        <f>CONCATENATE("ap name ",'AP-LIST_c9800'!B40," static-ip nameserver ",var_ip_dns1)</f>
        <v>ap name de0572ncap20037 static-ip nameserver 172.17.164.11</v>
      </c>
    </row>
    <row r="41" spans="1:1">
      <c r="A41" s="6" t="str">
        <f>CONCATENATE("ap name ",'AP-LIST_c9800'!B41," static-ip nameserver ",var_ip_dns1)</f>
        <v>ap name de0572ncap20038 static-ip nameserver 172.17.164.11</v>
      </c>
    </row>
    <row r="42" spans="1:1">
      <c r="A42" s="6" t="str">
        <f>CONCATENATE("ap name ",'AP-LIST_c9800'!B42," static-ip nameserver ",var_ip_dns1)</f>
        <v>ap name de0572ncap20039 static-ip nameserver 172.17.164.11</v>
      </c>
    </row>
    <row r="43" spans="1:1">
      <c r="A43" s="6" t="str">
        <f>CONCATENATE("ap name ",'AP-LIST_c9800'!B43," static-ip nameserver ",var_ip_dns1)</f>
        <v>ap name de0572ncap20040 static-ip nameserver 172.17.164.11</v>
      </c>
    </row>
    <row r="44" spans="1:1">
      <c r="A44" s="6" t="str">
        <f>CONCATENATE("ap name ",'AP-LIST_c9800'!B44," static-ip nameserver ",var_ip_dns1)</f>
        <v>ap name de0572ncap20041 static-ip nameserver 172.17.164.11</v>
      </c>
    </row>
    <row r="45" spans="1:1">
      <c r="A45" s="6" t="str">
        <f>CONCATENATE("ap name ",'AP-LIST_c9800'!B45," static-ip nameserver ",var_ip_dns1)</f>
        <v>ap name de0572ncap20042 static-ip nameserver 172.17.164.11</v>
      </c>
    </row>
    <row r="46" spans="1:1">
      <c r="A46" s="6" t="str">
        <f>CONCATENATE("ap name ",'AP-LIST_c9800'!B46," static-ip nameserver ",var_ip_dns1)</f>
        <v>ap name de0572ncap20043 static-ip nameserver 172.17.164.11</v>
      </c>
    </row>
    <row r="47" spans="1:1">
      <c r="A47" s="6" t="str">
        <f>CONCATENATE("ap name ",'AP-LIST_c9800'!B47," static-ip nameserver ",var_ip_dns1)</f>
        <v>ap name de0572ncap20044 static-ip nameserver 172.17.164.11</v>
      </c>
    </row>
    <row r="48" spans="1:1">
      <c r="A48" s="6" t="str">
        <f>CONCATENATE("ap name ",'AP-LIST_c9800'!B48," static-ip nameserver ",var_ip_dns1)</f>
        <v>ap name de0572ncap20045 static-ip nameserver 172.17.164.11</v>
      </c>
    </row>
    <row r="49" spans="1:1">
      <c r="A49" s="6" t="str">
        <f>CONCATENATE("ap name ",'AP-LIST_c9800'!B49," static-ip nameserver ",var_ip_dns1)</f>
        <v>ap name de0572ncap20046 static-ip nameserver 172.17.164.11</v>
      </c>
    </row>
    <row r="50" spans="1:1">
      <c r="A50" s="6" t="str">
        <f>CONCATENATE("ap name ",'AP-LIST_c9800'!B50," static-ip nameserver ",var_ip_dns1)</f>
        <v>ap name de0572ncap20047 static-ip nameserver 172.17.164.11</v>
      </c>
    </row>
    <row r="51" spans="1:1">
      <c r="A51" s="6" t="str">
        <f>CONCATENATE("ap name ",'AP-LIST_c9800'!B51," static-ip nameserver ",var_ip_dns1)</f>
        <v>ap name de0572ncap20048 static-ip nameserver 172.17.164.11</v>
      </c>
    </row>
    <row r="52" spans="1:1">
      <c r="A52" s="6" t="str">
        <f>CONCATENATE("ap name ",'AP-LIST_c9800'!B52," static-ip nameserver ",var_ip_dns1)</f>
        <v>ap name de0572ncap20049 static-ip nameserver 172.17.164.11</v>
      </c>
    </row>
    <row r="53" spans="1:1">
      <c r="A53" s="6" t="str">
        <f>CONCATENATE("ap name ",'AP-LIST_c9800'!B53," static-ip nameserver ",var_ip_dns1)</f>
        <v>ap name de0572ncap20050 static-ip nameserver 172.17.164.11</v>
      </c>
    </row>
    <row r="54" spans="1:1">
      <c r="A54" s="6" t="str">
        <f>CONCATENATE("ap name ",'AP-LIST_c9800'!B54," static-ip nameserver ",var_ip_dns1)</f>
        <v>ap name de0572ncap20051 static-ip nameserver 172.17.164.11</v>
      </c>
    </row>
    <row r="55" spans="1:1">
      <c r="A55" s="6" t="str">
        <f>CONCATENATE("ap name ",'AP-LIST_c9800'!B55," static-ip nameserver ",var_ip_dns1)</f>
        <v>ap name de0572ncap20052 static-ip nameserver 172.17.164.11</v>
      </c>
    </row>
    <row r="56" spans="1:1">
      <c r="A56" s="6" t="str">
        <f>CONCATENATE("ap name ",'AP-LIST_c9800'!B56," static-ip nameserver ",var_ip_dns1)</f>
        <v>ap name de0572ncap20053 static-ip nameserver 172.17.164.11</v>
      </c>
    </row>
    <row r="57" spans="1:1">
      <c r="A57" s="6" t="str">
        <f>CONCATENATE("ap name ",'AP-LIST_c9800'!B57," static-ip nameserver ",var_ip_dns1)</f>
        <v>ap name de0572ncap20054 static-ip nameserver 172.17.164.11</v>
      </c>
    </row>
    <row r="58" spans="1:1">
      <c r="A58" s="6" t="str">
        <f>CONCATENATE("ap name ",'AP-LIST_c9800'!B58," static-ip nameserver ",var_ip_dns1)</f>
        <v>ap name de0572ncap20055 static-ip nameserver 172.17.164.11</v>
      </c>
    </row>
    <row r="59" spans="1:1">
      <c r="A59" s="6" t="str">
        <f>CONCATENATE("ap name ",'AP-LIST_c9800'!B59," static-ip nameserver ",var_ip_dns1)</f>
        <v>ap name de0572ncap20056 static-ip nameserver 172.17.164.11</v>
      </c>
    </row>
    <row r="60" spans="1:1">
      <c r="A60" s="6" t="str">
        <f>CONCATENATE("ap name ",'AP-LIST_c9800'!B60," static-ip nameserver ",var_ip_dns1)</f>
        <v>ap name de0572ncap20057 static-ip nameserver 172.17.164.11</v>
      </c>
    </row>
    <row r="61" spans="1:1">
      <c r="A61" s="6" t="str">
        <f>CONCATENATE("ap name ",'AP-LIST_c9800'!B61," static-ip nameserver ",var_ip_dns1)</f>
        <v>ap name de0572ncap20058 static-ip nameserver 172.17.164.11</v>
      </c>
    </row>
    <row r="62" spans="1:1">
      <c r="A62" s="6" t="str">
        <f>CONCATENATE("ap name ",'AP-LIST_c9800'!B62," static-ip nameserver ",var_ip_dns1)</f>
        <v>ap name de0572ncap20059 static-ip nameserver 172.17.164.11</v>
      </c>
    </row>
    <row r="63" spans="1:1">
      <c r="A63" s="6" t="str">
        <f>CONCATENATE("ap name ",'AP-LIST_c9800'!B63," static-ip nameserver ",var_ip_dns1)</f>
        <v>ap name de0572ncap20060 static-ip nameserver 172.17.164.11</v>
      </c>
    </row>
    <row r="64" spans="1:1">
      <c r="A64" s="6" t="str">
        <f>CONCATENATE("ap name ",'AP-LIST_c9800'!B64," static-ip nameserver ",var_ip_dns1)</f>
        <v>ap name de0572ncap20061 static-ip nameserver 172.17.164.11</v>
      </c>
    </row>
    <row r="65" spans="1:1">
      <c r="A65" s="6" t="str">
        <f>CONCATENATE("ap name ",'AP-LIST_c9800'!B65," static-ip nameserver ",var_ip_dns1)</f>
        <v>ap name de0572ncap20062 static-ip nameserver 172.17.164.11</v>
      </c>
    </row>
    <row r="66" spans="1:1">
      <c r="A66" s="6" t="str">
        <f>CONCATENATE("ap name ",'AP-LIST_c9800'!B66," static-ip nameserver ",var_ip_dns1)</f>
        <v>ap name de0572ncap20063 static-ip nameserver 172.17.164.11</v>
      </c>
    </row>
    <row r="67" spans="1:1">
      <c r="A67" s="6" t="str">
        <f>CONCATENATE("ap name ",'AP-LIST_c9800'!B67," static-ip nameserver ",var_ip_dns1)</f>
        <v>ap name de0572ncap20064 static-ip nameserver 172.17.164.11</v>
      </c>
    </row>
    <row r="68" spans="1:1">
      <c r="A68" s="6" t="str">
        <f>CONCATENATE("ap name ",'AP-LIST_c9800'!B68," static-ip nameserver ",var_ip_dns1)</f>
        <v>ap name de0572ncap20065 static-ip nameserver 172.17.164.11</v>
      </c>
    </row>
    <row r="69" spans="1:1">
      <c r="A69" s="6" t="str">
        <f>CONCATENATE("ap name ",'AP-LIST_c9800'!B69," static-ip nameserver ",var_ip_dns1)</f>
        <v>ap name de0572ncap20066 static-ip nameserver 172.17.164.11</v>
      </c>
    </row>
    <row r="70" spans="1:1">
      <c r="A70" s="6" t="str">
        <f>CONCATENATE("ap name ",'AP-LIST_c9800'!B70," static-ip nameserver ",var_ip_dns1)</f>
        <v>ap name de0572ncap20067 static-ip nameserver 172.17.164.11</v>
      </c>
    </row>
    <row r="71" spans="1:1">
      <c r="A71" s="6" t="str">
        <f>CONCATENATE("ap name ",'AP-LIST_c9800'!B71," static-ip nameserver ",var_ip_dns1)</f>
        <v>ap name de0572ncap20068 static-ip nameserver 172.17.164.11</v>
      </c>
    </row>
    <row r="72" spans="1:1">
      <c r="A72" s="6" t="str">
        <f>CONCATENATE("ap name ",'AP-LIST_c9800'!B72," static-ip nameserver ",var_ip_dns1)</f>
        <v>ap name de0572ncap20069 static-ip nameserver 172.17.164.11</v>
      </c>
    </row>
    <row r="73" spans="1:1">
      <c r="A73" s="6" t="str">
        <f>CONCATENATE("ap name ",'AP-LIST_c9800'!B73," static-ip nameserver ",var_ip_dns1)</f>
        <v>ap name de0572ncap20070 static-ip nameserver 172.17.164.11</v>
      </c>
    </row>
    <row r="74" spans="1:1">
      <c r="A74" s="6" t="str">
        <f>CONCATENATE("ap name ",'AP-LIST_c9800'!B74," static-ip nameserver ",var_ip_dns1)</f>
        <v>ap name de0572ncap20071 static-ip nameserver 172.17.164.11</v>
      </c>
    </row>
    <row r="75" spans="1:1">
      <c r="A75" s="6" t="str">
        <f>CONCATENATE("ap name ",'AP-LIST_c9800'!B75," static-ip nameserver ",var_ip_dns1)</f>
        <v>ap name de0572ncap20072 static-ip nameserver 172.17.164.11</v>
      </c>
    </row>
    <row r="76" spans="1:1">
      <c r="A76" s="6" t="str">
        <f>CONCATENATE("ap name ",'AP-LIST_c9800'!B76," static-ip nameserver ",var_ip_dns1)</f>
        <v>ap name de0572ncap20073 static-ip nameserver 172.17.164.11</v>
      </c>
    </row>
    <row r="77" spans="1:1">
      <c r="A77" s="6" t="str">
        <f>CONCATENATE("ap name ",'AP-LIST_c9800'!B77," static-ip nameserver ",var_ip_dns1)</f>
        <v>ap name de0572ncap20074 static-ip nameserver 172.17.164.11</v>
      </c>
    </row>
    <row r="78" spans="1:1">
      <c r="A78" s="6" t="str">
        <f>CONCATENATE("ap name ",'AP-LIST_c9800'!B78," static-ip nameserver ",var_ip_dns1)</f>
        <v>ap name de0572ncap20075 static-ip nameserver 172.17.164.11</v>
      </c>
    </row>
    <row r="79" spans="1:1">
      <c r="A79" s="6" t="str">
        <f>CONCATENATE("ap name ",'AP-LIST_c9800'!B79," static-ip nameserver ",var_ip_dns1)</f>
        <v>ap name de0572ncap20076 static-ip nameserver 172.17.164.11</v>
      </c>
    </row>
    <row r="80" spans="1:1">
      <c r="A80" s="6" t="str">
        <f>CONCATENATE("ap name ",'AP-LIST_c9800'!B80," static-ip nameserver ",var_ip_dns1)</f>
        <v>ap name de0572ncap20077 static-ip nameserver 172.17.164.11</v>
      </c>
    </row>
    <row r="81" spans="1:1">
      <c r="A81" s="6" t="str">
        <f>CONCATENATE("ap name ",'AP-LIST_c9800'!B81," static-ip nameserver ",var_ip_dns1)</f>
        <v>ap name de0572ncap20078 static-ip nameserver 172.17.164.11</v>
      </c>
    </row>
    <row r="82" spans="1:1">
      <c r="A82" s="6" t="str">
        <f>CONCATENATE("ap name ",'AP-LIST_c9800'!B82," static-ip nameserver ",var_ip_dns1)</f>
        <v>ap name de0572ncap20079 static-ip nameserver 172.17.164.11</v>
      </c>
    </row>
    <row r="83" spans="1:1">
      <c r="A83" s="6" t="str">
        <f>CONCATENATE("ap name ",'AP-LIST_c9800'!B83," static-ip nameserver ",var_ip_dns1)</f>
        <v>ap name de0572ncap20080 static-ip nameserver 172.17.164.11</v>
      </c>
    </row>
    <row r="84" spans="1:1">
      <c r="A84" s="6" t="str">
        <f>CONCATENATE("ap name ",'AP-LIST_c9800'!B84," static-ip nameserver ",var_ip_dns1)</f>
        <v>ap name de0572ncap20081 static-ip nameserver 172.17.164.11</v>
      </c>
    </row>
    <row r="85" spans="1:1">
      <c r="A85" s="6" t="str">
        <f>CONCATENATE("ap name ",'AP-LIST_c9800'!B85," static-ip nameserver ",var_ip_dns1)</f>
        <v>ap name de0572ncap20082 static-ip nameserver 172.17.164.11</v>
      </c>
    </row>
    <row r="86" spans="1:1">
      <c r="A86" s="6" t="str">
        <f>CONCATENATE("ap name ",'AP-LIST_c9800'!B86," static-ip nameserver ",var_ip_dns1)</f>
        <v>ap name de0572ncap20083 static-ip nameserver 172.17.164.11</v>
      </c>
    </row>
    <row r="87" spans="1:1">
      <c r="A87" s="6" t="str">
        <f>CONCATENATE("ap name ",'AP-LIST_c9800'!B87," static-ip nameserver ",var_ip_dns1)</f>
        <v>ap name de0572ncap20084 static-ip nameserver 172.17.164.11</v>
      </c>
    </row>
    <row r="88" spans="1:1">
      <c r="A88" s="6" t="str">
        <f>CONCATENATE("ap name ",'AP-LIST_c9800'!B88," static-ip nameserver ",var_ip_dns1)</f>
        <v>ap name de0572ncap20085 static-ip nameserver 172.17.164.11</v>
      </c>
    </row>
    <row r="89" spans="1:1">
      <c r="A89" s="6" t="str">
        <f>CONCATENATE("ap name ",'AP-LIST_c9800'!B89," static-ip nameserver ",var_ip_dns1)</f>
        <v>ap name de0572ncap20086 static-ip nameserver 172.17.164.11</v>
      </c>
    </row>
    <row r="90" spans="1:1">
      <c r="A90" s="6" t="str">
        <f>CONCATENATE("ap name ",'AP-LIST_c9800'!B90," static-ip nameserver ",var_ip_dns1)</f>
        <v>ap name de0572ncap20087 static-ip nameserver 172.17.164.11</v>
      </c>
    </row>
    <row r="91" spans="1:1">
      <c r="A91" s="6" t="str">
        <f>CONCATENATE("ap name ",'AP-LIST_c9800'!B91," static-ip nameserver ",var_ip_dns1)</f>
        <v>ap name de0572ncap20088 static-ip nameserver 172.17.164.11</v>
      </c>
    </row>
    <row r="92" spans="1:1">
      <c r="A92" s="6" t="str">
        <f>CONCATENATE("ap name ",'AP-LIST_c9800'!B92," static-ip nameserver ",var_ip_dns1)</f>
        <v>ap name de0572ncap20089 static-ip nameserver 172.17.164.11</v>
      </c>
    </row>
    <row r="93" spans="1:1">
      <c r="A93" s="6" t="str">
        <f>CONCATENATE("ap name ",'AP-LIST_c9800'!B93," static-ip nameserver ",var_ip_dns1)</f>
        <v>ap name de0572ncap20090 static-ip nameserver 172.17.164.11</v>
      </c>
    </row>
    <row r="94" spans="1:1">
      <c r="A94" s="6" t="str">
        <f>CONCATENATE("ap name ",'AP-LIST_c9800'!B94," static-ip nameserver ",var_ip_dns1)</f>
        <v>ap name de0572ncap20091 static-ip nameserver 172.17.164.11</v>
      </c>
    </row>
    <row r="95" spans="1:1">
      <c r="A95" s="6" t="str">
        <f>CONCATENATE("ap name ",'AP-LIST_c9800'!B95," static-ip nameserver ",var_ip_dns1)</f>
        <v>ap name de0572ncap20092 static-ip nameserver 172.17.164.11</v>
      </c>
    </row>
    <row r="96" spans="1:1">
      <c r="A96" s="6" t="str">
        <f>CONCATENATE("ap name ",'AP-LIST_c9800'!B96," static-ip nameserver ",var_ip_dns1)</f>
        <v>ap name de0572ncap20093 static-ip nameserver 172.17.164.11</v>
      </c>
    </row>
    <row r="97" spans="1:1">
      <c r="A97" s="6" t="str">
        <f>CONCATENATE("ap name ",'AP-LIST_c9800'!B97," static-ip nameserver ",var_ip_dns1)</f>
        <v>ap name de0572ncap20094 static-ip nameserver 172.17.164.11</v>
      </c>
    </row>
    <row r="98" spans="1:1">
      <c r="A98" s="6" t="str">
        <f>CONCATENATE("ap name ",'AP-LIST_c9800'!B98," static-ip nameserver ",var_ip_dns1)</f>
        <v>ap name de0572ncap20095 static-ip nameserver 172.17.164.11</v>
      </c>
    </row>
    <row r="99" spans="1:1">
      <c r="A99" s="6" t="str">
        <f>CONCATENATE("ap name ",'AP-LIST_c9800'!B99," static-ip nameserver ",var_ip_dns1)</f>
        <v>ap name de0572ncap20096 static-ip nameserver 172.17.164.11</v>
      </c>
    </row>
    <row r="100" spans="1:1">
      <c r="A100" s="6" t="str">
        <f>CONCATENATE("ap name ",'AP-LIST_c9800'!B100," static-ip nameserver ",var_ip_dns1)</f>
        <v>ap name de0572ncap20097 static-ip nameserver 172.17.164.11</v>
      </c>
    </row>
    <row r="101" spans="1:1">
      <c r="A101" s="6" t="str">
        <f>CONCATENATE("ap name ",'AP-LIST_c9800'!B101," static-ip nameserver ",var_ip_dns1)</f>
        <v>ap name de0572ncap20098 static-ip nameserver 172.17.164.11</v>
      </c>
    </row>
    <row r="102" spans="1:1">
      <c r="A102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4140625" defaultRowHeight="14.4"/>
  <cols>
    <col min="1" max="1" width="65.109375" style="99" bestFit="1" customWidth="1"/>
    <col min="2" max="16384" width="11.44140625" style="1"/>
  </cols>
  <sheetData>
    <row r="1" spans="1:1" ht="33.75" customHeight="1">
      <c r="A1" s="64" t="s">
        <v>1496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1380</v>
      </c>
    </row>
    <row r="5" spans="1:1">
      <c r="A5" s="103" t="str">
        <f>CONCATENATE("config ap primary-base ",var_dns_wlc2," ",'AP-LIST_c9800'!B4," ",var_ip_wlc2)</f>
        <v>config ap primary-base de0572swlc20002 de0572ncap20001 10.254.164.195</v>
      </c>
    </row>
    <row r="6" spans="1:1">
      <c r="A6" s="103" t="str">
        <f>CONCATENATE("config ap primary-base ",var_dns_wlc2," ",'AP-LIST_c9800'!B5," ",var_ip_wlc2)</f>
        <v>config ap primary-base de0572swlc20002 de0572ncap20002 10.254.164.195</v>
      </c>
    </row>
    <row r="7" spans="1:1">
      <c r="A7" s="103" t="str">
        <f>CONCATENATE("config ap primary-base ",var_dns_wlc2," ",'AP-LIST_c9800'!B6," ",var_ip_wlc2)</f>
        <v>config ap primary-base de0572swlc20002 de0572ncap20003 10.254.164.195</v>
      </c>
    </row>
    <row r="8" spans="1:1">
      <c r="A8" s="103" t="str">
        <f>CONCATENATE("config ap primary-base ",var_dns_wlc2," ",'AP-LIST_c9800'!B7," ",var_ip_wlc2)</f>
        <v>config ap primary-base de0572swlc20002 de0572ncap20004 10.254.164.195</v>
      </c>
    </row>
    <row r="9" spans="1:1">
      <c r="A9" s="103" t="str">
        <f>CONCATENATE("config ap primary-base ",var_dns_wlc2," ",'AP-LIST_c9800'!B8," ",var_ip_wlc2)</f>
        <v>config ap primary-base de0572swlc20002 de0572ncap20005 10.254.164.195</v>
      </c>
    </row>
    <row r="10" spans="1:1">
      <c r="A10" s="103" t="str">
        <f>CONCATENATE("config ap primary-base ",var_dns_wlc2," ",'AP-LIST_c9800'!B9," ",var_ip_wlc2)</f>
        <v>config ap primary-base de0572swlc20002 de0572ncap20006 10.254.164.195</v>
      </c>
    </row>
    <row r="11" spans="1:1">
      <c r="A11" s="103" t="str">
        <f>CONCATENATE("config ap primary-base ",var_dns_wlc2," ",'AP-LIST_c9800'!B10," ",var_ip_wlc2)</f>
        <v>config ap primary-base de0572swlc20002 de0572ncap20007 10.254.164.195</v>
      </c>
    </row>
    <row r="12" spans="1:1">
      <c r="A12" s="103" t="str">
        <f>CONCATENATE("config ap primary-base ",var_dns_wlc2," ",'AP-LIST_c9800'!B11," ",var_ip_wlc2)</f>
        <v>config ap primary-base de0572swlc20002 de0572ncap20008 10.254.164.195</v>
      </c>
    </row>
    <row r="13" spans="1:1">
      <c r="A13" s="103" t="str">
        <f>CONCATENATE("config ap primary-base ",var_dns_wlc2," ",'AP-LIST_c9800'!B12," ",var_ip_wlc2)</f>
        <v>config ap primary-base de0572swlc20002 de0572ncap20009 10.254.164.195</v>
      </c>
    </row>
    <row r="14" spans="1:1">
      <c r="A14" s="103" t="str">
        <f>CONCATENATE("config ap primary-base ",var_dns_wlc2," ",'AP-LIST_c9800'!B13," ",var_ip_wlc2)</f>
        <v>config ap primary-base de0572swlc20002 de0572ncap20010 10.254.164.195</v>
      </c>
    </row>
    <row r="15" spans="1:1">
      <c r="A15" s="103" t="str">
        <f>CONCATENATE("config ap primary-base ",var_dns_wlc2," ",'AP-LIST_c9800'!B14," ",var_ip_wlc2)</f>
        <v>config ap primary-base de0572swlc20002 de0572ncap20011 10.254.164.195</v>
      </c>
    </row>
    <row r="16" spans="1:1">
      <c r="A16" s="103" t="str">
        <f>CONCATENATE("config ap primary-base ",var_dns_wlc2," ",'AP-LIST_c9800'!B15," ",var_ip_wlc2)</f>
        <v>config ap primary-base de0572swlc20002 de0572ncap20012 10.254.164.195</v>
      </c>
    </row>
    <row r="17" spans="1:1">
      <c r="A17" s="103" t="str">
        <f>CONCATENATE("config ap primary-base ",var_dns_wlc2," ",'AP-LIST_c9800'!B16," ",var_ip_wlc2)</f>
        <v>config ap primary-base de0572swlc20002 de0572ncap20013 10.254.164.195</v>
      </c>
    </row>
    <row r="18" spans="1:1">
      <c r="A18" s="103" t="str">
        <f>CONCATENATE("config ap primary-base ",var_dns_wlc2," ",'AP-LIST_c9800'!B17," ",var_ip_wlc2)</f>
        <v>config ap primary-base de0572swlc20002 de0572ncap20014 10.254.164.195</v>
      </c>
    </row>
    <row r="19" spans="1:1">
      <c r="A19" s="103" t="str">
        <f>CONCATENATE("config ap primary-base ",var_dns_wlc2," ",'AP-LIST_c9800'!B18," ",var_ip_wlc2)</f>
        <v>config ap primary-base de0572swlc20002 de0572ncap20015 10.254.164.195</v>
      </c>
    </row>
    <row r="20" spans="1:1">
      <c r="A20" s="103" t="str">
        <f>CONCATENATE("config ap primary-base ",var_dns_wlc2," ",'AP-LIST_c9800'!B19," ",var_ip_wlc2)</f>
        <v>config ap primary-base de0572swlc20002 de0572ncap20016 10.254.164.195</v>
      </c>
    </row>
    <row r="21" spans="1:1">
      <c r="A21" s="103" t="str">
        <f>CONCATENATE("config ap primary-base ",var_dns_wlc2," ",'AP-LIST_c9800'!B20," ",var_ip_wlc2)</f>
        <v>config ap primary-base de0572swlc20002 de0572ncap20017 10.254.164.195</v>
      </c>
    </row>
    <row r="22" spans="1:1">
      <c r="A22" s="103" t="str">
        <f>CONCATENATE("config ap primary-base ",var_dns_wlc2," ",'AP-LIST_c9800'!B21," ",var_ip_wlc2)</f>
        <v>config ap primary-base de0572swlc20002 de0572ncap20018 10.254.164.195</v>
      </c>
    </row>
    <row r="23" spans="1:1">
      <c r="A23" s="103" t="str">
        <f>CONCATENATE("config ap primary-base ",var_dns_wlc2," ",'AP-LIST_c9800'!B22," ",var_ip_wlc2)</f>
        <v>config ap primary-base de0572swlc20002 de0572ncap20019 10.254.164.195</v>
      </c>
    </row>
    <row r="24" spans="1:1">
      <c r="A24" s="103" t="str">
        <f>CONCATENATE("config ap primary-base ",var_dns_wlc2," ",'AP-LIST_c9800'!B23," ",var_ip_wlc2)</f>
        <v>config ap primary-base de0572swlc20002 de0572ncap20020 10.254.164.195</v>
      </c>
    </row>
    <row r="25" spans="1:1">
      <c r="A25" s="103" t="str">
        <f>CONCATENATE("config ap primary-base ",var_dns_wlc2," ",'AP-LIST_c9800'!B24," ",var_ip_wlc2)</f>
        <v>config ap primary-base de0572swlc20002 de0572ncap20021 10.254.164.195</v>
      </c>
    </row>
    <row r="26" spans="1:1">
      <c r="A26" s="103" t="str">
        <f>CONCATENATE("config ap primary-base ",var_dns_wlc2," ",'AP-LIST_c9800'!B25," ",var_ip_wlc2)</f>
        <v>config ap primary-base de0572swlc20002 de0572ncap20022 10.254.164.195</v>
      </c>
    </row>
    <row r="27" spans="1:1">
      <c r="A27" s="103" t="str">
        <f>CONCATENATE("config ap primary-base ",var_dns_wlc2," ",'AP-LIST_c9800'!B26," ",var_ip_wlc2)</f>
        <v>config ap primary-base de0572swlc20002 de0572ncap20023 10.254.164.195</v>
      </c>
    </row>
    <row r="28" spans="1:1">
      <c r="A28" s="103" t="str">
        <f>CONCATENATE("config ap primary-base ",var_dns_wlc2," ",'AP-LIST_c9800'!B27," ",var_ip_wlc2)</f>
        <v>config ap primary-base de0572swlc20002 de0572ncap20024 10.254.164.195</v>
      </c>
    </row>
    <row r="29" spans="1:1">
      <c r="A29" s="103" t="str">
        <f>CONCATENATE("config ap primary-base ",var_dns_wlc2," ",'AP-LIST_c9800'!B28," ",var_ip_wlc2)</f>
        <v>config ap primary-base de0572swlc20002 de0572ncap20025 10.254.164.195</v>
      </c>
    </row>
    <row r="30" spans="1:1">
      <c r="A30" s="103" t="str">
        <f>CONCATENATE("config ap primary-base ",var_dns_wlc2," ",'AP-LIST_c9800'!B29," ",var_ip_wlc2)</f>
        <v>config ap primary-base de0572swlc20002 de0572ncap20026 10.254.164.195</v>
      </c>
    </row>
    <row r="31" spans="1:1">
      <c r="A31" s="103" t="str">
        <f>CONCATENATE("config ap primary-base ",var_dns_wlc2," ",'AP-LIST_c9800'!B30," ",var_ip_wlc2)</f>
        <v>config ap primary-base de0572swlc20002 de0572ncap20027 10.254.164.195</v>
      </c>
    </row>
    <row r="32" spans="1:1">
      <c r="A32" s="103" t="str">
        <f>CONCATENATE("config ap primary-base ",var_dns_wlc2," ",'AP-LIST_c9800'!B31," ",var_ip_wlc2)</f>
        <v>config ap primary-base de0572swlc20002 de0572ncap20028 10.254.164.195</v>
      </c>
    </row>
    <row r="33" spans="1:1">
      <c r="A33" s="103" t="str">
        <f>CONCATENATE("config ap primary-base ",var_dns_wlc2," ",'AP-LIST_c9800'!B32," ",var_ip_wlc2)</f>
        <v>config ap primary-base de0572swlc20002 de0572ncap20029 10.254.164.195</v>
      </c>
    </row>
    <row r="34" spans="1:1">
      <c r="A34" s="103" t="str">
        <f>CONCATENATE("config ap primary-base ",var_dns_wlc2," ",'AP-LIST_c9800'!B33," ",var_ip_wlc2)</f>
        <v>config ap primary-base de0572swlc20002 de0572ncap20030 10.254.164.195</v>
      </c>
    </row>
    <row r="35" spans="1:1">
      <c r="A35" s="103" t="str">
        <f>CONCATENATE("config ap primary-base ",var_dns_wlc2," ",'AP-LIST_c9800'!B34," ",var_ip_wlc2)</f>
        <v>config ap primary-base de0572swlc20002 de0572ncap20031 10.254.164.195</v>
      </c>
    </row>
    <row r="36" spans="1:1">
      <c r="A36" s="103" t="str">
        <f>CONCATENATE("config ap primary-base ",var_dns_wlc2," ",'AP-LIST_c9800'!B35," ",var_ip_wlc2)</f>
        <v>config ap primary-base de0572swlc20002 de0572ncap20032 10.254.164.195</v>
      </c>
    </row>
    <row r="37" spans="1:1">
      <c r="A37" s="103" t="str">
        <f>CONCATENATE("config ap primary-base ",var_dns_wlc2," ",'AP-LIST_c9800'!B36," ",var_ip_wlc2)</f>
        <v>config ap primary-base de0572swlc20002 de0572ncap20033 10.254.164.195</v>
      </c>
    </row>
    <row r="38" spans="1:1">
      <c r="A38" s="103" t="str">
        <f>CONCATENATE("config ap primary-base ",var_dns_wlc2," ",'AP-LIST_c9800'!B37," ",var_ip_wlc2)</f>
        <v>config ap primary-base de0572swlc20002 de0572ncap20034 10.254.164.195</v>
      </c>
    </row>
    <row r="39" spans="1:1">
      <c r="A39" s="103" t="str">
        <f>CONCATENATE("config ap primary-base ",var_dns_wlc2," ",'AP-LIST_c9800'!B38," ",var_ip_wlc2)</f>
        <v>config ap primary-base de0572swlc20002 de0572ncap20035 10.254.164.195</v>
      </c>
    </row>
    <row r="40" spans="1:1">
      <c r="A40" s="103" t="str">
        <f>CONCATENATE("config ap primary-base ",var_dns_wlc2," ",'AP-LIST_c9800'!B39," ",var_ip_wlc2)</f>
        <v>config ap primary-base de0572swlc20002 de0572ncap20036 10.254.164.195</v>
      </c>
    </row>
    <row r="41" spans="1:1">
      <c r="A41" s="103" t="str">
        <f>CONCATENATE("config ap primary-base ",var_dns_wlc2," ",'AP-LIST_c9800'!B40," ",var_ip_wlc2)</f>
        <v>config ap primary-base de0572swlc20002 de0572ncap20037 10.254.164.195</v>
      </c>
    </row>
    <row r="42" spans="1:1">
      <c r="A42" s="103" t="str">
        <f>CONCATENATE("config ap primary-base ",var_dns_wlc2," ",'AP-LIST_c9800'!B41," ",var_ip_wlc2)</f>
        <v>config ap primary-base de0572swlc20002 de0572ncap20038 10.254.164.195</v>
      </c>
    </row>
    <row r="43" spans="1:1">
      <c r="A43" s="103" t="str">
        <f>CONCATENATE("config ap primary-base ",var_dns_wlc2," ",'AP-LIST_c9800'!B42," ",var_ip_wlc2)</f>
        <v>config ap primary-base de0572swlc20002 de0572ncap20039 10.254.164.195</v>
      </c>
    </row>
    <row r="44" spans="1:1">
      <c r="A44" s="103" t="str">
        <f>CONCATENATE("config ap primary-base ",var_dns_wlc2," ",'AP-LIST_c9800'!B43," ",var_ip_wlc2)</f>
        <v>config ap primary-base de0572swlc20002 de0572ncap20040 10.254.164.195</v>
      </c>
    </row>
    <row r="45" spans="1:1">
      <c r="A45" s="103" t="str">
        <f>CONCATENATE("config ap primary-base ",var_dns_wlc2," ",'AP-LIST_c9800'!B44," ",var_ip_wlc2)</f>
        <v>config ap primary-base de0572swlc20002 de0572ncap20041 10.254.164.195</v>
      </c>
    </row>
    <row r="46" spans="1:1">
      <c r="A46" s="103" t="str">
        <f>CONCATENATE("config ap primary-base ",var_dns_wlc2," ",'AP-LIST_c9800'!B45," ",var_ip_wlc2)</f>
        <v>config ap primary-base de0572swlc20002 de0572ncap20042 10.254.164.195</v>
      </c>
    </row>
    <row r="47" spans="1:1">
      <c r="A47" s="103" t="str">
        <f>CONCATENATE("config ap primary-base ",var_dns_wlc2," ",'AP-LIST_c9800'!B46," ",var_ip_wlc2)</f>
        <v>config ap primary-base de0572swlc20002 de0572ncap20043 10.254.164.195</v>
      </c>
    </row>
    <row r="48" spans="1:1">
      <c r="A48" s="103" t="str">
        <f>CONCATENATE("config ap primary-base ",var_dns_wlc2," ",'AP-LIST_c9800'!B47," ",var_ip_wlc2)</f>
        <v>config ap primary-base de0572swlc20002 de0572ncap20044 10.254.164.195</v>
      </c>
    </row>
    <row r="49" spans="1:1">
      <c r="A49" s="103" t="str">
        <f>CONCATENATE("config ap primary-base ",var_dns_wlc2," ",'AP-LIST_c9800'!B48," ",var_ip_wlc2)</f>
        <v>config ap primary-base de0572swlc20002 de0572ncap20045 10.254.164.195</v>
      </c>
    </row>
    <row r="50" spans="1:1">
      <c r="A50" s="103" t="str">
        <f>CONCATENATE("config ap primary-base ",var_dns_wlc2," ",'AP-LIST_c9800'!B49," ",var_ip_wlc2)</f>
        <v>config ap primary-base de0572swlc20002 de0572ncap20046 10.254.164.195</v>
      </c>
    </row>
    <row r="51" spans="1:1">
      <c r="A51" s="103" t="str">
        <f>CONCATENATE("config ap primary-base ",var_dns_wlc2," ",'AP-LIST_c9800'!B50," ",var_ip_wlc2)</f>
        <v>config ap primary-base de0572swlc20002 de0572ncap20047 10.254.164.195</v>
      </c>
    </row>
    <row r="52" spans="1:1">
      <c r="A52" s="103" t="str">
        <f>CONCATENATE("config ap primary-base ",var_dns_wlc2," ",'AP-LIST_c9800'!B51," ",var_ip_wlc2)</f>
        <v>config ap primary-base de0572swlc20002 de0572ncap20048 10.254.164.195</v>
      </c>
    </row>
    <row r="53" spans="1:1">
      <c r="A53" s="103" t="str">
        <f>CONCATENATE("config ap primary-base ",var_dns_wlc2," ",'AP-LIST_c9800'!B52," ",var_ip_wlc2)</f>
        <v>config ap primary-base de0572swlc20002 de0572ncap20049 10.254.164.195</v>
      </c>
    </row>
    <row r="54" spans="1:1">
      <c r="A54" s="103" t="str">
        <f>CONCATENATE("config ap primary-base ",var_dns_wlc2," ",'AP-LIST_c9800'!B53," ",var_ip_wlc2)</f>
        <v>config ap primary-base de0572swlc20002 de0572ncap20050 10.254.164.195</v>
      </c>
    </row>
    <row r="55" spans="1:1">
      <c r="A55" s="103" t="str">
        <f>CONCATENATE("config ap primary-base ",var_dns_wlc2," ",'AP-LIST_c9800'!B54," ",var_ip_wlc2)</f>
        <v>config ap primary-base de0572swlc20002 de0572ncap20051 10.254.164.195</v>
      </c>
    </row>
    <row r="56" spans="1:1">
      <c r="A56" s="103" t="str">
        <f>CONCATENATE("config ap primary-base ",var_dns_wlc2," ",'AP-LIST_c9800'!B55," ",var_ip_wlc2)</f>
        <v>config ap primary-base de0572swlc20002 de0572ncap20052 10.254.164.195</v>
      </c>
    </row>
    <row r="57" spans="1:1">
      <c r="A57" s="103" t="str">
        <f>CONCATENATE("config ap primary-base ",var_dns_wlc2," ",'AP-LIST_c9800'!B56," ",var_ip_wlc2)</f>
        <v>config ap primary-base de0572swlc20002 de0572ncap20053 10.254.164.195</v>
      </c>
    </row>
    <row r="58" spans="1:1">
      <c r="A58" s="103" t="str">
        <f>CONCATENATE("config ap primary-base ",var_dns_wlc2," ",'AP-LIST_c9800'!B57," ",var_ip_wlc2)</f>
        <v>config ap primary-base de0572swlc20002 de0572ncap20054 10.254.164.195</v>
      </c>
    </row>
    <row r="59" spans="1:1">
      <c r="A59" s="103" t="str">
        <f>CONCATENATE("config ap primary-base ",var_dns_wlc2," ",'AP-LIST_c9800'!B58," ",var_ip_wlc2)</f>
        <v>config ap primary-base de0572swlc20002 de0572ncap20055 10.254.164.195</v>
      </c>
    </row>
    <row r="60" spans="1:1">
      <c r="A60" s="103" t="str">
        <f>CONCATENATE("config ap primary-base ",var_dns_wlc2," ",'AP-LIST_c9800'!B59," ",var_ip_wlc2)</f>
        <v>config ap primary-base de0572swlc20002 de0572ncap20056 10.254.164.195</v>
      </c>
    </row>
    <row r="61" spans="1:1">
      <c r="A61" s="103" t="str">
        <f>CONCATENATE("config ap primary-base ",var_dns_wlc2," ",'AP-LIST_c9800'!B60," ",var_ip_wlc2)</f>
        <v>config ap primary-base de0572swlc20002 de0572ncap20057 10.254.164.195</v>
      </c>
    </row>
    <row r="62" spans="1:1">
      <c r="A62" s="103" t="str">
        <f>CONCATENATE("config ap primary-base ",var_dns_wlc2," ",'AP-LIST_c9800'!B61," ",var_ip_wlc2)</f>
        <v>config ap primary-base de0572swlc20002 de0572ncap20058 10.254.164.195</v>
      </c>
    </row>
    <row r="63" spans="1:1">
      <c r="A63" s="103" t="str">
        <f>CONCATENATE("config ap primary-base ",var_dns_wlc2," ",'AP-LIST_c9800'!B62," ",var_ip_wlc2)</f>
        <v>config ap primary-base de0572swlc20002 de0572ncap20059 10.254.164.195</v>
      </c>
    </row>
    <row r="64" spans="1:1">
      <c r="A64" s="103" t="str">
        <f>CONCATENATE("config ap primary-base ",var_dns_wlc2," ",'AP-LIST_c9800'!B63," ",var_ip_wlc2)</f>
        <v>config ap primary-base de0572swlc20002 de0572ncap20060 10.254.164.195</v>
      </c>
    </row>
    <row r="65" spans="1:1">
      <c r="A65" s="103" t="str">
        <f>CONCATENATE("config ap primary-base ",var_dns_wlc2," ",'AP-LIST_c9800'!B64," ",var_ip_wlc2)</f>
        <v>config ap primary-base de0572swlc20002 de0572ncap20061 10.254.164.195</v>
      </c>
    </row>
    <row r="66" spans="1:1">
      <c r="A66" s="103" t="str">
        <f>CONCATENATE("config ap primary-base ",var_dns_wlc2," ",'AP-LIST_c9800'!B65," ",var_ip_wlc2)</f>
        <v>config ap primary-base de0572swlc20002 de0572ncap20062 10.254.164.195</v>
      </c>
    </row>
    <row r="67" spans="1:1">
      <c r="A67" s="103" t="str">
        <f>CONCATENATE("config ap primary-base ",var_dns_wlc2," ",'AP-LIST_c9800'!B66," ",var_ip_wlc2)</f>
        <v>config ap primary-base de0572swlc20002 de0572ncap20063 10.254.164.195</v>
      </c>
    </row>
    <row r="68" spans="1:1">
      <c r="A68" s="103" t="str">
        <f>CONCATENATE("config ap primary-base ",var_dns_wlc2," ",'AP-LIST_c9800'!B67," ",var_ip_wlc2)</f>
        <v>config ap primary-base de0572swlc20002 de0572ncap20064 10.254.164.195</v>
      </c>
    </row>
    <row r="69" spans="1:1">
      <c r="A69" s="103" t="str">
        <f>CONCATENATE("config ap primary-base ",var_dns_wlc2," ",'AP-LIST_c9800'!B68," ",var_ip_wlc2)</f>
        <v>config ap primary-base de0572swlc20002 de0572ncap20065 10.254.164.195</v>
      </c>
    </row>
    <row r="70" spans="1:1">
      <c r="A70" s="103" t="str">
        <f>CONCATENATE("config ap primary-base ",var_dns_wlc2," ",'AP-LIST_c9800'!B69," ",var_ip_wlc2)</f>
        <v>config ap primary-base de0572swlc20002 de0572ncap20066 10.254.164.195</v>
      </c>
    </row>
    <row r="71" spans="1:1">
      <c r="A71" s="103" t="str">
        <f>CONCATENATE("config ap primary-base ",var_dns_wlc2," ",'AP-LIST_c9800'!B70," ",var_ip_wlc2)</f>
        <v>config ap primary-base de0572swlc20002 de0572ncap20067 10.254.164.195</v>
      </c>
    </row>
    <row r="72" spans="1:1">
      <c r="A72" s="103" t="str">
        <f>CONCATENATE("config ap primary-base ",var_dns_wlc2," ",'AP-LIST_c9800'!B71," ",var_ip_wlc2)</f>
        <v>config ap primary-base de0572swlc20002 de0572ncap20068 10.254.164.195</v>
      </c>
    </row>
    <row r="73" spans="1:1">
      <c r="A73" s="103" t="str">
        <f>CONCATENATE("config ap primary-base ",var_dns_wlc2," ",'AP-LIST_c9800'!B72," ",var_ip_wlc2)</f>
        <v>config ap primary-base de0572swlc20002 de0572ncap20069 10.254.164.195</v>
      </c>
    </row>
    <row r="74" spans="1:1">
      <c r="A74" s="103" t="str">
        <f>CONCATENATE("config ap primary-base ",var_dns_wlc2," ",'AP-LIST_c9800'!B73," ",var_ip_wlc2)</f>
        <v>config ap primary-base de0572swlc20002 de0572ncap20070 10.254.164.195</v>
      </c>
    </row>
    <row r="75" spans="1:1">
      <c r="A75" s="103" t="str">
        <f>CONCATENATE("config ap primary-base ",var_dns_wlc2," ",'AP-LIST_c9800'!B74," ",var_ip_wlc2)</f>
        <v>config ap primary-base de0572swlc20002 de0572ncap20071 10.254.164.195</v>
      </c>
    </row>
    <row r="76" spans="1:1">
      <c r="A76" s="103" t="str">
        <f>CONCATENATE("config ap primary-base ",var_dns_wlc2," ",'AP-LIST_c9800'!B75," ",var_ip_wlc2)</f>
        <v>config ap primary-base de0572swlc20002 de0572ncap20072 10.254.164.195</v>
      </c>
    </row>
    <row r="77" spans="1:1">
      <c r="A77" s="103" t="str">
        <f>CONCATENATE("config ap primary-base ",var_dns_wlc2," ",'AP-LIST_c9800'!B76," ",var_ip_wlc2)</f>
        <v>config ap primary-base de0572swlc20002 de0572ncap20073 10.254.164.195</v>
      </c>
    </row>
    <row r="78" spans="1:1">
      <c r="A78" s="103" t="str">
        <f>CONCATENATE("config ap primary-base ",var_dns_wlc2," ",'AP-LIST_c9800'!B77," ",var_ip_wlc2)</f>
        <v>config ap primary-base de0572swlc20002 de0572ncap20074 10.254.164.195</v>
      </c>
    </row>
    <row r="79" spans="1:1">
      <c r="A79" s="103" t="str">
        <f>CONCATENATE("config ap primary-base ",var_dns_wlc2," ",'AP-LIST_c9800'!B78," ",var_ip_wlc2)</f>
        <v>config ap primary-base de0572swlc20002 de0572ncap20075 10.254.164.195</v>
      </c>
    </row>
    <row r="80" spans="1:1">
      <c r="A80" s="103" t="str">
        <f>CONCATENATE("config ap primary-base ",var_dns_wlc2," ",'AP-LIST_c9800'!B79," ",var_ip_wlc2)</f>
        <v>config ap primary-base de0572swlc20002 de0572ncap20076 10.254.164.195</v>
      </c>
    </row>
    <row r="81" spans="1:1">
      <c r="A81" s="103" t="str">
        <f>CONCATENATE("config ap primary-base ",var_dns_wlc2," ",'AP-LIST_c9800'!B80," ",var_ip_wlc2)</f>
        <v>config ap primary-base de0572swlc20002 de0572ncap20077 10.254.164.195</v>
      </c>
    </row>
    <row r="82" spans="1:1">
      <c r="A82" s="103" t="str">
        <f>CONCATENATE("config ap primary-base ",var_dns_wlc2," ",'AP-LIST_c9800'!B81," ",var_ip_wlc2)</f>
        <v>config ap primary-base de0572swlc20002 de0572ncap20078 10.254.164.195</v>
      </c>
    </row>
    <row r="83" spans="1:1">
      <c r="A83" s="103" t="str">
        <f>CONCATENATE("config ap primary-base ",var_dns_wlc2," ",'AP-LIST_c9800'!B82," ",var_ip_wlc2)</f>
        <v>config ap primary-base de0572swlc20002 de0572ncap20079 10.254.164.195</v>
      </c>
    </row>
    <row r="84" spans="1:1">
      <c r="A84" s="103" t="str">
        <f>CONCATENATE("config ap primary-base ",var_dns_wlc2," ",'AP-LIST_c9800'!B83," ",var_ip_wlc2)</f>
        <v>config ap primary-base de0572swlc20002 de0572ncap20080 10.254.164.195</v>
      </c>
    </row>
    <row r="85" spans="1:1">
      <c r="A85" s="103" t="str">
        <f>CONCATENATE("config ap primary-base ",var_dns_wlc2," ",'AP-LIST_c9800'!B84," ",var_ip_wlc2)</f>
        <v>config ap primary-base de0572swlc20002 de0572ncap20081 10.254.164.195</v>
      </c>
    </row>
    <row r="86" spans="1:1">
      <c r="A86" s="103" t="str">
        <f>CONCATENATE("config ap primary-base ",var_dns_wlc2," ",'AP-LIST_c9800'!B85," ",var_ip_wlc2)</f>
        <v>config ap primary-base de0572swlc20002 de0572ncap20082 10.254.164.195</v>
      </c>
    </row>
    <row r="87" spans="1:1">
      <c r="A87" s="103" t="str">
        <f>CONCATENATE("config ap primary-base ",var_dns_wlc2," ",'AP-LIST_c9800'!B86," ",var_ip_wlc2)</f>
        <v>config ap primary-base de0572swlc20002 de0572ncap20083 10.254.164.195</v>
      </c>
    </row>
    <row r="88" spans="1:1">
      <c r="A88" s="103" t="str">
        <f>CONCATENATE("config ap primary-base ",var_dns_wlc2," ",'AP-LIST_c9800'!B87," ",var_ip_wlc2)</f>
        <v>config ap primary-base de0572swlc20002 de0572ncap20084 10.254.164.195</v>
      </c>
    </row>
    <row r="89" spans="1:1">
      <c r="A89" s="103" t="str">
        <f>CONCATENATE("config ap primary-base ",var_dns_wlc2," ",'AP-LIST_c9800'!B88," ",var_ip_wlc2)</f>
        <v>config ap primary-base de0572swlc20002 de0572ncap20085 10.254.164.195</v>
      </c>
    </row>
    <row r="90" spans="1:1">
      <c r="A90" s="103" t="str">
        <f>CONCATENATE("config ap primary-base ",var_dns_wlc2," ",'AP-LIST_c9800'!B89," ",var_ip_wlc2)</f>
        <v>config ap primary-base de0572swlc20002 de0572ncap20086 10.254.164.195</v>
      </c>
    </row>
    <row r="91" spans="1:1">
      <c r="A91" s="103" t="str">
        <f>CONCATENATE("config ap primary-base ",var_dns_wlc2," ",'AP-LIST_c9800'!B90," ",var_ip_wlc2)</f>
        <v>config ap primary-base de0572swlc20002 de0572ncap20087 10.254.164.195</v>
      </c>
    </row>
    <row r="92" spans="1:1">
      <c r="A92" s="103" t="str">
        <f>CONCATENATE("config ap primary-base ",var_dns_wlc2," ",'AP-LIST_c9800'!B91," ",var_ip_wlc2)</f>
        <v>config ap primary-base de0572swlc20002 de0572ncap20088 10.254.164.195</v>
      </c>
    </row>
    <row r="93" spans="1:1">
      <c r="A93" s="103" t="str">
        <f>CONCATENATE("config ap primary-base ",var_dns_wlc2," ",'AP-LIST_c9800'!B92," ",var_ip_wlc2)</f>
        <v>config ap primary-base de0572swlc20002 de0572ncap20089 10.254.164.195</v>
      </c>
    </row>
    <row r="94" spans="1:1">
      <c r="A94" s="103" t="str">
        <f>CONCATENATE("config ap primary-base ",var_dns_wlc2," ",'AP-LIST_c9800'!B93," ",var_ip_wlc2)</f>
        <v>config ap primary-base de0572swlc20002 de0572ncap20090 10.254.164.195</v>
      </c>
    </row>
    <row r="95" spans="1:1">
      <c r="A95" s="103" t="str">
        <f>CONCATENATE("config ap primary-base ",var_dns_wlc2," ",'AP-LIST_c9800'!B94," ",var_ip_wlc2)</f>
        <v>config ap primary-base de0572swlc20002 de0572ncap20091 10.254.164.195</v>
      </c>
    </row>
    <row r="96" spans="1:1">
      <c r="A96" s="103" t="str">
        <f>CONCATENATE("config ap primary-base ",var_dns_wlc2," ",'AP-LIST_c9800'!B95," ",var_ip_wlc2)</f>
        <v>config ap primary-base de0572swlc20002 de0572ncap20092 10.254.164.195</v>
      </c>
    </row>
    <row r="97" spans="1:1">
      <c r="A97" s="103" t="str">
        <f>CONCATENATE("config ap primary-base ",var_dns_wlc2," ",'AP-LIST_c9800'!B96," ",var_ip_wlc2)</f>
        <v>config ap primary-base de0572swlc20002 de0572ncap20093 10.254.164.195</v>
      </c>
    </row>
    <row r="98" spans="1:1">
      <c r="A98" s="103" t="str">
        <f>CONCATENATE("config ap primary-base ",var_dns_wlc2," ",'AP-LIST_c9800'!B97," ",var_ip_wlc2)</f>
        <v>config ap primary-base de0572swlc20002 de0572ncap20094 10.254.164.195</v>
      </c>
    </row>
    <row r="99" spans="1:1">
      <c r="A99" s="103" t="str">
        <f>CONCATENATE("config ap primary-base ",var_dns_wlc2," ",'AP-LIST_c9800'!B98," ",var_ip_wlc2)</f>
        <v>config ap primary-base de0572swlc20002 de0572ncap20095 10.254.164.195</v>
      </c>
    </row>
    <row r="100" spans="1:1">
      <c r="A100" s="103" t="str">
        <f>CONCATENATE("config ap primary-base ",var_dns_wlc2," ",'AP-LIST_c9800'!B99," ",var_ip_wlc2)</f>
        <v>config ap primary-base de0572swlc20002 de0572ncap20096 10.254.164.195</v>
      </c>
    </row>
    <row r="101" spans="1:1">
      <c r="A101" s="103" t="str">
        <f>CONCATENATE("config ap primary-base ",var_dns_wlc2," ",'AP-LIST_c9800'!B100," ",var_ip_wlc2)</f>
        <v>config ap primary-base de0572swlc20002 de0572ncap20097 10.254.164.195</v>
      </c>
    </row>
    <row r="102" spans="1:1">
      <c r="A102" s="103" t="str">
        <f>CONCATENATE("config ap primary-base ",var_dns_wlc2," ",'AP-LIST_c9800'!B101," ",var_ip_wlc2)</f>
        <v>config ap primary-base de0572swlc20002 de0572ncap20098 10.254.164.195</v>
      </c>
    </row>
    <row r="103" spans="1:1">
      <c r="A103" s="103" t="str">
        <f>CONCATENATE("config ap primary-base ",var_dns_wlc2," ",'AP-LIST_c9800'!B102," ",var_ip_wlc2)</f>
        <v>config ap primary-base de0572swlc20002 de0572ncap20099 10.254.164.195</v>
      </c>
    </row>
    <row r="104" spans="1:1">
      <c r="A104" s="103" t="str">
        <f>CONCATENATE("config ap primary-base ",var_dns_wlc2," ",'AP-LIST_c9800'!B103," ",var_ip_wlc2)</f>
        <v>config ap primary-base de0572swlc20002 de0572ncap20100 10.254.164.195</v>
      </c>
    </row>
    <row r="105" spans="1:1">
      <c r="A105" s="103" t="str">
        <f>CONCATENATE("config ap primary-base ",var_dns_wlc2," ",'AP-LIST_c9800'!B104," ",var_ip_wlc2)</f>
        <v>config ap primary-base de0572swlc20002 de0572ncap20101 10.254.164.195</v>
      </c>
    </row>
    <row r="106" spans="1:1">
      <c r="A106" s="103" t="str">
        <f>CONCATENATE("config ap primary-base ",var_dns_wlc2," ",'AP-LIST_c9800'!B105," ",var_ip_wlc2)</f>
        <v>config ap primary-base de0572swlc20002 de0572ncap20102 10.254.164.195</v>
      </c>
    </row>
    <row r="107" spans="1:1">
      <c r="A107" s="103" t="str">
        <f>CONCATENATE("config ap primary-base ",var_dns_wlc2," ",'AP-LIST_c9800'!B106," ",var_ip_wlc2)</f>
        <v>config ap primary-base de0572swlc20002 de0572ncap20103 10.254.164.195</v>
      </c>
    </row>
    <row r="108" spans="1:1">
      <c r="A108" s="103" t="str">
        <f>CONCATENATE("config ap primary-base ",var_dns_wlc2," ",'AP-LIST_c9800'!B107," ",var_ip_wlc2)</f>
        <v>config ap primary-base de0572swlc20002 # no free IP 10.254.164.195</v>
      </c>
    </row>
    <row r="109" spans="1:1">
      <c r="A109" s="103" t="str">
        <f>CONCATENATE("config ap primary-base ",var_dns_wlc2," ",'AP-LIST_c9800'!B108," ",var_ip_wlc2)</f>
        <v>config ap primary-base de0572swlc20002 # no free IP 10.254.164.195</v>
      </c>
    </row>
    <row r="110" spans="1:1">
      <c r="A110" s="103" t="str">
        <f>CONCATENATE("config ap primary-base ",var_dns_wlc2," ",'AP-LIST_c9800'!B109," ",var_ip_wlc2)</f>
        <v>config ap primary-base de0572swlc20002 # no free IP 10.254.164.195</v>
      </c>
    </row>
    <row r="111" spans="1:1">
      <c r="A111" s="103" t="str">
        <f>CONCATENATE("config ap primary-base ",var_dns_wlc2," ",'AP-LIST_c9800'!B110," ",var_ip_wlc2)</f>
        <v>config ap primary-base de0572swlc20002 # no free IP 10.254.164.195</v>
      </c>
    </row>
    <row r="112" spans="1:1">
      <c r="A112" s="103" t="str">
        <f>CONCATENATE("config ap primary-base ",var_dns_wlc2," ",'AP-LIST_c9800'!B111," ",var_ip_wlc2)</f>
        <v>config ap primary-base de0572swlc20002 # no free IP 10.254.164.195</v>
      </c>
    </row>
    <row r="113" spans="1:1">
      <c r="A113" s="103" t="str">
        <f>CONCATENATE("config ap primary-base ",var_dns_wlc2," ",'AP-LIST_c9800'!B112," ",var_ip_wlc2)</f>
        <v>config ap primary-base de0572swlc20002 # no free IP 10.254.164.195</v>
      </c>
    </row>
    <row r="114" spans="1:1">
      <c r="A114" s="103" t="str">
        <f>CONCATENATE("config ap primary-base ",var_dns_wlc2," ",'AP-LIST_c9800'!B113," ",var_ip_wlc2)</f>
        <v>config ap primary-base de0572swlc20002 # no free IP 10.254.164.195</v>
      </c>
    </row>
    <row r="115" spans="1:1">
      <c r="A115" s="103" t="str">
        <f>CONCATENATE("config ap primary-base ",var_dns_wlc2," ",'AP-LIST_c9800'!B114," ",var_ip_wlc2)</f>
        <v>config ap primary-base de0572swlc20002 # no free IP 10.254.164.195</v>
      </c>
    </row>
    <row r="116" spans="1:1">
      <c r="A116" s="103" t="str">
        <f>CONCATENATE("config ap primary-base ",var_dns_wlc2," ",'AP-LIST_c9800'!B115," ",var_ip_wlc2)</f>
        <v>config ap primary-base de0572swlc20002 # no free IP 10.254.164.195</v>
      </c>
    </row>
    <row r="117" spans="1:1">
      <c r="A117" s="103" t="str">
        <f>CONCATENATE("config ap primary-base ",var_dns_wlc2," ",'AP-LIST_c9800'!B116," ",var_ip_wlc2)</f>
        <v>config ap primary-base de0572swlc20002 # no free IP 10.254.164.195</v>
      </c>
    </row>
    <row r="118" spans="1:1">
      <c r="A118" s="103" t="str">
        <f>CONCATENATE("config ap primary-base ",var_dns_wlc2," ",'AP-LIST_c9800'!B117," ",var_ip_wlc2)</f>
        <v>config ap primary-base de0572swlc20002 # no free IP 10.254.164.195</v>
      </c>
    </row>
    <row r="119" spans="1:1">
      <c r="A119" s="103" t="str">
        <f>CONCATENATE("config ap primary-base ",var_dns_wlc2," ",'AP-LIST_c9800'!B118," ",var_ip_wlc2)</f>
        <v>config ap primary-base de0572swlc20002 # no free IP 10.254.164.195</v>
      </c>
    </row>
    <row r="120" spans="1:1">
      <c r="A120" s="103" t="str">
        <f>CONCATENATE("config ap primary-base ",var_dns_wlc2," ",'AP-LIST_c9800'!B119," ",var_ip_wlc2)</f>
        <v>config ap primary-base de0572swlc20002 # no free IP 10.254.164.195</v>
      </c>
    </row>
    <row r="121" spans="1:1">
      <c r="A121" s="103" t="str">
        <f>CONCATENATE("config ap primary-base ",var_dns_wlc2," ",'AP-LIST_c9800'!B120," ",var_ip_wlc2)</f>
        <v>config ap primary-base de0572swlc20002 # no free IP 10.254.164.195</v>
      </c>
    </row>
    <row r="122" spans="1:1">
      <c r="A122" s="103" t="str">
        <f>CONCATENATE("config ap primary-base ",var_dns_wlc2," ",'AP-LIST_c9800'!B121," ",var_ip_wlc2)</f>
        <v>config ap primary-base de0572swlc20002 # no free IP 10.254.164.195</v>
      </c>
    </row>
    <row r="123" spans="1:1">
      <c r="A123" s="103" t="str">
        <f>CONCATENATE("config ap primary-base ",var_dns_wlc2," ",'AP-LIST_c9800'!B122," ",var_ip_wlc2)</f>
        <v>config ap primary-base de0572swlc20002 # no free IP 10.254.164.195</v>
      </c>
    </row>
    <row r="124" spans="1:1">
      <c r="A124" s="103" t="str">
        <f>CONCATENATE("config ap primary-base ",var_dns_wlc2," ",'AP-LIST_c9800'!B123," ",var_ip_wlc2)</f>
        <v>config ap primary-base de0572swlc20002 # no free IP 10.254.164.195</v>
      </c>
    </row>
    <row r="125" spans="1:1">
      <c r="A125" s="103" t="str">
        <f>CONCATENATE("config ap primary-base ",var_dns_wlc2," ",'AP-LIST_c9800'!B124," ",var_ip_wlc2)</f>
        <v>config ap primary-base de0572swlc20002 # no free IP 10.254.164.195</v>
      </c>
    </row>
    <row r="126" spans="1:1">
      <c r="A126" s="103" t="str">
        <f>CONCATENATE("config ap primary-base ",var_dns_wlc2," ",'AP-LIST_c9800'!B125," ",var_ip_wlc2)</f>
        <v>config ap primary-base de0572swlc20002 # no free IP 10.254.164.195</v>
      </c>
    </row>
    <row r="127" spans="1:1">
      <c r="A127" s="103" t="str">
        <f>CONCATENATE("config ap primary-base ",var_dns_wlc2," ",'AP-LIST_c9800'!B126," ",var_ip_wlc2)</f>
        <v>config ap primary-base de0572swlc20002 # no free IP 10.254.164.195</v>
      </c>
    </row>
    <row r="128" spans="1:1">
      <c r="A128" s="103" t="str">
        <f>CONCATENATE("config ap primary-base ",var_dns_wlc2," ",'AP-LIST_c9800'!B127," ",var_ip_wlc2)</f>
        <v>config ap primary-base de0572swlc20002 # no free IP 10.254.164.195</v>
      </c>
    </row>
    <row r="129" spans="1:1">
      <c r="A129" s="103" t="str">
        <f>CONCATENATE("config ap primary-base ",var_dns_wlc2," ",'AP-LIST_c9800'!B128," ",var_ip_wlc2)</f>
        <v>config ap primary-base de0572swlc20002 # no free IP 10.254.164.195</v>
      </c>
    </row>
    <row r="130" spans="1:1">
      <c r="A130" s="103" t="str">
        <f>CONCATENATE("config ap primary-base ",var_dns_wlc2," ",'AP-LIST_c9800'!B129," ",var_ip_wlc2)</f>
        <v>config ap primary-base de0572swlc20002 # no free IP 10.254.164.195</v>
      </c>
    </row>
    <row r="131" spans="1:1">
      <c r="A131" s="103" t="str">
        <f>CONCATENATE("config ap primary-base ",var_dns_wlc2," ",'AP-LIST_c9800'!B130," ",var_ip_wlc2)</f>
        <v>config ap primary-base de0572swlc20002 # no free IP 10.254.164.195</v>
      </c>
    </row>
    <row r="132" spans="1:1">
      <c r="A132" s="103" t="str">
        <f>CONCATENATE("config ap primary-base ",var_dns_wlc2," ",'AP-LIST_c9800'!B131," ",var_ip_wlc2)</f>
        <v>config ap primary-base de0572swlc20002 # no free IP 10.254.164.195</v>
      </c>
    </row>
    <row r="133" spans="1:1">
      <c r="A133" s="103" t="str">
        <f>CONCATENATE("config ap primary-base ",var_dns_wlc2," ",'AP-LIST_c9800'!B132," ",var_ip_wlc2)</f>
        <v>config ap primary-base de0572swlc20002 # no free IP 10.254.164.195</v>
      </c>
    </row>
    <row r="134" spans="1:1">
      <c r="A134" s="103" t="str">
        <f>CONCATENATE("config ap primary-base ",var_dns_wlc2," ",'AP-LIST_c9800'!B133," ",var_ip_wlc2)</f>
        <v>config ap primary-base de0572swlc20002 # no free IP 10.254.164.195</v>
      </c>
    </row>
    <row r="135" spans="1:1">
      <c r="A135" s="103" t="str">
        <f>CONCATENATE("config ap primary-base ",var_dns_wlc2," ",'AP-LIST_c9800'!B134," ",var_ip_wlc2)</f>
        <v>config ap primary-base de0572swlc20002 # no free IP 10.254.164.195</v>
      </c>
    </row>
    <row r="136" spans="1:1">
      <c r="A136" s="103" t="str">
        <f>CONCATENATE("config ap primary-base ",var_dns_wlc2," ",'AP-LIST_c9800'!B135," ",var_ip_wlc2)</f>
        <v>config ap primary-base de0572swlc20002 # no free IP 10.254.164.195</v>
      </c>
    </row>
    <row r="137" spans="1:1">
      <c r="A137" s="103" t="str">
        <f>CONCATENATE("config ap primary-base ",var_dns_wlc2," ",'AP-LIST_c9800'!B136," ",var_ip_wlc2)</f>
        <v>config ap primary-base de0572swlc20002 # no free IP 10.254.164.195</v>
      </c>
    </row>
    <row r="138" spans="1:1">
      <c r="A138" s="103" t="str">
        <f>CONCATENATE("config ap primary-base ",var_dns_wlc2," ",'AP-LIST_c9800'!B137," ",var_ip_wlc2)</f>
        <v>config ap primary-base de0572swlc20002 # no free IP 10.254.164.195</v>
      </c>
    </row>
    <row r="139" spans="1:1">
      <c r="A139" s="103" t="str">
        <f>CONCATENATE("config ap primary-base ",var_dns_wlc2," ",'AP-LIST_c9800'!B138," ",var_ip_wlc2)</f>
        <v>config ap primary-base de0572swlc20002 # no free IP 10.254.164.195</v>
      </c>
    </row>
    <row r="140" spans="1:1">
      <c r="A140" s="103" t="str">
        <f>CONCATENATE("config ap primary-base ",var_dns_wlc2," ",'AP-LIST_c9800'!B139," ",var_ip_wlc2)</f>
        <v>config ap primary-base de0572swlc20002 # no free IP 10.254.164.195</v>
      </c>
    </row>
    <row r="141" spans="1:1">
      <c r="A141" s="103" t="str">
        <f>CONCATENATE("config ap primary-base ",var_dns_wlc2," ",'AP-LIST_c9800'!B140," ",var_ip_wlc2)</f>
        <v>config ap primary-base de0572swlc20002 # no free IP 10.254.164.195</v>
      </c>
    </row>
    <row r="142" spans="1:1">
      <c r="A142" s="103" t="str">
        <f>CONCATENATE("config ap primary-base ",var_dns_wlc2," ",'AP-LIST_c9800'!B141," ",var_ip_wlc2)</f>
        <v>config ap primary-base de0572swlc20002 # no free IP 10.254.164.195</v>
      </c>
    </row>
    <row r="143" spans="1:1">
      <c r="A143" s="103" t="str">
        <f>CONCATENATE("config ap primary-base ",var_dns_wlc2," ",'AP-LIST_c9800'!B142," ",var_ip_wlc2)</f>
        <v>config ap primary-base de0572swlc20002 # no free IP 10.254.164.195</v>
      </c>
    </row>
    <row r="144" spans="1:1">
      <c r="A144" s="103" t="str">
        <f>CONCATENATE("config ap primary-base ",var_dns_wlc2," ",'AP-LIST_c9800'!B143," ",var_ip_wlc2)</f>
        <v>config ap primary-base de0572swlc20002 # no free IP 10.254.164.195</v>
      </c>
    </row>
    <row r="145" spans="1:1">
      <c r="A145" s="103" t="str">
        <f>CONCATENATE("config ap primary-base ",var_dns_wlc2," ",'AP-LIST_c9800'!B144," ",var_ip_wlc2)</f>
        <v>config ap primary-base de0572swlc20002 # no free IP 10.254.164.195</v>
      </c>
    </row>
    <row r="146" spans="1:1">
      <c r="A146" s="103" t="str">
        <f>CONCATENATE("config ap primary-base ",var_dns_wlc2," ",'AP-LIST_c9800'!B145," ",var_ip_wlc2)</f>
        <v>config ap primary-base de0572swlc20002 # no free IP 10.254.164.195</v>
      </c>
    </row>
    <row r="147" spans="1:1">
      <c r="A147" s="103" t="str">
        <f>CONCATENATE("config ap primary-base ",var_dns_wlc2," ",'AP-LIST_c9800'!B146," ",var_ip_wlc2)</f>
        <v>config ap primary-base de0572swlc20002 # no free IP 10.254.164.195</v>
      </c>
    </row>
    <row r="148" spans="1:1">
      <c r="A148" s="103" t="str">
        <f>CONCATENATE("config ap primary-base ",var_dns_wlc2," ",'AP-LIST_c9800'!B147," ",var_ip_wlc2)</f>
        <v>config ap primary-base de0572swlc20002 # no free IP 10.254.164.195</v>
      </c>
    </row>
    <row r="149" spans="1:1">
      <c r="A149" s="103" t="str">
        <f>CONCATENATE("config ap primary-base ",var_dns_wlc2," ",'AP-LIST_c9800'!B148," ",var_ip_wlc2)</f>
        <v>config ap primary-base de0572swlc20002 # no free IP 10.254.164.195</v>
      </c>
    </row>
    <row r="150" spans="1:1">
      <c r="A150" s="103" t="str">
        <f>CONCATENATE("config ap primary-base ",var_dns_wlc2," ",'AP-LIST_c9800'!B149," ",var_ip_wlc2)</f>
        <v>config ap primary-base de0572swlc20002 # no free IP 10.254.164.195</v>
      </c>
    </row>
    <row r="151" spans="1:1">
      <c r="A151" s="103" t="str">
        <f>CONCATENATE("config ap primary-base ",var_dns_wlc2," ",'AP-LIST_c9800'!B150," ",var_ip_wlc2)</f>
        <v>config ap primary-base de0572swlc20002 # no free IP 10.254.164.195</v>
      </c>
    </row>
    <row r="152" spans="1:1">
      <c r="A152" s="103" t="str">
        <f>CONCATENATE("config ap primary-base ",var_dns_wlc2," ",'AP-LIST_c9800'!B151," ",var_ip_wlc2)</f>
        <v>config ap primary-base de0572swlc20002 # no free IP 10.254.164.195</v>
      </c>
    </row>
    <row r="153" spans="1:1">
      <c r="A153" s="103" t="str">
        <f>CONCATENATE("config ap primary-base ",var_dns_wlc2," ",'AP-LIST_c9800'!B152," ",var_ip_wlc2)</f>
        <v>config ap primary-base de0572swlc20002 # no free IP 10.254.164.195</v>
      </c>
    </row>
    <row r="154" spans="1:1">
      <c r="A154" s="103" t="str">
        <f>CONCATENATE("config ap primary-base ",var_dns_wlc2," ",'AP-LIST_c9800'!B153," ",var_ip_wlc2)</f>
        <v>config ap primary-base de0572swlc20002 # no free IP 10.254.164.195</v>
      </c>
    </row>
    <row r="155" spans="1:1">
      <c r="A155" s="103" t="str">
        <f>CONCATENATE("config ap primary-base ",var_dns_wlc2," ",'AP-LIST_c9800'!B154," ",var_ip_wlc2)</f>
        <v>config ap primary-base de0572swlc20002 # no free IP 10.254.164.195</v>
      </c>
    </row>
    <row r="156" spans="1:1">
      <c r="A156" s="103" t="str">
        <f>CONCATENATE("config ap primary-base ",var_dns_wlc2," ",'AP-LIST_c9800'!B155," ",var_ip_wlc2)</f>
        <v>config ap primary-base de0572swlc20002 # no free IP 10.254.164.195</v>
      </c>
    </row>
    <row r="157" spans="1:1">
      <c r="A157" s="103" t="str">
        <f>CONCATENATE("config ap primary-base ",var_dns_wlc2," ",'AP-LIST_c9800'!B156," ",var_ip_wlc2)</f>
        <v>config ap primary-base de0572swlc20002 # no free IP 10.254.164.195</v>
      </c>
    </row>
    <row r="158" spans="1:1">
      <c r="A158" s="103" t="str">
        <f>CONCATENATE("config ap primary-base ",var_dns_wlc2," ",'AP-LIST_c9800'!B157," ",var_ip_wlc2)</f>
        <v>config ap primary-base de0572swlc20002 # no free IP 10.254.164.195</v>
      </c>
    </row>
    <row r="159" spans="1:1">
      <c r="A159" s="103" t="str">
        <f>CONCATENATE("config ap primary-base ",var_dns_wlc2," ",'AP-LIST_c9800'!B158," ",var_ip_wlc2)</f>
        <v>config ap primary-base de0572swlc20002 # no free IP 10.254.164.195</v>
      </c>
    </row>
    <row r="160" spans="1:1">
      <c r="A160" s="103" t="str">
        <f>CONCATENATE("config ap primary-base ",var_dns_wlc2," ",'AP-LIST_c9800'!B159," ",var_ip_wlc2)</f>
        <v>config ap primary-base de0572swlc20002 # no free IP 10.254.164.195</v>
      </c>
    </row>
    <row r="161" spans="1:1">
      <c r="A161" s="103" t="str">
        <f>CONCATENATE("config ap primary-base ",var_dns_wlc2," ",'AP-LIST_c9800'!B160," ",var_ip_wlc2)</f>
        <v>config ap primary-base de0572swlc20002 # no free IP 10.254.164.195</v>
      </c>
    </row>
    <row r="162" spans="1:1">
      <c r="A162" s="103" t="str">
        <f>CONCATENATE("config ap primary-base ",var_dns_wlc2," ",'AP-LIST_c9800'!B161," ",var_ip_wlc2)</f>
        <v>config ap primary-base de0572swlc20002 # no free IP 10.254.164.195</v>
      </c>
    </row>
    <row r="163" spans="1:1">
      <c r="A163" s="103" t="str">
        <f>CONCATENATE("config ap primary-base ",var_dns_wlc2," ",'AP-LIST_c9800'!B162," ",var_ip_wlc2)</f>
        <v>config ap primary-base de0572swlc20002 # no free IP 10.254.164.195</v>
      </c>
    </row>
    <row r="164" spans="1:1">
      <c r="A164" s="103" t="str">
        <f>CONCATENATE("config ap primary-base ",var_dns_wlc2," ",'AP-LIST_c9800'!B163," ",var_ip_wlc2)</f>
        <v>config ap primary-base de0572swlc20002 # no free IP 10.254.164.195</v>
      </c>
    </row>
    <row r="165" spans="1:1">
      <c r="A165" s="103" t="str">
        <f>CONCATENATE("config ap primary-base ",var_dns_wlc2," ",'AP-LIST_c9800'!B164," ",var_ip_wlc2)</f>
        <v>config ap primary-base de0572swlc20002 # no free IP 10.254.164.195</v>
      </c>
    </row>
    <row r="166" spans="1:1">
      <c r="A166" s="103" t="str">
        <f>CONCATENATE("config ap primary-base ",var_dns_wlc2," ",'AP-LIST_c9800'!B165," ",var_ip_wlc2)</f>
        <v>config ap primary-base de0572swlc20002 # no free IP 10.254.164.195</v>
      </c>
    </row>
    <row r="167" spans="1:1">
      <c r="A167" s="103" t="str">
        <f>CONCATENATE("config ap primary-base ",var_dns_wlc2," ",'AP-LIST_c9800'!B166," ",var_ip_wlc2)</f>
        <v>config ap primary-base de0572swlc20002 # no free IP 10.254.164.195</v>
      </c>
    </row>
    <row r="168" spans="1:1">
      <c r="A168" s="103" t="str">
        <f>CONCATENATE("config ap primary-base ",var_dns_wlc2," ",'AP-LIST_c9800'!B167," ",var_ip_wlc2)</f>
        <v>config ap primary-base de0572swlc20002 # no free IP 10.254.164.195</v>
      </c>
    </row>
    <row r="169" spans="1:1">
      <c r="A169" s="103" t="str">
        <f>CONCATENATE("config ap primary-base ",var_dns_wlc2," ",'AP-LIST_c9800'!B168," ",var_ip_wlc2)</f>
        <v>config ap primary-base de0572swlc20002 # no free IP 10.254.164.195</v>
      </c>
    </row>
    <row r="170" spans="1:1">
      <c r="A170" s="103" t="str">
        <f>CONCATENATE("config ap primary-base ",var_dns_wlc2," ",'AP-LIST_c9800'!B169," ",var_ip_wlc2)</f>
        <v>config ap primary-base de0572swlc20002 # no free IP 10.254.164.195</v>
      </c>
    </row>
    <row r="171" spans="1:1">
      <c r="A171" s="103" t="str">
        <f>CONCATENATE("config ap primary-base ",var_dns_wlc2," ",'AP-LIST_c9800'!B170," ",var_ip_wlc2)</f>
        <v>config ap primary-base de0572swlc20002 # no free IP 10.254.164.195</v>
      </c>
    </row>
    <row r="172" spans="1:1">
      <c r="A172" s="103" t="str">
        <f>CONCATENATE("config ap primary-base ",var_dns_wlc2," ",'AP-LIST_c9800'!B171," ",var_ip_wlc2)</f>
        <v>config ap primary-base de0572swlc20002 # no free IP 10.254.164.195</v>
      </c>
    </row>
    <row r="173" spans="1:1">
      <c r="A173" s="103" t="str">
        <f>CONCATENATE("config ap primary-base ",var_dns_wlc2," ",'AP-LIST_c9800'!B172," ",var_ip_wlc2)</f>
        <v>config ap primary-base de0572swlc20002 # no free IP 10.254.164.195</v>
      </c>
    </row>
    <row r="174" spans="1:1">
      <c r="A174" s="103" t="str">
        <f>CONCATENATE("config ap primary-base ",var_dns_wlc2," ",'AP-LIST_c9800'!B173," ",var_ip_wlc2)</f>
        <v>config ap primary-base de0572swlc20002 # no free IP 10.254.164.195</v>
      </c>
    </row>
    <row r="175" spans="1:1">
      <c r="A175" s="103" t="str">
        <f>CONCATENATE("config ap primary-base ",var_dns_wlc2," ",'AP-LIST_c9800'!B174," ",var_ip_wlc2)</f>
        <v>config ap primary-base de0572swlc20002 # no free IP 10.254.164.195</v>
      </c>
    </row>
    <row r="176" spans="1:1">
      <c r="A176" s="103" t="str">
        <f>CONCATENATE("config ap primary-base ",var_dns_wlc2," ",'AP-LIST_c9800'!B175," ",var_ip_wlc2)</f>
        <v>config ap primary-base de0572swlc20002 # no free IP 10.254.164.195</v>
      </c>
    </row>
    <row r="177" spans="1:1">
      <c r="A177" s="103" t="str">
        <f>CONCATENATE("config ap primary-base ",var_dns_wlc2," ",'AP-LIST_c9800'!B176," ",var_ip_wlc2)</f>
        <v>config ap primary-base de0572swlc20002 # no free IP 10.254.164.195</v>
      </c>
    </row>
    <row r="178" spans="1:1">
      <c r="A178" s="103" t="str">
        <f>CONCATENATE("config ap primary-base ",var_dns_wlc2," ",'AP-LIST_c9800'!B177," ",var_ip_wlc2)</f>
        <v>config ap primary-base de0572swlc20002 # no free IP 10.254.164.195</v>
      </c>
    </row>
    <row r="179" spans="1:1">
      <c r="A179" s="103" t="str">
        <f>CONCATENATE("config ap primary-base ",var_dns_wlc2," ",'AP-LIST_c9800'!B178," ",var_ip_wlc2)</f>
        <v>config ap primary-base de0572swlc20002 # no free IP 10.254.164.195</v>
      </c>
    </row>
    <row r="180" spans="1:1">
      <c r="A180" s="103" t="str">
        <f>CONCATENATE("config ap primary-base ",var_dns_wlc2," ",'AP-LIST_c9800'!B179," ",var_ip_wlc2)</f>
        <v>config ap primary-base de0572swlc20002 # no free IP 10.254.164.195</v>
      </c>
    </row>
    <row r="181" spans="1:1">
      <c r="A181" s="103" t="str">
        <f>CONCATENATE("config ap primary-base ",var_dns_wlc2," ",'AP-LIST_c9800'!B180," ",var_ip_wlc2)</f>
        <v>config ap primary-base de0572swlc20002 # no free IP 10.254.164.195</v>
      </c>
    </row>
    <row r="182" spans="1:1">
      <c r="A182" s="103" t="str">
        <f>CONCATENATE("config ap primary-base ",var_dns_wlc2," ",'AP-LIST_c9800'!B181," ",var_ip_wlc2)</f>
        <v>config ap primary-base de0572swlc20002 # no free IP 10.254.164.195</v>
      </c>
    </row>
    <row r="183" spans="1:1">
      <c r="A183" s="103" t="str">
        <f>CONCATENATE("config ap primary-base ",var_dns_wlc2," ",'AP-LIST_c9800'!B182," ",var_ip_wlc2)</f>
        <v>config ap primary-base de0572swlc20002 # no free IP 10.254.164.195</v>
      </c>
    </row>
    <row r="184" spans="1:1">
      <c r="A184" s="103" t="str">
        <f>CONCATENATE("config ap primary-base ",var_dns_wlc2," ",'AP-LIST_c9800'!B183," ",var_ip_wlc2)</f>
        <v>config ap primary-base de0572swlc20002 # no free IP 10.254.164.195</v>
      </c>
    </row>
    <row r="185" spans="1:1">
      <c r="A185" s="103" t="str">
        <f>CONCATENATE("config ap primary-base ",var_dns_wlc2," ",'AP-LIST_c9800'!B184," ",var_ip_wlc2)</f>
        <v>config ap primary-base de0572swlc20002 # no free IP 10.254.164.195</v>
      </c>
    </row>
    <row r="186" spans="1:1">
      <c r="A186" s="103" t="str">
        <f>CONCATENATE("config ap primary-base ",var_dns_wlc2," ",'AP-LIST_c9800'!B185," ",var_ip_wlc2)</f>
        <v>config ap primary-base de0572swlc20002 # no free IP 10.254.164.195</v>
      </c>
    </row>
    <row r="187" spans="1:1">
      <c r="A187" s="103" t="str">
        <f>CONCATENATE("config ap primary-base ",var_dns_wlc2," ",'AP-LIST_c9800'!B186," ",var_ip_wlc2)</f>
        <v>config ap primary-base de0572swlc20002 # no free IP 10.254.164.195</v>
      </c>
    </row>
    <row r="188" spans="1:1">
      <c r="A188" s="103" t="str">
        <f>CONCATENATE("config ap primary-base ",var_dns_wlc2," ",'AP-LIST_c9800'!B187," ",var_ip_wlc2)</f>
        <v>config ap primary-base de0572swlc20002 # no free IP 10.254.164.195</v>
      </c>
    </row>
    <row r="189" spans="1:1">
      <c r="A189" s="103" t="str">
        <f>CONCATENATE("config ap primary-base ",var_dns_wlc2," ",'AP-LIST_c9800'!B188," ",var_ip_wlc2)</f>
        <v>config ap primary-base de0572swlc20002 # no free IP 10.254.164.195</v>
      </c>
    </row>
    <row r="190" spans="1:1">
      <c r="A190" s="103" t="str">
        <f>CONCATENATE("config ap primary-base ",var_dns_wlc2," ",'AP-LIST_c9800'!B189," ",var_ip_wlc2)</f>
        <v>config ap primary-base de0572swlc20002 # no free IP 10.254.164.195</v>
      </c>
    </row>
    <row r="191" spans="1:1">
      <c r="A191" s="103" t="str">
        <f>CONCATENATE("config ap primary-base ",var_dns_wlc2," ",'AP-LIST_c9800'!B190," ",var_ip_wlc2)</f>
        <v>config ap primary-base de0572swlc20002 # no free IP 10.254.164.195</v>
      </c>
    </row>
    <row r="192" spans="1:1">
      <c r="A192" s="103" t="str">
        <f>CONCATENATE("config ap primary-base ",var_dns_wlc2," ",'AP-LIST_c9800'!B191," ",var_ip_wlc2)</f>
        <v>config ap primary-base de0572swlc20002 # no free IP 10.254.164.195</v>
      </c>
    </row>
    <row r="193" spans="1:1">
      <c r="A193" s="103" t="str">
        <f>CONCATENATE("config ap primary-base ",var_dns_wlc2," ",'AP-LIST_c9800'!B192," ",var_ip_wlc2)</f>
        <v>config ap primary-base de0572swlc20002 # no free IP 10.254.164.195</v>
      </c>
    </row>
    <row r="194" spans="1:1">
      <c r="A194" s="103" t="str">
        <f>CONCATENATE("config ap primary-base ",var_dns_wlc2," ",'AP-LIST_c9800'!B193," ",var_ip_wlc2)</f>
        <v>config ap primary-base de0572swlc20002 # no free IP 10.254.164.195</v>
      </c>
    </row>
    <row r="195" spans="1:1">
      <c r="A195" s="103" t="str">
        <f>CONCATENATE("config ap primary-base ",var_dns_wlc2," ",'AP-LIST_c9800'!B194," ",var_ip_wlc2)</f>
        <v>config ap primary-base de0572swlc20002 # no free IP 10.254.164.195</v>
      </c>
    </row>
    <row r="196" spans="1:1">
      <c r="A196" s="103" t="str">
        <f>CONCATENATE("config ap primary-base ",var_dns_wlc2," ",'AP-LIST_c9800'!B195," ",var_ip_wlc2)</f>
        <v>config ap primary-base de0572swlc20002 # no free IP 10.254.164.195</v>
      </c>
    </row>
    <row r="197" spans="1:1">
      <c r="A197" s="103" t="str">
        <f>CONCATENATE("config ap primary-base ",var_dns_wlc2," ",'AP-LIST_c9800'!B196," ",var_ip_wlc2)</f>
        <v>config ap primary-base de0572swlc20002 # no free IP 10.254.164.195</v>
      </c>
    </row>
    <row r="198" spans="1:1">
      <c r="A198" s="103" t="str">
        <f>CONCATENATE("config ap primary-base ",var_dns_wlc2," ",'AP-LIST_c9800'!B197," ",var_ip_wlc2)</f>
        <v>config ap primary-base de0572swlc20002 # no free IP 10.254.164.195</v>
      </c>
    </row>
    <row r="199" spans="1:1">
      <c r="A199" s="103" t="str">
        <f>CONCATENATE("config ap primary-base ",var_dns_wlc2," ",'AP-LIST_c9800'!B198," ",var_ip_wlc2)</f>
        <v>config ap primary-base de0572swlc20002 # no free IP 10.254.164.195</v>
      </c>
    </row>
    <row r="200" spans="1:1">
      <c r="A200" s="103" t="str">
        <f>CONCATENATE("config ap primary-base ",var_dns_wlc2," ",'AP-LIST_c9800'!B199," ",var_ip_wlc2)</f>
        <v>config ap primary-base de0572swlc20002 # no free IP 10.254.164.195</v>
      </c>
    </row>
    <row r="201" spans="1:1">
      <c r="A201" s="103" t="str">
        <f>CONCATENATE("config ap primary-base ",var_dns_wlc2," ",'AP-LIST_c9800'!B200," ",var_ip_wlc2)</f>
        <v>config ap primary-base de0572swlc20002 # no free IP 10.254.164.195</v>
      </c>
    </row>
    <row r="202" spans="1:1">
      <c r="A202" s="103" t="str">
        <f>CONCATENATE("config ap primary-base ",var_dns_wlc2," ",'AP-LIST_c9800'!B201," ",var_ip_wlc2)</f>
        <v>config ap primary-base de0572swlc20002 # no free IP 10.254.164.195</v>
      </c>
    </row>
    <row r="203" spans="1:1">
      <c r="A203" s="103" t="str">
        <f>CONCATENATE("config ap primary-base ",var_dns_wlc2," ",'AP-LIST_c9800'!B202," ",var_ip_wlc2)</f>
        <v>config ap primary-base de0572swlc20002 # no free IP 10.254.164.195</v>
      </c>
    </row>
    <row r="204" spans="1:1">
      <c r="A204" s="103" t="str">
        <f>CONCATENATE("config ap primary-base ",var_dns_wlc2," ",'AP-LIST_c9800'!B203," ",var_ip_wlc2)</f>
        <v>config ap primary-base de0572swlc20002 # no free IP 10.254.164.195</v>
      </c>
    </row>
    <row r="205" spans="1:1">
      <c r="A205" s="103" t="str">
        <f>CONCATENATE("config ap primary-base ",var_dns_wlc2," ",'AP-LIST_c9800'!B204," ",var_ip_wlc2)</f>
        <v>config ap primary-base de0572swlc20002 # no free IP 10.254.164.195</v>
      </c>
    </row>
    <row r="206" spans="1:1">
      <c r="A206" s="103" t="str">
        <f>CONCATENATE("config ap primary-base ",var_dns_wlc2," ",'AP-LIST_c9800'!B205," ",var_ip_wlc2)</f>
        <v>config ap primary-base de0572swlc20002 # no free IP 10.254.164.195</v>
      </c>
    </row>
    <row r="207" spans="1:1">
      <c r="A207" s="103" t="str">
        <f>CONCATENATE("config ap primary-base ",var_dns_wlc2," ",'AP-LIST_c9800'!B206," ",var_ip_wlc2)</f>
        <v>config ap primary-base de0572swlc20002 # no free IP 10.254.164.195</v>
      </c>
    </row>
    <row r="208" spans="1:1">
      <c r="A208" s="103" t="str">
        <f>CONCATENATE("config ap primary-base ",var_dns_wlc2," ",'AP-LIST_c9800'!B207," ",var_ip_wlc2)</f>
        <v>config ap primary-base de0572swlc20002 # no free IP 10.254.164.195</v>
      </c>
    </row>
    <row r="209" spans="1:1">
      <c r="A209" s="103" t="str">
        <f>CONCATENATE("config ap primary-base ",var_dns_wlc2," ",'AP-LIST_c9800'!B208," ",var_ip_wlc2)</f>
        <v>config ap primary-base de0572swlc20002 # no free IP 10.254.164.195</v>
      </c>
    </row>
    <row r="210" spans="1:1">
      <c r="A210" s="103" t="str">
        <f>CONCATENATE("config ap primary-base ",var_dns_wlc2," ",'AP-LIST_c9800'!B209," ",var_ip_wlc2)</f>
        <v>config ap primary-base de0572swlc20002 # no free IP 10.254.164.195</v>
      </c>
    </row>
    <row r="211" spans="1:1">
      <c r="A211" s="103" t="str">
        <f>CONCATENATE("config ap primary-base ",var_dns_wlc2," ",'AP-LIST_c9800'!B210," ",var_ip_wlc2)</f>
        <v>config ap primary-base de0572swlc20002 # no free IP 10.254.164.195</v>
      </c>
    </row>
    <row r="212" spans="1:1">
      <c r="A212" s="103" t="str">
        <f>CONCATENATE("config ap primary-base ",var_dns_wlc2," ",'AP-LIST_c9800'!B211," ",var_ip_wlc2)</f>
        <v>config ap primary-base de0572swlc20002 # no free IP 10.254.164.195</v>
      </c>
    </row>
    <row r="213" spans="1:1">
      <c r="A213" s="103" t="str">
        <f>CONCATENATE("config ap primary-base ",var_dns_wlc2," ",'AP-LIST_c9800'!B212," ",var_ip_wlc2)</f>
        <v>config ap primary-base de0572swlc20002 # no free IP 10.254.164.195</v>
      </c>
    </row>
    <row r="214" spans="1:1">
      <c r="A214" s="103" t="str">
        <f>CONCATENATE("config ap primary-base ",var_dns_wlc2," ",'AP-LIST_c9800'!B213," ",var_ip_wlc2)</f>
        <v>config ap primary-base de0572swlc20002 # no free IP 10.254.164.195</v>
      </c>
    </row>
    <row r="215" spans="1:1">
      <c r="A215" s="103" t="str">
        <f>CONCATENATE("config ap primary-base ",var_dns_wlc2," ",'AP-LIST_c9800'!B214," ",var_ip_wlc2)</f>
        <v>config ap primary-base de0572swlc20002 # no free IP 10.254.164.195</v>
      </c>
    </row>
    <row r="216" spans="1:1">
      <c r="A216" s="103" t="str">
        <f>CONCATENATE("config ap primary-base ",var_dns_wlc2," ",'AP-LIST_c9800'!B215," ",var_ip_wlc2)</f>
        <v>config ap primary-base de0572swlc20002 # no free IP 10.254.164.195</v>
      </c>
    </row>
    <row r="217" spans="1:1">
      <c r="A217" s="103" t="str">
        <f>CONCATENATE("config ap primary-base ",var_dns_wlc2," ",'AP-LIST_c9800'!B216," ",var_ip_wlc2)</f>
        <v>config ap primary-base de0572swlc20002 # no free IP 10.254.164.195</v>
      </c>
    </row>
    <row r="218" spans="1:1">
      <c r="A218" s="103" t="str">
        <f>CONCATENATE("config ap primary-base ",var_dns_wlc2," ",'AP-LIST_c9800'!B217," ",var_ip_wlc2)</f>
        <v>config ap primary-base de0572swlc20002 # no free IP 10.254.164.195</v>
      </c>
    </row>
    <row r="219" spans="1:1">
      <c r="A219" s="103" t="str">
        <f>CONCATENATE("config ap primary-base ",var_dns_wlc2," ",'AP-LIST_c9800'!B218," ",var_ip_wlc2)</f>
        <v>config ap primary-base de0572swlc20002 # no free IP 10.254.164.195</v>
      </c>
    </row>
    <row r="220" spans="1:1">
      <c r="A220" s="103" t="str">
        <f>CONCATENATE("config ap primary-base ",var_dns_wlc2," ",'AP-LIST_c9800'!B219," ",var_ip_wlc2)</f>
        <v>config ap primary-base de0572swlc20002 # no free IP 10.254.164.195</v>
      </c>
    </row>
    <row r="221" spans="1:1">
      <c r="A221" s="103" t="str">
        <f>CONCATENATE("config ap primary-base ",var_dns_wlc2," ",'AP-LIST_c9800'!B220," ",var_ip_wlc2)</f>
        <v>config ap primary-base de0572swlc20002 # no free IP 10.254.164.195</v>
      </c>
    </row>
    <row r="222" spans="1:1">
      <c r="A222" s="103" t="str">
        <f>CONCATENATE("config ap primary-base ",var_dns_wlc2," ",'AP-LIST_c9800'!B221," ",var_ip_wlc2)</f>
        <v>config ap primary-base de0572swlc20002 # no free IP 10.254.164.195</v>
      </c>
    </row>
    <row r="223" spans="1:1">
      <c r="A223" s="103" t="str">
        <f>CONCATENATE("config ap primary-base ",var_dns_wlc2," ",'AP-LIST_c9800'!B222," ",var_ip_wlc2)</f>
        <v>config ap primary-base de0572swlc20002 # no free IP 10.254.164.195</v>
      </c>
    </row>
    <row r="224" spans="1:1">
      <c r="A224" s="103" t="str">
        <f>CONCATENATE("config ap primary-base ",var_dns_wlc2," ",'AP-LIST_c9800'!B223," ",var_ip_wlc2)</f>
        <v>config ap primary-base de0572swlc20002 # no free IP 10.254.164.195</v>
      </c>
    </row>
    <row r="225" spans="1:1">
      <c r="A225" s="103" t="str">
        <f>CONCATENATE("config ap primary-base ",var_dns_wlc2," ",'AP-LIST_c9800'!B224," ",var_ip_wlc2)</f>
        <v>config ap primary-base de0572swlc20002 # no free IP 10.254.164.195</v>
      </c>
    </row>
    <row r="226" spans="1:1">
      <c r="A226" s="103" t="str">
        <f>CONCATENATE("config ap primary-base ",var_dns_wlc2," ",'AP-LIST_c9800'!B225," ",var_ip_wlc2)</f>
        <v>config ap primary-base de0572swlc20002 # no free IP 10.254.164.195</v>
      </c>
    </row>
    <row r="227" spans="1:1">
      <c r="A227" s="103" t="str">
        <f>CONCATENATE("config ap primary-base ",var_dns_wlc2," ",'AP-LIST_c9800'!B226," ",var_ip_wlc2)</f>
        <v>config ap primary-base de0572swlc20002 # no free IP 10.254.164.195</v>
      </c>
    </row>
    <row r="228" spans="1:1">
      <c r="A228" s="103" t="str">
        <f>CONCATENATE("config ap primary-base ",var_dns_wlc2," ",'AP-LIST_c9800'!B227," ",var_ip_wlc2)</f>
        <v>config ap primary-base de0572swlc20002 # no free IP 10.254.164.195</v>
      </c>
    </row>
    <row r="229" spans="1:1">
      <c r="A229" s="103" t="str">
        <f>CONCATENATE("config ap primary-base ",var_dns_wlc2," ",'AP-LIST_c9800'!B228," ",var_ip_wlc2)</f>
        <v>config ap primary-base de0572swlc20002 # no free IP 10.254.164.195</v>
      </c>
    </row>
    <row r="230" spans="1:1">
      <c r="A230" s="103" t="str">
        <f>CONCATENATE("config ap primary-base ",var_dns_wlc2," ",'AP-LIST_c9800'!B229," ",var_ip_wlc2)</f>
        <v>config ap primary-base de0572swlc20002 # no free IP 10.254.164.195</v>
      </c>
    </row>
    <row r="231" spans="1:1">
      <c r="A231" s="103" t="str">
        <f>CONCATENATE("config ap primary-base ",var_dns_wlc2," ",'AP-LIST_c9800'!B230," ",var_ip_wlc2)</f>
        <v>config ap primary-base de0572swlc20002 # no free IP 10.254.164.195</v>
      </c>
    </row>
    <row r="232" spans="1:1">
      <c r="A232" s="103" t="str">
        <f>CONCATENATE("config ap primary-base ",var_dns_wlc2," ",'AP-LIST_c9800'!B231," ",var_ip_wlc2)</f>
        <v>config ap primary-base de0572swlc20002 # no free IP 10.254.164.195</v>
      </c>
    </row>
    <row r="233" spans="1:1">
      <c r="A233" s="103" t="str">
        <f>CONCATENATE("config ap primary-base ",var_dns_wlc2," ",'AP-LIST_c9800'!B232," ",var_ip_wlc2)</f>
        <v>config ap primary-base de0572swlc20002 # no free IP 10.254.164.195</v>
      </c>
    </row>
    <row r="234" spans="1:1">
      <c r="A234" s="103" t="str">
        <f>CONCATENATE("config ap primary-base ",var_dns_wlc2," ",'AP-LIST_c9800'!B233," ",var_ip_wlc2)</f>
        <v>config ap primary-base de0572swlc20002 # no free IP 10.254.164.195</v>
      </c>
    </row>
    <row r="235" spans="1:1">
      <c r="A235" s="103" t="str">
        <f>CONCATENATE("config ap primary-base ",var_dns_wlc2," ",'AP-LIST_c9800'!B234," ",var_ip_wlc2)</f>
        <v>config ap primary-base de0572swlc20002 # no free IP 10.254.164.195</v>
      </c>
    </row>
    <row r="236" spans="1:1">
      <c r="A236" s="103" t="str">
        <f>CONCATENATE("config ap primary-base ",var_dns_wlc2," ",'AP-LIST_c9800'!B235," ",var_ip_wlc2)</f>
        <v>config ap primary-base de0572swlc20002 # no free IP 10.254.164.195</v>
      </c>
    </row>
    <row r="237" spans="1:1">
      <c r="A237" s="103" t="str">
        <f>CONCATENATE("config ap primary-base ",var_dns_wlc2," ",'AP-LIST_c9800'!B236," ",var_ip_wlc2)</f>
        <v>config ap primary-base de0572swlc20002 # no free IP 10.254.164.195</v>
      </c>
    </row>
    <row r="238" spans="1:1">
      <c r="A238" s="103" t="str">
        <f>CONCATENATE("config ap primary-base ",var_dns_wlc2," ",'AP-LIST_c9800'!B237," ",var_ip_wlc2)</f>
        <v>config ap primary-base de0572swlc20002 # no free IP 10.254.164.195</v>
      </c>
    </row>
    <row r="239" spans="1:1">
      <c r="A239" s="103" t="str">
        <f>CONCATENATE("config ap primary-base ",var_dns_wlc2," ",'AP-LIST_c9800'!B238," ",var_ip_wlc2)</f>
        <v>config ap primary-base de0572swlc20002 # no free IP 10.254.164.195</v>
      </c>
    </row>
    <row r="240" spans="1:1">
      <c r="A240" s="103" t="str">
        <f>CONCATENATE("config ap primary-base ",var_dns_wlc2," ",'AP-LIST_c9800'!B239," ",var_ip_wlc2)</f>
        <v>config ap primary-base de0572swlc20002 # no free IP 10.254.164.195</v>
      </c>
    </row>
    <row r="241" spans="1:1">
      <c r="A241" s="103" t="str">
        <f>CONCATENATE("config ap primary-base ",var_dns_wlc2," ",'AP-LIST_c9800'!B240," ",var_ip_wlc2)</f>
        <v>config ap primary-base de0572swlc20002 # no free IP 10.254.164.195</v>
      </c>
    </row>
    <row r="242" spans="1:1">
      <c r="A242" s="103" t="str">
        <f>CONCATENATE("config ap primary-base ",var_dns_wlc2," ",'AP-LIST_c9800'!B241," ",var_ip_wlc2)</f>
        <v>config ap primary-base de0572swlc20002 # no free IP 10.254.164.195</v>
      </c>
    </row>
    <row r="243" spans="1:1">
      <c r="A243" s="103" t="str">
        <f>CONCATENATE("config ap primary-base ",var_dns_wlc2," ",'AP-LIST_c9800'!B242," ",var_ip_wlc2)</f>
        <v>config ap primary-base de0572swlc20002 # no free IP 10.254.164.195</v>
      </c>
    </row>
    <row r="244" spans="1:1">
      <c r="A244" s="103" t="str">
        <f>CONCATENATE("config ap primary-base ",var_dns_wlc2," ",'AP-LIST_c9800'!B243," ",var_ip_wlc2)</f>
        <v>config ap primary-base de0572swlc20002 # no free IP 10.254.164.195</v>
      </c>
    </row>
    <row r="245" spans="1:1">
      <c r="A245" s="103" t="str">
        <f>CONCATENATE("config ap primary-base ",var_dns_wlc2," ",'AP-LIST_c9800'!B244," ",var_ip_wlc2)</f>
        <v>config ap primary-base de0572swlc20002 # no free IP 10.254.164.195</v>
      </c>
    </row>
    <row r="246" spans="1:1">
      <c r="A246" s="103" t="str">
        <f>CONCATENATE("config ap primary-base ",var_dns_wlc2," ",'AP-LIST_c9800'!B245," ",var_ip_wlc2)</f>
        <v>config ap primary-base de0572swlc20002 # no free IP 10.254.164.195</v>
      </c>
    </row>
    <row r="247" spans="1:1">
      <c r="A247" s="103" t="str">
        <f>CONCATENATE("config ap primary-base ",var_dns_wlc2," ",'AP-LIST_c9800'!B246," ",var_ip_wlc2)</f>
        <v>config ap primary-base de0572swlc20002 # no free IP 10.254.164.195</v>
      </c>
    </row>
    <row r="248" spans="1:1">
      <c r="A248" s="103" t="str">
        <f>CONCATENATE("config ap primary-base ",var_dns_wlc2," ",'AP-LIST_c9800'!B247," ",var_ip_wlc2)</f>
        <v>config ap primary-base de0572swlc20002 # no free IP 10.254.164.195</v>
      </c>
    </row>
    <row r="249" spans="1:1">
      <c r="A249" s="103" t="str">
        <f>CONCATENATE("config ap primary-base ",var_dns_wlc2," ",'AP-LIST_c9800'!B248," ",var_ip_wlc2)</f>
        <v>config ap primary-base de0572swlc20002 # no free IP 10.254.164.195</v>
      </c>
    </row>
    <row r="250" spans="1:1">
      <c r="A250" s="103" t="str">
        <f>CONCATENATE("config ap primary-base ",var_dns_wlc2," ",'AP-LIST_c9800'!B249," ",var_ip_wlc2)</f>
        <v>config ap primary-base de0572swlc20002 # no free IP 10.254.164.195</v>
      </c>
    </row>
    <row r="251" spans="1:1">
      <c r="A251" s="103" t="str">
        <f>CONCATENATE("config ap primary-base ",var_dns_wlc2," ",'AP-LIST_c9800'!B250," ",var_ip_wlc2)</f>
        <v>config ap primary-base de0572swlc20002 # no free IP 10.254.164.195</v>
      </c>
    </row>
    <row r="252" spans="1:1">
      <c r="A252" s="103" t="str">
        <f>CONCATENATE("config ap primary-base ",var_dns_wlc2," ",'AP-LIST_c9800'!B251," ",var_ip_wlc2)</f>
        <v>config ap primary-base de0572swlc20002 # no free IP 10.254.164.195</v>
      </c>
    </row>
    <row r="253" spans="1:1">
      <c r="A253" s="103" t="str">
        <f>CONCATENATE("config ap primary-base ",var_dns_wlc2," ",'AP-LIST_c9800'!B252," ",var_ip_wlc2)</f>
        <v>config ap primary-base de0572swlc20002 # no free IP 10.254.164.195</v>
      </c>
    </row>
    <row r="254" spans="1:1">
      <c r="A254" s="103" t="str">
        <f>CONCATENATE("config ap primary-base ",var_dns_wlc2," ",'AP-LIST_c9800'!B253," ",var_ip_wlc2)</f>
        <v>config ap primary-base de0572swlc20002 # no free IP 10.254.164.195</v>
      </c>
    </row>
    <row r="255" spans="1:1">
      <c r="A255" s="103" t="str">
        <f>CONCATENATE("config ap primary-base ",var_dns_wlc2," ",'AP-LIST_c9800'!B254," ",var_ip_wlc2)</f>
        <v>config ap primary-base de0572swlc20002 # no free IP 10.254.164.195</v>
      </c>
    </row>
    <row r="256" spans="1:1">
      <c r="A256" s="103" t="str">
        <f>CONCATENATE("config ap primary-base ",var_dns_wlc2," ",'AP-LIST_c9800'!B255," ",var_ip_wlc2)</f>
        <v>config ap primary-base de0572swlc20002 # no free IP 10.254.164.195</v>
      </c>
    </row>
    <row r="257" spans="1:1">
      <c r="A257" s="103" t="str">
        <f>CONCATENATE("config ap primary-base ",var_dns_wlc2," ",'AP-LIST_c9800'!B256," ",var_ip_wlc2)</f>
        <v>config ap primary-base de0572swlc20002 # no free IP 10.254.164.195</v>
      </c>
    </row>
    <row r="258" spans="1:1">
      <c r="A258" s="103" t="str">
        <f>CONCATENATE("config ap primary-base ",var_dns_wlc2," ",'AP-LIST_c9800'!B257," ",var_ip_wlc2)</f>
        <v>config ap primary-base de0572swlc20002 # no free IP 10.254.164.195</v>
      </c>
    </row>
    <row r="259" spans="1:1">
      <c r="A259" s="100" t="s">
        <v>1381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10" workbookViewId="0">
      <selection activeCell="Q30" sqref="Q30:V30"/>
    </sheetView>
  </sheetViews>
  <sheetFormatPr baseColWidth="10" defaultColWidth="11.44140625" defaultRowHeight="14.4"/>
  <cols>
    <col min="1" max="1" width="18.33203125" style="1" customWidth="1"/>
    <col min="2" max="2" width="8.44140625" style="1" bestFit="1" customWidth="1"/>
    <col min="3" max="3" width="7.109375" style="1" customWidth="1"/>
    <col min="4" max="4" width="6.88671875" style="1" bestFit="1" customWidth="1"/>
    <col min="5" max="5" width="1.5546875" style="1" bestFit="1" customWidth="1"/>
    <col min="6" max="6" width="4.44140625" style="1" customWidth="1"/>
    <col min="7" max="7" width="6.88671875" style="1" customWidth="1"/>
    <col min="8" max="8" width="5.33203125" style="1" customWidth="1"/>
    <col min="9" max="9" width="7.6640625" style="1" bestFit="1" customWidth="1"/>
    <col min="10" max="10" width="7.6640625" style="1" customWidth="1"/>
    <col min="11" max="16" width="6" style="1" customWidth="1"/>
    <col min="17" max="17" width="3.5546875" style="1" bestFit="1" customWidth="1"/>
    <col min="18" max="19" width="6" style="1" customWidth="1"/>
    <col min="20" max="20" width="3.5546875" style="1" bestFit="1" customWidth="1"/>
    <col min="21" max="21" width="6" style="1" customWidth="1"/>
    <col min="22" max="22" width="20.44140625" style="1" customWidth="1"/>
    <col min="23" max="23" width="2.6640625" style="1" customWidth="1"/>
    <col min="24" max="24" width="7.5546875" style="1" bestFit="1" customWidth="1"/>
    <col min="25" max="25" width="52.88671875" style="1" bestFit="1" customWidth="1"/>
    <col min="26" max="31" width="11.44140625" style="1" customWidth="1"/>
    <col min="32" max="32" width="11.6640625" style="1" bestFit="1" customWidth="1"/>
    <col min="33" max="33" width="18.44140625" style="1" customWidth="1"/>
    <col min="34" max="16384" width="11.44140625" style="1"/>
  </cols>
  <sheetData>
    <row r="1" spans="1:30" ht="30" customHeight="1" thickBot="1">
      <c r="A1" s="175" t="s">
        <v>1060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7" t="s">
        <v>1004</v>
      </c>
      <c r="B2" s="148"/>
      <c r="C2" s="148"/>
      <c r="D2" s="195" t="s">
        <v>571</v>
      </c>
      <c r="E2" s="195"/>
      <c r="F2" s="195"/>
      <c r="G2" s="195"/>
      <c r="H2" s="195"/>
      <c r="I2" s="196"/>
      <c r="J2" s="61"/>
      <c r="K2" s="200" t="s">
        <v>1360</v>
      </c>
      <c r="L2" s="201"/>
      <c r="M2" s="201"/>
      <c r="N2" s="204" t="s">
        <v>1093</v>
      </c>
      <c r="O2" s="204"/>
      <c r="P2" s="205"/>
      <c r="Q2" s="88"/>
      <c r="R2" s="175" t="s">
        <v>1531</v>
      </c>
      <c r="S2" s="176"/>
      <c r="T2" s="176"/>
      <c r="U2" s="176"/>
      <c r="V2" s="177"/>
    </row>
    <row r="3" spans="1:30" ht="15" customHeight="1" thickBot="1">
      <c r="A3" s="151"/>
      <c r="B3" s="152"/>
      <c r="C3" s="152"/>
      <c r="D3" s="197"/>
      <c r="E3" s="197"/>
      <c r="F3" s="197"/>
      <c r="G3" s="197"/>
      <c r="H3" s="197"/>
      <c r="I3" s="198"/>
      <c r="J3" s="61"/>
      <c r="K3" s="199" t="s">
        <v>1358</v>
      </c>
      <c r="L3" s="145"/>
      <c r="M3" s="145"/>
      <c r="N3" s="202" t="s">
        <v>1516</v>
      </c>
      <c r="O3" s="202"/>
      <c r="P3" s="203"/>
      <c r="Q3" s="88"/>
      <c r="R3" s="178"/>
      <c r="S3" s="179"/>
      <c r="T3" s="179"/>
      <c r="U3" s="179"/>
      <c r="V3" s="180"/>
    </row>
    <row r="4" spans="1:30" ht="1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8" t="s">
        <v>1247</v>
      </c>
      <c r="C5" s="148"/>
      <c r="D5" s="148"/>
      <c r="E5" s="148"/>
      <c r="F5" s="148"/>
      <c r="G5" s="148"/>
      <c r="H5" s="148"/>
      <c r="I5" s="164"/>
      <c r="J5" s="93"/>
      <c r="K5" s="147" t="s">
        <v>1359</v>
      </c>
      <c r="L5" s="148"/>
      <c r="M5" s="153" t="s">
        <v>1361</v>
      </c>
      <c r="N5" s="153"/>
      <c r="O5" s="153"/>
      <c r="P5" s="153"/>
      <c r="Q5" s="153"/>
      <c r="R5" s="153"/>
      <c r="S5" s="153"/>
      <c r="T5" s="153"/>
      <c r="U5" s="153"/>
      <c r="V5" s="154"/>
    </row>
    <row r="6" spans="1:30">
      <c r="A6" s="26" t="s">
        <v>1246</v>
      </c>
      <c r="B6" s="141" t="s">
        <v>1236</v>
      </c>
      <c r="C6" s="141"/>
      <c r="D6" s="141"/>
      <c r="E6" s="141"/>
      <c r="F6" s="141"/>
      <c r="G6" s="141"/>
      <c r="H6" s="141"/>
      <c r="I6" s="142"/>
      <c r="J6" s="61"/>
      <c r="K6" s="149"/>
      <c r="L6" s="150"/>
      <c r="M6" s="143" t="s">
        <v>1362</v>
      </c>
      <c r="N6" s="143"/>
      <c r="O6" s="143"/>
      <c r="P6" s="143"/>
      <c r="Q6" s="143"/>
      <c r="R6" s="143"/>
      <c r="S6" s="143"/>
      <c r="T6" s="143"/>
      <c r="U6" s="143"/>
      <c r="V6" s="144"/>
    </row>
    <row r="7" spans="1:30" ht="15" thickBot="1">
      <c r="A7" s="30" t="s">
        <v>1233</v>
      </c>
      <c r="B7" s="145" t="s">
        <v>1237</v>
      </c>
      <c r="C7" s="145"/>
      <c r="D7" s="145"/>
      <c r="E7" s="145"/>
      <c r="F7" s="145"/>
      <c r="G7" s="145"/>
      <c r="H7" s="145"/>
      <c r="I7" s="146"/>
      <c r="J7" s="61"/>
      <c r="K7" s="151"/>
      <c r="L7" s="152"/>
      <c r="M7" s="145" t="s">
        <v>1255</v>
      </c>
      <c r="N7" s="145"/>
      <c r="O7" s="145"/>
      <c r="P7" s="145"/>
      <c r="Q7" s="145"/>
      <c r="R7" s="145"/>
      <c r="S7" s="145"/>
      <c r="T7" s="145"/>
      <c r="U7" s="145"/>
      <c r="V7" s="146"/>
      <c r="W7" s="7"/>
    </row>
    <row r="8" spans="1:30" ht="1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" thickBot="1">
      <c r="A9" s="147" t="s">
        <v>1223</v>
      </c>
      <c r="B9" s="183" t="s">
        <v>1001</v>
      </c>
      <c r="C9" s="147" t="s">
        <v>999</v>
      </c>
      <c r="D9" s="148"/>
      <c r="E9" s="148"/>
      <c r="F9" s="148"/>
      <c r="G9" s="148"/>
      <c r="H9" s="181" t="s">
        <v>1242</v>
      </c>
      <c r="I9" s="147" t="s">
        <v>1244</v>
      </c>
      <c r="J9" s="189"/>
      <c r="K9" s="148"/>
      <c r="L9" s="148"/>
      <c r="M9" s="164"/>
      <c r="N9" s="189" t="s">
        <v>1243</v>
      </c>
      <c r="O9" s="164"/>
      <c r="P9" s="157" t="s">
        <v>1252</v>
      </c>
      <c r="Q9" s="158"/>
      <c r="R9" s="158"/>
      <c r="S9" s="158"/>
      <c r="T9" s="158"/>
      <c r="U9" s="159"/>
      <c r="V9" s="193" t="s">
        <v>1248</v>
      </c>
    </row>
    <row r="10" spans="1:30" ht="15" thickBot="1">
      <c r="A10" s="151"/>
      <c r="B10" s="184"/>
      <c r="C10" s="151"/>
      <c r="D10" s="152"/>
      <c r="E10" s="152"/>
      <c r="F10" s="152"/>
      <c r="G10" s="152"/>
      <c r="H10" s="182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160">
        <v>1</v>
      </c>
      <c r="Q10" s="139"/>
      <c r="R10" s="161"/>
      <c r="S10" s="160">
        <v>2</v>
      </c>
      <c r="T10" s="139"/>
      <c r="U10" s="161"/>
      <c r="V10" s="194"/>
    </row>
    <row r="11" spans="1:30">
      <c r="A11" s="67" t="s">
        <v>1002</v>
      </c>
      <c r="B11" s="37">
        <v>1</v>
      </c>
      <c r="C11" s="38" t="s">
        <v>1069</v>
      </c>
      <c r="D11" s="39">
        <v>254</v>
      </c>
      <c r="E11" s="40" t="s">
        <v>1003</v>
      </c>
      <c r="F11" s="39">
        <v>164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190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164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191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17</v>
      </c>
      <c r="E13" s="73" t="s">
        <v>1003</v>
      </c>
      <c r="F13" s="73">
        <f>F11</f>
        <v>164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191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252</v>
      </c>
      <c r="E14" s="73" t="s">
        <v>1003</v>
      </c>
      <c r="F14" s="73">
        <f>F13</f>
        <v>164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191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253</v>
      </c>
      <c r="E15" s="73" t="s">
        <v>1003</v>
      </c>
      <c r="F15" s="73">
        <f>F14</f>
        <v>164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191"/>
      <c r="W15" s="7"/>
      <c r="AA15" s="7"/>
      <c r="AB15" s="7"/>
    </row>
    <row r="16" spans="1:30">
      <c r="A16" s="26" t="s">
        <v>1312</v>
      </c>
      <c r="B16" s="27">
        <v>222</v>
      </c>
      <c r="C16" s="186" t="s">
        <v>1241</v>
      </c>
      <c r="D16" s="133"/>
      <c r="E16" s="133"/>
      <c r="F16" s="133"/>
      <c r="G16" s="134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191"/>
      <c r="AA16" s="7"/>
      <c r="AB16" s="7"/>
    </row>
    <row r="17" spans="1:41" ht="15" thickBot="1">
      <c r="A17" s="30" t="s">
        <v>1084</v>
      </c>
      <c r="B17" s="31">
        <v>333</v>
      </c>
      <c r="C17" s="185" t="s">
        <v>1241</v>
      </c>
      <c r="D17" s="173"/>
      <c r="E17" s="173"/>
      <c r="F17" s="173"/>
      <c r="G17" s="17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192"/>
    </row>
    <row r="18" spans="1:41" ht="1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29.4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38" t="s">
        <v>1096</v>
      </c>
      <c r="F19" s="139"/>
      <c r="G19" s="139"/>
      <c r="H19" s="139"/>
      <c r="I19" s="140"/>
      <c r="J19" s="138" t="s">
        <v>1224</v>
      </c>
      <c r="K19" s="139"/>
      <c r="L19" s="139"/>
      <c r="M19" s="139"/>
      <c r="N19" s="140"/>
      <c r="O19" s="97" t="s">
        <v>1225</v>
      </c>
      <c r="P19" s="187" t="s">
        <v>1227</v>
      </c>
      <c r="Q19" s="187"/>
      <c r="R19" s="187"/>
      <c r="S19" s="187"/>
      <c r="T19" s="187"/>
      <c r="U19" s="187"/>
      <c r="V19" s="188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35"/>
      <c r="F20" s="136"/>
      <c r="G20" s="136"/>
      <c r="H20" s="136"/>
      <c r="I20" s="137"/>
      <c r="J20" s="135"/>
      <c r="K20" s="136"/>
      <c r="L20" s="136"/>
      <c r="M20" s="136"/>
      <c r="N20" s="137"/>
      <c r="O20" s="24"/>
      <c r="P20" s="162"/>
      <c r="Q20" s="162"/>
      <c r="R20" s="162"/>
      <c r="S20" s="162"/>
      <c r="T20" s="162"/>
      <c r="U20" s="162"/>
      <c r="V20" s="163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132" t="str">
        <f ca="1">CONCATENATE("vlan",INDIRECT(CONCATENATE("wlan_id",B21,"_vlan")),"_802.1x")</f>
        <v>vlan511_802.1x</v>
      </c>
      <c r="F21" s="133"/>
      <c r="G21" s="133"/>
      <c r="H21" s="133"/>
      <c r="I21" s="134"/>
      <c r="J21" s="132" t="s">
        <v>1305</v>
      </c>
      <c r="K21" s="133"/>
      <c r="L21" s="133"/>
      <c r="M21" s="133"/>
      <c r="N21" s="134"/>
      <c r="O21" s="16" t="s">
        <v>1067</v>
      </c>
      <c r="P21" s="155" t="s">
        <v>1539</v>
      </c>
      <c r="Q21" s="155"/>
      <c r="R21" s="155"/>
      <c r="S21" s="155"/>
      <c r="T21" s="155"/>
      <c r="U21" s="155"/>
      <c r="V21" s="156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132" t="str">
        <f ca="1">CONCATENATE("vlan",INDIRECT(CONCATENATE("wlan_id",B22,"_vlan")),"_802.1x")</f>
        <v>vlan513_802.1x</v>
      </c>
      <c r="F22" s="133"/>
      <c r="G22" s="133"/>
      <c r="H22" s="133"/>
      <c r="I22" s="134"/>
      <c r="J22" s="132" t="s">
        <v>1306</v>
      </c>
      <c r="K22" s="133"/>
      <c r="L22" s="133"/>
      <c r="M22" s="133"/>
      <c r="N22" s="134"/>
      <c r="O22" s="16" t="s">
        <v>1067</v>
      </c>
      <c r="P22" s="141"/>
      <c r="Q22" s="141"/>
      <c r="R22" s="141"/>
      <c r="S22" s="141"/>
      <c r="T22" s="141"/>
      <c r="U22" s="141"/>
      <c r="V22" s="142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132" t="str">
        <f ca="1">CONCATENATE("vlan",INDIRECT(CONCATENATE("wlan_id",B23,"_vlan")),"_802.1x")</f>
        <v>vlan514_802.1x</v>
      </c>
      <c r="F23" s="133"/>
      <c r="G23" s="133"/>
      <c r="H23" s="133"/>
      <c r="I23" s="134"/>
      <c r="J23" s="132" t="s">
        <v>1307</v>
      </c>
      <c r="K23" s="133"/>
      <c r="L23" s="133"/>
      <c r="M23" s="133"/>
      <c r="N23" s="134"/>
      <c r="O23" s="16" t="s">
        <v>1067</v>
      </c>
      <c r="P23" s="141"/>
      <c r="Q23" s="141"/>
      <c r="R23" s="141"/>
      <c r="S23" s="141"/>
      <c r="T23" s="141"/>
      <c r="U23" s="141"/>
      <c r="V23" s="142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132" t="str">
        <f>CONCATENATE("vlan",C24,"_guest")</f>
        <v>vlan222_guest</v>
      </c>
      <c r="F24" s="133"/>
      <c r="G24" s="133"/>
      <c r="H24" s="133"/>
      <c r="I24" s="134"/>
      <c r="J24" s="132" t="s">
        <v>1304</v>
      </c>
      <c r="K24" s="133"/>
      <c r="L24" s="133"/>
      <c r="M24" s="133"/>
      <c r="N24" s="134"/>
      <c r="O24" s="16" t="s">
        <v>1067</v>
      </c>
      <c r="P24" s="141"/>
      <c r="Q24" s="141"/>
      <c r="R24" s="141"/>
      <c r="S24" s="141"/>
      <c r="T24" s="141"/>
      <c r="U24" s="141"/>
      <c r="V24" s="142"/>
    </row>
    <row r="25" spans="1:41" ht="15" thickBot="1">
      <c r="A25" s="30" t="s">
        <v>1084</v>
      </c>
      <c r="B25" s="35">
        <v>33</v>
      </c>
      <c r="C25" s="35">
        <v>333</v>
      </c>
      <c r="D25" s="35">
        <v>0</v>
      </c>
      <c r="E25" s="172" t="str">
        <f ca="1">CONCATENATE("vlan",INDIRECT(CONCATENATE("wlan_id",B25,"_vlan")),"_",A25)</f>
        <v>vlan333_SmartHome</v>
      </c>
      <c r="F25" s="173"/>
      <c r="G25" s="173"/>
      <c r="H25" s="173"/>
      <c r="I25" s="174"/>
      <c r="J25" s="172" t="s">
        <v>1308</v>
      </c>
      <c r="K25" s="173"/>
      <c r="L25" s="173"/>
      <c r="M25" s="173"/>
      <c r="N25" s="174"/>
      <c r="O25" s="94" t="s">
        <v>1068</v>
      </c>
      <c r="P25" s="169" t="str">
        <f>wlan_id33_psk</f>
        <v>$572Smar7hau$</v>
      </c>
      <c r="Q25" s="169"/>
      <c r="R25" s="169"/>
      <c r="S25" s="169"/>
      <c r="T25" s="169"/>
      <c r="U25" s="169"/>
      <c r="V25" s="170"/>
    </row>
    <row r="26" spans="1:41" ht="1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7" t="s">
        <v>1249</v>
      </c>
      <c r="B27" s="148" t="s">
        <v>1232</v>
      </c>
      <c r="C27" s="148"/>
      <c r="D27" s="148"/>
      <c r="E27" s="148"/>
      <c r="F27" s="148"/>
      <c r="G27" s="148"/>
      <c r="H27" s="148"/>
      <c r="I27" s="164"/>
      <c r="J27" s="61"/>
      <c r="K27" s="157" t="s">
        <v>1367</v>
      </c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9"/>
    </row>
    <row r="28" spans="1:41" ht="15" thickBot="1">
      <c r="A28" s="151"/>
      <c r="B28" s="152"/>
      <c r="C28" s="152"/>
      <c r="D28" s="152"/>
      <c r="E28" s="152"/>
      <c r="F28" s="152"/>
      <c r="G28" s="152"/>
      <c r="H28" s="152"/>
      <c r="I28" s="171"/>
      <c r="J28" s="61"/>
      <c r="K28" s="210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3"/>
    </row>
    <row r="29" spans="1:41">
      <c r="A29" s="67" t="s">
        <v>1245</v>
      </c>
      <c r="B29" s="162" t="str">
        <f>var_dns_dc</f>
        <v>de0572sadc20001</v>
      </c>
      <c r="C29" s="162"/>
      <c r="D29" s="162"/>
      <c r="E29" s="162"/>
      <c r="F29" s="162"/>
      <c r="G29" s="162"/>
      <c r="H29" s="162"/>
      <c r="I29" s="163"/>
      <c r="J29" s="61"/>
      <c r="K29" s="147" t="s">
        <v>1366</v>
      </c>
      <c r="L29" s="148"/>
      <c r="M29" s="148"/>
      <c r="N29" s="148" t="s">
        <v>1369</v>
      </c>
      <c r="O29" s="148"/>
      <c r="P29" s="148"/>
      <c r="Q29" s="214" t="s">
        <v>1524</v>
      </c>
      <c r="R29" s="214"/>
      <c r="S29" s="214"/>
      <c r="T29" s="214"/>
      <c r="U29" s="214"/>
      <c r="V29" s="215"/>
    </row>
    <row r="30" spans="1:41" ht="15" thickBot="1">
      <c r="A30" s="26" t="s">
        <v>1229</v>
      </c>
      <c r="B30" s="141" t="str">
        <f>var_dns_radius</f>
        <v>de0572srad20001</v>
      </c>
      <c r="C30" s="141"/>
      <c r="D30" s="141"/>
      <c r="E30" s="141"/>
      <c r="F30" s="141"/>
      <c r="G30" s="141"/>
      <c r="H30" s="141"/>
      <c r="I30" s="142"/>
      <c r="J30" s="61"/>
      <c r="K30" s="151"/>
      <c r="L30" s="152"/>
      <c r="M30" s="152"/>
      <c r="N30" s="152" t="s">
        <v>1370</v>
      </c>
      <c r="O30" s="152"/>
      <c r="P30" s="152"/>
      <c r="Q30" s="216" t="str">
        <f>var_tftp_path_base_nl</f>
        <v>/rollout_c9800_17.6.4/572</v>
      </c>
      <c r="R30" s="216"/>
      <c r="S30" s="216"/>
      <c r="T30" s="216"/>
      <c r="U30" s="216"/>
      <c r="V30" s="217"/>
    </row>
    <row r="31" spans="1:41">
      <c r="A31" s="26" t="s">
        <v>1230</v>
      </c>
      <c r="B31" s="141" t="str">
        <f>var_dns_wlc1</f>
        <v>de0572swlc20001</v>
      </c>
      <c r="C31" s="141"/>
      <c r="D31" s="141"/>
      <c r="E31" s="141"/>
      <c r="F31" s="141"/>
      <c r="G31" s="141"/>
      <c r="H31" s="141"/>
      <c r="I31" s="142"/>
      <c r="J31" s="61"/>
      <c r="K31" s="210" t="s">
        <v>1363</v>
      </c>
      <c r="L31" s="211"/>
      <c r="M31" s="212"/>
      <c r="N31" s="223" t="s">
        <v>1251</v>
      </c>
      <c r="O31" s="224"/>
      <c r="P31" s="225"/>
      <c r="Q31" s="226" t="s">
        <v>1602</v>
      </c>
      <c r="R31" s="226"/>
      <c r="S31" s="226"/>
      <c r="T31" s="226"/>
      <c r="U31" s="226"/>
      <c r="V31" s="227"/>
    </row>
    <row r="32" spans="1:41" ht="15" thickBot="1">
      <c r="A32" s="26" t="s">
        <v>1231</v>
      </c>
      <c r="B32" s="141" t="str">
        <f>var_dns_wlc2</f>
        <v>de0572swlc20002</v>
      </c>
      <c r="C32" s="141"/>
      <c r="D32" s="141"/>
      <c r="E32" s="141"/>
      <c r="F32" s="141"/>
      <c r="G32" s="141"/>
      <c r="H32" s="141"/>
      <c r="I32" s="142"/>
      <c r="J32" s="61"/>
      <c r="K32" s="207"/>
      <c r="L32" s="208"/>
      <c r="M32" s="209"/>
      <c r="N32" s="182" t="s">
        <v>1368</v>
      </c>
      <c r="O32" s="218"/>
      <c r="P32" s="219"/>
      <c r="Q32" s="221" t="s">
        <v>1113</v>
      </c>
      <c r="R32" s="221"/>
      <c r="S32" s="221"/>
      <c r="T32" s="221"/>
      <c r="U32" s="221"/>
      <c r="V32" s="222"/>
    </row>
    <row r="33" spans="1:22">
      <c r="A33" s="26" t="s">
        <v>1011</v>
      </c>
      <c r="B33" s="165" t="str">
        <f>var_dns_ap</f>
        <v>de0572ncap</v>
      </c>
      <c r="C33" s="166"/>
      <c r="D33" s="166"/>
      <c r="E33" s="166"/>
      <c r="F33" s="166"/>
      <c r="G33" s="167" t="s">
        <v>1299</v>
      </c>
      <c r="H33" s="167"/>
      <c r="I33" s="168"/>
      <c r="J33" s="61"/>
      <c r="K33" s="157" t="s">
        <v>1364</v>
      </c>
      <c r="L33" s="158"/>
      <c r="M33" s="206"/>
      <c r="N33" s="181" t="s">
        <v>1251</v>
      </c>
      <c r="O33" s="220"/>
      <c r="P33" s="189"/>
      <c r="Q33" s="153" t="s">
        <v>1373</v>
      </c>
      <c r="R33" s="153"/>
      <c r="S33" s="153"/>
      <c r="T33" s="153"/>
      <c r="U33" s="153"/>
      <c r="V33" s="154"/>
    </row>
    <row r="34" spans="1:22" ht="15" thickBot="1">
      <c r="A34" s="30" t="s">
        <v>1238</v>
      </c>
      <c r="B34" s="145" t="str">
        <f>var_dns_wws</f>
        <v>de0572swws20001</v>
      </c>
      <c r="C34" s="145"/>
      <c r="D34" s="145"/>
      <c r="E34" s="145"/>
      <c r="F34" s="145"/>
      <c r="G34" s="145"/>
      <c r="H34" s="145"/>
      <c r="I34" s="146"/>
      <c r="J34" s="89"/>
      <c r="K34" s="207"/>
      <c r="L34" s="208"/>
      <c r="M34" s="209"/>
      <c r="N34" s="182" t="s">
        <v>1368</v>
      </c>
      <c r="O34" s="218"/>
      <c r="P34" s="219"/>
      <c r="Q34" s="221" t="s">
        <v>1113</v>
      </c>
      <c r="R34" s="221"/>
      <c r="S34" s="221"/>
      <c r="T34" s="221"/>
      <c r="U34" s="221"/>
      <c r="V34" s="222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  <ignoredError sqref="F13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zoomScale="115" zoomScaleNormal="115" workbookViewId="0">
      <selection activeCell="F10" sqref="F10"/>
    </sheetView>
  </sheetViews>
  <sheetFormatPr baseColWidth="10" defaultColWidth="11.44140625" defaultRowHeight="14.4"/>
  <cols>
    <col min="1" max="1" width="4" style="45" bestFit="1" customWidth="1"/>
    <col min="2" max="2" width="16.5546875" style="45" bestFit="1" customWidth="1"/>
    <col min="3" max="3" width="15" style="45" customWidth="1"/>
    <col min="4" max="4" width="14.33203125" style="48" customWidth="1"/>
    <col min="5" max="5" width="14.109375" style="1" bestFit="1" customWidth="1"/>
    <col min="6" max="6" width="16.44140625" style="49" bestFit="1" customWidth="1"/>
    <col min="7" max="7" width="12.5546875" style="45" customWidth="1"/>
    <col min="8" max="8" width="9.6640625" style="45" bestFit="1" customWidth="1"/>
    <col min="9" max="9" width="12.5546875" style="45" customWidth="1"/>
    <col min="10" max="10" width="25.5546875" style="45" customWidth="1"/>
    <col min="11" max="11" width="1.33203125" style="1" customWidth="1"/>
    <col min="12" max="12" width="17.6640625" style="1" hidden="1" customWidth="1"/>
    <col min="13" max="13" width="15.88671875" style="1" hidden="1" customWidth="1"/>
    <col min="14" max="14" width="15.44140625" style="1" hidden="1" customWidth="1"/>
    <col min="15" max="16384" width="11.44140625" style="1"/>
  </cols>
  <sheetData>
    <row r="1" spans="1:14" s="2" customFormat="1" ht="15" customHeight="1">
      <c r="A1" s="53" t="s">
        <v>1019</v>
      </c>
      <c r="B1" s="52" t="str">
        <f>var_nl</f>
        <v>572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de0572ncap20001</v>
      </c>
      <c r="C4" s="50" t="s">
        <v>1396</v>
      </c>
      <c r="D4" s="46" t="s">
        <v>1540</v>
      </c>
      <c r="E4" s="16" t="s">
        <v>1541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10.254.164.201</v>
      </c>
      <c r="H4" s="50" t="s">
        <v>1394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>outdoor</v>
      </c>
      <c r="J4" s="50"/>
      <c r="L4" s="5" t="str">
        <f t="shared" ref="L4:L67" si="2">UPPER(MID(E4,1,2)&amp;":"&amp;MID(E4,3,2)&amp;":"&amp;MID(E4,5,2)&amp;":"&amp;MID(E4,7,2)&amp;":"&amp;MID(E4,9,2)&amp;":"&amp;MID(E4,11,2))</f>
        <v>00:C1:64:9B:C7:FC</v>
      </c>
      <c r="M4" s="5" t="str">
        <f t="shared" ref="M4:M67" si="3">UPPER(MID(E4,1,4)&amp;"."&amp;MID(E4,5,4)&amp;"."&amp;MID(E4,9,4))</f>
        <v>00C1.649B.C7FC</v>
      </c>
      <c r="N4" s="5" t="str">
        <f>LOWER(M4)</f>
        <v>00c1.649b.c7fc</v>
      </c>
    </row>
    <row r="5" spans="1:14">
      <c r="A5" s="44">
        <v>2</v>
      </c>
      <c r="B5" s="44" t="str">
        <f t="shared" si="0"/>
        <v>de0572ncap20002</v>
      </c>
      <c r="C5" s="50" t="s">
        <v>1396</v>
      </c>
      <c r="D5" s="46" t="s">
        <v>1542</v>
      </c>
      <c r="E5" s="16" t="s">
        <v>1543</v>
      </c>
      <c r="F5" s="47"/>
      <c r="G5" s="44" t="str">
        <f t="shared" si="1"/>
        <v>10.254.164.202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>outdoor</v>
      </c>
      <c r="J5" s="50"/>
      <c r="L5" s="5" t="str">
        <f t="shared" si="2"/>
        <v>00:C1:64:9B:D0:10</v>
      </c>
      <c r="M5" s="5" t="str">
        <f t="shared" si="3"/>
        <v>00C1.649B.D010</v>
      </c>
      <c r="N5" s="5" t="str">
        <f t="shared" ref="N5:N68" si="5">LOWER(M5)</f>
        <v>00c1.649b.d010</v>
      </c>
    </row>
    <row r="6" spans="1:14">
      <c r="A6" s="44">
        <v>3</v>
      </c>
      <c r="B6" s="44" t="str">
        <f t="shared" si="0"/>
        <v>de0572ncap20003</v>
      </c>
      <c r="C6" s="50" t="s">
        <v>1396</v>
      </c>
      <c r="D6" s="46" t="s">
        <v>1544</v>
      </c>
      <c r="E6" s="16" t="s">
        <v>1545</v>
      </c>
      <c r="F6" s="47"/>
      <c r="G6" s="44" t="str">
        <f t="shared" si="1"/>
        <v>10.254.164.203</v>
      </c>
      <c r="H6" s="44" t="str">
        <f t="shared" ref="H6:H69" si="6">H5</f>
        <v>8.10.151.0</v>
      </c>
      <c r="I6" s="44" t="str">
        <f t="shared" si="4"/>
        <v>outdoor</v>
      </c>
      <c r="J6" s="50"/>
      <c r="L6" s="5" t="str">
        <f t="shared" si="2"/>
        <v>00:C1:64:9B:D0:6A</v>
      </c>
      <c r="M6" s="5" t="str">
        <f t="shared" si="3"/>
        <v>00C1.649B.D06A</v>
      </c>
      <c r="N6" s="5" t="str">
        <f t="shared" si="5"/>
        <v>00c1.649b.d06a</v>
      </c>
    </row>
    <row r="7" spans="1:14">
      <c r="A7" s="44">
        <v>4</v>
      </c>
      <c r="B7" s="44" t="str">
        <f t="shared" si="0"/>
        <v>de0572ncap20004</v>
      </c>
      <c r="C7" s="50" t="s">
        <v>1396</v>
      </c>
      <c r="D7" s="46" t="s">
        <v>1546</v>
      </c>
      <c r="E7" s="16" t="s">
        <v>1547</v>
      </c>
      <c r="F7" s="47"/>
      <c r="G7" s="44" t="str">
        <f t="shared" si="1"/>
        <v>10.254.164.204</v>
      </c>
      <c r="H7" s="44" t="str">
        <f t="shared" si="6"/>
        <v>8.10.151.0</v>
      </c>
      <c r="I7" s="44" t="str">
        <f t="shared" si="4"/>
        <v>outdoor</v>
      </c>
      <c r="J7" s="50"/>
      <c r="L7" s="5" t="str">
        <f t="shared" si="2"/>
        <v>00:C1:64:9B:C6:72</v>
      </c>
      <c r="M7" s="5" t="str">
        <f t="shared" si="3"/>
        <v>00C1.649B.C672</v>
      </c>
      <c r="N7" s="5" t="str">
        <f t="shared" si="5"/>
        <v>00c1.649b.c672</v>
      </c>
    </row>
    <row r="8" spans="1:14">
      <c r="A8" s="44">
        <v>5</v>
      </c>
      <c r="B8" s="44" t="str">
        <f t="shared" si="0"/>
        <v>de0572ncap20005</v>
      </c>
      <c r="C8" s="50" t="s">
        <v>1396</v>
      </c>
      <c r="D8" s="46" t="s">
        <v>1548</v>
      </c>
      <c r="E8" s="16" t="s">
        <v>1549</v>
      </c>
      <c r="F8" s="47"/>
      <c r="G8" s="44" t="str">
        <f t="shared" si="1"/>
        <v>10.254.164.205</v>
      </c>
      <c r="H8" s="44" t="str">
        <f t="shared" si="6"/>
        <v>8.10.151.0</v>
      </c>
      <c r="I8" s="44" t="str">
        <f t="shared" si="4"/>
        <v>outdoor</v>
      </c>
      <c r="J8" s="50"/>
      <c r="L8" s="5" t="str">
        <f t="shared" si="2"/>
        <v>00:C1:64:9B:D4:DA</v>
      </c>
      <c r="M8" s="5" t="str">
        <f t="shared" si="3"/>
        <v>00C1.649B.D4DA</v>
      </c>
      <c r="N8" s="5" t="str">
        <f t="shared" si="5"/>
        <v>00c1.649b.d4da</v>
      </c>
    </row>
    <row r="9" spans="1:14">
      <c r="A9" s="44">
        <v>6</v>
      </c>
      <c r="B9" s="44" t="str">
        <f t="shared" si="0"/>
        <v>de0572ncap20006</v>
      </c>
      <c r="C9" s="50" t="s">
        <v>1396</v>
      </c>
      <c r="D9" s="46" t="s">
        <v>1550</v>
      </c>
      <c r="E9" s="16" t="s">
        <v>1551</v>
      </c>
      <c r="F9" s="47"/>
      <c r="G9" s="44" t="str">
        <f t="shared" si="1"/>
        <v>10.254.164.206</v>
      </c>
      <c r="H9" s="44" t="str">
        <f t="shared" si="6"/>
        <v>8.10.151.0</v>
      </c>
      <c r="I9" s="44" t="str">
        <f t="shared" si="4"/>
        <v>outdoor</v>
      </c>
      <c r="J9" s="50"/>
      <c r="L9" s="5" t="str">
        <f t="shared" si="2"/>
        <v>00:C1:64:9B:CA:00</v>
      </c>
      <c r="M9" s="5" t="str">
        <f t="shared" si="3"/>
        <v>00C1.649B.CA00</v>
      </c>
      <c r="N9" s="5" t="str">
        <f t="shared" si="5"/>
        <v>00c1.649b.ca00</v>
      </c>
    </row>
    <row r="10" spans="1:14">
      <c r="A10" s="44">
        <v>7</v>
      </c>
      <c r="B10" s="44" t="str">
        <f t="shared" si="0"/>
        <v>de0572ncap20007</v>
      </c>
      <c r="C10" s="50" t="s">
        <v>1396</v>
      </c>
      <c r="D10" s="46" t="s">
        <v>1552</v>
      </c>
      <c r="E10" s="16" t="s">
        <v>1553</v>
      </c>
      <c r="F10" s="47"/>
      <c r="G10" s="44" t="str">
        <f t="shared" si="1"/>
        <v>10.254.164.207</v>
      </c>
      <c r="H10" s="44" t="str">
        <f t="shared" si="6"/>
        <v>8.10.151.0</v>
      </c>
      <c r="I10" s="44" t="str">
        <f t="shared" si="4"/>
        <v>outdoor</v>
      </c>
      <c r="J10" s="50"/>
      <c r="L10" s="5" t="str">
        <f t="shared" si="2"/>
        <v>00:C1:64:9B:C9:BE</v>
      </c>
      <c r="M10" s="5" t="str">
        <f t="shared" si="3"/>
        <v>00C1.649B.C9BE</v>
      </c>
      <c r="N10" s="5" t="str">
        <f t="shared" si="5"/>
        <v>00c1.649b.c9be</v>
      </c>
    </row>
    <row r="11" spans="1:14">
      <c r="A11" s="44">
        <v>8</v>
      </c>
      <c r="B11" s="44" t="str">
        <f t="shared" si="0"/>
        <v>de0572ncap20008</v>
      </c>
      <c r="C11" s="50" t="s">
        <v>1396</v>
      </c>
      <c r="D11" s="46" t="s">
        <v>1554</v>
      </c>
      <c r="E11" s="16" t="s">
        <v>1555</v>
      </c>
      <c r="F11" s="47"/>
      <c r="G11" s="44" t="str">
        <f t="shared" si="1"/>
        <v>10.254.164.208</v>
      </c>
      <c r="H11" s="44" t="str">
        <f t="shared" si="6"/>
        <v>8.10.151.0</v>
      </c>
      <c r="I11" s="44" t="str">
        <f t="shared" si="4"/>
        <v>outdoor</v>
      </c>
      <c r="J11" s="50"/>
      <c r="L11" s="5" t="str">
        <f t="shared" si="2"/>
        <v>00:C1:64:9B:C7:8E</v>
      </c>
      <c r="M11" s="5" t="str">
        <f t="shared" si="3"/>
        <v>00C1.649B.C78E</v>
      </c>
      <c r="N11" s="5" t="str">
        <f t="shared" si="5"/>
        <v>00c1.649b.c78e</v>
      </c>
    </row>
    <row r="12" spans="1:14">
      <c r="A12" s="44">
        <v>9</v>
      </c>
      <c r="B12" s="44" t="str">
        <f t="shared" si="0"/>
        <v>de0572ncap20009</v>
      </c>
      <c r="C12" s="50" t="s">
        <v>1520</v>
      </c>
      <c r="D12" s="46" t="s">
        <v>1556</v>
      </c>
      <c r="E12" s="16" t="s">
        <v>1557</v>
      </c>
      <c r="F12" s="47"/>
      <c r="G12" s="44" t="str">
        <f t="shared" si="1"/>
        <v>10.254.164.209</v>
      </c>
      <c r="H12" s="44" t="str">
        <f t="shared" si="6"/>
        <v>8.10.151.0</v>
      </c>
      <c r="I12" s="44" t="str">
        <f t="shared" si="4"/>
        <v>indoor</v>
      </c>
      <c r="J12" s="50"/>
      <c r="L12" s="5" t="str">
        <f t="shared" si="2"/>
        <v>00:F6:63:D9:00:EF</v>
      </c>
      <c r="M12" s="5" t="str">
        <f t="shared" si="3"/>
        <v>00F6.63D9.00EF</v>
      </c>
      <c r="N12" s="5" t="str">
        <f t="shared" si="5"/>
        <v>00f6.63d9.00ef</v>
      </c>
    </row>
    <row r="13" spans="1:14">
      <c r="A13" s="44">
        <v>10</v>
      </c>
      <c r="B13" s="44" t="str">
        <f t="shared" si="0"/>
        <v>de0572ncap20010</v>
      </c>
      <c r="C13" s="50" t="s">
        <v>1520</v>
      </c>
      <c r="D13" s="46" t="s">
        <v>1558</v>
      </c>
      <c r="E13" s="16" t="s">
        <v>1559</v>
      </c>
      <c r="F13" s="47"/>
      <c r="G13" s="44" t="str">
        <f t="shared" si="1"/>
        <v>10.254.164.210</v>
      </c>
      <c r="H13" s="44" t="str">
        <f t="shared" si="6"/>
        <v>8.10.151.0</v>
      </c>
      <c r="I13" s="44" t="str">
        <f t="shared" si="4"/>
        <v>indoor</v>
      </c>
      <c r="J13" s="50"/>
      <c r="L13" s="5" t="str">
        <f t="shared" si="2"/>
        <v>00:F6:63:D9:03:F5</v>
      </c>
      <c r="M13" s="5" t="str">
        <f t="shared" si="3"/>
        <v>00F6.63D9.03F5</v>
      </c>
      <c r="N13" s="5" t="str">
        <f t="shared" si="5"/>
        <v>00f6.63d9.03f5</v>
      </c>
    </row>
    <row r="14" spans="1:14">
      <c r="A14" s="44">
        <v>11</v>
      </c>
      <c r="B14" s="44" t="str">
        <f t="shared" si="0"/>
        <v>de0572ncap20011</v>
      </c>
      <c r="C14" s="50" t="s">
        <v>1520</v>
      </c>
      <c r="D14" s="46" t="s">
        <v>1560</v>
      </c>
      <c r="E14" s="16" t="s">
        <v>1561</v>
      </c>
      <c r="F14" s="47"/>
      <c r="G14" s="44" t="str">
        <f t="shared" si="1"/>
        <v>10.254.164.211</v>
      </c>
      <c r="H14" s="44" t="str">
        <f t="shared" si="6"/>
        <v>8.10.151.0</v>
      </c>
      <c r="I14" s="44" t="str">
        <f t="shared" si="4"/>
        <v>indoor</v>
      </c>
      <c r="J14" s="50"/>
      <c r="L14" s="5" t="str">
        <f t="shared" si="2"/>
        <v>00:F6:63:D9:04:1D</v>
      </c>
      <c r="M14" s="5" t="str">
        <f t="shared" si="3"/>
        <v>00F6.63D9.041D</v>
      </c>
      <c r="N14" s="5" t="str">
        <f t="shared" si="5"/>
        <v>00f6.63d9.041d</v>
      </c>
    </row>
    <row r="15" spans="1:14">
      <c r="A15" s="44">
        <v>12</v>
      </c>
      <c r="B15" s="44" t="str">
        <f t="shared" si="0"/>
        <v>de0572ncap20012</v>
      </c>
      <c r="C15" s="50" t="s">
        <v>1520</v>
      </c>
      <c r="D15" s="46" t="s">
        <v>1562</v>
      </c>
      <c r="E15" s="16" t="s">
        <v>1563</v>
      </c>
      <c r="F15" s="47"/>
      <c r="G15" s="44" t="str">
        <f t="shared" si="1"/>
        <v>10.254.164.212</v>
      </c>
      <c r="H15" s="44" t="str">
        <f t="shared" si="6"/>
        <v>8.10.151.0</v>
      </c>
      <c r="I15" s="44" t="str">
        <f t="shared" si="4"/>
        <v>indoor</v>
      </c>
      <c r="J15" s="50"/>
      <c r="L15" s="5" t="str">
        <f t="shared" si="2"/>
        <v>00:F6:63:D9:05:4D</v>
      </c>
      <c r="M15" s="5" t="str">
        <f t="shared" si="3"/>
        <v>00F6.63D9.054D</v>
      </c>
      <c r="N15" s="5" t="str">
        <f t="shared" si="5"/>
        <v>00f6.63d9.054d</v>
      </c>
    </row>
    <row r="16" spans="1:14">
      <c r="A16" s="44">
        <v>13</v>
      </c>
      <c r="B16" s="44" t="str">
        <f t="shared" si="0"/>
        <v>de0572ncap20013</v>
      </c>
      <c r="C16" s="50" t="s">
        <v>1520</v>
      </c>
      <c r="D16" s="46" t="s">
        <v>1564</v>
      </c>
      <c r="E16" s="16" t="s">
        <v>1565</v>
      </c>
      <c r="F16" s="47"/>
      <c r="G16" s="44" t="str">
        <f t="shared" si="1"/>
        <v>10.254.164.213</v>
      </c>
      <c r="H16" s="44" t="str">
        <f t="shared" si="6"/>
        <v>8.10.151.0</v>
      </c>
      <c r="I16" s="44" t="str">
        <f t="shared" si="4"/>
        <v>indoor</v>
      </c>
      <c r="J16" s="50"/>
      <c r="L16" s="5" t="str">
        <f t="shared" si="2"/>
        <v>00:F6:63:D9:05:51</v>
      </c>
      <c r="M16" s="5" t="str">
        <f t="shared" si="3"/>
        <v>00F6.63D9.0551</v>
      </c>
      <c r="N16" s="5" t="str">
        <f t="shared" si="5"/>
        <v>00f6.63d9.0551</v>
      </c>
    </row>
    <row r="17" spans="1:14">
      <c r="A17" s="44">
        <v>14</v>
      </c>
      <c r="B17" s="44" t="str">
        <f t="shared" si="0"/>
        <v>de0572ncap20014</v>
      </c>
      <c r="C17" s="50" t="s">
        <v>1520</v>
      </c>
      <c r="D17" s="46" t="s">
        <v>1566</v>
      </c>
      <c r="E17" s="16" t="s">
        <v>1567</v>
      </c>
      <c r="F17" s="47"/>
      <c r="G17" s="44" t="str">
        <f t="shared" si="1"/>
        <v>10.254.164.214</v>
      </c>
      <c r="H17" s="44" t="str">
        <f t="shared" si="6"/>
        <v>8.10.151.0</v>
      </c>
      <c r="I17" s="44" t="str">
        <f t="shared" si="4"/>
        <v>indoor</v>
      </c>
      <c r="J17" s="50"/>
      <c r="L17" s="5" t="str">
        <f t="shared" si="2"/>
        <v>00:F6:63:D9:05:28</v>
      </c>
      <c r="M17" s="5" t="str">
        <f t="shared" si="3"/>
        <v>00F6.63D9.0528</v>
      </c>
      <c r="N17" s="5" t="str">
        <f t="shared" si="5"/>
        <v>00f6.63d9.0528</v>
      </c>
    </row>
    <row r="18" spans="1:14">
      <c r="A18" s="44">
        <v>15</v>
      </c>
      <c r="B18" s="44" t="str">
        <f t="shared" si="0"/>
        <v>de0572ncap20015</v>
      </c>
      <c r="C18" s="50" t="s">
        <v>1520</v>
      </c>
      <c r="D18" s="46" t="s">
        <v>1568</v>
      </c>
      <c r="E18" s="16" t="s">
        <v>1569</v>
      </c>
      <c r="F18" s="47"/>
      <c r="G18" s="44" t="str">
        <f t="shared" si="1"/>
        <v>10.254.164.215</v>
      </c>
      <c r="H18" s="44" t="str">
        <f t="shared" si="6"/>
        <v>8.10.151.0</v>
      </c>
      <c r="I18" s="44" t="str">
        <f t="shared" si="4"/>
        <v>indoor</v>
      </c>
      <c r="J18" s="50"/>
      <c r="L18" s="5" t="str">
        <f t="shared" si="2"/>
        <v>00:F6:63:D9:02:80</v>
      </c>
      <c r="M18" s="5" t="str">
        <f t="shared" si="3"/>
        <v>00F6.63D9.0280</v>
      </c>
      <c r="N18" s="5" t="str">
        <f t="shared" si="5"/>
        <v>00f6.63d9.0280</v>
      </c>
    </row>
    <row r="19" spans="1:14">
      <c r="A19" s="44">
        <v>16</v>
      </c>
      <c r="B19" s="44" t="str">
        <f t="shared" si="0"/>
        <v>de0572ncap20016</v>
      </c>
      <c r="C19" s="50" t="s">
        <v>1520</v>
      </c>
      <c r="D19" s="46" t="s">
        <v>1570</v>
      </c>
      <c r="E19" s="16" t="s">
        <v>1571</v>
      </c>
      <c r="F19" s="47"/>
      <c r="G19" s="44" t="str">
        <f t="shared" si="1"/>
        <v>10.254.164.216</v>
      </c>
      <c r="H19" s="44" t="str">
        <f t="shared" si="6"/>
        <v>8.10.151.0</v>
      </c>
      <c r="I19" s="44" t="str">
        <f t="shared" si="4"/>
        <v>indoor</v>
      </c>
      <c r="J19" s="50"/>
      <c r="L19" s="5" t="str">
        <f t="shared" si="2"/>
        <v>00:F6:63:D9:03:FC</v>
      </c>
      <c r="M19" s="5" t="str">
        <f t="shared" si="3"/>
        <v>00F6.63D9.03FC</v>
      </c>
      <c r="N19" s="5" t="str">
        <f t="shared" si="5"/>
        <v>00f6.63d9.03fc</v>
      </c>
    </row>
    <row r="20" spans="1:14">
      <c r="A20" s="44">
        <v>17</v>
      </c>
      <c r="B20" s="44" t="str">
        <f t="shared" si="0"/>
        <v>de0572ncap20017</v>
      </c>
      <c r="C20" s="50" t="s">
        <v>1520</v>
      </c>
      <c r="D20" s="46" t="s">
        <v>1572</v>
      </c>
      <c r="E20" s="16" t="s">
        <v>1573</v>
      </c>
      <c r="F20" s="47"/>
      <c r="G20" s="44" t="str">
        <f t="shared" si="1"/>
        <v>10.254.164.217</v>
      </c>
      <c r="H20" s="44" t="str">
        <f t="shared" si="6"/>
        <v>8.10.151.0</v>
      </c>
      <c r="I20" s="44" t="str">
        <f t="shared" si="4"/>
        <v>indoor</v>
      </c>
      <c r="J20" s="50"/>
      <c r="L20" s="5" t="str">
        <f t="shared" si="2"/>
        <v>00:FE:C8:AC:02:9A</v>
      </c>
      <c r="M20" s="5" t="str">
        <f t="shared" si="3"/>
        <v>00FE.C8AC.029A</v>
      </c>
      <c r="N20" s="5" t="str">
        <f t="shared" si="5"/>
        <v>00fe.c8ac.029a</v>
      </c>
    </row>
    <row r="21" spans="1:14">
      <c r="A21" s="44">
        <v>18</v>
      </c>
      <c r="B21" s="44" t="str">
        <f t="shared" si="0"/>
        <v>de0572ncap20018</v>
      </c>
      <c r="C21" s="50" t="s">
        <v>1520</v>
      </c>
      <c r="D21" s="46" t="s">
        <v>1574</v>
      </c>
      <c r="E21" s="16" t="s">
        <v>1575</v>
      </c>
      <c r="F21" s="47"/>
      <c r="G21" s="44" t="str">
        <f t="shared" si="1"/>
        <v>10.254.164.218</v>
      </c>
      <c r="H21" s="44" t="str">
        <f t="shared" si="6"/>
        <v>8.10.151.0</v>
      </c>
      <c r="I21" s="44" t="str">
        <f t="shared" si="4"/>
        <v>indoor</v>
      </c>
      <c r="J21" s="50"/>
      <c r="L21" s="5" t="str">
        <f t="shared" si="2"/>
        <v>00:F6:63:D9:03:AE</v>
      </c>
      <c r="M21" s="5" t="str">
        <f t="shared" si="3"/>
        <v>00F6.63D9.03AE</v>
      </c>
      <c r="N21" s="5" t="str">
        <f t="shared" si="5"/>
        <v>00f6.63d9.03ae</v>
      </c>
    </row>
    <row r="22" spans="1:14">
      <c r="A22" s="44">
        <v>19</v>
      </c>
      <c r="B22" s="44" t="str">
        <f t="shared" si="0"/>
        <v>de0572ncap20019</v>
      </c>
      <c r="C22" s="50" t="s">
        <v>1520</v>
      </c>
      <c r="D22" s="46" t="s">
        <v>1576</v>
      </c>
      <c r="E22" s="16" t="s">
        <v>1577</v>
      </c>
      <c r="F22" s="47"/>
      <c r="G22" s="44" t="str">
        <f t="shared" si="1"/>
        <v>10.254.164.219</v>
      </c>
      <c r="H22" s="44" t="str">
        <f t="shared" si="6"/>
        <v>8.10.151.0</v>
      </c>
      <c r="I22" s="44" t="str">
        <f t="shared" si="4"/>
        <v>indoor</v>
      </c>
      <c r="J22" s="50"/>
      <c r="L22" s="5" t="str">
        <f t="shared" si="2"/>
        <v>00:F6:63:D9:03:B0</v>
      </c>
      <c r="M22" s="5" t="str">
        <f t="shared" si="3"/>
        <v>00F6.63D9.03B0</v>
      </c>
      <c r="N22" s="5" t="str">
        <f t="shared" si="5"/>
        <v>00f6.63d9.03b0</v>
      </c>
    </row>
    <row r="23" spans="1:14">
      <c r="A23" s="44">
        <v>20</v>
      </c>
      <c r="B23" s="44" t="str">
        <f t="shared" si="0"/>
        <v>de0572ncap20020</v>
      </c>
      <c r="C23" s="50" t="s">
        <v>1520</v>
      </c>
      <c r="D23" s="46" t="s">
        <v>1578</v>
      </c>
      <c r="E23" s="16" t="s">
        <v>1579</v>
      </c>
      <c r="F23" s="47"/>
      <c r="G23" s="44" t="str">
        <f t="shared" si="1"/>
        <v>10.254.164.220</v>
      </c>
      <c r="H23" s="44" t="str">
        <f t="shared" si="6"/>
        <v>8.10.151.0</v>
      </c>
      <c r="I23" s="44" t="str">
        <f t="shared" si="4"/>
        <v>indoor</v>
      </c>
      <c r="J23" s="50"/>
      <c r="L23" s="5" t="str">
        <f t="shared" si="2"/>
        <v>00:F6:63:D9:03:6F</v>
      </c>
      <c r="M23" s="5" t="str">
        <f t="shared" si="3"/>
        <v>00F6.63D9.036F</v>
      </c>
      <c r="N23" s="5" t="str">
        <f t="shared" si="5"/>
        <v>00f6.63d9.036f</v>
      </c>
    </row>
    <row r="24" spans="1:14">
      <c r="A24" s="44">
        <v>21</v>
      </c>
      <c r="B24" s="44" t="str">
        <f t="shared" si="0"/>
        <v>de0572ncap20021</v>
      </c>
      <c r="C24" s="50" t="s">
        <v>1520</v>
      </c>
      <c r="D24" s="46" t="s">
        <v>1580</v>
      </c>
      <c r="E24" s="16" t="s">
        <v>1581</v>
      </c>
      <c r="F24" s="47"/>
      <c r="G24" s="44" t="str">
        <f t="shared" si="1"/>
        <v>10.254.164.221</v>
      </c>
      <c r="H24" s="44" t="str">
        <f t="shared" si="6"/>
        <v>8.10.151.0</v>
      </c>
      <c r="I24" s="44" t="str">
        <f t="shared" si="4"/>
        <v>indoor</v>
      </c>
      <c r="J24" s="50"/>
      <c r="L24" s="5" t="str">
        <f t="shared" si="2"/>
        <v>00:F6:63:D9:04:09</v>
      </c>
      <c r="M24" s="5" t="str">
        <f t="shared" si="3"/>
        <v>00F6.63D9.0409</v>
      </c>
      <c r="N24" s="5" t="str">
        <f t="shared" si="5"/>
        <v>00f6.63d9.0409</v>
      </c>
    </row>
    <row r="25" spans="1:14">
      <c r="A25" s="44">
        <v>22</v>
      </c>
      <c r="B25" s="44" t="str">
        <f t="shared" si="0"/>
        <v>de0572ncap20022</v>
      </c>
      <c r="C25" s="50" t="s">
        <v>1520</v>
      </c>
      <c r="D25" s="46" t="s">
        <v>1582</v>
      </c>
      <c r="E25" s="16" t="s">
        <v>1583</v>
      </c>
      <c r="F25" s="47"/>
      <c r="G25" s="44" t="str">
        <f t="shared" si="1"/>
        <v>10.254.164.222</v>
      </c>
      <c r="H25" s="44" t="str">
        <f t="shared" si="6"/>
        <v>8.10.151.0</v>
      </c>
      <c r="I25" s="44" t="str">
        <f t="shared" si="4"/>
        <v>indoor</v>
      </c>
      <c r="J25" s="50"/>
      <c r="L25" s="5" t="str">
        <f t="shared" si="2"/>
        <v>00:F6:63:D8:FF:D0</v>
      </c>
      <c r="M25" s="5" t="str">
        <f t="shared" si="3"/>
        <v>00F6.63D8.FFD0</v>
      </c>
      <c r="N25" s="5" t="str">
        <f t="shared" si="5"/>
        <v>00f6.63d8.ffd0</v>
      </c>
    </row>
    <row r="26" spans="1:14">
      <c r="A26" s="44">
        <v>23</v>
      </c>
      <c r="B26" s="44" t="str">
        <f t="shared" si="0"/>
        <v>de0572ncap20023</v>
      </c>
      <c r="C26" s="50" t="s">
        <v>1396</v>
      </c>
      <c r="D26" s="46" t="s">
        <v>1584</v>
      </c>
      <c r="E26" s="16" t="s">
        <v>1585</v>
      </c>
      <c r="F26" s="47"/>
      <c r="G26" s="44" t="str">
        <f t="shared" si="1"/>
        <v>10.254.164.223</v>
      </c>
      <c r="H26" s="44" t="str">
        <f t="shared" si="6"/>
        <v>8.10.151.0</v>
      </c>
      <c r="I26" s="44" t="str">
        <f t="shared" si="4"/>
        <v>outdoor</v>
      </c>
      <c r="J26" s="50"/>
      <c r="L26" s="5" t="str">
        <f t="shared" si="2"/>
        <v>B4:DE:31:1B:3D:2A</v>
      </c>
      <c r="M26" s="5" t="str">
        <f t="shared" si="3"/>
        <v>B4DE.311B.3D2A</v>
      </c>
      <c r="N26" s="5" t="str">
        <f t="shared" si="5"/>
        <v>b4de.311b.3d2a</v>
      </c>
    </row>
    <row r="27" spans="1:14">
      <c r="A27" s="44">
        <v>24</v>
      </c>
      <c r="B27" s="44" t="str">
        <f t="shared" si="0"/>
        <v>de0572ncap20024</v>
      </c>
      <c r="C27" s="50" t="s">
        <v>1396</v>
      </c>
      <c r="D27" s="46" t="s">
        <v>1586</v>
      </c>
      <c r="E27" s="16" t="s">
        <v>1587</v>
      </c>
      <c r="F27" s="47"/>
      <c r="G27" s="44" t="str">
        <f t="shared" si="1"/>
        <v>10.254.164.224</v>
      </c>
      <c r="H27" s="44" t="str">
        <f t="shared" si="6"/>
        <v>8.10.151.0</v>
      </c>
      <c r="I27" s="44" t="str">
        <f t="shared" si="4"/>
        <v>outdoor</v>
      </c>
      <c r="J27" s="50"/>
      <c r="L27" s="5" t="str">
        <f t="shared" si="2"/>
        <v>B4:DE:31:1B:3C:94</v>
      </c>
      <c r="M27" s="5" t="str">
        <f t="shared" si="3"/>
        <v>B4DE.311B.3C94</v>
      </c>
      <c r="N27" s="5" t="str">
        <f t="shared" si="5"/>
        <v>b4de.311b.3c94</v>
      </c>
    </row>
    <row r="28" spans="1:14">
      <c r="A28" s="44">
        <v>25</v>
      </c>
      <c r="B28" s="44" t="str">
        <f t="shared" si="0"/>
        <v>de0572ncap20025</v>
      </c>
      <c r="C28" s="50" t="s">
        <v>1520</v>
      </c>
      <c r="D28" s="46" t="s">
        <v>1588</v>
      </c>
      <c r="E28" s="16" t="s">
        <v>1589</v>
      </c>
      <c r="F28" s="47"/>
      <c r="G28" s="44" t="str">
        <f t="shared" si="1"/>
        <v>10.254.164.225</v>
      </c>
      <c r="H28" s="44" t="str">
        <f t="shared" si="6"/>
        <v>8.10.151.0</v>
      </c>
      <c r="I28" s="44" t="str">
        <f t="shared" si="4"/>
        <v>indoor</v>
      </c>
      <c r="J28" s="50"/>
      <c r="L28" s="5" t="str">
        <f t="shared" si="2"/>
        <v>00:C1:64:9A:E0:48</v>
      </c>
      <c r="M28" s="5" t="str">
        <f t="shared" si="3"/>
        <v>00C1.649A.E048</v>
      </c>
      <c r="N28" s="5" t="str">
        <f t="shared" si="5"/>
        <v>00c1.649a.e048</v>
      </c>
    </row>
    <row r="29" spans="1:14">
      <c r="A29" s="44">
        <v>26</v>
      </c>
      <c r="B29" s="44" t="str">
        <f t="shared" si="0"/>
        <v>de0572ncap20026</v>
      </c>
      <c r="C29" s="50" t="s">
        <v>1520</v>
      </c>
      <c r="D29" s="46" t="s">
        <v>1590</v>
      </c>
      <c r="E29" s="16" t="s">
        <v>1591</v>
      </c>
      <c r="F29" s="47"/>
      <c r="G29" s="44" t="str">
        <f t="shared" si="1"/>
        <v>10.254.164.226</v>
      </c>
      <c r="H29" s="44" t="str">
        <f t="shared" si="6"/>
        <v>8.10.151.0</v>
      </c>
      <c r="I29" s="44" t="str">
        <f t="shared" si="4"/>
        <v>indoor</v>
      </c>
      <c r="J29" s="50"/>
      <c r="L29" s="5" t="str">
        <f t="shared" si="2"/>
        <v>00:C1:64:9A:DF:F8</v>
      </c>
      <c r="M29" s="5" t="str">
        <f t="shared" si="3"/>
        <v>00C1.649A.DFF8</v>
      </c>
      <c r="N29" s="5" t="str">
        <f t="shared" si="5"/>
        <v>00c1.649a.dff8</v>
      </c>
    </row>
    <row r="30" spans="1:14">
      <c r="A30" s="44">
        <v>27</v>
      </c>
      <c r="B30" s="44" t="str">
        <f t="shared" si="0"/>
        <v>de0572ncap20027</v>
      </c>
      <c r="C30" s="50" t="s">
        <v>1396</v>
      </c>
      <c r="D30" s="46" t="s">
        <v>1592</v>
      </c>
      <c r="E30" s="16" t="s">
        <v>1593</v>
      </c>
      <c r="F30" s="47"/>
      <c r="G30" s="44" t="str">
        <f t="shared" si="1"/>
        <v>10.254.164.227</v>
      </c>
      <c r="H30" s="44" t="str">
        <f t="shared" si="6"/>
        <v>8.10.151.0</v>
      </c>
      <c r="I30" s="44" t="str">
        <f t="shared" si="4"/>
        <v>outdoor</v>
      </c>
      <c r="J30" s="50"/>
      <c r="L30" s="5" t="str">
        <f t="shared" si="2"/>
        <v>2C:5A:0F:A0:A7:2C</v>
      </c>
      <c r="M30" s="5" t="str">
        <f t="shared" si="3"/>
        <v>2C5A.0FA0.A72C</v>
      </c>
      <c r="N30" s="5" t="str">
        <f t="shared" si="5"/>
        <v>2c5a.0fa0.a72c</v>
      </c>
    </row>
    <row r="31" spans="1:14">
      <c r="A31" s="44">
        <v>28</v>
      </c>
      <c r="B31" s="44" t="str">
        <f t="shared" si="0"/>
        <v>de0572ncap20028</v>
      </c>
      <c r="C31" s="50" t="s">
        <v>1396</v>
      </c>
      <c r="D31" s="46" t="s">
        <v>1594</v>
      </c>
      <c r="E31" s="16" t="s">
        <v>1595</v>
      </c>
      <c r="F31" s="47"/>
      <c r="G31" s="44" t="str">
        <f t="shared" si="1"/>
        <v>10.254.164.228</v>
      </c>
      <c r="H31" s="44" t="str">
        <f t="shared" si="6"/>
        <v>8.10.151.0</v>
      </c>
      <c r="I31" s="44" t="str">
        <f t="shared" si="4"/>
        <v>outdoor</v>
      </c>
      <c r="J31" s="50"/>
      <c r="L31" s="5" t="str">
        <f t="shared" si="2"/>
        <v>2C:5A:0F:A0:A7:4C</v>
      </c>
      <c r="M31" s="5" t="str">
        <f t="shared" si="3"/>
        <v>2C5A.0FA0.A74C</v>
      </c>
      <c r="N31" s="5" t="str">
        <f t="shared" si="5"/>
        <v>2c5a.0fa0.a74c</v>
      </c>
    </row>
    <row r="32" spans="1:14">
      <c r="A32" s="44">
        <v>29</v>
      </c>
      <c r="B32" s="44" t="str">
        <f t="shared" si="0"/>
        <v>de0572ncap20029</v>
      </c>
      <c r="C32" s="50" t="s">
        <v>1396</v>
      </c>
      <c r="D32" s="46" t="s">
        <v>1596</v>
      </c>
      <c r="E32" s="16" t="s">
        <v>1597</v>
      </c>
      <c r="F32" s="47"/>
      <c r="G32" s="44" t="str">
        <f t="shared" si="1"/>
        <v>10.254.164.229</v>
      </c>
      <c r="H32" s="44" t="str">
        <f t="shared" si="6"/>
        <v>8.10.151.0</v>
      </c>
      <c r="I32" s="44" t="str">
        <f t="shared" si="4"/>
        <v>outdoor</v>
      </c>
      <c r="J32" s="50"/>
      <c r="L32" s="5" t="str">
        <f t="shared" si="2"/>
        <v>2C:5A:0F:A0:A7:82</v>
      </c>
      <c r="M32" s="5" t="str">
        <f t="shared" si="3"/>
        <v>2C5A.0FA0.A782</v>
      </c>
      <c r="N32" s="5" t="str">
        <f t="shared" si="5"/>
        <v>2c5a.0fa0.a782</v>
      </c>
    </row>
    <row r="33" spans="1:14">
      <c r="A33" s="44">
        <v>30</v>
      </c>
      <c r="B33" s="44" t="str">
        <f t="shared" si="0"/>
        <v>de0572ncap20030</v>
      </c>
      <c r="C33" s="50" t="s">
        <v>1396</v>
      </c>
      <c r="D33" s="46" t="s">
        <v>1598</v>
      </c>
      <c r="E33" s="16" t="s">
        <v>1599</v>
      </c>
      <c r="F33" s="47"/>
      <c r="G33" s="44" t="str">
        <f t="shared" si="1"/>
        <v>10.254.164.230</v>
      </c>
      <c r="H33" s="44" t="str">
        <f t="shared" si="6"/>
        <v>8.10.151.0</v>
      </c>
      <c r="I33" s="44" t="str">
        <f t="shared" si="4"/>
        <v>outdoor</v>
      </c>
      <c r="J33" s="50"/>
      <c r="L33" s="5" t="str">
        <f t="shared" si="2"/>
        <v>2C:5A:0F:A0:A7:22</v>
      </c>
      <c r="M33" s="5" t="str">
        <f t="shared" si="3"/>
        <v>2C5A.0FA0.A722</v>
      </c>
      <c r="N33" s="5" t="str">
        <f t="shared" si="5"/>
        <v>2c5a.0fa0.a722</v>
      </c>
    </row>
    <row r="34" spans="1:14">
      <c r="A34" s="44">
        <v>31</v>
      </c>
      <c r="B34" s="44" t="str">
        <f t="shared" si="0"/>
        <v>de0572ncap20031</v>
      </c>
      <c r="C34" s="50" t="s">
        <v>1396</v>
      </c>
      <c r="D34" s="46" t="s">
        <v>1600</v>
      </c>
      <c r="E34" s="16" t="s">
        <v>1601</v>
      </c>
      <c r="F34" s="47"/>
      <c r="G34" s="44" t="str">
        <f t="shared" si="1"/>
        <v>10.254.164.231</v>
      </c>
      <c r="H34" s="44" t="str">
        <f t="shared" si="6"/>
        <v>8.10.151.0</v>
      </c>
      <c r="I34" s="44" t="str">
        <f t="shared" si="4"/>
        <v>outdoor</v>
      </c>
      <c r="J34" s="50"/>
      <c r="L34" s="5" t="str">
        <f t="shared" si="2"/>
        <v>2C:5A:0F:A0:A8:86</v>
      </c>
      <c r="M34" s="5" t="str">
        <f t="shared" si="3"/>
        <v>2C5A.0FA0.A886</v>
      </c>
      <c r="N34" s="5" t="str">
        <f t="shared" si="5"/>
        <v>2c5a.0fa0.a886</v>
      </c>
    </row>
    <row r="35" spans="1:14">
      <c r="A35" s="44">
        <v>32</v>
      </c>
      <c r="B35" s="44" t="str">
        <f t="shared" si="0"/>
        <v>de0572ncap20032</v>
      </c>
      <c r="C35" s="50"/>
      <c r="D35" s="46"/>
      <c r="E35" s="16"/>
      <c r="F35" s="47"/>
      <c r="G35" s="44" t="str">
        <f t="shared" si="1"/>
        <v>10.254.164.232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de0572ncap20033</v>
      </c>
      <c r="C36" s="50"/>
      <c r="D36" s="46"/>
      <c r="E36" s="16"/>
      <c r="F36" s="47"/>
      <c r="G36" s="44" t="str">
        <f t="shared" si="1"/>
        <v>10.254.164.233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de0572ncap20034</v>
      </c>
      <c r="C37" s="50"/>
      <c r="D37" s="46"/>
      <c r="E37" s="16"/>
      <c r="F37" s="47"/>
      <c r="G37" s="44" t="str">
        <f t="shared" si="1"/>
        <v>10.254.164.234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de0572ncap20035</v>
      </c>
      <c r="C38" s="50"/>
      <c r="D38" s="46"/>
      <c r="E38" s="16"/>
      <c r="F38" s="47"/>
      <c r="G38" s="44" t="str">
        <f t="shared" si="1"/>
        <v>10.254.164.235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de0572ncap20036</v>
      </c>
      <c r="C39" s="50"/>
      <c r="D39" s="46"/>
      <c r="E39" s="16"/>
      <c r="F39" s="47"/>
      <c r="G39" s="44" t="str">
        <f t="shared" si="1"/>
        <v>10.254.164.236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de0572ncap20037</v>
      </c>
      <c r="C40" s="50"/>
      <c r="D40" s="46"/>
      <c r="E40" s="16"/>
      <c r="F40" s="47"/>
      <c r="G40" s="44" t="str">
        <f t="shared" si="1"/>
        <v>10.254.164.237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de0572ncap20038</v>
      </c>
      <c r="C41" s="50"/>
      <c r="D41" s="46"/>
      <c r="E41" s="16"/>
      <c r="F41" s="47"/>
      <c r="G41" s="44" t="str">
        <f t="shared" si="1"/>
        <v>10.254.164.238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de0572ncap20039</v>
      </c>
      <c r="C42" s="50"/>
      <c r="D42" s="46"/>
      <c r="E42" s="16"/>
      <c r="F42" s="47"/>
      <c r="G42" s="44" t="str">
        <f t="shared" si="1"/>
        <v>10.254.164.239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de0572ncap20040</v>
      </c>
      <c r="C43" s="50"/>
      <c r="D43" s="46"/>
      <c r="E43" s="16"/>
      <c r="F43" s="47"/>
      <c r="G43" s="44" t="str">
        <f t="shared" si="1"/>
        <v>10.254.164.240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de0572ncap20041</v>
      </c>
      <c r="C44" s="50"/>
      <c r="D44" s="46"/>
      <c r="E44" s="16"/>
      <c r="F44" s="47"/>
      <c r="G44" s="44" t="str">
        <f t="shared" si="1"/>
        <v>10.254.164.241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de0572ncap20042</v>
      </c>
      <c r="C45" s="50"/>
      <c r="D45" s="46"/>
      <c r="E45" s="16"/>
      <c r="F45" s="47"/>
      <c r="G45" s="44" t="str">
        <f t="shared" si="1"/>
        <v>10.254.164.242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de0572ncap20043</v>
      </c>
      <c r="C46" s="50"/>
      <c r="D46" s="46"/>
      <c r="E46" s="16"/>
      <c r="F46" s="47"/>
      <c r="G46" s="44" t="str">
        <f t="shared" si="1"/>
        <v>10.254.164.243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de0572ncap20044</v>
      </c>
      <c r="C47" s="50"/>
      <c r="D47" s="46"/>
      <c r="E47" s="16"/>
      <c r="F47" s="47"/>
      <c r="G47" s="44" t="str">
        <f t="shared" si="1"/>
        <v>10.254.164.244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de0572ncap20045</v>
      </c>
      <c r="C48" s="50"/>
      <c r="D48" s="46"/>
      <c r="E48" s="16"/>
      <c r="F48" s="47"/>
      <c r="G48" s="44" t="str">
        <f t="shared" si="1"/>
        <v>10.254.164.245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de0572ncap20046</v>
      </c>
      <c r="C49" s="50"/>
      <c r="D49" s="46"/>
      <c r="E49" s="16"/>
      <c r="F49" s="47"/>
      <c r="G49" s="44" t="str">
        <f t="shared" si="1"/>
        <v>10.254.164.246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de0572ncap20047</v>
      </c>
      <c r="C50" s="50"/>
      <c r="D50" s="46"/>
      <c r="E50" s="16"/>
      <c r="F50" s="47"/>
      <c r="G50" s="44" t="str">
        <f t="shared" si="1"/>
        <v>10.254.164.247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de0572ncap20048</v>
      </c>
      <c r="C51" s="50"/>
      <c r="D51" s="46"/>
      <c r="E51" s="16"/>
      <c r="F51" s="47"/>
      <c r="G51" s="44" t="str">
        <f t="shared" si="1"/>
        <v>10.254.164.248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de0572ncap20049</v>
      </c>
      <c r="C52" s="50"/>
      <c r="D52" s="46"/>
      <c r="E52" s="16"/>
      <c r="F52" s="47"/>
      <c r="G52" s="44" t="str">
        <f t="shared" si="1"/>
        <v>10.254.164.249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de0572ncap20050</v>
      </c>
      <c r="C53" s="50"/>
      <c r="D53" s="46"/>
      <c r="E53" s="16"/>
      <c r="F53" s="47"/>
      <c r="G53" s="44" t="str">
        <f t="shared" si="1"/>
        <v>10.254.164.250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de0572ncap20051</v>
      </c>
      <c r="C54" s="50"/>
      <c r="D54" s="46"/>
      <c r="E54" s="16"/>
      <c r="F54" s="47"/>
      <c r="G54" s="44" t="str">
        <f t="shared" si="1"/>
        <v>10.254.164.251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de0572ncap20052</v>
      </c>
      <c r="C55" s="50"/>
      <c r="D55" s="46"/>
      <c r="E55" s="16"/>
      <c r="F55" s="47"/>
      <c r="G55" s="44" t="str">
        <f t="shared" si="1"/>
        <v>10.254.164.252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de0572ncap20053</v>
      </c>
      <c r="C56" s="50"/>
      <c r="D56" s="46"/>
      <c r="E56" s="16"/>
      <c r="F56" s="47"/>
      <c r="G56" s="44" t="str">
        <f t="shared" si="1"/>
        <v>10.254.164.253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de0572ncap20054</v>
      </c>
      <c r="C57" s="50"/>
      <c r="D57" s="46"/>
      <c r="E57" s="16"/>
      <c r="F57" s="47"/>
      <c r="G57" s="44" t="str">
        <f t="shared" si="1"/>
        <v>10.254.164.254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de0572ncap20055</v>
      </c>
      <c r="C58" s="50"/>
      <c r="D58" s="46"/>
      <c r="E58" s="16"/>
      <c r="F58" s="47"/>
      <c r="G58" s="44" t="str">
        <f t="shared" si="1"/>
        <v>10.254.164.21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de0572ncap20056</v>
      </c>
      <c r="C59" s="50"/>
      <c r="D59" s="46"/>
      <c r="E59" s="16"/>
      <c r="F59" s="47"/>
      <c r="G59" s="44" t="str">
        <f t="shared" si="1"/>
        <v>10.254.164.22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de0572ncap20057</v>
      </c>
      <c r="C60" s="50"/>
      <c r="D60" s="46"/>
      <c r="E60" s="16"/>
      <c r="F60" s="47"/>
      <c r="G60" s="44" t="str">
        <f t="shared" si="1"/>
        <v>10.254.164.23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de0572ncap20058</v>
      </c>
      <c r="C61" s="50"/>
      <c r="D61" s="46"/>
      <c r="E61" s="16"/>
      <c r="F61" s="47"/>
      <c r="G61" s="44" t="str">
        <f t="shared" si="1"/>
        <v>10.254.164.24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de0572ncap20059</v>
      </c>
      <c r="C62" s="50"/>
      <c r="D62" s="46"/>
      <c r="E62" s="16"/>
      <c r="F62" s="47"/>
      <c r="G62" s="44" t="str">
        <f t="shared" si="1"/>
        <v>10.254.164.25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de0572ncap20060</v>
      </c>
      <c r="C63" s="50"/>
      <c r="D63" s="46"/>
      <c r="E63" s="16"/>
      <c r="F63" s="47"/>
      <c r="G63" s="44" t="str">
        <f t="shared" si="1"/>
        <v>10.254.164.26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de0572ncap20061</v>
      </c>
      <c r="C64" s="50"/>
      <c r="D64" s="46"/>
      <c r="E64" s="16"/>
      <c r="F64" s="47"/>
      <c r="G64" s="44" t="str">
        <f t="shared" si="1"/>
        <v>10.254.164.27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de0572ncap20062</v>
      </c>
      <c r="C65" s="50"/>
      <c r="D65" s="46"/>
      <c r="E65" s="16"/>
      <c r="F65" s="47"/>
      <c r="G65" s="44" t="str">
        <f t="shared" si="1"/>
        <v>10.254.164.28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de0572ncap20063</v>
      </c>
      <c r="C66" s="50"/>
      <c r="D66" s="46"/>
      <c r="E66" s="16"/>
      <c r="F66" s="47"/>
      <c r="G66" s="44" t="str">
        <f t="shared" si="1"/>
        <v>10.254.164.29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de0572ncap20064</v>
      </c>
      <c r="C67" s="50"/>
      <c r="D67" s="46"/>
      <c r="E67" s="16"/>
      <c r="F67" s="47"/>
      <c r="G67" s="44" t="str">
        <f t="shared" si="1"/>
        <v>10.254.164.30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de0572ncap20065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10.254.164.31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de0572ncap20066</v>
      </c>
      <c r="C69" s="50"/>
      <c r="D69" s="46"/>
      <c r="E69" s="16"/>
      <c r="F69" s="47"/>
      <c r="G69" s="44" t="str">
        <f t="shared" si="8"/>
        <v>10.254.164.32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de0572ncap20067</v>
      </c>
      <c r="C70" s="50"/>
      <c r="D70" s="46"/>
      <c r="E70" s="16"/>
      <c r="F70" s="47"/>
      <c r="G70" s="44" t="str">
        <f t="shared" si="8"/>
        <v>10.254.164.33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de0572ncap20068</v>
      </c>
      <c r="C71" s="50"/>
      <c r="D71" s="46"/>
      <c r="E71" s="16"/>
      <c r="F71" s="47"/>
      <c r="G71" s="44" t="str">
        <f t="shared" si="8"/>
        <v>10.254.164.34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de0572ncap20069</v>
      </c>
      <c r="C72" s="50"/>
      <c r="D72" s="46"/>
      <c r="E72" s="16"/>
      <c r="F72" s="47"/>
      <c r="G72" s="44" t="str">
        <f t="shared" si="8"/>
        <v>10.254.164.35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de0572ncap20070</v>
      </c>
      <c r="C73" s="50"/>
      <c r="D73" s="46"/>
      <c r="E73" s="16"/>
      <c r="F73" s="47"/>
      <c r="G73" s="44" t="str">
        <f t="shared" si="8"/>
        <v>10.254.164.36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de0572ncap20071</v>
      </c>
      <c r="C74" s="50"/>
      <c r="D74" s="46"/>
      <c r="E74" s="16"/>
      <c r="F74" s="47"/>
      <c r="G74" s="44" t="str">
        <f t="shared" si="8"/>
        <v>10.254.164.37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de0572ncap20072</v>
      </c>
      <c r="C75" s="50"/>
      <c r="D75" s="46"/>
      <c r="E75" s="16"/>
      <c r="F75" s="47"/>
      <c r="G75" s="44" t="str">
        <f t="shared" si="8"/>
        <v>10.254.164.38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de0572ncap20073</v>
      </c>
      <c r="C76" s="50"/>
      <c r="D76" s="46"/>
      <c r="E76" s="16"/>
      <c r="F76" s="47"/>
      <c r="G76" s="44" t="str">
        <f t="shared" si="8"/>
        <v>10.254.164.39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de0572ncap20074</v>
      </c>
      <c r="C77" s="50"/>
      <c r="D77" s="46"/>
      <c r="E77" s="16"/>
      <c r="F77" s="47"/>
      <c r="G77" s="44" t="str">
        <f t="shared" si="8"/>
        <v>10.254.164.40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de0572ncap20075</v>
      </c>
      <c r="C78" s="50"/>
      <c r="D78" s="46"/>
      <c r="E78" s="16"/>
      <c r="F78" s="47"/>
      <c r="G78" s="44" t="str">
        <f t="shared" si="8"/>
        <v>10.254.164.41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de0572ncap20076</v>
      </c>
      <c r="C79" s="50"/>
      <c r="D79" s="46"/>
      <c r="E79" s="16"/>
      <c r="F79" s="47"/>
      <c r="G79" s="44" t="str">
        <f t="shared" si="8"/>
        <v>10.254.164.42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de0572ncap20077</v>
      </c>
      <c r="C80" s="50"/>
      <c r="D80" s="46"/>
      <c r="E80" s="16"/>
      <c r="F80" s="47"/>
      <c r="G80" s="44" t="str">
        <f t="shared" si="8"/>
        <v>10.254.164.43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de0572ncap20078</v>
      </c>
      <c r="C81" s="50"/>
      <c r="D81" s="46"/>
      <c r="E81" s="16"/>
      <c r="F81" s="47"/>
      <c r="G81" s="44" t="str">
        <f t="shared" si="8"/>
        <v>10.254.164.44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de0572ncap20079</v>
      </c>
      <c r="C82" s="50"/>
      <c r="D82" s="46"/>
      <c r="E82" s="16"/>
      <c r="F82" s="47"/>
      <c r="G82" s="44" t="str">
        <f t="shared" si="8"/>
        <v>10.254.164.45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de0572ncap20080</v>
      </c>
      <c r="C83" s="50"/>
      <c r="D83" s="46"/>
      <c r="E83" s="16"/>
      <c r="F83" s="47"/>
      <c r="G83" s="44" t="str">
        <f t="shared" si="8"/>
        <v>10.254.164.46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de0572ncap20081</v>
      </c>
      <c r="C84" s="50"/>
      <c r="D84" s="46"/>
      <c r="E84" s="16"/>
      <c r="F84" s="47"/>
      <c r="G84" s="44" t="str">
        <f t="shared" si="8"/>
        <v>10.254.164.47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de0572ncap20082</v>
      </c>
      <c r="C85" s="50"/>
      <c r="D85" s="46"/>
      <c r="E85" s="16"/>
      <c r="F85" s="47"/>
      <c r="G85" s="44" t="str">
        <f t="shared" si="8"/>
        <v>10.254.164.48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de0572ncap20083</v>
      </c>
      <c r="C86" s="50"/>
      <c r="D86" s="46"/>
      <c r="E86" s="16"/>
      <c r="F86" s="47"/>
      <c r="G86" s="44" t="str">
        <f t="shared" si="8"/>
        <v>10.254.164.49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de0572ncap20084</v>
      </c>
      <c r="C87" s="50"/>
      <c r="D87" s="46"/>
      <c r="E87" s="16"/>
      <c r="F87" s="47"/>
      <c r="G87" s="44" t="str">
        <f t="shared" si="8"/>
        <v>10.254.164.50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de0572ncap20085</v>
      </c>
      <c r="C88" s="50"/>
      <c r="D88" s="46"/>
      <c r="E88" s="16"/>
      <c r="F88" s="47"/>
      <c r="G88" s="44" t="str">
        <f t="shared" si="8"/>
        <v>10.254.164.51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de0572ncap20086</v>
      </c>
      <c r="C89" s="50"/>
      <c r="D89" s="46"/>
      <c r="E89" s="16"/>
      <c r="F89" s="47"/>
      <c r="G89" s="44" t="str">
        <f t="shared" si="8"/>
        <v>10.254.164.52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de0572ncap20087</v>
      </c>
      <c r="C90" s="50"/>
      <c r="D90" s="46"/>
      <c r="E90" s="16"/>
      <c r="F90" s="47"/>
      <c r="G90" s="44" t="str">
        <f t="shared" si="8"/>
        <v>10.254.164.53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de0572ncap20088</v>
      </c>
      <c r="C91" s="50"/>
      <c r="D91" s="46"/>
      <c r="E91" s="16"/>
      <c r="F91" s="47"/>
      <c r="G91" s="44" t="str">
        <f t="shared" si="8"/>
        <v>10.254.164.54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de0572ncap20089</v>
      </c>
      <c r="C92" s="50"/>
      <c r="D92" s="46"/>
      <c r="E92" s="16"/>
      <c r="F92" s="47"/>
      <c r="G92" s="44" t="str">
        <f t="shared" si="8"/>
        <v>10.254.164.55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de0572ncap20090</v>
      </c>
      <c r="C93" s="50"/>
      <c r="D93" s="46"/>
      <c r="E93" s="16"/>
      <c r="F93" s="47"/>
      <c r="G93" s="44" t="str">
        <f t="shared" si="8"/>
        <v>10.254.164.56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de0572ncap20091</v>
      </c>
      <c r="C94" s="50"/>
      <c r="D94" s="46"/>
      <c r="E94" s="16"/>
      <c r="F94" s="47"/>
      <c r="G94" s="44" t="str">
        <f t="shared" si="8"/>
        <v>10.254.164.57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de0572ncap20092</v>
      </c>
      <c r="C95" s="50"/>
      <c r="D95" s="46"/>
      <c r="E95" s="16"/>
      <c r="F95" s="47"/>
      <c r="G95" s="44" t="str">
        <f t="shared" si="8"/>
        <v>10.254.164.58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de0572ncap20093</v>
      </c>
      <c r="C96" s="50"/>
      <c r="D96" s="46"/>
      <c r="E96" s="16"/>
      <c r="F96" s="47"/>
      <c r="G96" s="44" t="str">
        <f t="shared" si="8"/>
        <v>10.254.164.59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de0572ncap20094</v>
      </c>
      <c r="C97" s="50"/>
      <c r="D97" s="46"/>
      <c r="E97" s="16"/>
      <c r="F97" s="47"/>
      <c r="G97" s="44" t="str">
        <f t="shared" si="8"/>
        <v>10.254.164.60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de0572ncap20095</v>
      </c>
      <c r="C98" s="50"/>
      <c r="D98" s="46"/>
      <c r="E98" s="16"/>
      <c r="F98" s="47"/>
      <c r="G98" s="44" t="str">
        <f t="shared" si="8"/>
        <v>10.254.164.61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de0572ncap20096</v>
      </c>
      <c r="C99" s="50"/>
      <c r="D99" s="46"/>
      <c r="E99" s="16"/>
      <c r="F99" s="47"/>
      <c r="G99" s="44" t="str">
        <f t="shared" si="8"/>
        <v>10.254.164.62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de0572ncap20097</v>
      </c>
      <c r="C100" s="50"/>
      <c r="D100" s="46"/>
      <c r="E100" s="16"/>
      <c r="F100" s="47"/>
      <c r="G100" s="44" t="str">
        <f t="shared" si="8"/>
        <v>10.254.164.63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de0572ncap20098</v>
      </c>
      <c r="C101" s="50"/>
      <c r="D101" s="46"/>
      <c r="E101" s="16"/>
      <c r="F101" s="47"/>
      <c r="G101" s="44" t="str">
        <f t="shared" si="8"/>
        <v>10.254.164.64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de0572ncap20099</v>
      </c>
      <c r="C102" s="50"/>
      <c r="D102" s="46"/>
      <c r="E102" s="16"/>
      <c r="F102" s="47"/>
      <c r="G102" s="44" t="str">
        <f t="shared" si="8"/>
        <v>10.254.164.65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de0572ncap20100</v>
      </c>
      <c r="C103" s="50"/>
      <c r="D103" s="46"/>
      <c r="E103" s="16"/>
      <c r="F103" s="47"/>
      <c r="G103" s="44" t="str">
        <f t="shared" si="8"/>
        <v>10.254.164.66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de0572ncap20101</v>
      </c>
      <c r="C104" s="50"/>
      <c r="D104" s="46"/>
      <c r="E104" s="16"/>
      <c r="F104" s="47"/>
      <c r="G104" s="44" t="str">
        <f t="shared" si="8"/>
        <v>10.254.164.67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de0572ncap20102</v>
      </c>
      <c r="C105" s="50"/>
      <c r="D105" s="46"/>
      <c r="E105" s="16"/>
      <c r="F105" s="47"/>
      <c r="G105" s="44" t="str">
        <f t="shared" si="8"/>
        <v>10.254.164.68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de0572ncap20103</v>
      </c>
      <c r="C106" s="50"/>
      <c r="D106" s="46"/>
      <c r="E106" s="16"/>
      <c r="F106" s="47"/>
      <c r="G106" s="44" t="str">
        <f t="shared" si="8"/>
        <v>10.254.164.69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abSelected="1" workbookViewId="0">
      <selection activeCell="D4" sqref="D4:D45"/>
    </sheetView>
  </sheetViews>
  <sheetFormatPr baseColWidth="10" defaultColWidth="11.44140625" defaultRowHeight="14.4"/>
  <cols>
    <col min="1" max="1" width="4" style="45" bestFit="1" customWidth="1"/>
    <col min="2" max="2" width="16.5546875" style="45" bestFit="1" customWidth="1"/>
    <col min="3" max="3" width="13" style="45" customWidth="1"/>
    <col min="4" max="4" width="14.33203125" style="48" customWidth="1"/>
    <col min="5" max="5" width="14.109375" style="1" bestFit="1" customWidth="1"/>
    <col min="6" max="6" width="12.6640625" style="49" customWidth="1"/>
    <col min="7" max="7" width="12.5546875" style="45" customWidth="1"/>
    <col min="8" max="8" width="8.109375" style="45" bestFit="1" customWidth="1"/>
    <col min="9" max="9" width="9.6640625" style="45" customWidth="1"/>
    <col min="10" max="10" width="25.5546875" style="45" customWidth="1"/>
    <col min="11" max="11" width="1.33203125" style="1" customWidth="1"/>
    <col min="12" max="12" width="17.6640625" style="1" hidden="1" customWidth="1"/>
    <col min="13" max="13" width="15.88671875" style="1" hidden="1" customWidth="1"/>
    <col min="14" max="14" width="15.44140625" style="1" hidden="1" customWidth="1"/>
    <col min="15" max="16384" width="11.44140625" style="1"/>
  </cols>
  <sheetData>
    <row r="1" spans="1:14" s="2" customFormat="1" ht="15" customHeight="1">
      <c r="A1" s="53" t="s">
        <v>1019</v>
      </c>
      <c r="B1" s="52" t="str">
        <f>var_nl</f>
        <v>572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de0572ncap20001</v>
      </c>
      <c r="C4" s="50" t="s">
        <v>1086</v>
      </c>
      <c r="D4" s="46" t="s">
        <v>1659</v>
      </c>
      <c r="E4" s="16" t="s">
        <v>1660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10.254.164.201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outdoor</v>
      </c>
      <c r="J4" s="50"/>
      <c r="L4" s="5" t="str">
        <f t="shared" ref="L4:L35" si="4">UPPER(MID(E4,1,2)&amp;":"&amp;MID(E4,3,2)&amp;":"&amp;MID(E4,5,2)&amp;":"&amp;MID(E4,7,2)&amp;":"&amp;MID(E4,9,2)&amp;":"&amp;MID(E4,11,2))</f>
        <v>34:B8:83:15:08:2C</v>
      </c>
      <c r="M4" s="5" t="str">
        <f t="shared" ref="M4:M35" si="5">UPPER(MID(E4,1,4)&amp;"."&amp;MID(E4,5,4)&amp;"."&amp;MID(E4,9,4))</f>
        <v>34B8.8315.082C</v>
      </c>
      <c r="N4" s="5" t="str">
        <f>LOWER(M4)</f>
        <v>34b8.8315.082c</v>
      </c>
    </row>
    <row r="5" spans="1:14">
      <c r="A5" s="44">
        <v>2</v>
      </c>
      <c r="B5" s="44" t="str">
        <f t="shared" si="0"/>
        <v>de0572ncap20002</v>
      </c>
      <c r="C5" s="50" t="s">
        <v>1086</v>
      </c>
      <c r="D5" s="46" t="s">
        <v>1661</v>
      </c>
      <c r="E5" s="16" t="s">
        <v>1662</v>
      </c>
      <c r="F5" s="47"/>
      <c r="G5" s="44" t="str">
        <f t="shared" si="1"/>
        <v>10.254.164.202</v>
      </c>
      <c r="H5" s="44" t="str">
        <f t="shared" si="2"/>
        <v>17.06.04</v>
      </c>
      <c r="I5" s="44" t="str">
        <f t="shared" si="3"/>
        <v>outdoor</v>
      </c>
      <c r="J5" s="50"/>
      <c r="L5" s="5" t="str">
        <f t="shared" si="4"/>
        <v>34:B8:83:15:00:9C</v>
      </c>
      <c r="M5" s="5" t="str">
        <f t="shared" si="5"/>
        <v>34B8.8315.009C</v>
      </c>
      <c r="N5" s="5" t="str">
        <f t="shared" ref="N5:N57" si="6">LOWER(M5)</f>
        <v>34b8.8315.009c</v>
      </c>
    </row>
    <row r="6" spans="1:14">
      <c r="A6" s="44">
        <v>3</v>
      </c>
      <c r="B6" s="44" t="str">
        <f t="shared" si="0"/>
        <v>de0572ncap20003</v>
      </c>
      <c r="C6" s="50" t="s">
        <v>1086</v>
      </c>
      <c r="D6" s="46" t="s">
        <v>1663</v>
      </c>
      <c r="E6" s="16" t="s">
        <v>1664</v>
      </c>
      <c r="F6" s="47"/>
      <c r="G6" s="44" t="str">
        <f t="shared" si="1"/>
        <v>10.254.164.203</v>
      </c>
      <c r="H6" s="44" t="str">
        <f t="shared" si="2"/>
        <v>17.06.04</v>
      </c>
      <c r="I6" s="44" t="str">
        <f t="shared" si="3"/>
        <v>outdoor</v>
      </c>
      <c r="J6" s="50"/>
      <c r="L6" s="5" t="str">
        <f t="shared" si="4"/>
        <v>34:B8:83:14:EF:40</v>
      </c>
      <c r="M6" s="5" t="str">
        <f t="shared" si="5"/>
        <v>34B8.8314.EF40</v>
      </c>
      <c r="N6" s="5" t="str">
        <f t="shared" si="6"/>
        <v>34b8.8314.ef40</v>
      </c>
    </row>
    <row r="7" spans="1:14">
      <c r="A7" s="44">
        <v>4</v>
      </c>
      <c r="B7" s="44" t="str">
        <f t="shared" si="0"/>
        <v>de0572ncap20004</v>
      </c>
      <c r="C7" s="50" t="s">
        <v>1086</v>
      </c>
      <c r="D7" s="46" t="s">
        <v>1665</v>
      </c>
      <c r="E7" s="16" t="s">
        <v>1666</v>
      </c>
      <c r="F7" s="47"/>
      <c r="G7" s="44" t="str">
        <f t="shared" si="1"/>
        <v>10.254.164.204</v>
      </c>
      <c r="H7" s="44" t="str">
        <f t="shared" si="2"/>
        <v>17.06.04</v>
      </c>
      <c r="I7" s="44" t="str">
        <f t="shared" si="3"/>
        <v>outdoor</v>
      </c>
      <c r="J7" s="50"/>
      <c r="L7" s="5" t="str">
        <f t="shared" si="4"/>
        <v>34:B8:83:15:0E:9C</v>
      </c>
      <c r="M7" s="5" t="str">
        <f t="shared" si="5"/>
        <v>34B8.8315.0E9C</v>
      </c>
      <c r="N7" s="5" t="str">
        <f t="shared" si="6"/>
        <v>34b8.8315.0e9c</v>
      </c>
    </row>
    <row r="8" spans="1:14">
      <c r="A8" s="44">
        <v>5</v>
      </c>
      <c r="B8" s="44" t="str">
        <f t="shared" si="0"/>
        <v>de0572ncap20005</v>
      </c>
      <c r="C8" s="50" t="s">
        <v>1086</v>
      </c>
      <c r="D8" s="46" t="s">
        <v>1667</v>
      </c>
      <c r="E8" s="16" t="s">
        <v>1668</v>
      </c>
      <c r="F8" s="47"/>
      <c r="G8" s="44" t="str">
        <f t="shared" si="1"/>
        <v>10.254.164.205</v>
      </c>
      <c r="H8" s="44" t="str">
        <f t="shared" si="2"/>
        <v>17.06.04</v>
      </c>
      <c r="I8" s="44" t="str">
        <f t="shared" si="3"/>
        <v>outdoor</v>
      </c>
      <c r="J8" s="50"/>
      <c r="L8" s="5" t="str">
        <f t="shared" si="4"/>
        <v>34:B8:83:14:ED:20</v>
      </c>
      <c r="M8" s="5" t="str">
        <f t="shared" si="5"/>
        <v>34B8.8314.ED20</v>
      </c>
      <c r="N8" s="5" t="str">
        <f t="shared" si="6"/>
        <v>34b8.8314.ed20</v>
      </c>
    </row>
    <row r="9" spans="1:14">
      <c r="A9" s="44">
        <v>6</v>
      </c>
      <c r="B9" s="44" t="str">
        <f t="shared" si="0"/>
        <v>de0572ncap20006</v>
      </c>
      <c r="C9" s="50" t="s">
        <v>1086</v>
      </c>
      <c r="D9" s="46" t="s">
        <v>1669</v>
      </c>
      <c r="E9" s="16" t="s">
        <v>1670</v>
      </c>
      <c r="F9" s="47"/>
      <c r="G9" s="44" t="str">
        <f t="shared" si="1"/>
        <v>10.254.164.206</v>
      </c>
      <c r="H9" s="44" t="str">
        <f t="shared" si="2"/>
        <v>17.06.04</v>
      </c>
      <c r="I9" s="44" t="str">
        <f t="shared" si="3"/>
        <v>outdoor</v>
      </c>
      <c r="J9" s="50"/>
      <c r="L9" s="5" t="str">
        <f t="shared" si="4"/>
        <v>34:B8:83:15:0A:E8</v>
      </c>
      <c r="M9" s="5" t="str">
        <f t="shared" si="5"/>
        <v>34B8.8315.0AE8</v>
      </c>
      <c r="N9" s="5" t="str">
        <f t="shared" si="6"/>
        <v>34b8.8315.0ae8</v>
      </c>
    </row>
    <row r="10" spans="1:14">
      <c r="A10" s="44">
        <v>7</v>
      </c>
      <c r="B10" s="44" t="str">
        <f t="shared" si="0"/>
        <v>de0572ncap20007</v>
      </c>
      <c r="C10" s="50" t="s">
        <v>1086</v>
      </c>
      <c r="D10" s="46" t="s">
        <v>1671</v>
      </c>
      <c r="E10" s="16" t="s">
        <v>1672</v>
      </c>
      <c r="F10" s="47"/>
      <c r="G10" s="44" t="str">
        <f t="shared" si="1"/>
        <v>10.254.164.207</v>
      </c>
      <c r="H10" s="44" t="str">
        <f t="shared" si="2"/>
        <v>17.06.04</v>
      </c>
      <c r="I10" s="44" t="str">
        <f t="shared" si="3"/>
        <v>outdoor</v>
      </c>
      <c r="J10" s="50"/>
      <c r="L10" s="5" t="str">
        <f t="shared" si="4"/>
        <v>34:B8:83:14:FA:60</v>
      </c>
      <c r="M10" s="5" t="str">
        <f t="shared" si="5"/>
        <v>34B8.8314.FA60</v>
      </c>
      <c r="N10" s="5" t="str">
        <f t="shared" si="6"/>
        <v>34b8.8314.fa60</v>
      </c>
    </row>
    <row r="11" spans="1:14">
      <c r="A11" s="44">
        <v>8</v>
      </c>
      <c r="B11" s="44" t="str">
        <f t="shared" si="0"/>
        <v>de0572ncap20008</v>
      </c>
      <c r="C11" s="50" t="s">
        <v>1086</v>
      </c>
      <c r="D11" s="46" t="s">
        <v>1673</v>
      </c>
      <c r="E11" s="16" t="s">
        <v>1674</v>
      </c>
      <c r="F11" s="47"/>
      <c r="G11" s="44" t="str">
        <f t="shared" si="1"/>
        <v>10.254.164.208</v>
      </c>
      <c r="H11" s="44" t="str">
        <f t="shared" si="2"/>
        <v>17.06.04</v>
      </c>
      <c r="I11" s="44" t="str">
        <f t="shared" si="3"/>
        <v>outdoor</v>
      </c>
      <c r="J11" s="50"/>
      <c r="L11" s="5" t="str">
        <f t="shared" si="4"/>
        <v>34:B8:83:15:00:E0</v>
      </c>
      <c r="M11" s="5" t="str">
        <f t="shared" si="5"/>
        <v>34B8.8315.00E0</v>
      </c>
      <c r="N11" s="5" t="str">
        <f t="shared" si="6"/>
        <v>34b8.8315.00e0</v>
      </c>
    </row>
    <row r="12" spans="1:14">
      <c r="A12" s="44">
        <v>9</v>
      </c>
      <c r="B12" s="44" t="str">
        <f t="shared" si="0"/>
        <v>de0572ncap20009</v>
      </c>
      <c r="C12" s="50" t="s">
        <v>1086</v>
      </c>
      <c r="D12" s="46" t="s">
        <v>1675</v>
      </c>
      <c r="E12" s="16" t="s">
        <v>1676</v>
      </c>
      <c r="F12" s="47"/>
      <c r="G12" s="44" t="str">
        <f t="shared" si="1"/>
        <v>10.254.164.209</v>
      </c>
      <c r="H12" s="44" t="str">
        <f t="shared" si="2"/>
        <v>17.06.04</v>
      </c>
      <c r="I12" s="44" t="str">
        <f t="shared" si="3"/>
        <v>outdoor</v>
      </c>
      <c r="J12" s="50"/>
      <c r="L12" s="5" t="str">
        <f t="shared" si="4"/>
        <v>34:B8:83:14:FC:9C</v>
      </c>
      <c r="M12" s="5" t="str">
        <f t="shared" si="5"/>
        <v>34B8.8314.FC9C</v>
      </c>
      <c r="N12" s="5" t="str">
        <f t="shared" si="6"/>
        <v>34b8.8314.fc9c</v>
      </c>
    </row>
    <row r="13" spans="1:14">
      <c r="A13" s="44">
        <v>10</v>
      </c>
      <c r="B13" s="44" t="str">
        <f t="shared" si="0"/>
        <v>de0572ncap20010</v>
      </c>
      <c r="C13" s="50" t="s">
        <v>1087</v>
      </c>
      <c r="D13" s="46" t="s">
        <v>1644</v>
      </c>
      <c r="E13" s="16" t="s">
        <v>1628</v>
      </c>
      <c r="F13" s="47"/>
      <c r="G13" s="44" t="str">
        <f t="shared" si="1"/>
        <v>10.254.164.210</v>
      </c>
      <c r="H13" s="44" t="str">
        <f t="shared" si="2"/>
        <v>17.06.04</v>
      </c>
      <c r="I13" s="44" t="str">
        <f t="shared" si="3"/>
        <v>indoor</v>
      </c>
      <c r="J13" s="50"/>
      <c r="L13" s="5" t="str">
        <f t="shared" si="4"/>
        <v>24:D7:9C:3F:3A:58</v>
      </c>
      <c r="M13" s="5" t="str">
        <f t="shared" si="5"/>
        <v>24D7.9C3F.3A58</v>
      </c>
      <c r="N13" s="5" t="str">
        <f t="shared" si="6"/>
        <v>24d7.9c3f.3a58</v>
      </c>
    </row>
    <row r="14" spans="1:14">
      <c r="A14" s="44">
        <v>11</v>
      </c>
      <c r="B14" s="44" t="str">
        <f t="shared" si="0"/>
        <v>de0572ncap20011</v>
      </c>
      <c r="C14" s="50" t="s">
        <v>1087</v>
      </c>
      <c r="D14" s="46" t="s">
        <v>1645</v>
      </c>
      <c r="E14" s="16" t="s">
        <v>1629</v>
      </c>
      <c r="F14" s="47"/>
      <c r="G14" s="44" t="str">
        <f t="shared" si="1"/>
        <v>10.254.164.211</v>
      </c>
      <c r="H14" s="44" t="str">
        <f t="shared" si="2"/>
        <v>17.06.04</v>
      </c>
      <c r="I14" s="44" t="str">
        <f t="shared" si="3"/>
        <v>indoor</v>
      </c>
      <c r="J14" s="50"/>
      <c r="L14" s="5" t="str">
        <f t="shared" si="4"/>
        <v>24:D7:9C:3E:66:AC</v>
      </c>
      <c r="M14" s="5" t="str">
        <f t="shared" si="5"/>
        <v>24D7.9C3E.66AC</v>
      </c>
      <c r="N14" s="5" t="str">
        <f t="shared" si="6"/>
        <v>24d7.9c3e.66ac</v>
      </c>
    </row>
    <row r="15" spans="1:14">
      <c r="A15" s="44">
        <v>12</v>
      </c>
      <c r="B15" s="44" t="str">
        <f t="shared" si="0"/>
        <v>de0572ncap20012</v>
      </c>
      <c r="C15" s="50" t="s">
        <v>1087</v>
      </c>
      <c r="D15" s="46" t="s">
        <v>1646</v>
      </c>
      <c r="E15" s="16" t="s">
        <v>1630</v>
      </c>
      <c r="F15" s="47"/>
      <c r="G15" s="44" t="str">
        <f t="shared" si="1"/>
        <v>10.254.164.212</v>
      </c>
      <c r="H15" s="44" t="str">
        <f t="shared" si="2"/>
        <v>17.06.04</v>
      </c>
      <c r="I15" s="44" t="str">
        <f t="shared" si="3"/>
        <v>indoor</v>
      </c>
      <c r="J15" s="50"/>
      <c r="L15" s="5" t="str">
        <f t="shared" si="4"/>
        <v>24:D7:9C:3F:97:78</v>
      </c>
      <c r="M15" s="5" t="str">
        <f t="shared" si="5"/>
        <v>24D7.9C3F.9778</v>
      </c>
      <c r="N15" s="5" t="str">
        <f t="shared" si="6"/>
        <v>24d7.9c3f.9778</v>
      </c>
    </row>
    <row r="16" spans="1:14">
      <c r="A16" s="44">
        <v>13</v>
      </c>
      <c r="B16" s="44" t="str">
        <f t="shared" si="0"/>
        <v>de0572ncap20013</v>
      </c>
      <c r="C16" s="50" t="s">
        <v>1087</v>
      </c>
      <c r="D16" s="46" t="s">
        <v>1647</v>
      </c>
      <c r="E16" s="16" t="s">
        <v>1631</v>
      </c>
      <c r="F16" s="47"/>
      <c r="G16" s="44" t="str">
        <f t="shared" si="1"/>
        <v>10.254.164.213</v>
      </c>
      <c r="H16" s="44" t="str">
        <f t="shared" si="2"/>
        <v>17.06.04</v>
      </c>
      <c r="I16" s="44" t="str">
        <f t="shared" si="3"/>
        <v>indoor</v>
      </c>
      <c r="J16" s="50"/>
      <c r="L16" s="5" t="str">
        <f t="shared" si="4"/>
        <v>24:D7:9C:3F:A5:F8</v>
      </c>
      <c r="M16" s="5" t="str">
        <f t="shared" si="5"/>
        <v>24D7.9C3F.A5F8</v>
      </c>
      <c r="N16" s="5" t="str">
        <f t="shared" si="6"/>
        <v>24d7.9c3f.a5f8</v>
      </c>
    </row>
    <row r="17" spans="1:14">
      <c r="A17" s="44">
        <v>14</v>
      </c>
      <c r="B17" s="44" t="str">
        <f t="shared" si="0"/>
        <v>de0572ncap20014</v>
      </c>
      <c r="C17" s="50" t="s">
        <v>1087</v>
      </c>
      <c r="D17" s="46" t="s">
        <v>1648</v>
      </c>
      <c r="E17" s="16" t="s">
        <v>1632</v>
      </c>
      <c r="F17" s="47"/>
      <c r="G17" s="44" t="str">
        <f t="shared" si="1"/>
        <v>10.254.164.214</v>
      </c>
      <c r="H17" s="44" t="str">
        <f t="shared" si="2"/>
        <v>17.06.04</v>
      </c>
      <c r="I17" s="44" t="str">
        <f t="shared" si="3"/>
        <v>indoor</v>
      </c>
      <c r="J17" s="50"/>
      <c r="L17" s="5" t="str">
        <f t="shared" si="4"/>
        <v>24:D7:9C:3F:8A:FC</v>
      </c>
      <c r="M17" s="5" t="str">
        <f t="shared" si="5"/>
        <v>24D7.9C3F.8AFC</v>
      </c>
      <c r="N17" s="5" t="str">
        <f t="shared" si="6"/>
        <v>24d7.9c3f.8afc</v>
      </c>
    </row>
    <row r="18" spans="1:14">
      <c r="A18" s="44">
        <v>15</v>
      </c>
      <c r="B18" s="44" t="str">
        <f t="shared" si="0"/>
        <v>de0572ncap20015</v>
      </c>
      <c r="C18" s="50" t="s">
        <v>1087</v>
      </c>
      <c r="D18" s="46" t="s">
        <v>1649</v>
      </c>
      <c r="E18" s="16" t="s">
        <v>1633</v>
      </c>
      <c r="F18" s="47"/>
      <c r="G18" s="44" t="str">
        <f t="shared" si="1"/>
        <v>10.254.164.215</v>
      </c>
      <c r="H18" s="44" t="str">
        <f t="shared" si="2"/>
        <v>17.06.04</v>
      </c>
      <c r="I18" s="44" t="str">
        <f t="shared" si="3"/>
        <v>indoor</v>
      </c>
      <c r="J18" s="50"/>
      <c r="L18" s="5" t="str">
        <f t="shared" si="4"/>
        <v>24:D7:9C:3F:A0:28</v>
      </c>
      <c r="M18" s="5" t="str">
        <f t="shared" si="5"/>
        <v>24D7.9C3F.A028</v>
      </c>
      <c r="N18" s="5" t="str">
        <f t="shared" si="6"/>
        <v>24d7.9c3f.a028</v>
      </c>
    </row>
    <row r="19" spans="1:14">
      <c r="A19" s="44">
        <v>16</v>
      </c>
      <c r="B19" s="44" t="str">
        <f t="shared" si="0"/>
        <v>de0572ncap20016</v>
      </c>
      <c r="C19" s="50" t="s">
        <v>1087</v>
      </c>
      <c r="D19" s="46" t="s">
        <v>1650</v>
      </c>
      <c r="E19" s="16" t="s">
        <v>1634</v>
      </c>
      <c r="F19" s="47"/>
      <c r="G19" s="44" t="str">
        <f t="shared" si="1"/>
        <v>10.254.164.216</v>
      </c>
      <c r="H19" s="44" t="str">
        <f t="shared" si="2"/>
        <v>17.06.04</v>
      </c>
      <c r="I19" s="44" t="str">
        <f t="shared" si="3"/>
        <v>indoor</v>
      </c>
      <c r="J19" s="50"/>
      <c r="L19" s="5" t="str">
        <f t="shared" si="4"/>
        <v>24:D7:9C:3F:97:9C</v>
      </c>
      <c r="M19" s="5" t="str">
        <f t="shared" si="5"/>
        <v>24D7.9C3F.979C</v>
      </c>
      <c r="N19" s="5" t="str">
        <f t="shared" si="6"/>
        <v>24d7.9c3f.979c</v>
      </c>
    </row>
    <row r="20" spans="1:14">
      <c r="A20" s="44">
        <v>17</v>
      </c>
      <c r="B20" s="44" t="str">
        <f t="shared" si="0"/>
        <v>de0572ncap20017</v>
      </c>
      <c r="C20" s="50" t="s">
        <v>1087</v>
      </c>
      <c r="D20" s="46" t="s">
        <v>1651</v>
      </c>
      <c r="E20" s="16" t="s">
        <v>1635</v>
      </c>
      <c r="F20" s="47"/>
      <c r="G20" s="44" t="str">
        <f t="shared" si="1"/>
        <v>10.254.164.217</v>
      </c>
      <c r="H20" s="44" t="str">
        <f t="shared" si="2"/>
        <v>17.06.04</v>
      </c>
      <c r="I20" s="44" t="str">
        <f t="shared" si="3"/>
        <v>indoor</v>
      </c>
      <c r="J20" s="50"/>
      <c r="L20" s="5" t="str">
        <f t="shared" si="4"/>
        <v>24:D7:9C:3F:99:5C</v>
      </c>
      <c r="M20" s="5" t="str">
        <f t="shared" si="5"/>
        <v>24D7.9C3F.995C</v>
      </c>
      <c r="N20" s="5" t="str">
        <f t="shared" si="6"/>
        <v>24d7.9c3f.995c</v>
      </c>
    </row>
    <row r="21" spans="1:14">
      <c r="A21" s="44">
        <v>18</v>
      </c>
      <c r="B21" s="44" t="str">
        <f t="shared" si="0"/>
        <v>de0572ncap20018</v>
      </c>
      <c r="C21" s="50" t="s">
        <v>1087</v>
      </c>
      <c r="D21" s="46" t="s">
        <v>1652</v>
      </c>
      <c r="E21" s="16" t="s">
        <v>1636</v>
      </c>
      <c r="F21" s="47"/>
      <c r="G21" s="44" t="str">
        <f t="shared" si="1"/>
        <v>10.254.164.218</v>
      </c>
      <c r="H21" s="44" t="str">
        <f t="shared" si="2"/>
        <v>17.06.04</v>
      </c>
      <c r="I21" s="44" t="str">
        <f t="shared" si="3"/>
        <v>indoor</v>
      </c>
      <c r="J21" s="50"/>
      <c r="L21" s="5" t="str">
        <f t="shared" si="4"/>
        <v>24:D7:9C:3F:9A:BC</v>
      </c>
      <c r="M21" s="5" t="str">
        <f t="shared" si="5"/>
        <v>24D7.9C3F.9ABC</v>
      </c>
      <c r="N21" s="5" t="str">
        <f t="shared" si="6"/>
        <v>24d7.9c3f.9abc</v>
      </c>
    </row>
    <row r="22" spans="1:14">
      <c r="A22" s="44">
        <v>19</v>
      </c>
      <c r="B22" s="44" t="str">
        <f t="shared" si="0"/>
        <v>de0572ncap20019</v>
      </c>
      <c r="C22" s="50" t="s">
        <v>1087</v>
      </c>
      <c r="D22" s="46" t="s">
        <v>1653</v>
      </c>
      <c r="E22" s="16" t="s">
        <v>1637</v>
      </c>
      <c r="F22" s="47"/>
      <c r="G22" s="44" t="str">
        <f t="shared" si="1"/>
        <v>10.254.164.219</v>
      </c>
      <c r="H22" s="44" t="str">
        <f t="shared" si="2"/>
        <v>17.06.04</v>
      </c>
      <c r="I22" s="44" t="str">
        <f t="shared" si="3"/>
        <v>indoor</v>
      </c>
      <c r="J22" s="50"/>
      <c r="L22" s="5" t="str">
        <f t="shared" si="4"/>
        <v>24:16:1B:CD:BC:1C</v>
      </c>
      <c r="M22" s="5" t="str">
        <f t="shared" si="5"/>
        <v>2416.1BCD.BC1C</v>
      </c>
      <c r="N22" s="5" t="str">
        <f t="shared" si="6"/>
        <v>2416.1bcd.bc1c</v>
      </c>
    </row>
    <row r="23" spans="1:14">
      <c r="A23" s="44">
        <v>20</v>
      </c>
      <c r="B23" s="44" t="str">
        <f t="shared" si="0"/>
        <v>de0572ncap20020</v>
      </c>
      <c r="C23" s="50" t="s">
        <v>1087</v>
      </c>
      <c r="D23" s="46" t="s">
        <v>1654</v>
      </c>
      <c r="E23" s="16" t="s">
        <v>1638</v>
      </c>
      <c r="F23" s="47"/>
      <c r="G23" s="44" t="str">
        <f t="shared" si="1"/>
        <v>10.254.164.220</v>
      </c>
      <c r="H23" s="44" t="str">
        <f t="shared" si="2"/>
        <v>17.06.04</v>
      </c>
      <c r="I23" s="44" t="str">
        <f t="shared" si="3"/>
        <v>indoor</v>
      </c>
      <c r="J23" s="50"/>
      <c r="L23" s="5" t="str">
        <f t="shared" si="4"/>
        <v>9C:D5:7D:C0:2F:48</v>
      </c>
      <c r="M23" s="5" t="str">
        <f t="shared" si="5"/>
        <v>9CD5.7DC0.2F48</v>
      </c>
      <c r="N23" s="5" t="str">
        <f t="shared" si="6"/>
        <v>9cd5.7dc0.2f48</v>
      </c>
    </row>
    <row r="24" spans="1:14">
      <c r="A24" s="44">
        <v>21</v>
      </c>
      <c r="B24" s="44" t="str">
        <f t="shared" si="0"/>
        <v>de0572ncap20021</v>
      </c>
      <c r="C24" s="50" t="s">
        <v>1087</v>
      </c>
      <c r="D24" s="46" t="s">
        <v>1655</v>
      </c>
      <c r="E24" s="16" t="s">
        <v>1639</v>
      </c>
      <c r="F24" s="47"/>
      <c r="G24" s="44" t="str">
        <f t="shared" si="1"/>
        <v>10.254.164.221</v>
      </c>
      <c r="H24" s="44" t="str">
        <f t="shared" si="2"/>
        <v>17.06.04</v>
      </c>
      <c r="I24" s="44" t="str">
        <f t="shared" si="3"/>
        <v>indoor</v>
      </c>
      <c r="J24" s="50"/>
      <c r="L24" s="5" t="str">
        <f t="shared" si="4"/>
        <v>9C:D5:7D:C0:2A:84</v>
      </c>
      <c r="M24" s="5" t="str">
        <f t="shared" si="5"/>
        <v>9CD5.7DC0.2A84</v>
      </c>
      <c r="N24" s="5" t="str">
        <f t="shared" si="6"/>
        <v>9cd5.7dc0.2a84</v>
      </c>
    </row>
    <row r="25" spans="1:14">
      <c r="A25" s="44">
        <v>22</v>
      </c>
      <c r="B25" s="44" t="str">
        <f t="shared" si="0"/>
        <v>de0572ncap20022</v>
      </c>
      <c r="C25" s="50" t="s">
        <v>1086</v>
      </c>
      <c r="D25" s="46" t="s">
        <v>1677</v>
      </c>
      <c r="E25" s="16" t="s">
        <v>1678</v>
      </c>
      <c r="F25" s="47"/>
      <c r="G25" s="44" t="str">
        <f t="shared" si="1"/>
        <v>10.254.164.222</v>
      </c>
      <c r="H25" s="44" t="str">
        <f t="shared" si="2"/>
        <v>17.06.04</v>
      </c>
      <c r="I25" s="44" t="str">
        <f t="shared" si="3"/>
        <v>outdoor</v>
      </c>
      <c r="J25" s="50"/>
      <c r="L25" s="5" t="str">
        <f t="shared" si="4"/>
        <v>34:B8:83:14:FA:F4</v>
      </c>
      <c r="M25" s="5" t="str">
        <f t="shared" si="5"/>
        <v>34B8.8314.FAF4</v>
      </c>
      <c r="N25" s="5" t="str">
        <f t="shared" si="6"/>
        <v>34b8.8314.faf4</v>
      </c>
    </row>
    <row r="26" spans="1:14">
      <c r="A26" s="44">
        <v>23</v>
      </c>
      <c r="B26" s="44" t="str">
        <f t="shared" si="0"/>
        <v>de0572ncap20023</v>
      </c>
      <c r="C26" s="50" t="s">
        <v>1087</v>
      </c>
      <c r="D26" s="46" t="s">
        <v>1656</v>
      </c>
      <c r="E26" s="16" t="s">
        <v>1625</v>
      </c>
      <c r="F26" s="47"/>
      <c r="G26" s="44" t="str">
        <f t="shared" si="1"/>
        <v>10.254.164.223</v>
      </c>
      <c r="H26" s="44" t="str">
        <f t="shared" si="2"/>
        <v>17.06.04</v>
      </c>
      <c r="I26" s="44" t="str">
        <f t="shared" si="3"/>
        <v>indoor</v>
      </c>
      <c r="J26" s="50"/>
      <c r="L26" s="5" t="str">
        <f t="shared" si="4"/>
        <v>9C:D5:7D:81:D5:40</v>
      </c>
      <c r="M26" s="5" t="str">
        <f t="shared" si="5"/>
        <v>9CD5.7D81.D540</v>
      </c>
      <c r="N26" s="5" t="str">
        <f t="shared" si="6"/>
        <v>9cd5.7d81.d540</v>
      </c>
    </row>
    <row r="27" spans="1:14">
      <c r="A27" s="44">
        <v>24</v>
      </c>
      <c r="B27" s="44" t="str">
        <f t="shared" si="0"/>
        <v>de0572ncap20024</v>
      </c>
      <c r="C27" s="50" t="s">
        <v>1087</v>
      </c>
      <c r="D27" s="46" t="s">
        <v>1657</v>
      </c>
      <c r="E27" s="16" t="s">
        <v>1626</v>
      </c>
      <c r="F27" s="47"/>
      <c r="G27" s="44" t="str">
        <f t="shared" si="1"/>
        <v>10.254.164.224</v>
      </c>
      <c r="H27" s="44" t="str">
        <f t="shared" si="2"/>
        <v>17.06.04</v>
      </c>
      <c r="I27" s="44" t="str">
        <f t="shared" si="3"/>
        <v>indoor</v>
      </c>
      <c r="J27" s="50"/>
      <c r="L27" s="5" t="str">
        <f t="shared" si="4"/>
        <v>9C:D5:7D:C0:26:D8</v>
      </c>
      <c r="M27" s="5" t="str">
        <f t="shared" si="5"/>
        <v>9CD5.7DC0.26D8</v>
      </c>
      <c r="N27" s="5" t="str">
        <f t="shared" si="6"/>
        <v>9cd5.7dc0.26d8</v>
      </c>
    </row>
    <row r="28" spans="1:14">
      <c r="A28" s="44">
        <v>25</v>
      </c>
      <c r="B28" s="44" t="str">
        <f t="shared" si="0"/>
        <v>de0572ncap20025</v>
      </c>
      <c r="C28" s="50" t="s">
        <v>1087</v>
      </c>
      <c r="D28" s="46" t="s">
        <v>1658</v>
      </c>
      <c r="E28" s="16" t="s">
        <v>1627</v>
      </c>
      <c r="F28" s="47"/>
      <c r="G28" s="44" t="str">
        <f t="shared" si="1"/>
        <v>10.254.164.225</v>
      </c>
      <c r="H28" s="44" t="str">
        <f t="shared" si="2"/>
        <v>17.06.04</v>
      </c>
      <c r="I28" s="44" t="str">
        <f t="shared" si="3"/>
        <v>indoor</v>
      </c>
      <c r="J28" s="50"/>
      <c r="L28" s="5" t="str">
        <f t="shared" si="4"/>
        <v>9C:D5:7D:C0:32:40</v>
      </c>
      <c r="M28" s="5" t="str">
        <f t="shared" si="5"/>
        <v>9CD5.7DC0.3240</v>
      </c>
      <c r="N28" s="5" t="str">
        <f t="shared" si="6"/>
        <v>9cd5.7dc0.3240</v>
      </c>
    </row>
    <row r="29" spans="1:14">
      <c r="A29" s="44">
        <v>26</v>
      </c>
      <c r="B29" s="44" t="str">
        <f t="shared" si="0"/>
        <v>de0572ncap20026</v>
      </c>
      <c r="C29" s="50" t="s">
        <v>1087</v>
      </c>
      <c r="D29" s="46" t="s">
        <v>1642</v>
      </c>
      <c r="E29" s="16" t="s">
        <v>1643</v>
      </c>
      <c r="F29" s="47"/>
      <c r="G29" s="44" t="str">
        <f t="shared" si="1"/>
        <v>10.254.164.226</v>
      </c>
      <c r="H29" s="44" t="str">
        <f t="shared" si="2"/>
        <v>17.06.04</v>
      </c>
      <c r="I29" s="44" t="str">
        <f t="shared" si="3"/>
        <v>indoor</v>
      </c>
      <c r="J29" s="50"/>
      <c r="L29" s="5" t="str">
        <f t="shared" si="4"/>
        <v>2C:1A:05:AC:89:D8</v>
      </c>
      <c r="M29" s="5" t="str">
        <f t="shared" si="5"/>
        <v>2C1A.05AC.89D8</v>
      </c>
      <c r="N29" s="5" t="str">
        <f t="shared" si="6"/>
        <v>2c1a.05ac.89d8</v>
      </c>
    </row>
    <row r="30" spans="1:14">
      <c r="A30" s="44">
        <v>27</v>
      </c>
      <c r="B30" s="44" t="str">
        <f t="shared" si="0"/>
        <v>de0572ncap20027</v>
      </c>
      <c r="C30" s="50" t="s">
        <v>1086</v>
      </c>
      <c r="D30" s="46" t="s">
        <v>1679</v>
      </c>
      <c r="E30" s="16" t="s">
        <v>1680</v>
      </c>
      <c r="F30" s="47"/>
      <c r="G30" s="44" t="str">
        <f t="shared" si="1"/>
        <v>10.254.164.227</v>
      </c>
      <c r="H30" s="44" t="str">
        <f t="shared" si="2"/>
        <v>17.06.04</v>
      </c>
      <c r="I30" s="44" t="str">
        <f t="shared" si="3"/>
        <v>outdoor</v>
      </c>
      <c r="J30" s="50"/>
      <c r="L30" s="5" t="str">
        <f t="shared" si="4"/>
        <v>34:B8:83:14:FF:A0</v>
      </c>
      <c r="M30" s="5" t="str">
        <f t="shared" si="5"/>
        <v>34B8.8314.FFA0</v>
      </c>
      <c r="N30" s="5" t="str">
        <f t="shared" si="6"/>
        <v>34b8.8314.ffa0</v>
      </c>
    </row>
    <row r="31" spans="1:14">
      <c r="A31" s="44">
        <v>28</v>
      </c>
      <c r="B31" s="44" t="str">
        <f t="shared" si="0"/>
        <v>de0572ncap20028</v>
      </c>
      <c r="C31" s="50" t="s">
        <v>1086</v>
      </c>
      <c r="D31" s="46" t="s">
        <v>1681</v>
      </c>
      <c r="E31" s="16" t="s">
        <v>1682</v>
      </c>
      <c r="F31" s="47"/>
      <c r="G31" s="44" t="str">
        <f t="shared" si="1"/>
        <v>10.254.164.228</v>
      </c>
      <c r="H31" s="44" t="str">
        <f t="shared" si="2"/>
        <v>17.06.04</v>
      </c>
      <c r="I31" s="44" t="str">
        <f t="shared" si="3"/>
        <v>outdoor</v>
      </c>
      <c r="J31" s="50"/>
      <c r="L31" s="5" t="str">
        <f t="shared" si="4"/>
        <v>34:B8:83:15:05:58</v>
      </c>
      <c r="M31" s="5" t="str">
        <f t="shared" si="5"/>
        <v>34B8.8315.0558</v>
      </c>
      <c r="N31" s="5" t="str">
        <f t="shared" si="6"/>
        <v>34b8.8315.0558</v>
      </c>
    </row>
    <row r="32" spans="1:14">
      <c r="A32" s="44">
        <v>29</v>
      </c>
      <c r="B32" s="44" t="str">
        <f t="shared" si="0"/>
        <v>de0572ncap20029</v>
      </c>
      <c r="C32" s="50" t="s">
        <v>1086</v>
      </c>
      <c r="D32" s="46" t="s">
        <v>1683</v>
      </c>
      <c r="E32" s="16" t="s">
        <v>1684</v>
      </c>
      <c r="F32" s="47"/>
      <c r="G32" s="44" t="str">
        <f t="shared" si="1"/>
        <v>10.254.164.229</v>
      </c>
      <c r="H32" s="44" t="str">
        <f t="shared" si="2"/>
        <v>17.06.04</v>
      </c>
      <c r="I32" s="44" t="str">
        <f t="shared" si="3"/>
        <v>outdoor</v>
      </c>
      <c r="J32" s="50"/>
      <c r="L32" s="5" t="str">
        <f t="shared" si="4"/>
        <v>34:B8:83:15:01:B4</v>
      </c>
      <c r="M32" s="5" t="str">
        <f t="shared" si="5"/>
        <v>34B8.8315.01B4</v>
      </c>
      <c r="N32" s="5" t="str">
        <f t="shared" si="6"/>
        <v>34b8.8315.01b4</v>
      </c>
    </row>
    <row r="33" spans="1:14">
      <c r="A33" s="44">
        <v>30</v>
      </c>
      <c r="B33" s="44" t="str">
        <f t="shared" si="0"/>
        <v>de0572ncap20030</v>
      </c>
      <c r="C33" s="50" t="s">
        <v>1086</v>
      </c>
      <c r="D33" s="46" t="s">
        <v>1685</v>
      </c>
      <c r="E33" s="16" t="s">
        <v>1686</v>
      </c>
      <c r="F33" s="47"/>
      <c r="G33" s="44" t="str">
        <f t="shared" si="1"/>
        <v>10.254.164.230</v>
      </c>
      <c r="H33" s="44" t="str">
        <f t="shared" si="2"/>
        <v>17.06.04</v>
      </c>
      <c r="I33" s="44" t="str">
        <f t="shared" si="3"/>
        <v>outdoor</v>
      </c>
      <c r="J33" s="50"/>
      <c r="L33" s="5" t="str">
        <f t="shared" si="4"/>
        <v>34:B8:83:14:F4:90</v>
      </c>
      <c r="M33" s="5" t="str">
        <f t="shared" si="5"/>
        <v>34B8.8314.F490</v>
      </c>
      <c r="N33" s="5" t="str">
        <f t="shared" si="6"/>
        <v>34b8.8314.f490</v>
      </c>
    </row>
    <row r="34" spans="1:14">
      <c r="A34" s="44">
        <v>31</v>
      </c>
      <c r="B34" s="44" t="str">
        <f t="shared" si="0"/>
        <v>de0572ncap20031</v>
      </c>
      <c r="C34" s="50" t="s">
        <v>1087</v>
      </c>
      <c r="D34" s="46" t="s">
        <v>1640</v>
      </c>
      <c r="E34" s="16" t="s">
        <v>1641</v>
      </c>
      <c r="F34" s="47"/>
      <c r="G34" s="44" t="str">
        <f t="shared" si="1"/>
        <v>10.254.164.231</v>
      </c>
      <c r="H34" s="44" t="str">
        <f t="shared" si="2"/>
        <v>17.06.04</v>
      </c>
      <c r="I34" s="44" t="str">
        <f t="shared" si="3"/>
        <v>indoor</v>
      </c>
      <c r="J34" s="50"/>
      <c r="L34" s="5" t="str">
        <f t="shared" si="4"/>
        <v>F0:1D:2D:2F:D8:78</v>
      </c>
      <c r="M34" s="5" t="str">
        <f t="shared" si="5"/>
        <v>F01D.2D2F.D878</v>
      </c>
      <c r="N34" s="5" t="str">
        <f t="shared" si="6"/>
        <v>f01d.2d2f.d878</v>
      </c>
    </row>
    <row r="35" spans="1:14">
      <c r="A35" s="44">
        <v>32</v>
      </c>
      <c r="B35" s="44" t="str">
        <f t="shared" si="0"/>
        <v>de0572ncap20032</v>
      </c>
      <c r="C35" s="50" t="s">
        <v>1087</v>
      </c>
      <c r="D35" s="46" t="s">
        <v>1623</v>
      </c>
      <c r="E35" s="16" t="s">
        <v>1624</v>
      </c>
      <c r="F35" s="47"/>
      <c r="G35" s="44" t="str">
        <f t="shared" si="1"/>
        <v>10.254.164.232</v>
      </c>
      <c r="H35" s="44" t="str">
        <f t="shared" si="2"/>
        <v>17.06.04</v>
      </c>
      <c r="I35" s="44" t="str">
        <f t="shared" si="3"/>
        <v>indoor</v>
      </c>
      <c r="J35" s="50"/>
      <c r="L35" s="5" t="str">
        <f t="shared" si="4"/>
        <v>88:9C:AD:49:21:0C</v>
      </c>
      <c r="M35" s="5" t="str">
        <f t="shared" si="5"/>
        <v>889C.AD49.210C</v>
      </c>
      <c r="N35" s="5" t="str">
        <f t="shared" si="6"/>
        <v>889c.ad49.210c</v>
      </c>
    </row>
    <row r="36" spans="1:14">
      <c r="A36" s="44">
        <v>33</v>
      </c>
      <c r="B36" s="44" t="str">
        <f t="shared" si="0"/>
        <v>de0572ncap20033</v>
      </c>
      <c r="C36" s="50" t="s">
        <v>1087</v>
      </c>
      <c r="D36" s="46" t="s">
        <v>1621</v>
      </c>
      <c r="E36" s="16" t="s">
        <v>1622</v>
      </c>
      <c r="F36" s="47"/>
      <c r="G36" s="44" t="str">
        <f t="shared" si="1"/>
        <v>10.254.164.233</v>
      </c>
      <c r="H36" s="44" t="str">
        <f t="shared" si="2"/>
        <v>17.06.04</v>
      </c>
      <c r="I36" s="44" t="str">
        <f t="shared" si="3"/>
        <v>indoor</v>
      </c>
      <c r="J36" s="50"/>
      <c r="L36" s="5" t="str">
        <f t="shared" ref="L36:L57" si="7">UPPER(MID(E36,1,2)&amp;":"&amp;MID(E36,3,2)&amp;":"&amp;MID(E36,5,2)&amp;":"&amp;MID(E36,7,2)&amp;":"&amp;MID(E36,9,2)&amp;":"&amp;MID(E36,11,2))</f>
        <v>24:D7:9C:3F:9B:D0</v>
      </c>
      <c r="M36" s="5" t="str">
        <f t="shared" ref="M36:M57" si="8">UPPER(MID(E36,1,4)&amp;"."&amp;MID(E36,5,4)&amp;"."&amp;MID(E36,9,4))</f>
        <v>24D7.9C3F.9BD0</v>
      </c>
      <c r="N36" s="5" t="str">
        <f t="shared" si="6"/>
        <v>24d7.9c3f.9bd0</v>
      </c>
    </row>
    <row r="37" spans="1:14">
      <c r="A37" s="44">
        <v>34</v>
      </c>
      <c r="B37" s="44" t="str">
        <f t="shared" si="0"/>
        <v>de0572ncap20034</v>
      </c>
      <c r="C37" s="50" t="s">
        <v>1087</v>
      </c>
      <c r="D37" s="46" t="s">
        <v>1619</v>
      </c>
      <c r="E37" s="16" t="s">
        <v>1620</v>
      </c>
      <c r="F37" s="47"/>
      <c r="G37" s="44" t="str">
        <f t="shared" si="1"/>
        <v>10.254.164.234</v>
      </c>
      <c r="H37" s="44" t="str">
        <f t="shared" si="2"/>
        <v>17.06.04</v>
      </c>
      <c r="I37" s="44" t="str">
        <f t="shared" si="3"/>
        <v>indoor</v>
      </c>
      <c r="J37" s="50"/>
      <c r="L37" s="5" t="str">
        <f t="shared" si="7"/>
        <v>24:D7:9C:3F:B3:2C</v>
      </c>
      <c r="M37" s="5" t="str">
        <f t="shared" si="8"/>
        <v>24D7.9C3F.B32C</v>
      </c>
      <c r="N37" s="5" t="str">
        <f t="shared" si="6"/>
        <v>24d7.9c3f.b32c</v>
      </c>
    </row>
    <row r="38" spans="1:14">
      <c r="A38" s="44">
        <v>35</v>
      </c>
      <c r="B38" s="44" t="str">
        <f t="shared" si="0"/>
        <v>de0572ncap20035</v>
      </c>
      <c r="C38" s="50" t="s">
        <v>1087</v>
      </c>
      <c r="D38" s="46" t="s">
        <v>1617</v>
      </c>
      <c r="E38" s="16" t="s">
        <v>1618</v>
      </c>
      <c r="F38" s="47"/>
      <c r="G38" s="44" t="str">
        <f t="shared" si="1"/>
        <v>10.254.164.235</v>
      </c>
      <c r="H38" s="44" t="str">
        <f t="shared" si="2"/>
        <v>17.06.04</v>
      </c>
      <c r="I38" s="44" t="str">
        <f t="shared" si="3"/>
        <v>indoor</v>
      </c>
      <c r="J38" s="50"/>
      <c r="L38" s="5" t="str">
        <f t="shared" si="7"/>
        <v>88:9C:AD:4C:37:C0</v>
      </c>
      <c r="M38" s="5" t="str">
        <f t="shared" si="8"/>
        <v>889C.AD4C.37C0</v>
      </c>
      <c r="N38" s="5" t="str">
        <f t="shared" si="6"/>
        <v>889c.ad4c.37c0</v>
      </c>
    </row>
    <row r="39" spans="1:14">
      <c r="A39" s="44">
        <v>36</v>
      </c>
      <c r="B39" s="44" t="str">
        <f t="shared" si="0"/>
        <v>de0572ncap20036</v>
      </c>
      <c r="C39" s="50" t="s">
        <v>1087</v>
      </c>
      <c r="D39" s="46" t="s">
        <v>1603</v>
      </c>
      <c r="E39" s="16" t="s">
        <v>1604</v>
      </c>
      <c r="F39" s="47"/>
      <c r="G39" s="44" t="str">
        <f t="shared" si="1"/>
        <v>10.254.164.236</v>
      </c>
      <c r="H39" s="44" t="str">
        <f t="shared" si="2"/>
        <v>17.06.04</v>
      </c>
      <c r="I39" s="44" t="str">
        <f t="shared" si="3"/>
        <v>indoor</v>
      </c>
      <c r="J39" s="50"/>
      <c r="L39" s="5" t="str">
        <f t="shared" si="7"/>
        <v>78:F1:C6:6D:23:34</v>
      </c>
      <c r="M39" s="5" t="str">
        <f t="shared" si="8"/>
        <v>78F1.C66D.2334</v>
      </c>
      <c r="N39" s="5" t="str">
        <f t="shared" si="6"/>
        <v>78f1.c66d.2334</v>
      </c>
    </row>
    <row r="40" spans="1:14">
      <c r="A40" s="44">
        <v>37</v>
      </c>
      <c r="B40" s="44" t="str">
        <f t="shared" si="0"/>
        <v>de0572ncap20037</v>
      </c>
      <c r="C40" s="50" t="s">
        <v>1087</v>
      </c>
      <c r="D40" s="46" t="s">
        <v>1605</v>
      </c>
      <c r="E40" s="16" t="s">
        <v>1606</v>
      </c>
      <c r="F40" s="47"/>
      <c r="G40" s="44" t="str">
        <f t="shared" si="1"/>
        <v>10.254.164.237</v>
      </c>
      <c r="H40" s="44" t="str">
        <f t="shared" si="2"/>
        <v>17.06.04</v>
      </c>
      <c r="I40" s="44" t="str">
        <f t="shared" si="3"/>
        <v>indoor</v>
      </c>
      <c r="J40" s="50"/>
      <c r="L40" s="5" t="str">
        <f t="shared" si="7"/>
        <v>78:F1:C6:CD:D8:5C</v>
      </c>
      <c r="M40" s="5" t="str">
        <f t="shared" si="8"/>
        <v>78F1.C6CD.D85C</v>
      </c>
      <c r="N40" s="5" t="str">
        <f t="shared" si="6"/>
        <v>78f1.c6cd.d85c</v>
      </c>
    </row>
    <row r="41" spans="1:14">
      <c r="A41" s="44">
        <v>38</v>
      </c>
      <c r="B41" s="44" t="str">
        <f t="shared" si="0"/>
        <v>de0572ncap20038</v>
      </c>
      <c r="C41" s="50" t="s">
        <v>1087</v>
      </c>
      <c r="D41" s="46" t="s">
        <v>1607</v>
      </c>
      <c r="E41" s="16" t="s">
        <v>1608</v>
      </c>
      <c r="F41" s="47"/>
      <c r="G41" s="44" t="str">
        <f t="shared" si="1"/>
        <v>10.254.164.238</v>
      </c>
      <c r="H41" s="44" t="str">
        <f t="shared" si="2"/>
        <v>17.06.04</v>
      </c>
      <c r="I41" s="44" t="str">
        <f t="shared" si="3"/>
        <v>indoor</v>
      </c>
      <c r="J41" s="50"/>
      <c r="L41" s="5" t="str">
        <f t="shared" si="7"/>
        <v>78:F1:C6:CD:DA:68</v>
      </c>
      <c r="M41" s="5" t="str">
        <f t="shared" si="8"/>
        <v>78F1.C6CD.DA68</v>
      </c>
      <c r="N41" s="5" t="str">
        <f t="shared" si="6"/>
        <v>78f1.c6cd.da68</v>
      </c>
    </row>
    <row r="42" spans="1:14">
      <c r="A42" s="44">
        <v>39</v>
      </c>
      <c r="B42" s="44" t="str">
        <f t="shared" si="0"/>
        <v>de0572ncap20039</v>
      </c>
      <c r="C42" s="50" t="s">
        <v>1087</v>
      </c>
      <c r="D42" s="46" t="s">
        <v>1609</v>
      </c>
      <c r="E42" s="16" t="s">
        <v>1610</v>
      </c>
      <c r="F42" s="47"/>
      <c r="G42" s="44" t="str">
        <f t="shared" si="1"/>
        <v>10.254.164.239</v>
      </c>
      <c r="H42" s="44" t="str">
        <f t="shared" si="2"/>
        <v>17.06.04</v>
      </c>
      <c r="I42" s="44" t="str">
        <f t="shared" si="3"/>
        <v>indoor</v>
      </c>
      <c r="J42" s="50"/>
      <c r="L42" s="5" t="str">
        <f t="shared" si="7"/>
        <v>78:F1:C6:CD:C9:AC</v>
      </c>
      <c r="M42" s="5" t="str">
        <f t="shared" si="8"/>
        <v>78F1.C6CD.C9AC</v>
      </c>
      <c r="N42" s="5" t="str">
        <f t="shared" si="6"/>
        <v>78f1.c6cd.c9ac</v>
      </c>
    </row>
    <row r="43" spans="1:14">
      <c r="A43" s="44">
        <v>40</v>
      </c>
      <c r="B43" s="44" t="str">
        <f t="shared" si="0"/>
        <v>de0572ncap20040</v>
      </c>
      <c r="C43" s="50" t="s">
        <v>1087</v>
      </c>
      <c r="D43" s="46" t="s">
        <v>1611</v>
      </c>
      <c r="E43" s="16" t="s">
        <v>1612</v>
      </c>
      <c r="F43" s="47"/>
      <c r="G43" s="44" t="str">
        <f t="shared" si="1"/>
        <v>10.254.164.240</v>
      </c>
      <c r="H43" s="44" t="str">
        <f t="shared" si="2"/>
        <v>17.06.04</v>
      </c>
      <c r="I43" s="44" t="str">
        <f t="shared" si="3"/>
        <v>indoor</v>
      </c>
      <c r="J43" s="50"/>
      <c r="L43" s="5" t="str">
        <f t="shared" si="7"/>
        <v>78:F1:C6:CD:5F:1C</v>
      </c>
      <c r="M43" s="5" t="str">
        <f t="shared" si="8"/>
        <v>78F1.C6CD.5F1C</v>
      </c>
      <c r="N43" s="5" t="str">
        <f t="shared" si="6"/>
        <v>78f1.c6cd.5f1c</v>
      </c>
    </row>
    <row r="44" spans="1:14">
      <c r="A44" s="44">
        <v>41</v>
      </c>
      <c r="B44" s="44" t="str">
        <f t="shared" si="0"/>
        <v>de0572ncap20041</v>
      </c>
      <c r="C44" s="50" t="s">
        <v>1087</v>
      </c>
      <c r="D44" s="46" t="s">
        <v>1613</v>
      </c>
      <c r="E44" s="16" t="s">
        <v>1614</v>
      </c>
      <c r="F44" s="47"/>
      <c r="G44" s="44" t="str">
        <f t="shared" si="1"/>
        <v>10.254.164.241</v>
      </c>
      <c r="H44" s="44" t="str">
        <f t="shared" si="2"/>
        <v>17.06.04</v>
      </c>
      <c r="I44" s="44" t="str">
        <f t="shared" si="3"/>
        <v>indoor</v>
      </c>
      <c r="J44" s="50"/>
      <c r="L44" s="5" t="str">
        <f t="shared" si="7"/>
        <v>78:F1:C6:C4:C4:0C</v>
      </c>
      <c r="M44" s="5" t="str">
        <f t="shared" si="8"/>
        <v>78F1.C6C4.C40C</v>
      </c>
      <c r="N44" s="5" t="str">
        <f t="shared" si="6"/>
        <v>78f1.c6c4.c40c</v>
      </c>
    </row>
    <row r="45" spans="1:14">
      <c r="A45" s="44">
        <v>42</v>
      </c>
      <c r="B45" s="44" t="str">
        <f t="shared" si="0"/>
        <v>de0572ncap20042</v>
      </c>
      <c r="C45" s="50" t="s">
        <v>1087</v>
      </c>
      <c r="D45" s="46" t="s">
        <v>1615</v>
      </c>
      <c r="E45" s="16" t="s">
        <v>1616</v>
      </c>
      <c r="F45" s="47"/>
      <c r="G45" s="44" t="str">
        <f t="shared" si="1"/>
        <v>10.254.164.242</v>
      </c>
      <c r="H45" s="44" t="str">
        <f t="shared" si="2"/>
        <v>17.06.04</v>
      </c>
      <c r="I45" s="44" t="str">
        <f t="shared" si="3"/>
        <v>indoor</v>
      </c>
      <c r="J45" s="50"/>
      <c r="L45" s="5" t="str">
        <f t="shared" si="7"/>
        <v>78:F1:C6:CD:DE:60</v>
      </c>
      <c r="M45" s="5" t="str">
        <f t="shared" si="8"/>
        <v>78F1.C6CD.DE60</v>
      </c>
      <c r="N45" s="5" t="str">
        <f t="shared" si="6"/>
        <v>78f1.c6cd.de60</v>
      </c>
    </row>
    <row r="46" spans="1:14">
      <c r="A46" s="44">
        <v>43</v>
      </c>
      <c r="B46" s="44" t="str">
        <f t="shared" si="0"/>
        <v>de0572ncap20043</v>
      </c>
      <c r="C46" s="50"/>
      <c r="D46" s="46"/>
      <c r="E46" s="16"/>
      <c r="F46" s="47"/>
      <c r="G46" s="44" t="str">
        <f t="shared" si="1"/>
        <v>10.254.164.243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de0572ncap20044</v>
      </c>
      <c r="C47" s="50"/>
      <c r="D47" s="46"/>
      <c r="E47" s="16"/>
      <c r="F47" s="47"/>
      <c r="G47" s="44" t="str">
        <f t="shared" si="1"/>
        <v>10.254.164.244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de0572ncap20045</v>
      </c>
      <c r="C48" s="50"/>
      <c r="D48" s="46"/>
      <c r="E48" s="16"/>
      <c r="F48" s="47"/>
      <c r="G48" s="44" t="str">
        <f t="shared" si="1"/>
        <v>10.254.164.245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de0572ncap20046</v>
      </c>
      <c r="C49" s="50"/>
      <c r="D49" s="46"/>
      <c r="E49" s="16"/>
      <c r="F49" s="47"/>
      <c r="G49" s="44" t="str">
        <f t="shared" si="1"/>
        <v>10.254.164.246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de0572ncap20047</v>
      </c>
      <c r="C50" s="50"/>
      <c r="D50" s="46"/>
      <c r="E50" s="16"/>
      <c r="F50" s="47"/>
      <c r="G50" s="44" t="str">
        <f t="shared" si="1"/>
        <v>10.254.164.247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de0572ncap20048</v>
      </c>
      <c r="C51" s="50"/>
      <c r="D51" s="46"/>
      <c r="E51" s="16"/>
      <c r="F51" s="47"/>
      <c r="G51" s="44" t="str">
        <f t="shared" si="1"/>
        <v>10.254.164.248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de0572ncap20049</v>
      </c>
      <c r="C52" s="50"/>
      <c r="D52" s="46"/>
      <c r="E52" s="16"/>
      <c r="F52" s="47"/>
      <c r="G52" s="44" t="str">
        <f t="shared" si="1"/>
        <v>10.254.164.249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de0572ncap20050</v>
      </c>
      <c r="C53" s="50"/>
      <c r="D53" s="46"/>
      <c r="E53" s="16"/>
      <c r="F53" s="47"/>
      <c r="G53" s="44" t="str">
        <f t="shared" si="1"/>
        <v>10.254.164.250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de0572ncap20051</v>
      </c>
      <c r="C54" s="50"/>
      <c r="D54" s="46"/>
      <c r="E54" s="16"/>
      <c r="F54" s="47"/>
      <c r="G54" s="44" t="str">
        <f t="shared" si="1"/>
        <v>10.254.164.251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de0572ncap20052</v>
      </c>
      <c r="C55" s="50"/>
      <c r="D55" s="46"/>
      <c r="E55" s="16"/>
      <c r="F55" s="47"/>
      <c r="G55" s="44" t="str">
        <f t="shared" si="1"/>
        <v>10.254.164.252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de0572ncap20053</v>
      </c>
      <c r="C56" s="50"/>
      <c r="D56" s="46"/>
      <c r="E56" s="16"/>
      <c r="F56" s="47"/>
      <c r="G56" s="44" t="str">
        <f t="shared" si="1"/>
        <v>10.254.164.253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de0572ncap20054</v>
      </c>
      <c r="C57" s="50"/>
      <c r="D57" s="46"/>
      <c r="E57" s="16"/>
      <c r="F57" s="47"/>
      <c r="G57" s="44" t="str">
        <f t="shared" si="1"/>
        <v>10.254.164.254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de0572ncap20055</v>
      </c>
      <c r="C58" s="50"/>
      <c r="D58" s="46"/>
      <c r="E58" s="16"/>
      <c r="F58" s="47"/>
      <c r="G58" s="44" t="str">
        <f t="shared" si="1"/>
        <v>10.254.164.21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de0572ncap20056</v>
      </c>
      <c r="C59" s="50"/>
      <c r="D59" s="46"/>
      <c r="E59" s="16"/>
      <c r="F59" s="47"/>
      <c r="G59" s="44" t="str">
        <f t="shared" si="1"/>
        <v>10.254.164.22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de0572ncap20057</v>
      </c>
      <c r="C60" s="50"/>
      <c r="D60" s="46"/>
      <c r="E60" s="16"/>
      <c r="F60" s="47"/>
      <c r="G60" s="44" t="str">
        <f t="shared" si="1"/>
        <v>10.254.164.23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de0572ncap20058</v>
      </c>
      <c r="C61" s="50"/>
      <c r="D61" s="46"/>
      <c r="E61" s="16"/>
      <c r="F61" s="47"/>
      <c r="G61" s="44" t="str">
        <f t="shared" si="1"/>
        <v>10.254.164.24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de0572ncap20059</v>
      </c>
      <c r="C62" s="50"/>
      <c r="D62" s="46"/>
      <c r="E62" s="16"/>
      <c r="F62" s="47"/>
      <c r="G62" s="44" t="str">
        <f t="shared" si="1"/>
        <v>10.254.164.25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de0572ncap20060</v>
      </c>
      <c r="C63" s="50"/>
      <c r="D63" s="46"/>
      <c r="E63" s="16"/>
      <c r="F63" s="47"/>
      <c r="G63" s="44" t="str">
        <f t="shared" si="1"/>
        <v>10.254.164.26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de0572ncap20061</v>
      </c>
      <c r="C64" s="50"/>
      <c r="D64" s="46"/>
      <c r="E64" s="16"/>
      <c r="F64" s="47"/>
      <c r="G64" s="44" t="str">
        <f t="shared" si="1"/>
        <v>10.254.164.27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de0572ncap20062</v>
      </c>
      <c r="C65" s="50"/>
      <c r="D65" s="46"/>
      <c r="E65" s="16"/>
      <c r="F65" s="47"/>
      <c r="G65" s="44" t="str">
        <f t="shared" si="1"/>
        <v>10.254.164.28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de0572ncap20063</v>
      </c>
      <c r="C66" s="50"/>
      <c r="D66" s="46"/>
      <c r="E66" s="16"/>
      <c r="F66" s="47"/>
      <c r="G66" s="44" t="str">
        <f t="shared" si="1"/>
        <v>10.254.164.29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de0572ncap20064</v>
      </c>
      <c r="C67" s="50"/>
      <c r="D67" s="46"/>
      <c r="E67" s="16"/>
      <c r="F67" s="47"/>
      <c r="G67" s="44" t="str">
        <f t="shared" si="1"/>
        <v>10.254.164.30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de0572ncap20065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10.254.164.31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de0572ncap20066</v>
      </c>
      <c r="C69" s="50"/>
      <c r="D69" s="46"/>
      <c r="E69" s="16"/>
      <c r="F69" s="47"/>
      <c r="G69" s="44" t="str">
        <f t="shared" si="13"/>
        <v>10.254.164.32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de0572ncap20067</v>
      </c>
      <c r="C70" s="50"/>
      <c r="D70" s="46"/>
      <c r="E70" s="16"/>
      <c r="F70" s="47"/>
      <c r="G70" s="44" t="str">
        <f t="shared" si="13"/>
        <v>10.254.164.33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de0572ncap20068</v>
      </c>
      <c r="C71" s="50"/>
      <c r="D71" s="46"/>
      <c r="E71" s="16"/>
      <c r="F71" s="47"/>
      <c r="G71" s="44" t="str">
        <f t="shared" si="13"/>
        <v>10.254.164.34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de0572ncap20069</v>
      </c>
      <c r="C72" s="50"/>
      <c r="D72" s="46"/>
      <c r="E72" s="16"/>
      <c r="F72" s="47"/>
      <c r="G72" s="44" t="str">
        <f t="shared" si="13"/>
        <v>10.254.164.35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de0572ncap20070</v>
      </c>
      <c r="C73" s="50"/>
      <c r="D73" s="46"/>
      <c r="E73" s="16"/>
      <c r="F73" s="47"/>
      <c r="G73" s="44" t="str">
        <f t="shared" si="13"/>
        <v>10.254.164.36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de0572ncap20071</v>
      </c>
      <c r="C74" s="50"/>
      <c r="D74" s="46"/>
      <c r="E74" s="16"/>
      <c r="F74" s="47"/>
      <c r="G74" s="44" t="str">
        <f t="shared" si="13"/>
        <v>10.254.164.37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de0572ncap20072</v>
      </c>
      <c r="C75" s="50"/>
      <c r="D75" s="46"/>
      <c r="E75" s="16"/>
      <c r="F75" s="47"/>
      <c r="G75" s="44" t="str">
        <f t="shared" si="13"/>
        <v>10.254.164.38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de0572ncap20073</v>
      </c>
      <c r="C76" s="50"/>
      <c r="D76" s="46"/>
      <c r="E76" s="16"/>
      <c r="F76" s="47"/>
      <c r="G76" s="44" t="str">
        <f t="shared" si="13"/>
        <v>10.254.164.39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de0572ncap20074</v>
      </c>
      <c r="C77" s="50"/>
      <c r="D77" s="46"/>
      <c r="E77" s="16"/>
      <c r="F77" s="47"/>
      <c r="G77" s="44" t="str">
        <f t="shared" si="13"/>
        <v>10.254.164.40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de0572ncap20075</v>
      </c>
      <c r="C78" s="50"/>
      <c r="D78" s="46"/>
      <c r="E78" s="16"/>
      <c r="F78" s="47"/>
      <c r="G78" s="44" t="str">
        <f t="shared" si="13"/>
        <v>10.254.164.41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de0572ncap20076</v>
      </c>
      <c r="C79" s="50"/>
      <c r="D79" s="46"/>
      <c r="E79" s="16"/>
      <c r="F79" s="47"/>
      <c r="G79" s="44" t="str">
        <f t="shared" si="13"/>
        <v>10.254.164.42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de0572ncap20077</v>
      </c>
      <c r="C80" s="50"/>
      <c r="D80" s="46"/>
      <c r="E80" s="16"/>
      <c r="F80" s="47"/>
      <c r="G80" s="44" t="str">
        <f t="shared" si="13"/>
        <v>10.254.164.43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de0572ncap20078</v>
      </c>
      <c r="C81" s="50"/>
      <c r="D81" s="46"/>
      <c r="E81" s="16"/>
      <c r="F81" s="47"/>
      <c r="G81" s="44" t="str">
        <f t="shared" si="13"/>
        <v>10.254.164.44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de0572ncap20079</v>
      </c>
      <c r="C82" s="50"/>
      <c r="D82" s="46"/>
      <c r="E82" s="16"/>
      <c r="F82" s="47"/>
      <c r="G82" s="44" t="str">
        <f t="shared" si="13"/>
        <v>10.254.164.45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de0572ncap20080</v>
      </c>
      <c r="C83" s="50"/>
      <c r="D83" s="46"/>
      <c r="E83" s="16"/>
      <c r="F83" s="47"/>
      <c r="G83" s="44" t="str">
        <f t="shared" si="13"/>
        <v>10.254.164.46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de0572ncap20081</v>
      </c>
      <c r="C84" s="50"/>
      <c r="D84" s="46"/>
      <c r="E84" s="16"/>
      <c r="F84" s="47"/>
      <c r="G84" s="44" t="str">
        <f t="shared" si="13"/>
        <v>10.254.164.47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de0572ncap20082</v>
      </c>
      <c r="C85" s="50"/>
      <c r="D85" s="46"/>
      <c r="E85" s="16"/>
      <c r="F85" s="47"/>
      <c r="G85" s="44" t="str">
        <f t="shared" si="13"/>
        <v>10.254.164.48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de0572ncap20083</v>
      </c>
      <c r="C86" s="50"/>
      <c r="D86" s="46"/>
      <c r="E86" s="16"/>
      <c r="F86" s="47"/>
      <c r="G86" s="44" t="str">
        <f t="shared" si="13"/>
        <v>10.254.164.49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de0572ncap20084</v>
      </c>
      <c r="C87" s="50"/>
      <c r="D87" s="46"/>
      <c r="E87" s="16"/>
      <c r="F87" s="47"/>
      <c r="G87" s="44" t="str">
        <f t="shared" si="13"/>
        <v>10.254.164.50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de0572ncap20085</v>
      </c>
      <c r="C88" s="50"/>
      <c r="D88" s="46"/>
      <c r="E88" s="16"/>
      <c r="F88" s="47"/>
      <c r="G88" s="44" t="str">
        <f t="shared" si="13"/>
        <v>10.254.164.51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de0572ncap20086</v>
      </c>
      <c r="C89" s="50"/>
      <c r="D89" s="46"/>
      <c r="E89" s="16"/>
      <c r="F89" s="47"/>
      <c r="G89" s="44" t="str">
        <f t="shared" si="13"/>
        <v>10.254.164.52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de0572ncap20087</v>
      </c>
      <c r="C90" s="50"/>
      <c r="D90" s="46"/>
      <c r="E90" s="16"/>
      <c r="F90" s="47"/>
      <c r="G90" s="44" t="str">
        <f t="shared" si="13"/>
        <v>10.254.164.53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de0572ncap20088</v>
      </c>
      <c r="C91" s="50"/>
      <c r="D91" s="46"/>
      <c r="E91" s="16"/>
      <c r="F91" s="47"/>
      <c r="G91" s="44" t="str">
        <f t="shared" si="13"/>
        <v>10.254.164.54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de0572ncap20089</v>
      </c>
      <c r="C92" s="50"/>
      <c r="D92" s="46"/>
      <c r="E92" s="16"/>
      <c r="F92" s="47"/>
      <c r="G92" s="44" t="str">
        <f t="shared" si="13"/>
        <v>10.254.164.55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de0572ncap20090</v>
      </c>
      <c r="C93" s="50"/>
      <c r="D93" s="46"/>
      <c r="E93" s="16"/>
      <c r="F93" s="47"/>
      <c r="G93" s="44" t="str">
        <f t="shared" si="13"/>
        <v>10.254.164.56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de0572ncap20091</v>
      </c>
      <c r="C94" s="50"/>
      <c r="D94" s="46"/>
      <c r="E94" s="16"/>
      <c r="F94" s="47"/>
      <c r="G94" s="44" t="str">
        <f t="shared" si="13"/>
        <v>10.254.164.57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de0572ncap20092</v>
      </c>
      <c r="C95" s="50"/>
      <c r="D95" s="46"/>
      <c r="E95" s="16"/>
      <c r="F95" s="47"/>
      <c r="G95" s="44" t="str">
        <f t="shared" si="13"/>
        <v>10.254.164.58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de0572ncap20093</v>
      </c>
      <c r="C96" s="50"/>
      <c r="D96" s="46"/>
      <c r="E96" s="16"/>
      <c r="F96" s="47"/>
      <c r="G96" s="44" t="str">
        <f t="shared" si="13"/>
        <v>10.254.164.59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de0572ncap20094</v>
      </c>
      <c r="C97" s="50"/>
      <c r="D97" s="46"/>
      <c r="E97" s="16"/>
      <c r="F97" s="47"/>
      <c r="G97" s="44" t="str">
        <f t="shared" si="13"/>
        <v>10.254.164.60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de0572ncap20095</v>
      </c>
      <c r="C98" s="50"/>
      <c r="D98" s="46"/>
      <c r="E98" s="16"/>
      <c r="F98" s="47"/>
      <c r="G98" s="44" t="str">
        <f t="shared" si="13"/>
        <v>10.254.164.61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de0572ncap20096</v>
      </c>
      <c r="C99" s="50"/>
      <c r="D99" s="46"/>
      <c r="E99" s="16"/>
      <c r="F99" s="47"/>
      <c r="G99" s="44" t="str">
        <f t="shared" si="13"/>
        <v>10.254.164.62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de0572ncap20097</v>
      </c>
      <c r="C100" s="50"/>
      <c r="D100" s="46"/>
      <c r="E100" s="16"/>
      <c r="F100" s="47"/>
      <c r="G100" s="44" t="str">
        <f t="shared" si="13"/>
        <v>10.254.164.63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de0572ncap20098</v>
      </c>
      <c r="C101" s="50"/>
      <c r="D101" s="46"/>
      <c r="E101" s="16"/>
      <c r="F101" s="47"/>
      <c r="G101" s="44" t="str">
        <f t="shared" si="13"/>
        <v>10.254.164.64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de0572ncap20099</v>
      </c>
      <c r="C102" s="50"/>
      <c r="D102" s="46"/>
      <c r="E102" s="16"/>
      <c r="F102" s="47"/>
      <c r="G102" s="44" t="str">
        <f t="shared" si="13"/>
        <v>10.254.164.65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de0572ncap20100</v>
      </c>
      <c r="C103" s="50"/>
      <c r="D103" s="46"/>
      <c r="E103" s="16"/>
      <c r="F103" s="47"/>
      <c r="G103" s="44" t="str">
        <f t="shared" si="13"/>
        <v>10.254.164.66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de0572ncap20101</v>
      </c>
      <c r="C104" s="50"/>
      <c r="D104" s="46"/>
      <c r="E104" s="16"/>
      <c r="F104" s="47"/>
      <c r="G104" s="44" t="str">
        <f t="shared" si="13"/>
        <v>10.254.164.67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de0572ncap20102</v>
      </c>
      <c r="C105" s="50"/>
      <c r="D105" s="46"/>
      <c r="E105" s="16"/>
      <c r="F105" s="47"/>
      <c r="G105" s="44" t="str">
        <f t="shared" si="13"/>
        <v>10.254.164.68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de0572ncap20103</v>
      </c>
      <c r="C106" s="50"/>
      <c r="D106" s="46"/>
      <c r="E106" s="16"/>
      <c r="F106" s="47"/>
      <c r="G106" s="44" t="str">
        <f t="shared" si="13"/>
        <v>10.254.164.69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workbookViewId="0"/>
  </sheetViews>
  <sheetFormatPr baseColWidth="10" defaultColWidth="11.44140625" defaultRowHeight="14.4"/>
  <cols>
    <col min="1" max="1" width="4" style="45" bestFit="1" customWidth="1"/>
    <col min="2" max="2" width="16.5546875" style="45" bestFit="1" customWidth="1"/>
    <col min="3" max="3" width="13" style="45" customWidth="1"/>
    <col min="4" max="4" width="14.33203125" style="48" customWidth="1"/>
    <col min="5" max="5" width="14.109375" style="1" bestFit="1" customWidth="1"/>
    <col min="6" max="6" width="12.6640625" style="49" customWidth="1"/>
    <col min="7" max="7" width="12.5546875" style="45" customWidth="1"/>
    <col min="8" max="8" width="8.109375" style="45" bestFit="1" customWidth="1"/>
    <col min="9" max="9" width="9.6640625" style="45" customWidth="1"/>
    <col min="10" max="10" width="38.5546875" style="45" customWidth="1"/>
    <col min="11" max="11" width="15.6640625" style="1" bestFit="1" customWidth="1"/>
    <col min="12" max="12" width="17.6640625" style="1" hidden="1" customWidth="1"/>
    <col min="13" max="13" width="15.88671875" style="1" hidden="1" customWidth="1"/>
    <col min="14" max="14" width="15.44140625" style="1" hidden="1" customWidth="1"/>
    <col min="15" max="16384" width="11.44140625" style="1"/>
  </cols>
  <sheetData>
    <row r="1" spans="1:14" s="2" customFormat="1" ht="15" customHeight="1">
      <c r="A1" s="53" t="s">
        <v>1019</v>
      </c>
      <c r="B1" s="52" t="str">
        <f>var_nl</f>
        <v>572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1529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de0572ncap20001</v>
      </c>
      <c r="C4" s="44" t="str">
        <f>IF('AP-LIST_c9800'!C4="","",IF(LOWER('AP-LIST_ctvm'!$C4)=LOWER('AP-LIST_c9800'!$C4),'AP-LIST_ctvm'!C4,'AP-LIST_c9800'!C4))</f>
        <v>c9124AXI</v>
      </c>
      <c r="D4" s="26" t="str">
        <f>IF('AP-LIST_c9800'!D4="","",IF(LOWER('AP-LIST_ctvm'!$C4)=LOWER('AP-LIST_c9800'!$C4),'AP-LIST_ctvm'!D4,'AP-LIST_c9800'!D4))</f>
        <v>SFGL2649LKT3</v>
      </c>
      <c r="E4" s="19" t="str">
        <f>IF('AP-LIST_c9800'!E4="","",IF(LOWER('AP-LIST_ctvm'!$C4)=LOWER('AP-LIST_c9800'!$C4),'AP-LIST_ctvm'!E4,'AP-LIST_c9800'!E4))</f>
        <v>34B88315082C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10.254.164.201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outdoor</v>
      </c>
      <c r="J4" s="114" t="str">
        <f>IF('AP-LIST_c9800'!C4="","",IF(LOWER('AP-LIST_ctvm'!C4)=LOWER('AP-LIST_c9800'!C4),"AP Migration CTVM &gt; c9800",CONCATENATE("AP ",'AP-LIST_ctvm'!C4," durch ",'AP-LIST_c9800'!C4," ersetzt")))</f>
        <v>AP AIR-CAP1532I durch c9124AXI ersetzt</v>
      </c>
      <c r="K4" s="50"/>
      <c r="L4" s="5" t="str">
        <f t="shared" ref="L4:L67" si="3">UPPER(MID(E4,1,2)&amp;":"&amp;MID(E4,3,2)&amp;":"&amp;MID(E4,5,2)&amp;":"&amp;MID(E4,7,2)&amp;":"&amp;MID(E4,9,2)&amp;":"&amp;MID(E4,11,2))</f>
        <v>34:B8:83:15:08:2C</v>
      </c>
      <c r="M4" s="5" t="str">
        <f t="shared" ref="M4:M67" si="4">UPPER(MID(E4,1,4)&amp;"."&amp;MID(E4,5,4)&amp;"."&amp;MID(E4,9,4))</f>
        <v>34B8.8315.082C</v>
      </c>
      <c r="N4" s="5" t="str">
        <f>LOWER(M4)</f>
        <v>34b8.8315.082c</v>
      </c>
    </row>
    <row r="5" spans="1:14">
      <c r="A5" s="44">
        <v>2</v>
      </c>
      <c r="B5" s="44" t="str">
        <f t="shared" si="0"/>
        <v>de0572ncap20002</v>
      </c>
      <c r="C5" s="44" t="str">
        <f>IF('AP-LIST_c9800'!C5="","",IF(LOWER('AP-LIST_ctvm'!$C5)=LOWER('AP-LIST_c9800'!$C5),'AP-LIST_ctvm'!C5,'AP-LIST_c9800'!C5))</f>
        <v>c9124AXI</v>
      </c>
      <c r="D5" s="26" t="str">
        <f>IF('AP-LIST_c9800'!D5="","",IF(LOWER('AP-LIST_ctvm'!$C5)=LOWER('AP-LIST_c9800'!$C5),'AP-LIST_ctvm'!D5,'AP-LIST_c9800'!D5))</f>
        <v>SFGL2649LKS6</v>
      </c>
      <c r="E5" s="19" t="str">
        <f>IF('AP-LIST_c9800'!E5="","",IF(LOWER('AP-LIST_ctvm'!$C5)=LOWER('AP-LIST_c9800'!$C5),'AP-LIST_ctvm'!E5,'AP-LIST_c9800'!E5))</f>
        <v>34B88315009C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10.254.164.202</v>
      </c>
      <c r="H5" s="44" t="str">
        <f t="shared" ref="H5:H67" si="5">var_version_wlc</f>
        <v>17.06.04</v>
      </c>
      <c r="I5" s="44" t="str">
        <f t="shared" si="2"/>
        <v>outdoor</v>
      </c>
      <c r="J5" s="114" t="str">
        <f>IF('AP-LIST_c9800'!C5="","",IF(LOWER('AP-LIST_ctvm'!C5)=LOWER('AP-LIST_c9800'!C5),"AP Migration CTVM &gt; c9800",CONCATENATE("AP ",'AP-LIST_ctvm'!C5," durch ",'AP-LIST_c9800'!C5," ersetzt")))</f>
        <v>AP AIR-CAP1532I durch c9124AXI ersetzt</v>
      </c>
      <c r="K5" s="50"/>
      <c r="L5" s="5" t="str">
        <f t="shared" si="3"/>
        <v>34:B8:83:15:00:9C</v>
      </c>
      <c r="M5" s="5" t="str">
        <f t="shared" si="4"/>
        <v>34B8.8315.009C</v>
      </c>
      <c r="N5" s="5" t="str">
        <f t="shared" ref="N5:N68" si="6">LOWER(M5)</f>
        <v>34b8.8315.009c</v>
      </c>
    </row>
    <row r="6" spans="1:14">
      <c r="A6" s="44">
        <v>3</v>
      </c>
      <c r="B6" s="44" t="str">
        <f t="shared" si="0"/>
        <v>de0572ncap20003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SFGL2649LJJ5</v>
      </c>
      <c r="E6" s="19" t="str">
        <f>IF('AP-LIST_c9800'!E6="","",IF(LOWER('AP-LIST_ctvm'!$C6)=LOWER('AP-LIST_c9800'!$C6),'AP-LIST_ctvm'!E6,'AP-LIST_c9800'!E6))</f>
        <v>34B88314EF40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10.254.164.203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AIR-CAP1532I durch c9124AXI ersetzt</v>
      </c>
      <c r="K6" s="50"/>
      <c r="L6" s="5" t="str">
        <f t="shared" si="3"/>
        <v>34:B8:83:14:EF:40</v>
      </c>
      <c r="M6" s="5" t="str">
        <f t="shared" si="4"/>
        <v>34B8.8314.EF40</v>
      </c>
      <c r="N6" s="5" t="str">
        <f t="shared" si="6"/>
        <v>34b8.8314.ef40</v>
      </c>
    </row>
    <row r="7" spans="1:14">
      <c r="A7" s="44">
        <v>4</v>
      </c>
      <c r="B7" s="44" t="str">
        <f t="shared" si="0"/>
        <v>de0572ncap20004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SFGL2649LKMM</v>
      </c>
      <c r="E7" s="19" t="str">
        <f>IF('AP-LIST_c9800'!E7="","",IF(LOWER('AP-LIST_ctvm'!$C7)=LOWER('AP-LIST_c9800'!$C7),'AP-LIST_ctvm'!E7,'AP-LIST_c9800'!E7))</f>
        <v>34B883150E9C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10.254.164.204</v>
      </c>
      <c r="H7" s="44" t="str">
        <f t="shared" si="5"/>
        <v>17.06.04</v>
      </c>
      <c r="I7" s="44" t="str">
        <f t="shared" si="2"/>
        <v>outdoor</v>
      </c>
      <c r="J7" s="114" t="str">
        <f>IF('AP-LIST_c9800'!C7="","",IF(LOWER('AP-LIST_ctvm'!C7)=LOWER('AP-LIST_c9800'!C7),"AP Migration CTVM &gt; c9800",CONCATENATE("AP ",'AP-LIST_ctvm'!C7," durch ",'AP-LIST_c9800'!C7," ersetzt")))</f>
        <v>AP AIR-CAP1532I durch c9124AXI ersetzt</v>
      </c>
      <c r="K7" s="50"/>
      <c r="L7" s="5" t="str">
        <f t="shared" si="3"/>
        <v>34:B8:83:15:0E:9C</v>
      </c>
      <c r="M7" s="5" t="str">
        <f t="shared" si="4"/>
        <v>34B8.8315.0E9C</v>
      </c>
      <c r="N7" s="5" t="str">
        <f t="shared" si="6"/>
        <v>34b8.8315.0e9c</v>
      </c>
    </row>
    <row r="8" spans="1:14">
      <c r="A8" s="44">
        <v>5</v>
      </c>
      <c r="B8" s="44" t="str">
        <f t="shared" si="0"/>
        <v>de0572ncap20005</v>
      </c>
      <c r="C8" s="44" t="str">
        <f>IF('AP-LIST_c9800'!C8="","",IF(LOWER('AP-LIST_ctvm'!$C8)=LOWER('AP-LIST_c9800'!$C8),'AP-LIST_ctvm'!C8,'AP-LIST_c9800'!C8))</f>
        <v>c9124AXI</v>
      </c>
      <c r="D8" s="26" t="str">
        <f>IF('AP-LIST_c9800'!D8="","",IF(LOWER('AP-LIST_ctvm'!$C8)=LOWER('AP-LIST_c9800'!$C8),'AP-LIST_ctvm'!D8,'AP-LIST_c9800'!D8))</f>
        <v>SFGL2649LJRF</v>
      </c>
      <c r="E8" s="19" t="str">
        <f>IF('AP-LIST_c9800'!E8="","",IF(LOWER('AP-LIST_ctvm'!$C8)=LOWER('AP-LIST_c9800'!$C8),'AP-LIST_ctvm'!E8,'AP-LIST_c9800'!E8))</f>
        <v>34B88314ED20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10.254.164.205</v>
      </c>
      <c r="H8" s="44" t="str">
        <f t="shared" si="5"/>
        <v>17.06.04</v>
      </c>
      <c r="I8" s="44" t="str">
        <f t="shared" si="2"/>
        <v>outdoor</v>
      </c>
      <c r="J8" s="114" t="str">
        <f>IF('AP-LIST_c9800'!C8="","",IF(LOWER('AP-LIST_ctvm'!C8)=LOWER('AP-LIST_c9800'!C8),"AP Migration CTVM &gt; c9800",CONCATENATE("AP ",'AP-LIST_ctvm'!C8," durch ",'AP-LIST_c9800'!C8," ersetzt")))</f>
        <v>AP AIR-CAP1532I durch c9124AXI ersetzt</v>
      </c>
      <c r="K8" s="50"/>
      <c r="L8" s="5" t="str">
        <f t="shared" si="3"/>
        <v>34:B8:83:14:ED:20</v>
      </c>
      <c r="M8" s="5" t="str">
        <f t="shared" si="4"/>
        <v>34B8.8314.ED20</v>
      </c>
      <c r="N8" s="5" t="str">
        <f t="shared" si="6"/>
        <v>34b8.8314.ed20</v>
      </c>
    </row>
    <row r="9" spans="1:14">
      <c r="A9" s="44">
        <v>6</v>
      </c>
      <c r="B9" s="44" t="str">
        <f t="shared" si="0"/>
        <v>de0572ncap20006</v>
      </c>
      <c r="C9" s="44" t="str">
        <f>IF('AP-LIST_c9800'!C9="","",IF(LOWER('AP-LIST_ctvm'!$C9)=LOWER('AP-LIST_c9800'!$C9),'AP-LIST_ctvm'!C9,'AP-LIST_c9800'!C9))</f>
        <v>c9124AXI</v>
      </c>
      <c r="D9" s="26" t="str">
        <f>IF('AP-LIST_c9800'!D9="","",IF(LOWER('AP-LIST_ctvm'!$C9)=LOWER('AP-LIST_c9800'!$C9),'AP-LIST_ctvm'!D9,'AP-LIST_c9800'!D9))</f>
        <v>SFGL2649LKQU</v>
      </c>
      <c r="E9" s="19" t="str">
        <f>IF('AP-LIST_c9800'!E9="","",IF(LOWER('AP-LIST_ctvm'!$C9)=LOWER('AP-LIST_c9800'!$C9),'AP-LIST_ctvm'!E9,'AP-LIST_c9800'!E9))</f>
        <v>34B883150AE8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10.254.164.206</v>
      </c>
      <c r="H9" s="44" t="str">
        <f t="shared" si="5"/>
        <v>17.06.04</v>
      </c>
      <c r="I9" s="44" t="str">
        <f t="shared" si="2"/>
        <v>outdoor</v>
      </c>
      <c r="J9" s="114" t="str">
        <f>IF('AP-LIST_c9800'!C9="","",IF(LOWER('AP-LIST_ctvm'!C9)=LOWER('AP-LIST_c9800'!C9),"AP Migration CTVM &gt; c9800",CONCATENATE("AP ",'AP-LIST_ctvm'!C9," durch ",'AP-LIST_c9800'!C9," ersetzt")))</f>
        <v>AP AIR-CAP1532I durch c9124AXI ersetzt</v>
      </c>
      <c r="K9" s="50"/>
      <c r="L9" s="5" t="str">
        <f t="shared" si="3"/>
        <v>34:B8:83:15:0A:E8</v>
      </c>
      <c r="M9" s="5" t="str">
        <f t="shared" si="4"/>
        <v>34B8.8315.0AE8</v>
      </c>
      <c r="N9" s="5" t="str">
        <f t="shared" si="6"/>
        <v>34b8.8315.0ae8</v>
      </c>
    </row>
    <row r="10" spans="1:14">
      <c r="A10" s="44">
        <v>7</v>
      </c>
      <c r="B10" s="44" t="str">
        <f t="shared" si="0"/>
        <v>de0572ncap20007</v>
      </c>
      <c r="C10" s="44" t="str">
        <f>IF('AP-LIST_c9800'!C10="","",IF(LOWER('AP-LIST_ctvm'!$C10)=LOWER('AP-LIST_c9800'!$C10),'AP-LIST_ctvm'!C10,'AP-LIST_c9800'!C10))</f>
        <v>c9124AXI</v>
      </c>
      <c r="D10" s="26" t="str">
        <f>IF('AP-LIST_c9800'!D10="","",IF(LOWER('AP-LIST_ctvm'!$C10)=LOWER('AP-LIST_c9800'!$C10),'AP-LIST_ctvm'!D10,'AP-LIST_c9800'!D10))</f>
        <v>SFGL2649LKS2</v>
      </c>
      <c r="E10" s="19" t="str">
        <f>IF('AP-LIST_c9800'!E10="","",IF(LOWER('AP-LIST_ctvm'!$C10)=LOWER('AP-LIST_c9800'!$C10),'AP-LIST_ctvm'!E10,'AP-LIST_c9800'!E10))</f>
        <v>34B88314FA60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10.254.164.207</v>
      </c>
      <c r="H10" s="44" t="str">
        <f t="shared" si="5"/>
        <v>17.06.04</v>
      </c>
      <c r="I10" s="44" t="str">
        <f t="shared" si="2"/>
        <v>outdoor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AIR-CAP1532I durch c9124AXI ersetzt</v>
      </c>
      <c r="K10" s="50"/>
      <c r="L10" s="5" t="str">
        <f t="shared" si="3"/>
        <v>34:B8:83:14:FA:60</v>
      </c>
      <c r="M10" s="5" t="str">
        <f t="shared" si="4"/>
        <v>34B8.8314.FA60</v>
      </c>
      <c r="N10" s="5" t="str">
        <f t="shared" si="6"/>
        <v>34b8.8314.fa60</v>
      </c>
    </row>
    <row r="11" spans="1:14">
      <c r="A11" s="44">
        <v>8</v>
      </c>
      <c r="B11" s="44" t="str">
        <f t="shared" si="0"/>
        <v>de0572ncap20008</v>
      </c>
      <c r="C11" s="44" t="str">
        <f>IF('AP-LIST_c9800'!C11="","",IF(LOWER('AP-LIST_ctvm'!$C11)=LOWER('AP-LIST_c9800'!$C11),'AP-LIST_ctvm'!C11,'AP-LIST_c9800'!C11))</f>
        <v>c9124AXI</v>
      </c>
      <c r="D11" s="26" t="str">
        <f>IF('AP-LIST_c9800'!D11="","",IF(LOWER('AP-LIST_ctvm'!$C11)=LOWER('AP-LIST_c9800'!$C11),'AP-LIST_ctvm'!D11,'AP-LIST_c9800'!D11))</f>
        <v>SFGL2649LKG2</v>
      </c>
      <c r="E11" s="19" t="str">
        <f>IF('AP-LIST_c9800'!E11="","",IF(LOWER('AP-LIST_ctvm'!$C11)=LOWER('AP-LIST_c9800'!$C11),'AP-LIST_ctvm'!E11,'AP-LIST_c9800'!E11))</f>
        <v>34B8831500E0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10.254.164.208</v>
      </c>
      <c r="H11" s="44" t="str">
        <f t="shared" si="5"/>
        <v>17.06.04</v>
      </c>
      <c r="I11" s="44" t="str">
        <f t="shared" si="2"/>
        <v>outdoor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AIR-CAP1532I durch c9124AXI ersetzt</v>
      </c>
      <c r="K11" s="50"/>
      <c r="L11" s="5" t="str">
        <f t="shared" si="3"/>
        <v>34:B8:83:15:00:E0</v>
      </c>
      <c r="M11" s="5" t="str">
        <f t="shared" si="4"/>
        <v>34B8.8315.00E0</v>
      </c>
      <c r="N11" s="5" t="str">
        <f t="shared" si="6"/>
        <v>34b8.8315.00e0</v>
      </c>
    </row>
    <row r="12" spans="1:14">
      <c r="A12" s="44">
        <v>9</v>
      </c>
      <c r="B12" s="44" t="str">
        <f t="shared" si="0"/>
        <v>de0572ncap20009</v>
      </c>
      <c r="C12" s="44" t="str">
        <f>IF('AP-LIST_c9800'!C12="","",IF(LOWER('AP-LIST_ctvm'!$C12)=LOWER('AP-LIST_c9800'!$C12),'AP-LIST_ctvm'!C12,'AP-LIST_c9800'!C12))</f>
        <v>c9124AXI</v>
      </c>
      <c r="D12" s="26" t="str">
        <f>IF('AP-LIST_c9800'!D12="","",IF(LOWER('AP-LIST_ctvm'!$C12)=LOWER('AP-LIST_c9800'!$C12),'AP-LIST_ctvm'!D12,'AP-LIST_c9800'!D12))</f>
        <v>SFGL2649LKN7</v>
      </c>
      <c r="E12" s="19" t="str">
        <f>IF('AP-LIST_c9800'!E12="","",IF(LOWER('AP-LIST_ctvm'!$C12)=LOWER('AP-LIST_c9800'!$C12),'AP-LIST_ctvm'!E12,'AP-LIST_c9800'!E12))</f>
        <v>34B88314FC9C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10.254.164.209</v>
      </c>
      <c r="H12" s="44" t="str">
        <f t="shared" si="5"/>
        <v>17.06.04</v>
      </c>
      <c r="I12" s="44" t="str">
        <f t="shared" si="2"/>
        <v>outdoor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AIR-CAP1602E durch c9124AXI ersetzt</v>
      </c>
      <c r="K12" s="50"/>
      <c r="L12" s="5" t="str">
        <f t="shared" si="3"/>
        <v>34:B8:83:14:FC:9C</v>
      </c>
      <c r="M12" s="5" t="str">
        <f t="shared" si="4"/>
        <v>34B8.8314.FC9C</v>
      </c>
      <c r="N12" s="5" t="str">
        <f t="shared" si="6"/>
        <v>34b8.8314.fc9c</v>
      </c>
    </row>
    <row r="13" spans="1:14">
      <c r="A13" s="44">
        <v>10</v>
      </c>
      <c r="B13" s="44" t="str">
        <f t="shared" si="0"/>
        <v>de0572ncap20010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FCW2650Y2W0</v>
      </c>
      <c r="E13" s="19" t="str">
        <f>IF('AP-LIST_c9800'!E13="","",IF(LOWER('AP-LIST_ctvm'!$C13)=LOWER('AP-LIST_c9800'!$C13),'AP-LIST_ctvm'!E13,'AP-LIST_c9800'!E13))</f>
        <v>24D79C3F3A58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10.254.164.210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AIR-CAP1602E durch c9120AXI ersetzt</v>
      </c>
      <c r="K13" s="50"/>
      <c r="L13" s="5" t="str">
        <f t="shared" si="3"/>
        <v>24:D7:9C:3F:3A:58</v>
      </c>
      <c r="M13" s="5" t="str">
        <f t="shared" si="4"/>
        <v>24D7.9C3F.3A58</v>
      </c>
      <c r="N13" s="5" t="str">
        <f t="shared" si="6"/>
        <v>24d7.9c3f.3a58</v>
      </c>
    </row>
    <row r="14" spans="1:14">
      <c r="A14" s="44">
        <v>11</v>
      </c>
      <c r="B14" s="44" t="str">
        <f t="shared" si="0"/>
        <v>de0572ncap20011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FCW2650Y7AK</v>
      </c>
      <c r="E14" s="19" t="str">
        <f>IF('AP-LIST_c9800'!E14="","",IF(LOWER('AP-LIST_ctvm'!$C14)=LOWER('AP-LIST_c9800'!$C14),'AP-LIST_ctvm'!E14,'AP-LIST_c9800'!E14))</f>
        <v>24D79C3E66AC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10.254.164.211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AIR-CAP1602E durch c9120AXI ersetzt</v>
      </c>
      <c r="K14" s="50"/>
      <c r="L14" s="5" t="str">
        <f t="shared" si="3"/>
        <v>24:D7:9C:3E:66:AC</v>
      </c>
      <c r="M14" s="5" t="str">
        <f t="shared" si="4"/>
        <v>24D7.9C3E.66AC</v>
      </c>
      <c r="N14" s="5" t="str">
        <f t="shared" si="6"/>
        <v>24d7.9c3e.66ac</v>
      </c>
    </row>
    <row r="15" spans="1:14">
      <c r="A15" s="44">
        <v>12</v>
      </c>
      <c r="B15" s="44" t="str">
        <f t="shared" si="0"/>
        <v>de0572ncap20012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FCW2650Y731</v>
      </c>
      <c r="E15" s="19" t="str">
        <f>IF('AP-LIST_c9800'!E15="","",IF(LOWER('AP-LIST_ctvm'!$C15)=LOWER('AP-LIST_c9800'!$C15),'AP-LIST_ctvm'!E15,'AP-LIST_c9800'!E15))</f>
        <v>24D79C3F9778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10.254.164.212</v>
      </c>
      <c r="H15" s="44" t="str">
        <f t="shared" si="5"/>
        <v>17.06.04</v>
      </c>
      <c r="I15" s="44" t="str">
        <f t="shared" si="2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AIR-CAP1602E durch c9120AXI ersetzt</v>
      </c>
      <c r="K15" s="50"/>
      <c r="L15" s="5" t="str">
        <f t="shared" si="3"/>
        <v>24:D7:9C:3F:97:78</v>
      </c>
      <c r="M15" s="5" t="str">
        <f t="shared" si="4"/>
        <v>24D7.9C3F.9778</v>
      </c>
      <c r="N15" s="5" t="str">
        <f t="shared" si="6"/>
        <v>24d7.9c3f.9778</v>
      </c>
    </row>
    <row r="16" spans="1:14">
      <c r="A16" s="44">
        <v>13</v>
      </c>
      <c r="B16" s="44" t="str">
        <f t="shared" si="0"/>
        <v>de0572ncap20013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FCW2650Y7AU</v>
      </c>
      <c r="E16" s="19" t="str">
        <f>IF('AP-LIST_c9800'!E16="","",IF(LOWER('AP-LIST_ctvm'!$C16)=LOWER('AP-LIST_c9800'!$C16),'AP-LIST_ctvm'!E16,'AP-LIST_c9800'!E16))</f>
        <v>24D79C3FA5F8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10.254.164.213</v>
      </c>
      <c r="H16" s="44" t="str">
        <f t="shared" si="5"/>
        <v>17.06.04</v>
      </c>
      <c r="I16" s="44" t="str">
        <f t="shared" si="2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AIR-CAP1602E durch c9120AXI ersetzt</v>
      </c>
      <c r="K16" s="50"/>
      <c r="L16" s="5" t="str">
        <f t="shared" si="3"/>
        <v>24:D7:9C:3F:A5:F8</v>
      </c>
      <c r="M16" s="5" t="str">
        <f t="shared" si="4"/>
        <v>24D7.9C3F.A5F8</v>
      </c>
      <c r="N16" s="5" t="str">
        <f t="shared" si="6"/>
        <v>24d7.9c3f.a5f8</v>
      </c>
    </row>
    <row r="17" spans="1:14">
      <c r="A17" s="44">
        <v>14</v>
      </c>
      <c r="B17" s="44" t="str">
        <f t="shared" si="0"/>
        <v>de0572ncap20014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FCW2650Y77E</v>
      </c>
      <c r="E17" s="19" t="str">
        <f>IF('AP-LIST_c9800'!E17="","",IF(LOWER('AP-LIST_ctvm'!$C17)=LOWER('AP-LIST_c9800'!$C17),'AP-LIST_ctvm'!E17,'AP-LIST_c9800'!E17))</f>
        <v>24D79C3F8AFC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10.254.164.214</v>
      </c>
      <c r="H17" s="44" t="str">
        <f t="shared" si="5"/>
        <v>17.06.04</v>
      </c>
      <c r="I17" s="44" t="str">
        <f t="shared" si="2"/>
        <v>indoor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AIR-CAP1602E durch c9120AXI ersetzt</v>
      </c>
      <c r="K17" s="50"/>
      <c r="L17" s="5" t="str">
        <f t="shared" si="3"/>
        <v>24:D7:9C:3F:8A:FC</v>
      </c>
      <c r="M17" s="5" t="str">
        <f t="shared" si="4"/>
        <v>24D7.9C3F.8AFC</v>
      </c>
      <c r="N17" s="5" t="str">
        <f t="shared" si="6"/>
        <v>24d7.9c3f.8afc</v>
      </c>
    </row>
    <row r="18" spans="1:14">
      <c r="A18" s="44">
        <v>15</v>
      </c>
      <c r="B18" s="44" t="str">
        <f t="shared" si="0"/>
        <v>de0572ncap20015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FCW2650Y73H</v>
      </c>
      <c r="E18" s="19" t="str">
        <f>IF('AP-LIST_c9800'!E18="","",IF(LOWER('AP-LIST_ctvm'!$C18)=LOWER('AP-LIST_c9800'!$C18),'AP-LIST_ctvm'!E18,'AP-LIST_c9800'!E18))</f>
        <v>24D79C3FA028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10.254.164.215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AIR-CAP1602E durch c9120AXI ersetzt</v>
      </c>
      <c r="K18" s="50"/>
      <c r="L18" s="5" t="str">
        <f t="shared" si="3"/>
        <v>24:D7:9C:3F:A0:28</v>
      </c>
      <c r="M18" s="5" t="str">
        <f t="shared" si="4"/>
        <v>24D7.9C3F.A028</v>
      </c>
      <c r="N18" s="5" t="str">
        <f t="shared" si="6"/>
        <v>24d7.9c3f.a028</v>
      </c>
    </row>
    <row r="19" spans="1:14">
      <c r="A19" s="44">
        <v>16</v>
      </c>
      <c r="B19" s="44" t="str">
        <f t="shared" si="0"/>
        <v>de0572ncap20016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FCW2650Y73D</v>
      </c>
      <c r="E19" s="19" t="str">
        <f>IF('AP-LIST_c9800'!E19="","",IF(LOWER('AP-LIST_ctvm'!$C19)=LOWER('AP-LIST_c9800'!$C19),'AP-LIST_ctvm'!E19,'AP-LIST_c9800'!E19))</f>
        <v>24D79C3F979C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10.254.164.216</v>
      </c>
      <c r="H19" s="44" t="str">
        <f t="shared" si="5"/>
        <v>17.06.04</v>
      </c>
      <c r="I19" s="44" t="str">
        <f t="shared" si="2"/>
        <v>indoor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AIR-CAP1602E durch c9120AXI ersetzt</v>
      </c>
      <c r="K19" s="50"/>
      <c r="L19" s="5" t="str">
        <f t="shared" si="3"/>
        <v>24:D7:9C:3F:97:9C</v>
      </c>
      <c r="M19" s="5" t="str">
        <f t="shared" si="4"/>
        <v>24D7.9C3F.979C</v>
      </c>
      <c r="N19" s="5" t="str">
        <f t="shared" si="6"/>
        <v>24d7.9c3f.979c</v>
      </c>
    </row>
    <row r="20" spans="1:14">
      <c r="A20" s="44">
        <v>17</v>
      </c>
      <c r="B20" s="44" t="str">
        <f t="shared" si="0"/>
        <v>de0572ncap20017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FCW2650Y79Z</v>
      </c>
      <c r="E20" s="19" t="str">
        <f>IF('AP-LIST_c9800'!E20="","",IF(LOWER('AP-LIST_ctvm'!$C20)=LOWER('AP-LIST_c9800'!$C20),'AP-LIST_ctvm'!E20,'AP-LIST_c9800'!E20))</f>
        <v>24D79C3F995C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10.254.164.217</v>
      </c>
      <c r="H20" s="44" t="str">
        <f t="shared" si="5"/>
        <v>17.06.04</v>
      </c>
      <c r="I20" s="44" t="str">
        <f t="shared" si="2"/>
        <v>indoor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AIR-CAP1602E durch c9120AXI ersetzt</v>
      </c>
      <c r="K20" s="50"/>
      <c r="L20" s="5" t="str">
        <f t="shared" si="3"/>
        <v>24:D7:9C:3F:99:5C</v>
      </c>
      <c r="M20" s="5" t="str">
        <f t="shared" si="4"/>
        <v>24D7.9C3F.995C</v>
      </c>
      <c r="N20" s="5" t="str">
        <f t="shared" si="6"/>
        <v>24d7.9c3f.995c</v>
      </c>
    </row>
    <row r="21" spans="1:14">
      <c r="A21" s="44">
        <v>18</v>
      </c>
      <c r="B21" s="44" t="str">
        <f t="shared" si="0"/>
        <v>de0572ncap20018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FCW2650Y73J</v>
      </c>
      <c r="E21" s="19" t="str">
        <f>IF('AP-LIST_c9800'!E21="","",IF(LOWER('AP-LIST_ctvm'!$C21)=LOWER('AP-LIST_c9800'!$C21),'AP-LIST_ctvm'!E21,'AP-LIST_c9800'!E21))</f>
        <v>24D79C3F9ABC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10.254.164.218</v>
      </c>
      <c r="H21" s="44" t="str">
        <f t="shared" si="5"/>
        <v>17.06.04</v>
      </c>
      <c r="I21" s="44" t="str">
        <f t="shared" si="2"/>
        <v>indoor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AIR-CAP1602E durch c9120AXI ersetzt</v>
      </c>
      <c r="K21" s="50"/>
      <c r="L21" s="5" t="str">
        <f t="shared" si="3"/>
        <v>24:D7:9C:3F:9A:BC</v>
      </c>
      <c r="M21" s="5" t="str">
        <f t="shared" si="4"/>
        <v>24D7.9C3F.9ABC</v>
      </c>
      <c r="N21" s="5" t="str">
        <f t="shared" si="6"/>
        <v>24d7.9c3f.9abc</v>
      </c>
    </row>
    <row r="22" spans="1:14">
      <c r="A22" s="44">
        <v>19</v>
      </c>
      <c r="B22" s="44" t="str">
        <f t="shared" si="0"/>
        <v>de0572ncap20019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FCW2650Y7A6</v>
      </c>
      <c r="E22" s="19" t="str">
        <f>IF('AP-LIST_c9800'!E22="","",IF(LOWER('AP-LIST_ctvm'!$C22)=LOWER('AP-LIST_c9800'!$C22),'AP-LIST_ctvm'!E22,'AP-LIST_c9800'!E22))</f>
        <v>24161BCDBC1C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10.254.164.219</v>
      </c>
      <c r="H22" s="44" t="str">
        <f t="shared" si="5"/>
        <v>17.06.04</v>
      </c>
      <c r="I22" s="44" t="str">
        <f t="shared" si="2"/>
        <v>indoor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AIR-CAP1602E durch c9120AXI ersetzt</v>
      </c>
      <c r="K22" s="50"/>
      <c r="L22" s="5" t="str">
        <f t="shared" si="3"/>
        <v>24:16:1B:CD:BC:1C</v>
      </c>
      <c r="M22" s="5" t="str">
        <f t="shared" si="4"/>
        <v>2416.1BCD.BC1C</v>
      </c>
      <c r="N22" s="5" t="str">
        <f t="shared" si="6"/>
        <v>2416.1bcd.bc1c</v>
      </c>
    </row>
    <row r="23" spans="1:14">
      <c r="A23" s="44">
        <v>20</v>
      </c>
      <c r="B23" s="44" t="str">
        <f t="shared" si="0"/>
        <v>de0572ncap20020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FCW2550Y4EJ</v>
      </c>
      <c r="E23" s="19" t="str">
        <f>IF('AP-LIST_c9800'!E23="","",IF(LOWER('AP-LIST_ctvm'!$C23)=LOWER('AP-LIST_c9800'!$C23),'AP-LIST_ctvm'!E23,'AP-LIST_c9800'!E23))</f>
        <v>9CD57DC02F48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10.254.164.220</v>
      </c>
      <c r="H23" s="44" t="str">
        <f t="shared" si="5"/>
        <v>17.06.04</v>
      </c>
      <c r="I23" s="44" t="str">
        <f t="shared" si="2"/>
        <v>indoor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AIR-CAP1602E durch c9120AXI ersetzt</v>
      </c>
      <c r="K23" s="50"/>
      <c r="L23" s="5" t="str">
        <f t="shared" si="3"/>
        <v>9C:D5:7D:C0:2F:48</v>
      </c>
      <c r="M23" s="5" t="str">
        <f t="shared" si="4"/>
        <v>9CD5.7DC0.2F48</v>
      </c>
      <c r="N23" s="5" t="str">
        <f t="shared" si="6"/>
        <v>9cd5.7dc0.2f48</v>
      </c>
    </row>
    <row r="24" spans="1:14">
      <c r="A24" s="44">
        <v>21</v>
      </c>
      <c r="B24" s="44" t="str">
        <f t="shared" si="0"/>
        <v>de0572ncap20021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FCW2550Y4EK</v>
      </c>
      <c r="E24" s="19" t="str">
        <f>IF('AP-LIST_c9800'!E24="","",IF(LOWER('AP-LIST_ctvm'!$C24)=LOWER('AP-LIST_c9800'!$C24),'AP-LIST_ctvm'!E24,'AP-LIST_c9800'!E24))</f>
        <v>9CD57DC02A84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10.254.164.221</v>
      </c>
      <c r="H24" s="44" t="str">
        <f t="shared" si="5"/>
        <v>17.06.04</v>
      </c>
      <c r="I24" s="44" t="str">
        <f t="shared" si="2"/>
        <v>indoor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AIR-CAP1602E durch c9120AXI ersetzt</v>
      </c>
      <c r="K24" s="50"/>
      <c r="L24" s="5" t="str">
        <f t="shared" si="3"/>
        <v>9C:D5:7D:C0:2A:84</v>
      </c>
      <c r="M24" s="5" t="str">
        <f t="shared" si="4"/>
        <v>9CD5.7DC0.2A84</v>
      </c>
      <c r="N24" s="5" t="str">
        <f t="shared" si="6"/>
        <v>9cd5.7dc0.2a84</v>
      </c>
    </row>
    <row r="25" spans="1:14">
      <c r="A25" s="44">
        <v>22</v>
      </c>
      <c r="B25" s="44" t="str">
        <f t="shared" si="0"/>
        <v>de0572ncap20022</v>
      </c>
      <c r="C25" s="44" t="str">
        <f>IF('AP-LIST_c9800'!C25="","",IF(LOWER('AP-LIST_ctvm'!$C25)=LOWER('AP-LIST_c9800'!$C25),'AP-LIST_ctvm'!C25,'AP-LIST_c9800'!C25))</f>
        <v>c9124AXI</v>
      </c>
      <c r="D25" s="26" t="str">
        <f>IF('AP-LIST_c9800'!D25="","",IF(LOWER('AP-LIST_ctvm'!$C25)=LOWER('AP-LIST_c9800'!$C25),'AP-LIST_ctvm'!D25,'AP-LIST_c9800'!D25))</f>
        <v>SFGL2649LKSB</v>
      </c>
      <c r="E25" s="19" t="str">
        <f>IF('AP-LIST_c9800'!E25="","",IF(LOWER('AP-LIST_ctvm'!$C25)=LOWER('AP-LIST_c9800'!$C25),'AP-LIST_ctvm'!E25,'AP-LIST_c9800'!E25))</f>
        <v>34B88314FAF4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10.254.164.222</v>
      </c>
      <c r="H25" s="44" t="str">
        <f t="shared" si="5"/>
        <v>17.06.04</v>
      </c>
      <c r="I25" s="44" t="str">
        <f t="shared" si="2"/>
        <v>outdoor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AIR-CAP1602E durch c9124AXI ersetzt</v>
      </c>
      <c r="K25" s="50"/>
      <c r="L25" s="5" t="str">
        <f t="shared" si="3"/>
        <v>34:B8:83:14:FA:F4</v>
      </c>
      <c r="M25" s="5" t="str">
        <f t="shared" si="4"/>
        <v>34B8.8314.FAF4</v>
      </c>
      <c r="N25" s="5" t="str">
        <f t="shared" si="6"/>
        <v>34b8.8314.faf4</v>
      </c>
    </row>
    <row r="26" spans="1:14">
      <c r="A26" s="44">
        <v>23</v>
      </c>
      <c r="B26" s="44" t="str">
        <f t="shared" si="0"/>
        <v>de0572ncap20023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FCW2550Y4E8</v>
      </c>
      <c r="E26" s="19" t="str">
        <f>IF('AP-LIST_c9800'!E26="","",IF(LOWER('AP-LIST_ctvm'!$C26)=LOWER('AP-LIST_c9800'!$C26),'AP-LIST_ctvm'!E26,'AP-LIST_c9800'!E26))</f>
        <v>9CD57D81D540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10.254.164.223</v>
      </c>
      <c r="H26" s="44" t="str">
        <f t="shared" si="5"/>
        <v>17.06.04</v>
      </c>
      <c r="I26" s="44" t="str">
        <f t="shared" si="2"/>
        <v>indoor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AIR-CAP1532I durch c9120AXI ersetzt</v>
      </c>
      <c r="K26" s="50"/>
      <c r="L26" s="5" t="str">
        <f t="shared" si="3"/>
        <v>9C:D5:7D:81:D5:40</v>
      </c>
      <c r="M26" s="5" t="str">
        <f t="shared" si="4"/>
        <v>9CD5.7D81.D540</v>
      </c>
      <c r="N26" s="5" t="str">
        <f t="shared" si="6"/>
        <v>9cd5.7d81.d540</v>
      </c>
    </row>
    <row r="27" spans="1:14">
      <c r="A27" s="44">
        <v>24</v>
      </c>
      <c r="B27" s="44" t="str">
        <f t="shared" si="0"/>
        <v>de0572ncap20024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FCW2550Y4AD</v>
      </c>
      <c r="E27" s="19" t="str">
        <f>IF('AP-LIST_c9800'!E27="","",IF(LOWER('AP-LIST_ctvm'!$C27)=LOWER('AP-LIST_c9800'!$C27),'AP-LIST_ctvm'!E27,'AP-LIST_c9800'!E27))</f>
        <v>9CD57DC026D8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10.254.164.224</v>
      </c>
      <c r="H27" s="44" t="str">
        <f t="shared" si="5"/>
        <v>17.06.04</v>
      </c>
      <c r="I27" s="44" t="str">
        <f t="shared" si="2"/>
        <v>indoor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AIR-CAP1532I durch c9120AXI ersetzt</v>
      </c>
      <c r="K27" s="50"/>
      <c r="L27" s="5" t="str">
        <f t="shared" si="3"/>
        <v>9C:D5:7D:C0:26:D8</v>
      </c>
      <c r="M27" s="5" t="str">
        <f t="shared" si="4"/>
        <v>9CD5.7DC0.26D8</v>
      </c>
      <c r="N27" s="5" t="str">
        <f t="shared" si="6"/>
        <v>9cd5.7dc0.26d8</v>
      </c>
    </row>
    <row r="28" spans="1:14">
      <c r="A28" s="44">
        <v>25</v>
      </c>
      <c r="B28" s="44" t="str">
        <f t="shared" si="0"/>
        <v>de0572ncap20025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FCW2550Y4ES</v>
      </c>
      <c r="E28" s="19" t="str">
        <f>IF('AP-LIST_c9800'!E28="","",IF(LOWER('AP-LIST_ctvm'!$C28)=LOWER('AP-LIST_c9800'!$C28),'AP-LIST_ctvm'!E28,'AP-LIST_c9800'!E28))</f>
        <v>9CD57DC03240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10.254.164.225</v>
      </c>
      <c r="H28" s="44" t="str">
        <f t="shared" si="5"/>
        <v>17.06.04</v>
      </c>
      <c r="I28" s="44" t="str">
        <f t="shared" si="2"/>
        <v>indoor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AIR-CAP1602E durch c9120AXI ersetzt</v>
      </c>
      <c r="K28" s="50"/>
      <c r="L28" s="5" t="str">
        <f t="shared" si="3"/>
        <v>9C:D5:7D:C0:32:40</v>
      </c>
      <c r="M28" s="5" t="str">
        <f t="shared" si="4"/>
        <v>9CD5.7DC0.3240</v>
      </c>
      <c r="N28" s="5" t="str">
        <f t="shared" si="6"/>
        <v>9cd5.7dc0.3240</v>
      </c>
    </row>
    <row r="29" spans="1:14">
      <c r="A29" s="44">
        <v>26</v>
      </c>
      <c r="B29" s="44" t="str">
        <f t="shared" si="0"/>
        <v>de0572ncap20026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FCW2546Y6U2</v>
      </c>
      <c r="E29" s="19" t="str">
        <f>IF('AP-LIST_c9800'!E29="","",IF(LOWER('AP-LIST_ctvm'!$C29)=LOWER('AP-LIST_c9800'!$C29),'AP-LIST_ctvm'!E29,'AP-LIST_c9800'!E29))</f>
        <v>2C1A05AC89D8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10.254.164.226</v>
      </c>
      <c r="H29" s="44" t="str">
        <f t="shared" si="5"/>
        <v>17.06.04</v>
      </c>
      <c r="I29" s="44" t="str">
        <f t="shared" si="2"/>
        <v>indoor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AIR-CAP1602E durch c9120AXI ersetzt</v>
      </c>
      <c r="K29" s="50"/>
      <c r="L29" s="5" t="str">
        <f t="shared" si="3"/>
        <v>2C:1A:05:AC:89:D8</v>
      </c>
      <c r="M29" s="5" t="str">
        <f t="shared" si="4"/>
        <v>2C1A.05AC.89D8</v>
      </c>
      <c r="N29" s="5" t="str">
        <f t="shared" si="6"/>
        <v>2c1a.05ac.89d8</v>
      </c>
    </row>
    <row r="30" spans="1:14">
      <c r="A30" s="44">
        <v>27</v>
      </c>
      <c r="B30" s="44" t="str">
        <f t="shared" si="0"/>
        <v>de0572ncap20027</v>
      </c>
      <c r="C30" s="44" t="str">
        <f>IF('AP-LIST_c9800'!C30="","",IF(LOWER('AP-LIST_ctvm'!$C30)=LOWER('AP-LIST_c9800'!$C30),'AP-LIST_ctvm'!C30,'AP-LIST_c9800'!C30))</f>
        <v>c9124AXI</v>
      </c>
      <c r="D30" s="26" t="str">
        <f>IF('AP-LIST_c9800'!D30="","",IF(LOWER('AP-LIST_ctvm'!$C30)=LOWER('AP-LIST_c9800'!$C30),'AP-LIST_ctvm'!D30,'AP-LIST_c9800'!D30))</f>
        <v>SFGL2649LKY1</v>
      </c>
      <c r="E30" s="19" t="str">
        <f>IF('AP-LIST_c9800'!E30="","",IF(LOWER('AP-LIST_ctvm'!$C30)=LOWER('AP-LIST_c9800'!$C30),'AP-LIST_ctvm'!E30,'AP-LIST_c9800'!E30))</f>
        <v>34B88314FFA0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10.254.164.227</v>
      </c>
      <c r="H30" s="44" t="str">
        <f t="shared" si="5"/>
        <v>17.06.04</v>
      </c>
      <c r="I30" s="44" t="str">
        <f t="shared" si="2"/>
        <v>outdoor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AIR-CAP1532I durch c9124AXI ersetzt</v>
      </c>
      <c r="K30" s="50"/>
      <c r="L30" s="5" t="str">
        <f t="shared" si="3"/>
        <v>34:B8:83:14:FF:A0</v>
      </c>
      <c r="M30" s="5" t="str">
        <f t="shared" si="4"/>
        <v>34B8.8314.FFA0</v>
      </c>
      <c r="N30" s="5" t="str">
        <f t="shared" si="6"/>
        <v>34b8.8314.ffa0</v>
      </c>
    </row>
    <row r="31" spans="1:14">
      <c r="A31" s="44">
        <v>28</v>
      </c>
      <c r="B31" s="44" t="str">
        <f t="shared" si="0"/>
        <v>de0572ncap20028</v>
      </c>
      <c r="C31" s="44" t="str">
        <f>IF('AP-LIST_c9800'!C31="","",IF(LOWER('AP-LIST_ctvm'!$C31)=LOWER('AP-LIST_c9800'!$C31),'AP-LIST_ctvm'!C31,'AP-LIST_c9800'!C31))</f>
        <v>c9124AXI</v>
      </c>
      <c r="D31" s="26" t="str">
        <f>IF('AP-LIST_c9800'!D31="","",IF(LOWER('AP-LIST_ctvm'!$C31)=LOWER('AP-LIST_c9800'!$C31),'AP-LIST_ctvm'!D31,'AP-LIST_c9800'!D31))</f>
        <v>SFGL2649LKXZ</v>
      </c>
      <c r="E31" s="19" t="str">
        <f>IF('AP-LIST_c9800'!E31="","",IF(LOWER('AP-LIST_ctvm'!$C31)=LOWER('AP-LIST_c9800'!$C31),'AP-LIST_ctvm'!E31,'AP-LIST_c9800'!E31))</f>
        <v>34B883150558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10.254.164.228</v>
      </c>
      <c r="H31" s="44" t="str">
        <f t="shared" si="5"/>
        <v>17.06.04</v>
      </c>
      <c r="I31" s="44" t="str">
        <f t="shared" si="2"/>
        <v>outdoor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AIR-CAP1532I durch c9124AXI ersetzt</v>
      </c>
      <c r="K31" s="50"/>
      <c r="L31" s="5" t="str">
        <f t="shared" si="3"/>
        <v>34:B8:83:15:05:58</v>
      </c>
      <c r="M31" s="5" t="str">
        <f t="shared" si="4"/>
        <v>34B8.8315.0558</v>
      </c>
      <c r="N31" s="5" t="str">
        <f t="shared" si="6"/>
        <v>34b8.8315.0558</v>
      </c>
    </row>
    <row r="32" spans="1:14">
      <c r="A32" s="44">
        <v>29</v>
      </c>
      <c r="B32" s="44" t="str">
        <f t="shared" si="0"/>
        <v>de0572ncap20029</v>
      </c>
      <c r="C32" s="44" t="str">
        <f>IF('AP-LIST_c9800'!C32="","",IF(LOWER('AP-LIST_ctvm'!$C32)=LOWER('AP-LIST_c9800'!$C32),'AP-LIST_ctvm'!C32,'AP-LIST_c9800'!C32))</f>
        <v>c9124AXI</v>
      </c>
      <c r="D32" s="26" t="str">
        <f>IF('AP-LIST_c9800'!D32="","",IF(LOWER('AP-LIST_ctvm'!$C32)=LOWER('AP-LIST_c9800'!$C32),'AP-LIST_ctvm'!D32,'AP-LIST_c9800'!D32))</f>
        <v>SFGL2649LKHX</v>
      </c>
      <c r="E32" s="19" t="str">
        <f>IF('AP-LIST_c9800'!E32="","",IF(LOWER('AP-LIST_ctvm'!$C32)=LOWER('AP-LIST_c9800'!$C32),'AP-LIST_ctvm'!E32,'AP-LIST_c9800'!E32))</f>
        <v>34B8831501B4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10.254.164.229</v>
      </c>
      <c r="H32" s="44" t="str">
        <f t="shared" si="5"/>
        <v>17.06.04</v>
      </c>
      <c r="I32" s="44" t="str">
        <f t="shared" si="2"/>
        <v>outdoor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AIR-CAP1532I durch c9124AXI ersetzt</v>
      </c>
      <c r="K32" s="50"/>
      <c r="L32" s="5" t="str">
        <f t="shared" si="3"/>
        <v>34:B8:83:15:01:B4</v>
      </c>
      <c r="M32" s="5" t="str">
        <f t="shared" si="4"/>
        <v>34B8.8315.01B4</v>
      </c>
      <c r="N32" s="5" t="str">
        <f t="shared" si="6"/>
        <v>34b8.8315.01b4</v>
      </c>
    </row>
    <row r="33" spans="1:14">
      <c r="A33" s="44">
        <v>30</v>
      </c>
      <c r="B33" s="44" t="str">
        <f t="shared" si="0"/>
        <v>de0572ncap20030</v>
      </c>
      <c r="C33" s="44" t="str">
        <f>IF('AP-LIST_c9800'!C33="","",IF(LOWER('AP-LIST_ctvm'!$C33)=LOWER('AP-LIST_c9800'!$C33),'AP-LIST_ctvm'!C33,'AP-LIST_c9800'!C33))</f>
        <v>c9124AXI</v>
      </c>
      <c r="D33" s="26" t="str">
        <f>IF('AP-LIST_c9800'!D33="","",IF(LOWER('AP-LIST_ctvm'!$C33)=LOWER('AP-LIST_c9800'!$C33),'AP-LIST_ctvm'!D33,'AP-LIST_c9800'!D33))</f>
        <v>SFGL2649LJNX</v>
      </c>
      <c r="E33" s="19" t="str">
        <f>IF('AP-LIST_c9800'!E33="","",IF(LOWER('AP-LIST_ctvm'!$C33)=LOWER('AP-LIST_c9800'!$C33),'AP-LIST_ctvm'!E33,'AP-LIST_c9800'!E33))</f>
        <v>34B88314F490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10.254.164.230</v>
      </c>
      <c r="H33" s="44" t="str">
        <f t="shared" si="5"/>
        <v>17.06.04</v>
      </c>
      <c r="I33" s="44" t="str">
        <f t="shared" si="2"/>
        <v>outdoor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AIR-CAP1532I durch c9124AXI ersetzt</v>
      </c>
      <c r="K33" s="50"/>
      <c r="L33" s="5" t="str">
        <f t="shared" si="3"/>
        <v>34:B8:83:14:F4:90</v>
      </c>
      <c r="M33" s="5" t="str">
        <f t="shared" si="4"/>
        <v>34B8.8314.F490</v>
      </c>
      <c r="N33" s="5" t="str">
        <f t="shared" si="6"/>
        <v>34b8.8314.f490</v>
      </c>
    </row>
    <row r="34" spans="1:14">
      <c r="A34" s="44">
        <v>31</v>
      </c>
      <c r="B34" s="44" t="str">
        <f t="shared" si="0"/>
        <v>de0572ncap20031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FCW2510PC1J</v>
      </c>
      <c r="E34" s="19" t="str">
        <f>IF('AP-LIST_c9800'!E34="","",IF(LOWER('AP-LIST_ctvm'!$C34)=LOWER('AP-LIST_c9800'!$C34),'AP-LIST_ctvm'!E34,'AP-LIST_c9800'!E34))</f>
        <v>F01D2D2FD878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10.254.164.231</v>
      </c>
      <c r="H34" s="44" t="str">
        <f t="shared" si="5"/>
        <v>17.06.04</v>
      </c>
      <c r="I34" s="44" t="str">
        <f t="shared" si="2"/>
        <v>indoor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AIR-CAP1532I durch c9120AXI ersetzt</v>
      </c>
      <c r="K34" s="50"/>
      <c r="L34" s="5" t="str">
        <f t="shared" si="3"/>
        <v>F0:1D:2D:2F:D8:78</v>
      </c>
      <c r="M34" s="5" t="str">
        <f t="shared" si="4"/>
        <v>F01D.2D2F.D878</v>
      </c>
      <c r="N34" s="5" t="str">
        <f t="shared" si="6"/>
        <v>f01d.2d2f.d878</v>
      </c>
    </row>
    <row r="35" spans="1:14">
      <c r="A35" s="44">
        <v>32</v>
      </c>
      <c r="B35" s="44" t="str">
        <f t="shared" si="0"/>
        <v>de0572ncap20032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FCW2642ZALU</v>
      </c>
      <c r="E35" s="19" t="str">
        <f>IF('AP-LIST_c9800'!E35="","",IF(LOWER('AP-LIST_ctvm'!$C35)=LOWER('AP-LIST_c9800'!$C35),'AP-LIST_ctvm'!E35,'AP-LIST_c9800'!E35))</f>
        <v>889CAD49210C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10.254.164.232</v>
      </c>
      <c r="H35" s="44" t="str">
        <f t="shared" si="5"/>
        <v>17.06.04</v>
      </c>
      <c r="I35" s="44" t="str">
        <f t="shared" si="2"/>
        <v>indoor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K35" s="50"/>
      <c r="L35" s="5" t="str">
        <f t="shared" si="3"/>
        <v>88:9C:AD:49:21:0C</v>
      </c>
      <c r="M35" s="5" t="str">
        <f t="shared" si="4"/>
        <v>889C.AD49.210C</v>
      </c>
      <c r="N35" s="5" t="str">
        <f t="shared" si="6"/>
        <v>889c.ad49.210c</v>
      </c>
    </row>
    <row r="36" spans="1:14">
      <c r="A36" s="44">
        <v>33</v>
      </c>
      <c r="B36" s="44" t="str">
        <f t="shared" si="0"/>
        <v>de0572ncap20033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FCW2650Y7AC</v>
      </c>
      <c r="E36" s="19" t="str">
        <f>IF('AP-LIST_c9800'!E36="","",IF(LOWER('AP-LIST_ctvm'!$C36)=LOWER('AP-LIST_c9800'!$C36),'AP-LIST_ctvm'!E36,'AP-LIST_c9800'!E36))</f>
        <v>24D79C3F9BD0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10.254.164.233</v>
      </c>
      <c r="H36" s="44" t="str">
        <f t="shared" si="5"/>
        <v>17.06.04</v>
      </c>
      <c r="I36" s="44" t="str">
        <f t="shared" si="2"/>
        <v>indoor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K36" s="50"/>
      <c r="L36" s="5" t="str">
        <f t="shared" si="3"/>
        <v>24:D7:9C:3F:9B:D0</v>
      </c>
      <c r="M36" s="5" t="str">
        <f t="shared" si="4"/>
        <v>24D7.9C3F.9BD0</v>
      </c>
      <c r="N36" s="5" t="str">
        <f t="shared" si="6"/>
        <v>24d7.9c3f.9bd0</v>
      </c>
    </row>
    <row r="37" spans="1:14">
      <c r="A37" s="44">
        <v>34</v>
      </c>
      <c r="B37" s="44" t="str">
        <f t="shared" si="0"/>
        <v>de0572ncap20034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FCW2650Y79J</v>
      </c>
      <c r="E37" s="19" t="str">
        <f>IF('AP-LIST_c9800'!E37="","",IF(LOWER('AP-LIST_ctvm'!$C37)=LOWER('AP-LIST_c9800'!$C37),'AP-LIST_ctvm'!E37,'AP-LIST_c9800'!E37))</f>
        <v>24D79C3FB32C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10.254.164.234</v>
      </c>
      <c r="H37" s="44" t="str">
        <f t="shared" si="5"/>
        <v>17.06.04</v>
      </c>
      <c r="I37" s="44" t="str">
        <f t="shared" si="2"/>
        <v>indoor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c9120AXI ersetzt</v>
      </c>
      <c r="K37" s="50"/>
      <c r="L37" s="5" t="str">
        <f t="shared" si="3"/>
        <v>24:D7:9C:3F:B3:2C</v>
      </c>
      <c r="M37" s="5" t="str">
        <f t="shared" si="4"/>
        <v>24D7.9C3F.B32C</v>
      </c>
      <c r="N37" s="5" t="str">
        <f t="shared" si="6"/>
        <v>24d7.9c3f.b32c</v>
      </c>
    </row>
    <row r="38" spans="1:14">
      <c r="A38" s="44">
        <v>35</v>
      </c>
      <c r="B38" s="44" t="str">
        <f t="shared" si="0"/>
        <v>de0572ncap20035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FCW2643YECG</v>
      </c>
      <c r="E38" s="19" t="str">
        <f>IF('AP-LIST_c9800'!E38="","",IF(LOWER('AP-LIST_ctvm'!$C38)=LOWER('AP-LIST_c9800'!$C38),'AP-LIST_ctvm'!E38,'AP-LIST_c9800'!E38))</f>
        <v>889CAD4C37C0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10.254.164.235</v>
      </c>
      <c r="H38" s="44" t="str">
        <f t="shared" si="5"/>
        <v>17.06.04</v>
      </c>
      <c r="I38" s="44" t="str">
        <f t="shared" si="2"/>
        <v>indoor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c9120AXI ersetzt</v>
      </c>
      <c r="K38" s="50"/>
      <c r="L38" s="5" t="str">
        <f t="shared" si="3"/>
        <v>88:9C:AD:4C:37:C0</v>
      </c>
      <c r="M38" s="5" t="str">
        <f t="shared" si="4"/>
        <v>889C.AD4C.37C0</v>
      </c>
      <c r="N38" s="5" t="str">
        <f t="shared" si="6"/>
        <v>889c.ad4c.37c0</v>
      </c>
    </row>
    <row r="39" spans="1:14">
      <c r="A39" s="44">
        <v>36</v>
      </c>
      <c r="B39" s="44" t="str">
        <f t="shared" si="0"/>
        <v>de0572ncap20036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FCW2642Z3S7</v>
      </c>
      <c r="E39" s="19" t="str">
        <f>IF('AP-LIST_c9800'!E39="","",IF(LOWER('AP-LIST_ctvm'!$C39)=LOWER('AP-LIST_c9800'!$C39),'AP-LIST_ctvm'!E39,'AP-LIST_c9800'!E39))</f>
        <v>78F1C66D2334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10.254.164.236</v>
      </c>
      <c r="H39" s="44" t="str">
        <f t="shared" si="5"/>
        <v>17.06.04</v>
      </c>
      <c r="I39" s="44" t="str">
        <f t="shared" si="2"/>
        <v>indoor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c9120AXI ersetzt</v>
      </c>
      <c r="K39" s="50"/>
      <c r="L39" s="5" t="str">
        <f t="shared" si="3"/>
        <v>78:F1:C6:6D:23:34</v>
      </c>
      <c r="M39" s="5" t="str">
        <f t="shared" si="4"/>
        <v>78F1.C66D.2334</v>
      </c>
      <c r="N39" s="5" t="str">
        <f t="shared" si="6"/>
        <v>78f1.c66d.2334</v>
      </c>
    </row>
    <row r="40" spans="1:14">
      <c r="A40" s="44">
        <v>37</v>
      </c>
      <c r="B40" s="44" t="str">
        <f t="shared" si="0"/>
        <v>de0572ncap20037</v>
      </c>
      <c r="C40" s="44" t="str">
        <f>IF('AP-LIST_c9800'!C40="","",IF(LOWER('AP-LIST_ctvm'!$C40)=LOWER('AP-LIST_c9800'!$C40),'AP-LIST_ctvm'!C40,'AP-LIST_c9800'!C40))</f>
        <v>c9120AXI</v>
      </c>
      <c r="D40" s="26" t="str">
        <f>IF('AP-LIST_c9800'!D40="","",IF(LOWER('AP-LIST_ctvm'!$C40)=LOWER('AP-LIST_c9800'!$C40),'AP-LIST_ctvm'!D40,'AP-LIST_c9800'!D40))</f>
        <v>FCW2642YF5L</v>
      </c>
      <c r="E40" s="19" t="str">
        <f>IF('AP-LIST_c9800'!E40="","",IF(LOWER('AP-LIST_ctvm'!$C40)=LOWER('AP-LIST_c9800'!$C40),'AP-LIST_ctvm'!E40,'AP-LIST_c9800'!E40))</f>
        <v>78F1C6CDD85C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10.254.164.237</v>
      </c>
      <c r="H40" s="44" t="str">
        <f t="shared" si="5"/>
        <v>17.06.04</v>
      </c>
      <c r="I40" s="44" t="str">
        <f t="shared" si="2"/>
        <v>indoor</v>
      </c>
      <c r="J40" s="114" t="str">
        <f>IF('AP-LIST_c9800'!C40="","",IF(LOWER('AP-LIST_ctvm'!C40)=LOWER('AP-LIST_c9800'!C40),"AP Migration CTVM &gt; c9800",CONCATENATE("AP ",'AP-LIST_ctvm'!C40," durch ",'AP-LIST_c9800'!C40," ersetzt")))</f>
        <v>AP  durch c9120AXI ersetzt</v>
      </c>
      <c r="K40" s="50"/>
      <c r="L40" s="5" t="str">
        <f t="shared" si="3"/>
        <v>78:F1:C6:CD:D8:5C</v>
      </c>
      <c r="M40" s="5" t="str">
        <f t="shared" si="4"/>
        <v>78F1.C6CD.D85C</v>
      </c>
      <c r="N40" s="5" t="str">
        <f t="shared" si="6"/>
        <v>78f1.c6cd.d85c</v>
      </c>
    </row>
    <row r="41" spans="1:14">
      <c r="A41" s="44">
        <v>38</v>
      </c>
      <c r="B41" s="44" t="str">
        <f t="shared" si="0"/>
        <v>de0572ncap20038</v>
      </c>
      <c r="C41" s="44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FCW2642YF28</v>
      </c>
      <c r="E41" s="19" t="str">
        <f>IF('AP-LIST_c9800'!E41="","",IF(LOWER('AP-LIST_ctvm'!$C41)=LOWER('AP-LIST_c9800'!$C41),'AP-LIST_ctvm'!E41,'AP-LIST_c9800'!E41))</f>
        <v>78F1C6CDDA68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10.254.164.238</v>
      </c>
      <c r="H41" s="44" t="str">
        <f t="shared" si="5"/>
        <v>17.06.04</v>
      </c>
      <c r="I41" s="44" t="str">
        <f t="shared" si="2"/>
        <v>indoor</v>
      </c>
      <c r="J41" s="114" t="str">
        <f>IF('AP-LIST_c9800'!C41="","",IF(LOWER('AP-LIST_ctvm'!C41)=LOWER('AP-LIST_c9800'!C41),"AP Migration CTVM &gt; c9800",CONCATENATE("AP ",'AP-LIST_ctvm'!C41," durch ",'AP-LIST_c9800'!C41," ersetzt")))</f>
        <v>AP  durch c9120AXI ersetzt</v>
      </c>
      <c r="K41" s="50"/>
      <c r="L41" s="5" t="str">
        <f t="shared" si="3"/>
        <v>78:F1:C6:CD:DA:68</v>
      </c>
      <c r="M41" s="5" t="str">
        <f t="shared" si="4"/>
        <v>78F1.C6CD.DA68</v>
      </c>
      <c r="N41" s="5" t="str">
        <f t="shared" si="6"/>
        <v>78f1.c6cd.da68</v>
      </c>
    </row>
    <row r="42" spans="1:14">
      <c r="A42" s="44">
        <v>39</v>
      </c>
      <c r="B42" s="44" t="str">
        <f t="shared" si="0"/>
        <v>de0572ncap20039</v>
      </c>
      <c r="C42" s="44" t="str">
        <f>IF('AP-LIST_c9800'!C42="","",IF(LOWER('AP-LIST_ctvm'!$C42)=LOWER('AP-LIST_c9800'!$C42),'AP-LIST_ctvm'!C42,'AP-LIST_c9800'!C42))</f>
        <v>c9120AXI</v>
      </c>
      <c r="D42" s="26" t="str">
        <f>IF('AP-LIST_c9800'!D42="","",IF(LOWER('AP-LIST_ctvm'!$C42)=LOWER('AP-LIST_c9800'!$C42),'AP-LIST_ctvm'!D42,'AP-LIST_c9800'!D42))</f>
        <v>FCW2642YF4L</v>
      </c>
      <c r="E42" s="19" t="str">
        <f>IF('AP-LIST_c9800'!E42="","",IF(LOWER('AP-LIST_ctvm'!$C42)=LOWER('AP-LIST_c9800'!$C42),'AP-LIST_ctvm'!E42,'AP-LIST_c9800'!E42))</f>
        <v>78F1C6CDC9AC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10.254.164.239</v>
      </c>
      <c r="H42" s="44" t="str">
        <f t="shared" si="5"/>
        <v>17.06.04</v>
      </c>
      <c r="I42" s="44" t="str">
        <f t="shared" si="2"/>
        <v>indoor</v>
      </c>
      <c r="J42" s="114" t="str">
        <f>IF('AP-LIST_c9800'!C42="","",IF(LOWER('AP-LIST_ctvm'!C42)=LOWER('AP-LIST_c9800'!C42),"AP Migration CTVM &gt; c9800",CONCATENATE("AP ",'AP-LIST_ctvm'!C42," durch ",'AP-LIST_c9800'!C42," ersetzt")))</f>
        <v>AP  durch c9120AXI ersetzt</v>
      </c>
      <c r="K42" s="50"/>
      <c r="L42" s="5" t="str">
        <f t="shared" si="3"/>
        <v>78:F1:C6:CD:C9:AC</v>
      </c>
      <c r="M42" s="5" t="str">
        <f t="shared" si="4"/>
        <v>78F1.C6CD.C9AC</v>
      </c>
      <c r="N42" s="5" t="str">
        <f t="shared" si="6"/>
        <v>78f1.c6cd.c9ac</v>
      </c>
    </row>
    <row r="43" spans="1:14">
      <c r="A43" s="44">
        <v>40</v>
      </c>
      <c r="B43" s="44" t="str">
        <f t="shared" si="0"/>
        <v>de0572ncap20040</v>
      </c>
      <c r="C43" s="44" t="str">
        <f>IF('AP-LIST_c9800'!C43="","",IF(LOWER('AP-LIST_ctvm'!$C43)=LOWER('AP-LIST_c9800'!$C43),'AP-LIST_ctvm'!C43,'AP-LIST_c9800'!C43))</f>
        <v>c9120AXI</v>
      </c>
      <c r="D43" s="26" t="str">
        <f>IF('AP-LIST_c9800'!D43="","",IF(LOWER('AP-LIST_ctvm'!$C43)=LOWER('AP-LIST_c9800'!$C43),'AP-LIST_ctvm'!D43,'AP-LIST_c9800'!D43))</f>
        <v>FCW2642YF3J</v>
      </c>
      <c r="E43" s="19" t="str">
        <f>IF('AP-LIST_c9800'!E43="","",IF(LOWER('AP-LIST_ctvm'!$C43)=LOWER('AP-LIST_c9800'!$C43),'AP-LIST_ctvm'!E43,'AP-LIST_c9800'!E43))</f>
        <v>78F1C6CD5F1C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10.254.164.240</v>
      </c>
      <c r="H43" s="44" t="str">
        <f t="shared" si="5"/>
        <v>17.06.04</v>
      </c>
      <c r="I43" s="44" t="str">
        <f t="shared" si="2"/>
        <v>indoor</v>
      </c>
      <c r="J43" s="114" t="str">
        <f>IF('AP-LIST_c9800'!C43="","",IF(LOWER('AP-LIST_ctvm'!C43)=LOWER('AP-LIST_c9800'!C43),"AP Migration CTVM &gt; c9800",CONCATENATE("AP ",'AP-LIST_ctvm'!C43," durch ",'AP-LIST_c9800'!C43," ersetzt")))</f>
        <v>AP  durch c9120AXI ersetzt</v>
      </c>
      <c r="K43" s="50"/>
      <c r="L43" s="5" t="str">
        <f t="shared" si="3"/>
        <v>78:F1:C6:CD:5F:1C</v>
      </c>
      <c r="M43" s="5" t="str">
        <f t="shared" si="4"/>
        <v>78F1.C6CD.5F1C</v>
      </c>
      <c r="N43" s="5" t="str">
        <f t="shared" si="6"/>
        <v>78f1.c6cd.5f1c</v>
      </c>
    </row>
    <row r="44" spans="1:14">
      <c r="A44" s="44">
        <v>41</v>
      </c>
      <c r="B44" s="44" t="str">
        <f t="shared" si="0"/>
        <v>de0572ncap20041</v>
      </c>
      <c r="C44" s="44" t="str">
        <f>IF('AP-LIST_c9800'!C44="","",IF(LOWER('AP-LIST_ctvm'!$C44)=LOWER('AP-LIST_c9800'!$C44),'AP-LIST_ctvm'!C44,'AP-LIST_c9800'!C44))</f>
        <v>c9120AXI</v>
      </c>
      <c r="D44" s="26" t="str">
        <f>IF('AP-LIST_c9800'!D44="","",IF(LOWER('AP-LIST_ctvm'!$C44)=LOWER('AP-LIST_c9800'!$C44),'AP-LIST_ctvm'!D44,'AP-LIST_c9800'!D44))</f>
        <v>FCW2642YF4A</v>
      </c>
      <c r="E44" s="19" t="str">
        <f>IF('AP-LIST_c9800'!E44="","",IF(LOWER('AP-LIST_ctvm'!$C44)=LOWER('AP-LIST_c9800'!$C44),'AP-LIST_ctvm'!E44,'AP-LIST_c9800'!E44))</f>
        <v>78F1C6C4C40C</v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10.254.164.241</v>
      </c>
      <c r="H44" s="44" t="str">
        <f t="shared" si="5"/>
        <v>17.06.04</v>
      </c>
      <c r="I44" s="44" t="str">
        <f t="shared" si="2"/>
        <v>indoor</v>
      </c>
      <c r="J44" s="114" t="str">
        <f>IF('AP-LIST_c9800'!C44="","",IF(LOWER('AP-LIST_ctvm'!C44)=LOWER('AP-LIST_c9800'!C44),"AP Migration CTVM &gt; c9800",CONCATENATE("AP ",'AP-LIST_ctvm'!C44," durch ",'AP-LIST_c9800'!C44," ersetzt")))</f>
        <v>AP  durch c9120AXI ersetzt</v>
      </c>
      <c r="K44" s="50"/>
      <c r="L44" s="5" t="str">
        <f t="shared" si="3"/>
        <v>78:F1:C6:C4:C4:0C</v>
      </c>
      <c r="M44" s="5" t="str">
        <f t="shared" si="4"/>
        <v>78F1.C6C4.C40C</v>
      </c>
      <c r="N44" s="5" t="str">
        <f t="shared" si="6"/>
        <v>78f1.c6c4.c40c</v>
      </c>
    </row>
    <row r="45" spans="1:14">
      <c r="A45" s="44">
        <v>42</v>
      </c>
      <c r="B45" s="44" t="str">
        <f t="shared" si="0"/>
        <v>de0572ncap20042</v>
      </c>
      <c r="C45" s="44" t="str">
        <f>IF('AP-LIST_c9800'!C45="","",IF(LOWER('AP-LIST_ctvm'!$C45)=LOWER('AP-LIST_c9800'!$C45),'AP-LIST_ctvm'!C45,'AP-LIST_c9800'!C45))</f>
        <v>c9120AXI</v>
      </c>
      <c r="D45" s="26" t="str">
        <f>IF('AP-LIST_c9800'!D45="","",IF(LOWER('AP-LIST_ctvm'!$C45)=LOWER('AP-LIST_c9800'!$C45),'AP-LIST_ctvm'!D45,'AP-LIST_c9800'!D45))</f>
        <v>FCW2642YF58</v>
      </c>
      <c r="E45" s="19" t="str">
        <f>IF('AP-LIST_c9800'!E45="","",IF(LOWER('AP-LIST_ctvm'!$C45)=LOWER('AP-LIST_c9800'!$C45),'AP-LIST_ctvm'!E45,'AP-LIST_c9800'!E45))</f>
        <v>78F1C6CDDE60</v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10.254.164.242</v>
      </c>
      <c r="H45" s="44" t="str">
        <f t="shared" si="5"/>
        <v>17.06.04</v>
      </c>
      <c r="I45" s="44" t="str">
        <f t="shared" si="2"/>
        <v>indoor</v>
      </c>
      <c r="J45" s="114" t="str">
        <f>IF('AP-LIST_c9800'!C45="","",IF(LOWER('AP-LIST_ctvm'!C45)=LOWER('AP-LIST_c9800'!C45),"AP Migration CTVM &gt; c9800",CONCATENATE("AP ",'AP-LIST_ctvm'!C45," durch ",'AP-LIST_c9800'!C45," ersetzt")))</f>
        <v>AP  durch c9120AXI ersetzt</v>
      </c>
      <c r="K45" s="50"/>
      <c r="L45" s="5" t="str">
        <f t="shared" si="3"/>
        <v>78:F1:C6:CD:DE:60</v>
      </c>
      <c r="M45" s="5" t="str">
        <f t="shared" si="4"/>
        <v>78F1.C6CD.DE60</v>
      </c>
      <c r="N45" s="5" t="str">
        <f t="shared" si="6"/>
        <v>78f1.c6cd.de60</v>
      </c>
    </row>
    <row r="46" spans="1:14">
      <c r="A46" s="44">
        <v>43</v>
      </c>
      <c r="B46" s="44" t="str">
        <f t="shared" si="0"/>
        <v>de0572ncap20043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10.254.164.243</v>
      </c>
      <c r="H46" s="44" t="str">
        <f t="shared" si="5"/>
        <v>17.06.04</v>
      </c>
      <c r="I46" s="44" t="str">
        <f t="shared" si="2"/>
        <v/>
      </c>
      <c r="J46" s="114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de0572ncap20044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10.254.164.244</v>
      </c>
      <c r="H47" s="44" t="str">
        <f t="shared" si="5"/>
        <v>17.06.04</v>
      </c>
      <c r="I47" s="44" t="str">
        <f t="shared" si="2"/>
        <v/>
      </c>
      <c r="J47" s="114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de0572ncap20045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10.254.164.245</v>
      </c>
      <c r="H48" s="44" t="str">
        <f t="shared" si="5"/>
        <v>17.06.04</v>
      </c>
      <c r="I48" s="44" t="str">
        <f t="shared" si="2"/>
        <v/>
      </c>
      <c r="J48" s="114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de0572ncap20046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10.254.164.246</v>
      </c>
      <c r="H49" s="44" t="str">
        <f t="shared" si="5"/>
        <v>17.06.04</v>
      </c>
      <c r="I49" s="44" t="str">
        <f t="shared" si="2"/>
        <v/>
      </c>
      <c r="J49" s="114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de0572ncap20047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10.254.164.247</v>
      </c>
      <c r="H50" s="44" t="str">
        <f t="shared" si="5"/>
        <v>17.06.04</v>
      </c>
      <c r="I50" s="44" t="str">
        <f t="shared" si="2"/>
        <v/>
      </c>
      <c r="J50" s="114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de0572ncap20048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10.254.164.248</v>
      </c>
      <c r="H51" s="44" t="str">
        <f t="shared" si="5"/>
        <v>17.06.04</v>
      </c>
      <c r="I51" s="44" t="str">
        <f t="shared" si="2"/>
        <v/>
      </c>
      <c r="J51" s="114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de0572ncap20049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10.254.164.249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de0572ncap20050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10.254.164.250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de0572ncap20051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10.254.164.251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de0572ncap20052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10.254.164.252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de0572ncap20053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10.254.164.253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de0572ncap20054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10.254.164.254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de0572ncap20055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10.254.164.21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de0572ncap20056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10.254.164.22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de0572ncap20057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10.254.164.23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de0572ncap20058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10.254.164.24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de0572ncap20059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10.254.164.25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de0572ncap20060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10.254.164.26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de0572ncap20061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10.254.164.27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de0572ncap20062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10.254.164.28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de0572ncap20063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10.254.164.29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de0572ncap20064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10.254.164.30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de0572ncap20065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10.254.164.31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de0572ncap20066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10.254.164.32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de0572ncap20067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10.254.164.33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de0572ncap20068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10.254.164.34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de0572ncap20069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10.254.164.35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de0572ncap20070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10.254.164.36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de0572ncap20071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10.254.164.37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de0572ncap20072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10.254.164.38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de0572ncap20073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10.254.164.39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de0572ncap20074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10.254.164.40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de0572ncap20075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10.254.164.41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de0572ncap20076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10.254.164.42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de0572ncap20077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10.254.164.43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de0572ncap20078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10.254.164.44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de0572ncap20079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10.254.164.45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de0572ncap20080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10.254.164.46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de0572ncap20081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10.254.164.47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de0572ncap20082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10.254.164.48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de0572ncap20083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10.254.164.49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de0572ncap20084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10.254.164.50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de0572ncap20085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10.254.164.51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de0572ncap20086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10.254.164.52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de0572ncap20087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10.254.164.53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de0572ncap20088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10.254.164.54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de0572ncap20089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10.254.164.55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de0572ncap20090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10.254.164.56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de0572ncap20091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10.254.164.57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de0572ncap20092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10.254.164.58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de0572ncap20093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10.254.164.59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de0572ncap20094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10.254.164.60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de0572ncap20095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10.254.164.61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de0572ncap20096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10.254.164.62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de0572ncap20097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10.254.164.63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de0572ncap20098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10.254.164.64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de0572ncap20099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10.254.164.65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de0572ncap20100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10.254.164.66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de0572ncap20101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10.254.164.67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de0572ncap20102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10.254.164.68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de0572ncap20103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10.254.164.69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2" sqref="A2:A66"/>
    </sheetView>
  </sheetViews>
  <sheetFormatPr baseColWidth="10" defaultRowHeight="14.4"/>
  <cols>
    <col min="1" max="1" width="67.6640625" bestFit="1" customWidth="1"/>
  </cols>
  <sheetData>
    <row r="1" spans="1:1" ht="33.75" customHeight="1" thickBot="1">
      <c r="A1" s="64" t="s">
        <v>1480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de0572swlc20002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10.254.164.195 255.255.255.0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10.254.164.1</v>
      </c>
    </row>
    <row r="35" spans="1:1">
      <c r="A35" s="82" t="str">
        <f>CONCATENATE("ip route 0.0.0.0 0.0.0.0 ",var_if_wlc_mgmt," ",var_gw_v1)</f>
        <v>ip route 0.0.0.0 0.0.0.0 gigabitEthernet 2 10.254.164.1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" thickBot="1">
      <c r="A66" s="83" t="s">
        <v>1317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21" sqref="A21"/>
    </sheetView>
  </sheetViews>
  <sheetFormatPr baseColWidth="10" defaultRowHeight="14.4"/>
  <cols>
    <col min="1" max="1" width="51" customWidth="1"/>
  </cols>
  <sheetData>
    <row r="1" spans="1:1" ht="29.25" customHeight="1" thickBot="1">
      <c r="A1" s="65" t="s">
        <v>1479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10.254.164.1 255.255.255.0</v>
      </c>
    </row>
    <row r="7" spans="1:1">
      <c r="A7" s="85" t="s">
        <v>1473</v>
      </c>
    </row>
    <row r="8" spans="1:1">
      <c r="A8" s="85" t="str">
        <f>CONCATENATE("ip address ",var_gw_v511," ",var_mask_v511)</f>
        <v>ip address 10.248.164.1 255.255.255.0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172.17.164.1 255.255.255.0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10.252.164.1 255.255.255.0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10.253.164.1 255.255.255.0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10.254.164.1 10.254.164.10</v>
      </c>
    </row>
    <row r="18" spans="1:1">
      <c r="A18" s="85" t="str">
        <f>CONCATENATE("ip dhcp excluded-address ",var_net_v1,"190 ",var_net_v1,"254")</f>
        <v>ip dhcp excluded-address 10.254.164.190 10.254.164.254</v>
      </c>
    </row>
    <row r="19" spans="1:1">
      <c r="A19" s="85" t="str">
        <f>CONCATENATE("ip dhcp excluded-address ",var_net_v511,"1 ",var_net_v511,"10")</f>
        <v>ip dhcp excluded-address 10.248.164.1 10.248.164.10</v>
      </c>
    </row>
    <row r="20" spans="1:1">
      <c r="A20" s="85" t="str">
        <f>CONCATENATE("ip dhcp excluded-address ",var_net_v511,"190 ",var_net_v511,"254")</f>
        <v>ip dhcp excluded-address 10.248.164.190 10.248.164.254</v>
      </c>
    </row>
    <row r="21" spans="1:1">
      <c r="A21" s="85" t="str">
        <f>CONCATENATE("ip dhcp excluded-address ",var_net_v512,"1 ",var_net_v512,"10")</f>
        <v>ip dhcp excluded-address 172.17.164.1 172.17.164.10</v>
      </c>
    </row>
    <row r="22" spans="1:1">
      <c r="A22" s="85" t="str">
        <f>CONCATENATE("ip dhcp excluded-address ",var_net_v512,"190 ",var_net_v512,"254")</f>
        <v>ip dhcp excluded-address 172.17.164.190 172.17.164.254</v>
      </c>
    </row>
    <row r="23" spans="1:1">
      <c r="A23" s="85" t="str">
        <f>CONCATENATE("ip dhcp excluded-address ",var_net_v513,"1 ",var_net_v513,"10")</f>
        <v>ip dhcp excluded-address 10.252.164.1 10.252.164.10</v>
      </c>
    </row>
    <row r="24" spans="1:1">
      <c r="A24" s="85" t="str">
        <f>CONCATENATE("ip dhcp excluded-address ",var_net_v513,"190 ",var_net_v513,"254")</f>
        <v>ip dhcp excluded-address 10.252.164.190 10.252.164.254</v>
      </c>
    </row>
    <row r="25" spans="1:1">
      <c r="A25" s="85" t="str">
        <f>CONCATENATE("ip dhcp excluded-address ",var_net_v514,"1 ",var_net_v514,"10")</f>
        <v>ip dhcp excluded-address 10.253.164.1 10.253.164.10</v>
      </c>
    </row>
    <row r="26" spans="1:1">
      <c r="A26" s="85" t="str">
        <f>CONCATENATE("ip dhcp excluded-address ",var_net_v514,"190 ",var_net_v514,"254")</f>
        <v>ip dhcp excluded-address 10.253.164.190 10.253.164.254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10.254.164.0 255.255.255.0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10.254.164.1</v>
      </c>
    </row>
    <row r="34" spans="1:1">
      <c r="A34" s="82" t="str">
        <f>CONCATENATE("option 150 ip ",var_tftp_ip_rollout)</f>
        <v>option 150 ip 10.33.97.112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1474</v>
      </c>
    </row>
    <row r="39" spans="1:1">
      <c r="A39" s="85" t="s">
        <v>1475</v>
      </c>
    </row>
    <row r="40" spans="1:1">
      <c r="A40" s="85" t="str">
        <f>CONCATENATE("network ",var_net_v511,"0 ",var_mask_v511)</f>
        <v>network 10.248.164.0 255.255.255.0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10.248.164.1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172.17.164.0 255.255.255.0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172.17.164.1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10.252.164.0 255.255.255.0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10.252.164.1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10.253.164.0 255.255.255.0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10.253.164.1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4" sqref="A24"/>
    </sheetView>
  </sheetViews>
  <sheetFormatPr baseColWidth="10" defaultRowHeight="14.4"/>
  <cols>
    <col min="1" max="1" width="62.88671875" bestFit="1" customWidth="1"/>
  </cols>
  <sheetData>
    <row r="1" spans="1:1" ht="18">
      <c r="A1" s="17" t="s">
        <v>1472</v>
      </c>
    </row>
    <row r="2" spans="1:1">
      <c r="A2" s="69" t="s">
        <v>1298</v>
      </c>
    </row>
    <row r="3" spans="1:1">
      <c r="A3" s="6" t="s">
        <v>1400</v>
      </c>
    </row>
    <row r="4" spans="1:1">
      <c r="A4" s="6" t="s">
        <v>1401</v>
      </c>
    </row>
    <row r="5" spans="1:1">
      <c r="A5" s="6" t="s">
        <v>1402</v>
      </c>
    </row>
    <row r="6" spans="1:1">
      <c r="A6" s="6" t="s">
        <v>1098</v>
      </c>
    </row>
    <row r="7" spans="1:1">
      <c r="A7" s="6" t="s">
        <v>1403</v>
      </c>
    </row>
    <row r="8" spans="1:1">
      <c r="A8" s="6" t="s">
        <v>1404</v>
      </c>
    </row>
    <row r="9" spans="1:1">
      <c r="A9" s="6" t="s">
        <v>1405</v>
      </c>
    </row>
    <row r="10" spans="1:1">
      <c r="A10" s="6" t="s">
        <v>1406</v>
      </c>
    </row>
    <row r="11" spans="1:1">
      <c r="A11" s="6" t="s">
        <v>1399</v>
      </c>
    </row>
    <row r="12" spans="1:1">
      <c r="A12" s="60" t="str">
        <f>CONCATENATE("hostname network-",var_nl)</f>
        <v>hostname network-572</v>
      </c>
    </row>
    <row r="13" spans="1:1">
      <c r="A13" s="6" t="s">
        <v>1399</v>
      </c>
    </row>
    <row r="14" spans="1:1">
      <c r="A14" s="6" t="s">
        <v>1407</v>
      </c>
    </row>
    <row r="15" spans="1:1">
      <c r="A15" s="6" t="s">
        <v>1408</v>
      </c>
    </row>
    <row r="16" spans="1:1">
      <c r="A16" s="6" t="s">
        <v>1399</v>
      </c>
    </row>
    <row r="17" spans="1:1">
      <c r="A17" s="6" t="s">
        <v>1399</v>
      </c>
    </row>
    <row r="18" spans="1:1">
      <c r="A18" s="6" t="s">
        <v>1462</v>
      </c>
    </row>
    <row r="19" spans="1:1">
      <c r="A19" s="6" t="s">
        <v>1399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1399</v>
      </c>
    </row>
    <row r="23" spans="1:1">
      <c r="A23" s="6" t="s">
        <v>1399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1399</v>
      </c>
    </row>
    <row r="27" spans="1:1">
      <c r="A27" s="6" t="s">
        <v>1119</v>
      </c>
    </row>
    <row r="28" spans="1:1">
      <c r="A28" s="6" t="s">
        <v>1409</v>
      </c>
    </row>
    <row r="29" spans="1:1">
      <c r="A29" s="6" t="s">
        <v>1100</v>
      </c>
    </row>
    <row r="30" spans="1:1">
      <c r="A30" s="6" t="s">
        <v>1410</v>
      </c>
    </row>
    <row r="31" spans="1:1">
      <c r="A31" s="6" t="s">
        <v>1399</v>
      </c>
    </row>
    <row r="32" spans="1:1">
      <c r="A32" s="6" t="s">
        <v>1319</v>
      </c>
    </row>
    <row r="33" spans="1:1">
      <c r="A33" s="6" t="s">
        <v>1399</v>
      </c>
    </row>
    <row r="34" spans="1:1">
      <c r="A34" s="6" t="s">
        <v>1463</v>
      </c>
    </row>
    <row r="35" spans="1:1">
      <c r="A35" s="6" t="s">
        <v>1399</v>
      </c>
    </row>
    <row r="36" spans="1:1">
      <c r="A36" s="6" t="s">
        <v>1411</v>
      </c>
    </row>
    <row r="37" spans="1:1">
      <c r="A37" s="6" t="s">
        <v>1399</v>
      </c>
    </row>
    <row r="38" spans="1:1">
      <c r="A38" s="6" t="s">
        <v>1412</v>
      </c>
    </row>
    <row r="39" spans="1:1">
      <c r="A39" s="6" t="s">
        <v>1399</v>
      </c>
    </row>
    <row r="40" spans="1:1">
      <c r="A40" s="6" t="s">
        <v>1414</v>
      </c>
    </row>
    <row r="41" spans="1:1">
      <c r="A41" s="6" t="s">
        <v>1399</v>
      </c>
    </row>
    <row r="42" spans="1:1">
      <c r="A42" s="6" t="s">
        <v>1097</v>
      </c>
    </row>
    <row r="43" spans="1:1">
      <c r="A43" s="6" t="s">
        <v>1399</v>
      </c>
    </row>
    <row r="44" spans="1:1">
      <c r="A44" s="6" t="s">
        <v>1416</v>
      </c>
    </row>
    <row r="45" spans="1:1">
      <c r="A45" s="6" t="s">
        <v>1415</v>
      </c>
    </row>
    <row r="46" spans="1:1">
      <c r="A46" s="6" t="s">
        <v>1399</v>
      </c>
    </row>
    <row r="47" spans="1:1">
      <c r="A47" s="6" t="s">
        <v>1464</v>
      </c>
    </row>
    <row r="48" spans="1:1">
      <c r="A48" s="6" t="s">
        <v>1337</v>
      </c>
    </row>
    <row r="49" spans="1:1">
      <c r="A49" s="6" t="s">
        <v>1417</v>
      </c>
    </row>
    <row r="50" spans="1:1">
      <c r="A50" s="6" t="s">
        <v>1418</v>
      </c>
    </row>
    <row r="51" spans="1:1">
      <c r="A51" s="6" t="s">
        <v>1399</v>
      </c>
    </row>
    <row r="52" spans="1:1">
      <c r="A52" s="6" t="s">
        <v>1399</v>
      </c>
    </row>
    <row r="53" spans="1:1">
      <c r="A53" s="6" t="s">
        <v>1465</v>
      </c>
    </row>
    <row r="54" spans="1:1">
      <c r="A54" s="6" t="s">
        <v>1399</v>
      </c>
    </row>
    <row r="55" spans="1:1">
      <c r="A55" s="6" t="s">
        <v>1419</v>
      </c>
    </row>
    <row r="56" spans="1:1">
      <c r="A56" s="6" t="s">
        <v>1420</v>
      </c>
    </row>
    <row r="57" spans="1:1">
      <c r="A57" s="6" t="s">
        <v>1399</v>
      </c>
    </row>
    <row r="58" spans="1:1">
      <c r="A58" s="6" t="s">
        <v>1421</v>
      </c>
    </row>
    <row r="59" spans="1:1">
      <c r="A59" s="6" t="s">
        <v>1399</v>
      </c>
    </row>
    <row r="60" spans="1:1">
      <c r="A60" s="6" t="s">
        <v>1399</v>
      </c>
    </row>
    <row r="61" spans="1:1">
      <c r="A61" s="6" t="s">
        <v>1422</v>
      </c>
    </row>
    <row r="62" spans="1:1">
      <c r="A62" s="6" t="s">
        <v>1423</v>
      </c>
    </row>
    <row r="63" spans="1:1">
      <c r="A63" s="6" t="s">
        <v>1424</v>
      </c>
    </row>
    <row r="64" spans="1:1">
      <c r="A64" s="6" t="s">
        <v>1425</v>
      </c>
    </row>
    <row r="65" spans="1:1">
      <c r="A65" s="6" t="s">
        <v>1426</v>
      </c>
    </row>
    <row r="66" spans="1:1">
      <c r="A66" s="6" t="s">
        <v>1427</v>
      </c>
    </row>
    <row r="67" spans="1:1">
      <c r="A67" s="6" t="s">
        <v>1428</v>
      </c>
    </row>
    <row r="68" spans="1:1">
      <c r="A68" s="6" t="s">
        <v>1429</v>
      </c>
    </row>
    <row r="69" spans="1:1">
      <c r="A69" s="6" t="s">
        <v>1413</v>
      </c>
    </row>
    <row r="70" spans="1:1">
      <c r="A70" s="6" t="s">
        <v>1399</v>
      </c>
    </row>
    <row r="71" spans="1:1">
      <c r="A71" s="6" t="s">
        <v>1399</v>
      </c>
    </row>
    <row r="72" spans="1:1">
      <c r="A72" s="6" t="s">
        <v>1430</v>
      </c>
    </row>
    <row r="73" spans="1:1">
      <c r="A73" s="6" t="s">
        <v>1431</v>
      </c>
    </row>
    <row r="74" spans="1:1">
      <c r="A74" s="6" t="s">
        <v>1432</v>
      </c>
    </row>
    <row r="75" spans="1:1">
      <c r="A75" s="6" t="s">
        <v>1433</v>
      </c>
    </row>
    <row r="76" spans="1:1">
      <c r="A76" s="6" t="s">
        <v>1434</v>
      </c>
    </row>
    <row r="77" spans="1:1">
      <c r="A77" s="6" t="s">
        <v>1399</v>
      </c>
    </row>
    <row r="78" spans="1:1">
      <c r="A78" s="6" t="s">
        <v>1435</v>
      </c>
    </row>
    <row r="79" spans="1:1">
      <c r="A79" s="6" t="s">
        <v>1436</v>
      </c>
    </row>
    <row r="80" spans="1:1">
      <c r="A80" s="6" t="s">
        <v>1437</v>
      </c>
    </row>
    <row r="81" spans="1:1">
      <c r="A81" s="6" t="s">
        <v>1466</v>
      </c>
    </row>
    <row r="82" spans="1:1">
      <c r="A82" s="6" t="s">
        <v>1467</v>
      </c>
    </row>
    <row r="83" spans="1:1">
      <c r="A83" s="6" t="s">
        <v>1432</v>
      </c>
    </row>
    <row r="84" spans="1:1">
      <c r="A84" s="6" t="s">
        <v>1433</v>
      </c>
    </row>
    <row r="85" spans="1:1">
      <c r="A85" s="6" t="s">
        <v>1434</v>
      </c>
    </row>
    <row r="86" spans="1:1">
      <c r="A86" s="6" t="s">
        <v>1399</v>
      </c>
    </row>
    <row r="87" spans="1:1">
      <c r="A87" s="6" t="s">
        <v>1438</v>
      </c>
    </row>
    <row r="88" spans="1:1">
      <c r="A88" s="6" t="s">
        <v>1439</v>
      </c>
    </row>
    <row r="89" spans="1:1">
      <c r="A89" s="6" t="s">
        <v>1432</v>
      </c>
    </row>
    <row r="90" spans="1:1">
      <c r="A90" s="6" t="s">
        <v>1433</v>
      </c>
    </row>
    <row r="91" spans="1:1">
      <c r="A91" s="6" t="s">
        <v>1434</v>
      </c>
    </row>
    <row r="92" spans="1:1">
      <c r="A92" s="6" t="s">
        <v>1399</v>
      </c>
    </row>
    <row r="93" spans="1:1">
      <c r="A93" s="6" t="s">
        <v>1440</v>
      </c>
    </row>
    <row r="94" spans="1:1">
      <c r="A94" s="6" t="s">
        <v>1468</v>
      </c>
    </row>
    <row r="95" spans="1:1">
      <c r="A95" s="6" t="s">
        <v>1439</v>
      </c>
    </row>
    <row r="96" spans="1:1">
      <c r="A96" s="6" t="s">
        <v>1433</v>
      </c>
    </row>
    <row r="97" spans="1:1">
      <c r="A97" s="6" t="s">
        <v>1434</v>
      </c>
    </row>
    <row r="98" spans="1:1">
      <c r="A98" s="6" t="s">
        <v>1399</v>
      </c>
    </row>
    <row r="99" spans="1:1">
      <c r="A99" s="6" t="s">
        <v>1469</v>
      </c>
    </row>
    <row r="100" spans="1:1">
      <c r="A100" s="6" t="s">
        <v>1441</v>
      </c>
    </row>
    <row r="101" spans="1:1">
      <c r="A101" s="6" t="s">
        <v>1442</v>
      </c>
    </row>
    <row r="102" spans="1:1">
      <c r="A102" s="6" t="s">
        <v>1335</v>
      </c>
    </row>
    <row r="103" spans="1:1">
      <c r="A103" s="6" t="s">
        <v>1443</v>
      </c>
    </row>
    <row r="104" spans="1:1">
      <c r="A104" s="6" t="s">
        <v>1444</v>
      </c>
    </row>
    <row r="105" spans="1:1">
      <c r="A105" s="6" t="s">
        <v>1399</v>
      </c>
    </row>
    <row r="106" spans="1:1">
      <c r="A106" s="6" t="s">
        <v>1445</v>
      </c>
    </row>
    <row r="107" spans="1:1">
      <c r="A107" s="6" t="s">
        <v>1446</v>
      </c>
    </row>
    <row r="108" spans="1:1">
      <c r="A108" s="6" t="s">
        <v>1470</v>
      </c>
    </row>
    <row r="109" spans="1:1">
      <c r="A109" s="6" t="s">
        <v>1447</v>
      </c>
    </row>
    <row r="110" spans="1:1">
      <c r="A110" s="6" t="s">
        <v>1332</v>
      </c>
    </row>
    <row r="111" spans="1:1">
      <c r="A111" s="6" t="s">
        <v>1399</v>
      </c>
    </row>
    <row r="112" spans="1:1">
      <c r="A112" s="6" t="s">
        <v>1448</v>
      </c>
    </row>
    <row r="113" spans="1:1">
      <c r="A113" s="6" t="s">
        <v>1399</v>
      </c>
    </row>
    <row r="114" spans="1:1">
      <c r="A114" s="6" t="s">
        <v>1449</v>
      </c>
    </row>
    <row r="115" spans="1:1">
      <c r="A115" s="6" t="s">
        <v>1450</v>
      </c>
    </row>
    <row r="116" spans="1:1">
      <c r="A116" s="6" t="s">
        <v>1451</v>
      </c>
    </row>
    <row r="117" spans="1:1">
      <c r="A117" s="6" t="s">
        <v>1452</v>
      </c>
    </row>
    <row r="118" spans="1:1">
      <c r="A118" s="6" t="s">
        <v>1453</v>
      </c>
    </row>
    <row r="119" spans="1:1">
      <c r="A119" s="6" t="s">
        <v>1454</v>
      </c>
    </row>
    <row r="120" spans="1:1">
      <c r="A120" s="6" t="s">
        <v>1455</v>
      </c>
    </row>
    <row r="121" spans="1:1">
      <c r="A121" s="6" t="s">
        <v>1453</v>
      </c>
    </row>
    <row r="122" spans="1:1">
      <c r="A122" s="6" t="s">
        <v>1454</v>
      </c>
    </row>
    <row r="123" spans="1:1">
      <c r="A123" s="6" t="s">
        <v>1399</v>
      </c>
    </row>
    <row r="124" spans="1:1">
      <c r="A124" s="6" t="s">
        <v>1471</v>
      </c>
    </row>
    <row r="125" spans="1:1">
      <c r="A125" s="6" t="s">
        <v>1399</v>
      </c>
    </row>
    <row r="126" spans="1:1">
      <c r="A126" s="6" t="s">
        <v>1399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2022-09-14T12:04:59Z</cp:lastPrinted>
  <dcterms:created xsi:type="dcterms:W3CDTF">2016-03-24T13:40:09Z</dcterms:created>
  <dcterms:modified xsi:type="dcterms:W3CDTF">2023-03-16T13:46:57Z</dcterms:modified>
</cp:coreProperties>
</file>