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863 Bremen-Weserpark v17.06.04\"/>
    </mc:Choice>
  </mc:AlternateContent>
  <xr:revisionPtr revIDLastSave="0" documentId="13_ncr:1_{9FFFCE49-1D93-4DED-8C33-99EC4D0B3201}" xr6:coauthVersionLast="47" xr6:coauthVersionMax="47" xr10:uidLastSave="{00000000-0000-0000-0000-000000000000}"/>
  <bookViews>
    <workbookView xWindow="-28920" yWindow="-1860" windowWidth="29040" windowHeight="17640" tabRatio="838" firstSheet="5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3" l="1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A159" i="30"/>
  <c r="A157" i="30"/>
  <c r="A160" i="30" s="1"/>
  <c r="A153" i="30"/>
  <c r="A154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55" i="30"/>
  <c r="A162" i="30"/>
  <c r="A170" i="30"/>
  <c r="A178" i="30"/>
  <c r="A186" i="30"/>
  <c r="A194" i="30"/>
  <c r="A202" i="30"/>
  <c r="A163" i="30"/>
  <c r="A171" i="30"/>
  <c r="A179" i="30"/>
  <c r="A187" i="30"/>
  <c r="A195" i="30"/>
  <c r="A203" i="30"/>
  <c r="A156" i="30"/>
  <c r="A158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M6" i="44" s="1"/>
  <c r="N6" i="44" s="1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M16" i="44" s="1"/>
  <c r="N16" i="44" s="1"/>
  <c r="F16" i="44"/>
  <c r="E17" i="44"/>
  <c r="M17" i="44" s="1"/>
  <c r="N17" i="44" s="1"/>
  <c r="F17" i="44"/>
  <c r="E18" i="44"/>
  <c r="M18" i="44" s="1"/>
  <c r="N18" i="44" s="1"/>
  <c r="F18" i="44"/>
  <c r="E19" i="44"/>
  <c r="M19" i="44" s="1"/>
  <c r="N19" i="44" s="1"/>
  <c r="F19" i="44"/>
  <c r="E20" i="44"/>
  <c r="M20" i="44" s="1"/>
  <c r="N20" i="44" s="1"/>
  <c r="F20" i="44"/>
  <c r="E21" i="44"/>
  <c r="F21" i="44"/>
  <c r="E22" i="44"/>
  <c r="M22" i="44" s="1"/>
  <c r="N22" i="44" s="1"/>
  <c r="F22" i="44"/>
  <c r="E23" i="44"/>
  <c r="F23" i="44"/>
  <c r="E24" i="44"/>
  <c r="M24" i="44" s="1"/>
  <c r="N24" i="44" s="1"/>
  <c r="F24" i="44"/>
  <c r="E25" i="44"/>
  <c r="F25" i="44"/>
  <c r="E26" i="44"/>
  <c r="M26" i="44" s="1"/>
  <c r="N26" i="44" s="1"/>
  <c r="F26" i="44"/>
  <c r="E27" i="44"/>
  <c r="F27" i="44"/>
  <c r="E28" i="44"/>
  <c r="M28" i="44" s="1"/>
  <c r="N28" i="44" s="1"/>
  <c r="F28" i="44"/>
  <c r="E29" i="44"/>
  <c r="F29" i="44"/>
  <c r="E30" i="44"/>
  <c r="M30" i="44" s="1"/>
  <c r="N30" i="44" s="1"/>
  <c r="F30" i="44"/>
  <c r="E31" i="44"/>
  <c r="F31" i="44"/>
  <c r="E32" i="44"/>
  <c r="M32" i="44" s="1"/>
  <c r="N32" i="44" s="1"/>
  <c r="F32" i="44"/>
  <c r="E33" i="44"/>
  <c r="F33" i="44"/>
  <c r="E34" i="44"/>
  <c r="M34" i="44" s="1"/>
  <c r="N34" i="44" s="1"/>
  <c r="F34" i="44"/>
  <c r="E35" i="44"/>
  <c r="F35" i="44"/>
  <c r="E36" i="44"/>
  <c r="M36" i="44" s="1"/>
  <c r="N36" i="44" s="1"/>
  <c r="F36" i="44"/>
  <c r="E37" i="44"/>
  <c r="F37" i="44"/>
  <c r="E38" i="44"/>
  <c r="F38" i="44"/>
  <c r="E39" i="44"/>
  <c r="F39" i="44"/>
  <c r="E40" i="44"/>
  <c r="M40" i="44" s="1"/>
  <c r="N40" i="44" s="1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F229" i="44"/>
  <c r="E230" i="44"/>
  <c r="F230" i="44"/>
  <c r="E231" i="44"/>
  <c r="F231" i="44"/>
  <c r="E232" i="44"/>
  <c r="F232" i="44"/>
  <c r="E233" i="44"/>
  <c r="F233" i="44"/>
  <c r="E234" i="44"/>
  <c r="F234" i="44"/>
  <c r="E235" i="44"/>
  <c r="F235" i="44"/>
  <c r="E236" i="44"/>
  <c r="F236" i="44"/>
  <c r="E237" i="44"/>
  <c r="F237" i="44"/>
  <c r="E238" i="44"/>
  <c r="F238" i="44"/>
  <c r="E239" i="44"/>
  <c r="F239" i="44"/>
  <c r="E240" i="44"/>
  <c r="F240" i="44"/>
  <c r="E241" i="44"/>
  <c r="F241" i="44"/>
  <c r="E242" i="44"/>
  <c r="F242" i="44"/>
  <c r="E243" i="44"/>
  <c r="F243" i="44"/>
  <c r="E244" i="44"/>
  <c r="F244" i="44"/>
  <c r="E245" i="44"/>
  <c r="F245" i="44"/>
  <c r="E246" i="44"/>
  <c r="F246" i="44"/>
  <c r="E247" i="44"/>
  <c r="F247" i="44"/>
  <c r="E248" i="44"/>
  <c r="F248" i="44"/>
  <c r="E249" i="44"/>
  <c r="F249" i="44"/>
  <c r="E250" i="44"/>
  <c r="F250" i="44"/>
  <c r="E251" i="44"/>
  <c r="L251" i="44" s="1"/>
  <c r="F251" i="44"/>
  <c r="E252" i="44"/>
  <c r="F252" i="44"/>
  <c r="E253" i="44"/>
  <c r="F253" i="44"/>
  <c r="E254" i="44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C15" i="44"/>
  <c r="C16" i="44"/>
  <c r="I16" i="44" s="1"/>
  <c r="C17" i="44"/>
  <c r="C18" i="44"/>
  <c r="I18" i="44" s="1"/>
  <c r="C19" i="44"/>
  <c r="C20" i="44"/>
  <c r="I20" i="44" s="1"/>
  <c r="C21" i="44"/>
  <c r="I21" i="44" s="1"/>
  <c r="C22" i="44"/>
  <c r="I22" i="44" s="1"/>
  <c r="C23" i="44"/>
  <c r="C24" i="44"/>
  <c r="C25" i="44"/>
  <c r="I25" i="44" s="1"/>
  <c r="C26" i="44"/>
  <c r="I26" i="44" s="1"/>
  <c r="C27" i="44"/>
  <c r="C28" i="44"/>
  <c r="C29" i="44"/>
  <c r="I29" i="44" s="1"/>
  <c r="C30" i="44"/>
  <c r="I30" i="44" s="1"/>
  <c r="C31" i="44"/>
  <c r="C32" i="44"/>
  <c r="C33" i="44"/>
  <c r="I33" i="44" s="1"/>
  <c r="C34" i="44"/>
  <c r="I34" i="44" s="1"/>
  <c r="C35" i="44"/>
  <c r="C36" i="44"/>
  <c r="C37" i="44"/>
  <c r="C38" i="44"/>
  <c r="I38" i="44" s="1"/>
  <c r="C39" i="44"/>
  <c r="C40" i="44"/>
  <c r="I40" i="44" s="1"/>
  <c r="C41" i="44"/>
  <c r="C42" i="44"/>
  <c r="C43" i="44"/>
  <c r="C44" i="44"/>
  <c r="I44" i="44" s="1"/>
  <c r="C45" i="44"/>
  <c r="C46" i="44"/>
  <c r="C47" i="44"/>
  <c r="C48" i="44"/>
  <c r="C49" i="44"/>
  <c r="C50" i="44"/>
  <c r="C51" i="44"/>
  <c r="C52" i="44"/>
  <c r="I52" i="44" s="1"/>
  <c r="C53" i="44"/>
  <c r="C54" i="44"/>
  <c r="C55" i="44"/>
  <c r="C56" i="44"/>
  <c r="C57" i="44"/>
  <c r="C58" i="44"/>
  <c r="C59" i="44"/>
  <c r="C60" i="44"/>
  <c r="I60" i="44" s="1"/>
  <c r="C61" i="44"/>
  <c r="C62" i="44"/>
  <c r="C63" i="44"/>
  <c r="C64" i="44"/>
  <c r="C65" i="44"/>
  <c r="C66" i="44"/>
  <c r="C67" i="44"/>
  <c r="C68" i="44"/>
  <c r="I68" i="44" s="1"/>
  <c r="C69" i="44"/>
  <c r="C70" i="44"/>
  <c r="C71" i="44"/>
  <c r="C72" i="44"/>
  <c r="C73" i="44"/>
  <c r="C74" i="44"/>
  <c r="C75" i="44"/>
  <c r="C76" i="44"/>
  <c r="I76" i="44" s="1"/>
  <c r="C77" i="44"/>
  <c r="C78" i="44"/>
  <c r="C79" i="44"/>
  <c r="C80" i="44"/>
  <c r="C81" i="44"/>
  <c r="C82" i="44"/>
  <c r="C83" i="44"/>
  <c r="C84" i="44"/>
  <c r="I84" i="44" s="1"/>
  <c r="C85" i="44"/>
  <c r="C86" i="44"/>
  <c r="C87" i="44"/>
  <c r="C88" i="44"/>
  <c r="C89" i="44"/>
  <c r="C90" i="44"/>
  <c r="C91" i="44"/>
  <c r="C92" i="44"/>
  <c r="I92" i="44" s="1"/>
  <c r="C93" i="44"/>
  <c r="C94" i="44"/>
  <c r="C95" i="44"/>
  <c r="C96" i="44"/>
  <c r="C97" i="44"/>
  <c r="C98" i="44"/>
  <c r="C99" i="44"/>
  <c r="C100" i="44"/>
  <c r="I100" i="44" s="1"/>
  <c r="C101" i="44"/>
  <c r="C102" i="44"/>
  <c r="C103" i="44"/>
  <c r="C104" i="44"/>
  <c r="C105" i="44"/>
  <c r="C106" i="44"/>
  <c r="C107" i="44"/>
  <c r="C108" i="44"/>
  <c r="I108" i="44" s="1"/>
  <c r="C109" i="44"/>
  <c r="C110" i="44"/>
  <c r="C111" i="44"/>
  <c r="C112" i="44"/>
  <c r="C113" i="44"/>
  <c r="C114" i="44"/>
  <c r="C115" i="44"/>
  <c r="C116" i="44"/>
  <c r="I116" i="44" s="1"/>
  <c r="C117" i="44"/>
  <c r="C118" i="44"/>
  <c r="C119" i="44"/>
  <c r="C120" i="44"/>
  <c r="C121" i="44"/>
  <c r="C122" i="44"/>
  <c r="C123" i="44"/>
  <c r="C124" i="44"/>
  <c r="I124" i="44" s="1"/>
  <c r="C125" i="44"/>
  <c r="C126" i="44"/>
  <c r="C127" i="44"/>
  <c r="C128" i="44"/>
  <c r="C129" i="44"/>
  <c r="C130" i="44"/>
  <c r="C131" i="44"/>
  <c r="C132" i="44"/>
  <c r="I132" i="44" s="1"/>
  <c r="C133" i="44"/>
  <c r="C134" i="44"/>
  <c r="C135" i="44"/>
  <c r="C136" i="44"/>
  <c r="C137" i="44"/>
  <c r="C138" i="44"/>
  <c r="C139" i="44"/>
  <c r="C140" i="44"/>
  <c r="I140" i="44" s="1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I172" i="44" s="1"/>
  <c r="C173" i="44"/>
  <c r="C174" i="44"/>
  <c r="C175" i="44"/>
  <c r="C176" i="44"/>
  <c r="C177" i="44"/>
  <c r="C178" i="44"/>
  <c r="C179" i="44"/>
  <c r="C180" i="44"/>
  <c r="I180" i="44" s="1"/>
  <c r="C181" i="44"/>
  <c r="C182" i="44"/>
  <c r="C183" i="44"/>
  <c r="C184" i="44"/>
  <c r="C185" i="44"/>
  <c r="C186" i="44"/>
  <c r="C187" i="44"/>
  <c r="C188" i="44"/>
  <c r="I188" i="44" s="1"/>
  <c r="C189" i="44"/>
  <c r="C190" i="44"/>
  <c r="C191" i="44"/>
  <c r="C192" i="44"/>
  <c r="C193" i="44"/>
  <c r="C194" i="44"/>
  <c r="C195" i="44"/>
  <c r="C196" i="44"/>
  <c r="I196" i="44" s="1"/>
  <c r="C197" i="44"/>
  <c r="C198" i="44"/>
  <c r="C199" i="44"/>
  <c r="C200" i="44"/>
  <c r="C201" i="44"/>
  <c r="C202" i="44"/>
  <c r="C203" i="44"/>
  <c r="C204" i="44"/>
  <c r="I204" i="44" s="1"/>
  <c r="C205" i="44"/>
  <c r="C206" i="44"/>
  <c r="C207" i="44"/>
  <c r="C208" i="44"/>
  <c r="C209" i="44"/>
  <c r="C210" i="44"/>
  <c r="C211" i="44"/>
  <c r="C212" i="44"/>
  <c r="I212" i="44" s="1"/>
  <c r="C213" i="44"/>
  <c r="C214" i="44"/>
  <c r="C215" i="44"/>
  <c r="C216" i="44"/>
  <c r="C217" i="44"/>
  <c r="C218" i="44"/>
  <c r="C219" i="44"/>
  <c r="C220" i="44"/>
  <c r="I220" i="44" s="1"/>
  <c r="C221" i="44"/>
  <c r="C222" i="44"/>
  <c r="C223" i="44"/>
  <c r="C224" i="44"/>
  <c r="C225" i="44"/>
  <c r="C226" i="44"/>
  <c r="C227" i="44"/>
  <c r="C228" i="44"/>
  <c r="I228" i="44" s="1"/>
  <c r="C229" i="44"/>
  <c r="C230" i="44"/>
  <c r="C231" i="44"/>
  <c r="C232" i="44"/>
  <c r="C233" i="44"/>
  <c r="C234" i="44"/>
  <c r="C235" i="44"/>
  <c r="C236" i="44"/>
  <c r="I236" i="44" s="1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I252" i="44" s="1"/>
  <c r="C253" i="44"/>
  <c r="C254" i="44"/>
  <c r="C255" i="44"/>
  <c r="C256" i="44"/>
  <c r="C257" i="44"/>
  <c r="C4" i="44"/>
  <c r="I4" i="44" s="1"/>
  <c r="H4" i="44"/>
  <c r="L240" i="44"/>
  <c r="M242" i="44"/>
  <c r="N242" i="44" s="1"/>
  <c r="I244" i="44"/>
  <c r="L246" i="44"/>
  <c r="I248" i="44"/>
  <c r="I250" i="44"/>
  <c r="M250" i="44"/>
  <c r="N250" i="44" s="1"/>
  <c r="I253" i="44"/>
  <c r="M254" i="44"/>
  <c r="N254" i="44" s="1"/>
  <c r="L257" i="44"/>
  <c r="I257" i="44"/>
  <c r="H257" i="44"/>
  <c r="G257" i="44"/>
  <c r="B257" i="44"/>
  <c r="M256" i="44"/>
  <c r="N256" i="44" s="1"/>
  <c r="L256" i="44"/>
  <c r="I256" i="44"/>
  <c r="H256" i="44"/>
  <c r="G256" i="44"/>
  <c r="B256" i="44"/>
  <c r="I255" i="44"/>
  <c r="H255" i="44"/>
  <c r="G255" i="44"/>
  <c r="B255" i="44"/>
  <c r="I254" i="44"/>
  <c r="H254" i="44"/>
  <c r="G254" i="44"/>
  <c r="B254" i="44"/>
  <c r="M253" i="44"/>
  <c r="N253" i="44" s="1"/>
  <c r="L253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I251" i="44"/>
  <c r="H251" i="44"/>
  <c r="G251" i="44"/>
  <c r="B251" i="44"/>
  <c r="L250" i="44"/>
  <c r="H250" i="44"/>
  <c r="G250" i="44"/>
  <c r="B250" i="44"/>
  <c r="M249" i="44"/>
  <c r="N249" i="44" s="1"/>
  <c r="L249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I247" i="44"/>
  <c r="H247" i="44"/>
  <c r="G247" i="44"/>
  <c r="B247" i="44"/>
  <c r="M246" i="44"/>
  <c r="N246" i="44" s="1"/>
  <c r="I246" i="44"/>
  <c r="H246" i="44"/>
  <c r="G246" i="44"/>
  <c r="B246" i="44"/>
  <c r="M245" i="44"/>
  <c r="N245" i="44" s="1"/>
  <c r="L245" i="44"/>
  <c r="I245" i="44"/>
  <c r="H245" i="44"/>
  <c r="G245" i="44"/>
  <c r="B245" i="44"/>
  <c r="M244" i="44"/>
  <c r="N244" i="44" s="1"/>
  <c r="L244" i="44"/>
  <c r="H244" i="44"/>
  <c r="G244" i="44"/>
  <c r="B244" i="44"/>
  <c r="N243" i="44"/>
  <c r="M243" i="44"/>
  <c r="L243" i="44"/>
  <c r="I243" i="44"/>
  <c r="H243" i="44"/>
  <c r="G243" i="44"/>
  <c r="B243" i="44"/>
  <c r="L242" i="44"/>
  <c r="I242" i="44"/>
  <c r="H242" i="44"/>
  <c r="G242" i="44"/>
  <c r="B242" i="44"/>
  <c r="M241" i="44"/>
  <c r="N241" i="44" s="1"/>
  <c r="L241" i="44"/>
  <c r="I241" i="44"/>
  <c r="H241" i="44"/>
  <c r="G241" i="44"/>
  <c r="B241" i="44"/>
  <c r="M240" i="44"/>
  <c r="N240" i="44" s="1"/>
  <c r="I240" i="44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I238" i="44"/>
  <c r="H238" i="44"/>
  <c r="G238" i="44"/>
  <c r="B238" i="44"/>
  <c r="M237" i="44"/>
  <c r="N237" i="44" s="1"/>
  <c r="L237" i="44"/>
  <c r="I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I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L233" i="44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I230" i="44"/>
  <c r="H230" i="44"/>
  <c r="G230" i="44"/>
  <c r="B230" i="44"/>
  <c r="M229" i="44"/>
  <c r="N229" i="44" s="1"/>
  <c r="L229" i="44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I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I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I222" i="44"/>
  <c r="H222" i="44"/>
  <c r="G222" i="44"/>
  <c r="B222" i="44"/>
  <c r="M221" i="44"/>
  <c r="N221" i="44" s="1"/>
  <c r="L221" i="44"/>
  <c r="I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I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I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N211" i="44"/>
  <c r="M211" i="44"/>
  <c r="L211" i="44"/>
  <c r="I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I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I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I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I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I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I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N171" i="44"/>
  <c r="M171" i="44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I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I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I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I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I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I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N120" i="44"/>
  <c r="M120" i="44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I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N112" i="44"/>
  <c r="M112" i="44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I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N107" i="44"/>
  <c r="M107" i="44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I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N96" i="44"/>
  <c r="M96" i="44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I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I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I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N75" i="44"/>
  <c r="M75" i="44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I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I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I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I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L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I36" i="44"/>
  <c r="H36" i="44"/>
  <c r="G36" i="44"/>
  <c r="B36" i="44"/>
  <c r="M35" i="44"/>
  <c r="N35" i="44" s="1"/>
  <c r="L35" i="44"/>
  <c r="I35" i="44"/>
  <c r="H35" i="44"/>
  <c r="G35" i="44"/>
  <c r="B35" i="44"/>
  <c r="H34" i="44"/>
  <c r="G34" i="44"/>
  <c r="B34" i="44"/>
  <c r="M33" i="44"/>
  <c r="N33" i="44" s="1"/>
  <c r="L33" i="44"/>
  <c r="H33" i="44"/>
  <c r="G33" i="44"/>
  <c r="B33" i="44"/>
  <c r="I32" i="44"/>
  <c r="H32" i="44"/>
  <c r="G32" i="44"/>
  <c r="B32" i="44"/>
  <c r="M31" i="44"/>
  <c r="N31" i="44" s="1"/>
  <c r="L31" i="44"/>
  <c r="I31" i="44"/>
  <c r="H31" i="44"/>
  <c r="G31" i="44"/>
  <c r="B31" i="44"/>
  <c r="H30" i="44"/>
  <c r="G30" i="44"/>
  <c r="B30" i="44"/>
  <c r="M29" i="44"/>
  <c r="N29" i="44" s="1"/>
  <c r="L29" i="44"/>
  <c r="H29" i="44"/>
  <c r="G29" i="44"/>
  <c r="B29" i="44"/>
  <c r="I28" i="44"/>
  <c r="H28" i="44"/>
  <c r="G28" i="44"/>
  <c r="B28" i="44"/>
  <c r="M27" i="44"/>
  <c r="N27" i="44" s="1"/>
  <c r="L27" i="44"/>
  <c r="I27" i="44"/>
  <c r="H27" i="44"/>
  <c r="G27" i="44"/>
  <c r="B27" i="44"/>
  <c r="H26" i="44"/>
  <c r="G26" i="44"/>
  <c r="B26" i="44"/>
  <c r="M25" i="44"/>
  <c r="N25" i="44" s="1"/>
  <c r="L25" i="44"/>
  <c r="H25" i="44"/>
  <c r="G25" i="44"/>
  <c r="B25" i="44"/>
  <c r="I24" i="44"/>
  <c r="H24" i="44"/>
  <c r="G24" i="44"/>
  <c r="B24" i="44"/>
  <c r="M23" i="44"/>
  <c r="N23" i="44" s="1"/>
  <c r="L23" i="44"/>
  <c r="I23" i="44"/>
  <c r="H23" i="44"/>
  <c r="G23" i="44"/>
  <c r="B23" i="44"/>
  <c r="H22" i="44"/>
  <c r="G22" i="44"/>
  <c r="B22" i="44"/>
  <c r="M21" i="44"/>
  <c r="N21" i="44" s="1"/>
  <c r="L21" i="44"/>
  <c r="H21" i="44"/>
  <c r="G21" i="44"/>
  <c r="B21" i="44"/>
  <c r="H20" i="44"/>
  <c r="G20" i="44"/>
  <c r="B20" i="44"/>
  <c r="I19" i="44"/>
  <c r="H19" i="44"/>
  <c r="G19" i="44"/>
  <c r="B19" i="44"/>
  <c r="H18" i="44"/>
  <c r="G18" i="44"/>
  <c r="B18" i="44"/>
  <c r="I17" i="44"/>
  <c r="H17" i="44"/>
  <c r="G17" i="44"/>
  <c r="B17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I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3" i="3"/>
  <c r="A312" i="50"/>
  <c r="A314" i="33"/>
  <c r="A320" i="33"/>
  <c r="A316" i="50"/>
  <c r="A312" i="33"/>
  <c r="E22" i="3"/>
  <c r="A318" i="33"/>
  <c r="A318" i="50"/>
  <c r="E21" i="3"/>
  <c r="A320" i="50"/>
  <c r="E25" i="3"/>
  <c r="A314" i="50"/>
  <c r="A316" i="33"/>
  <c r="L6" i="44" l="1"/>
  <c r="L19" i="44"/>
  <c r="L18" i="44"/>
  <c r="L17" i="44"/>
  <c r="L16" i="44"/>
  <c r="L22" i="44"/>
  <c r="L24" i="44"/>
  <c r="L26" i="44"/>
  <c r="L28" i="44"/>
  <c r="L30" i="44"/>
  <c r="L32" i="44"/>
  <c r="L34" i="44"/>
  <c r="L36" i="44"/>
  <c r="L20" i="44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52" i="30" l="1"/>
  <c r="A151" i="30"/>
  <c r="A150" i="30"/>
  <c r="A148" i="30"/>
  <c r="A146" i="30"/>
  <c r="A147" i="30"/>
  <c r="A144" i="30"/>
  <c r="A143" i="30"/>
  <c r="A142" i="30"/>
  <c r="A140" i="30"/>
  <c r="A138" i="30"/>
  <c r="A139" i="30"/>
  <c r="A68" i="30"/>
  <c r="A67" i="30"/>
  <c r="A66" i="30"/>
  <c r="A70" i="30" s="1"/>
  <c r="A64" i="30"/>
  <c r="A63" i="30"/>
  <c r="A62" i="30"/>
  <c r="A60" i="30"/>
  <c r="A58" i="30"/>
  <c r="A59" i="30"/>
  <c r="A56" i="30"/>
  <c r="A54" i="30"/>
  <c r="A55" i="30"/>
  <c r="A48" i="30"/>
  <c r="A46" i="30"/>
  <c r="A47" i="30"/>
  <c r="A44" i="30"/>
  <c r="A42" i="30"/>
  <c r="A43" i="30"/>
  <c r="A40" i="30"/>
  <c r="A39" i="30"/>
  <c r="A38" i="30"/>
  <c r="A36" i="30"/>
  <c r="A34" i="30"/>
  <c r="A35" i="30"/>
  <c r="A32" i="30"/>
  <c r="A30" i="30"/>
  <c r="A31" i="30"/>
  <c r="A28" i="30"/>
  <c r="A27" i="30"/>
  <c r="A26" i="30"/>
  <c r="A24" i="30"/>
  <c r="A23" i="30"/>
  <c r="A22" i="30"/>
  <c r="A20" i="30"/>
  <c r="A19" i="30"/>
  <c r="A18" i="30"/>
  <c r="A16" i="30"/>
  <c r="A14" i="30"/>
  <c r="A15" i="30"/>
  <c r="A104" i="30"/>
  <c r="A102" i="30"/>
  <c r="A103" i="30"/>
  <c r="A136" i="30"/>
  <c r="A135" i="30"/>
  <c r="A134" i="30"/>
  <c r="A76" i="30"/>
  <c r="A74" i="30"/>
  <c r="A75" i="30"/>
  <c r="A108" i="30"/>
  <c r="A107" i="30"/>
  <c r="A106" i="30"/>
  <c r="A12" i="30"/>
  <c r="A11" i="30"/>
  <c r="A10" i="30"/>
  <c r="A112" i="30"/>
  <c r="A111" i="30"/>
  <c r="A110" i="30"/>
  <c r="A128" i="30"/>
  <c r="A126" i="30"/>
  <c r="A127" i="30"/>
  <c r="A52" i="30"/>
  <c r="A50" i="30"/>
  <c r="A51" i="30"/>
  <c r="A88" i="30"/>
  <c r="A86" i="30"/>
  <c r="A87" i="30"/>
  <c r="A120" i="30"/>
  <c r="A118" i="30"/>
  <c r="A119" i="30"/>
  <c r="A92" i="30"/>
  <c r="A90" i="30"/>
  <c r="A91" i="30"/>
  <c r="A124" i="30"/>
  <c r="A122" i="30"/>
  <c r="A123" i="30"/>
  <c r="A80" i="30"/>
  <c r="A79" i="30"/>
  <c r="A78" i="30"/>
  <c r="A96" i="30"/>
  <c r="A94" i="30"/>
  <c r="A95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72" i="30"/>
  <c r="A71" i="30"/>
  <c r="A8" i="30"/>
  <c r="A7" i="30"/>
  <c r="A27" i="33"/>
</calcChain>
</file>

<file path=xl/sharedStrings.xml><?xml version="1.0" encoding="utf-8"?>
<sst xmlns="http://schemas.openxmlformats.org/spreadsheetml/2006/main" count="3499" uniqueCount="1900">
  <si>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</si>
  <si>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</si>
  <si>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</si>
  <si>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</si>
  <si>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</si>
  <si>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</si>
  <si>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</si>
  <si>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</si>
  <si>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</si>
  <si>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</si>
  <si>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</si>
  <si>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</si>
  <si>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</si>
  <si>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</si>
  <si>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</si>
  <si>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</si>
  <si>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</si>
  <si>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</si>
  <si>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</si>
  <si>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</si>
  <si>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</si>
  <si>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</si>
  <si>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</si>
  <si>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</si>
  <si>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</si>
  <si>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</si>
  <si>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</si>
  <si>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</si>
  <si>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</si>
  <si>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</si>
  <si>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</si>
  <si>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</si>
  <si>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</si>
  <si>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</si>
  <si>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</si>
  <si>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</si>
  <si>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</si>
  <si>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</si>
  <si>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</si>
  <si>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</si>
  <si>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</si>
  <si>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</si>
  <si>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</si>
  <si>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</si>
  <si>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</si>
  <si>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</si>
  <si>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</si>
  <si>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</si>
  <si>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</si>
  <si>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</si>
  <si>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</si>
  <si>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</si>
  <si>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</si>
  <si>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</si>
  <si>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</si>
  <si>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</si>
  <si>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</si>
  <si>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</si>
  <si>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</si>
  <si>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</si>
  <si>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</si>
  <si>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</si>
  <si>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</si>
  <si>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</si>
  <si>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</si>
  <si>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</si>
  <si>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</si>
  <si>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</si>
  <si>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</si>
  <si>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</si>
  <si>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</si>
  <si>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</si>
  <si>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</si>
  <si>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</si>
  <si>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</si>
  <si>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</si>
  <si>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</si>
  <si>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</si>
  <si>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</si>
  <si>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</si>
  <si>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</si>
  <si>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</si>
  <si>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</si>
  <si>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</si>
  <si>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</si>
  <si>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</si>
  <si>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</si>
  <si>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</si>
  <si>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</si>
  <si>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</si>
  <si>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</si>
  <si>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</si>
  <si>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</si>
  <si>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</si>
  <si>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</si>
  <si>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</si>
  <si>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</si>
  <si>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</si>
  <si>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</si>
  <si>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</si>
  <si>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</si>
  <si>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</si>
  <si>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</si>
  <si>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</si>
  <si>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</si>
  <si>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</si>
  <si>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</si>
  <si>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</si>
  <si>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</si>
  <si>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</si>
  <si>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</si>
  <si>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</si>
  <si>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</si>
  <si>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</si>
  <si>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</si>
  <si>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</si>
  <si>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</si>
  <si>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</si>
  <si>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</si>
  <si>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</si>
  <si>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</si>
  <si>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</si>
  <si>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</si>
  <si>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</si>
  <si>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</si>
  <si>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</si>
  <si>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</si>
  <si>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</si>
  <si>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</si>
  <si>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</si>
  <si>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</si>
  <si>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</si>
  <si>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</si>
  <si>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</si>
  <si>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</si>
  <si>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</si>
  <si>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</si>
  <si>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</si>
  <si>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</si>
  <si>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</si>
  <si>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</si>
  <si>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</si>
  <si>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</si>
  <si>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</si>
  <si>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</si>
  <si>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</si>
  <si>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</si>
  <si>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</si>
  <si>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</si>
  <si>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</si>
  <si>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</si>
  <si>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</si>
  <si>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</si>
  <si>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</si>
  <si>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</si>
  <si>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</si>
  <si>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</si>
  <si>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</si>
  <si>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</si>
  <si>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</si>
  <si>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</si>
  <si>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</si>
  <si>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</si>
  <si>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</si>
  <si>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</si>
  <si>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</si>
  <si>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</si>
  <si>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</si>
  <si>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</si>
  <si>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</si>
  <si>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</si>
  <si>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</si>
  <si>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</si>
  <si>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</si>
  <si>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</si>
  <si>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</si>
  <si>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</si>
  <si>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</si>
  <si>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</si>
  <si>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</si>
  <si>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</si>
  <si>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</si>
  <si>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</si>
  <si>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</si>
  <si>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</si>
  <si>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</si>
  <si>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</si>
  <si>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</si>
  <si>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</si>
  <si>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</si>
  <si>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</si>
  <si>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</si>
  <si>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</si>
  <si>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</si>
  <si>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</si>
  <si>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</si>
  <si>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</si>
  <si>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</si>
  <si>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</si>
  <si>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</si>
  <si>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</si>
  <si>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</si>
  <si>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</si>
  <si>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</si>
  <si>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</si>
  <si>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</si>
  <si>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</si>
  <si>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</si>
  <si>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</si>
  <si>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</si>
  <si>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</si>
  <si>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</si>
  <si>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</si>
  <si>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</si>
  <si>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</si>
  <si>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</si>
  <si>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</si>
  <si>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</si>
  <si>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</si>
  <si>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</si>
  <si>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</si>
  <si>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</si>
  <si>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</si>
  <si>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</si>
  <si>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</si>
  <si>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</si>
  <si>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</si>
  <si>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</si>
  <si>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</si>
  <si>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</si>
  <si>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</si>
  <si>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</si>
  <si>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</si>
  <si>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</si>
  <si>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</si>
  <si>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</si>
  <si>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</si>
  <si>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</si>
  <si>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</si>
  <si>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</si>
  <si>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</si>
  <si>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</si>
  <si>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</si>
  <si>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</si>
  <si>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</si>
  <si>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</si>
  <si>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</si>
  <si>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</si>
  <si>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</si>
  <si>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</si>
  <si>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</si>
  <si>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</si>
  <si>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</si>
  <si>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</si>
  <si>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</si>
  <si>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</si>
  <si>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</si>
  <si>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</si>
  <si>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</si>
  <si>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</si>
  <si>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</si>
  <si>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</si>
  <si>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</si>
  <si>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</si>
  <si>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</si>
  <si>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</si>
  <si>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</si>
  <si>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</si>
  <si>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</si>
  <si>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</si>
  <si>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</si>
  <si>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</si>
  <si>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</si>
  <si>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</si>
  <si>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</si>
  <si>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</si>
  <si>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</si>
  <si>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</si>
  <si>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</si>
  <si>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</si>
  <si>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</si>
  <si>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</si>
  <si>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</si>
  <si>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</si>
  <si>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</si>
  <si>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</si>
  <si>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</si>
  <si>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</si>
  <si>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</si>
  <si>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</si>
  <si>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</si>
  <si>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</si>
  <si>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</si>
  <si>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</si>
  <si>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</si>
  <si>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</si>
  <si>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</si>
  <si>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</si>
  <si>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</si>
  <si>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</si>
  <si>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</si>
  <si>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</si>
  <si>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</si>
  <si>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</si>
  <si>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</si>
  <si>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</si>
  <si>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</si>
  <si>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</si>
  <si>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</si>
  <si>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</si>
  <si>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</si>
  <si>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</si>
  <si>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</si>
  <si>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</si>
  <si>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</si>
  <si>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</si>
  <si>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</si>
  <si>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</si>
  <si>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</si>
  <si>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</si>
  <si>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</si>
  <si>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</si>
  <si>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</si>
  <si>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</si>
  <si>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</si>
  <si>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</si>
  <si>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</si>
  <si>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</si>
  <si>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</si>
  <si>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</si>
  <si>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</si>
  <si>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</si>
  <si>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</si>
  <si>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</si>
  <si>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</si>
  <si>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</si>
  <si>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</si>
  <si>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</si>
  <si>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</si>
  <si>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</si>
  <si>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</si>
  <si>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</si>
  <si>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</si>
  <si>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</si>
  <si>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</si>
  <si>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</si>
  <si>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</si>
  <si>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</si>
  <si>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</si>
  <si>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</si>
  <si>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</si>
  <si>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</si>
  <si>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</si>
  <si>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</si>
  <si>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</si>
  <si>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</si>
  <si>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</si>
  <si>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</si>
  <si>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</si>
  <si>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</si>
  <si>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</si>
  <si>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</si>
  <si>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</si>
  <si>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</si>
  <si>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</si>
  <si>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</si>
  <si>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</si>
  <si>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</si>
  <si>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</si>
  <si>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</si>
  <si>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</si>
  <si>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</si>
  <si>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</si>
  <si>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</si>
  <si>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</si>
  <si>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</si>
  <si>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</si>
  <si>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</si>
  <si>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</si>
  <si>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</si>
  <si>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</si>
  <si>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</si>
  <si>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</si>
  <si>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</si>
  <si>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</si>
  <si>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</si>
  <si>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</si>
  <si>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</si>
  <si>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</si>
  <si>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</si>
  <si>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</si>
  <si>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</si>
  <si>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</si>
  <si>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</si>
  <si>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</si>
  <si>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</si>
  <si>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</si>
  <si>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</si>
  <si>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</si>
  <si>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</si>
  <si>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</si>
  <si>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</si>
  <si>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</si>
  <si>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</si>
  <si>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</si>
  <si>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</si>
  <si>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</si>
  <si>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</si>
  <si>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</si>
  <si>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</si>
  <si>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</si>
  <si>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</si>
  <si>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</si>
  <si>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</si>
  <si>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</si>
  <si>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</si>
  <si>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</si>
  <si>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</si>
  <si>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</si>
  <si>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</si>
  <si>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</si>
  <si>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</si>
  <si>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</si>
  <si>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</si>
  <si>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</si>
  <si>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</si>
  <si>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</si>
  <si>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</si>
  <si>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</si>
  <si>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</si>
  <si>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</si>
  <si>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</si>
  <si>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</si>
  <si>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</si>
  <si>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</si>
  <si>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</si>
  <si>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</si>
  <si>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</si>
  <si>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</si>
  <si>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</si>
  <si>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</si>
  <si>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</si>
  <si>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</si>
  <si>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</si>
  <si>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</si>
  <si>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</si>
  <si>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</si>
  <si>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</si>
  <si>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</si>
  <si>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</si>
  <si>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</si>
  <si>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</si>
  <si>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</si>
  <si>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</si>
  <si>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</si>
  <si>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</si>
  <si>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</si>
  <si>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</si>
  <si>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</si>
  <si>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</si>
  <si>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</si>
  <si>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</si>
  <si>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</si>
  <si>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</si>
  <si>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</si>
  <si>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</si>
  <si>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</si>
  <si>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</si>
  <si>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</si>
  <si>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</si>
  <si>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</si>
  <si>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</si>
  <si>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</si>
  <si>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</si>
  <si>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</si>
  <si>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</si>
  <si>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</si>
  <si>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</si>
  <si>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</si>
  <si>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</si>
  <si>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</si>
  <si>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</si>
  <si>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</si>
  <si>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</si>
  <si>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</si>
  <si>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</si>
  <si>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</si>
  <si>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</si>
  <si>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</si>
  <si>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</si>
  <si>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</si>
  <si>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</si>
  <si>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</si>
  <si>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</si>
  <si>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</si>
  <si>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</si>
  <si>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</si>
  <si>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</si>
  <si>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</si>
  <si>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</si>
  <si>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</si>
  <si>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</si>
  <si>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</si>
  <si>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</si>
  <si>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</si>
  <si>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</si>
  <si>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</si>
  <si>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</si>
  <si>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</si>
  <si>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</si>
  <si>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</si>
  <si>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</si>
  <si>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</si>
  <si>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</si>
  <si>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</si>
  <si>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</si>
  <si>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</si>
  <si>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</si>
  <si>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</si>
  <si>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</si>
  <si>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</si>
  <si>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</si>
  <si>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</si>
  <si>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</si>
  <si>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</si>
  <si>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</si>
  <si>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</si>
  <si>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</si>
  <si>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</si>
  <si>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</si>
  <si>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</si>
  <si>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</si>
  <si>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</si>
  <si>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</si>
  <si>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</si>
  <si>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</si>
  <si>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</si>
  <si>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</si>
  <si>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</si>
  <si>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</si>
  <si>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</si>
  <si>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</si>
  <si>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</si>
  <si>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</si>
  <si>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</si>
  <si>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</si>
  <si>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</si>
  <si>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</si>
  <si>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</si>
  <si>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</si>
  <si>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</si>
  <si>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</si>
  <si>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</si>
  <si>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</si>
  <si>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</si>
  <si>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</si>
  <si>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</si>
  <si>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</si>
  <si>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</si>
  <si>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</si>
  <si>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</si>
  <si>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</si>
  <si>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</si>
  <si>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</si>
  <si>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</si>
  <si>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</si>
  <si>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</si>
  <si>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</si>
  <si>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</si>
  <si>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</si>
  <si>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</si>
  <si>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</si>
  <si>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</si>
  <si>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</si>
  <si>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</si>
  <si>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</si>
  <si>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</si>
  <si>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</si>
  <si>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</si>
  <si>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</si>
  <si>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</si>
  <si>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</si>
  <si>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</si>
  <si>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</si>
  <si>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</si>
  <si>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</si>
  <si>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</si>
  <si>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</si>
  <si>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</si>
  <si>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</si>
  <si>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</si>
  <si>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</si>
  <si>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</si>
  <si>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</si>
  <si>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</si>
  <si>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</si>
  <si>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</si>
  <si>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</si>
  <si>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</si>
  <si>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</si>
  <si>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</si>
  <si>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</si>
  <si>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</si>
  <si>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</si>
  <si>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</si>
  <si>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</si>
  <si>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</si>
  <si>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</si>
  <si>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</si>
  <si>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</si>
  <si>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</si>
  <si>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</si>
  <si>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</si>
  <si>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</si>
  <si>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</si>
  <si>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</si>
  <si>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</si>
  <si>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</si>
  <si>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</si>
  <si>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</si>
  <si>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</si>
  <si>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</si>
  <si>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</si>
  <si>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</si>
  <si>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</si>
  <si>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</si>
  <si>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</si>
  <si>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</si>
  <si>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</si>
  <si>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</si>
  <si>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</si>
  <si>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</si>
  <si>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</si>
  <si>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</si>
  <si>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</si>
  <si>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</si>
  <si>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</si>
  <si>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</si>
  <si>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</si>
  <si>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</si>
  <si>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</si>
  <si>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</si>
  <si>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</si>
  <si>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</si>
  <si>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</si>
  <si>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</si>
  <si>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</si>
  <si>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</si>
  <si>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</si>
  <si>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</si>
  <si>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</si>
  <si>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</si>
  <si>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</si>
  <si>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</si>
  <si>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</si>
  <si>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</si>
  <si>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</si>
  <si>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</si>
  <si>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</si>
  <si>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</si>
  <si>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</si>
  <si>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</si>
  <si>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</si>
  <si>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</si>
  <si>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</si>
  <si>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</si>
  <si>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</si>
  <si>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</si>
  <si>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</si>
  <si>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</si>
  <si>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</si>
  <si>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</si>
  <si>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</si>
  <si>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</si>
  <si>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</si>
  <si>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</si>
  <si>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</si>
  <si>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</si>
  <si>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</si>
  <si>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</si>
  <si>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</si>
  <si>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</si>
  <si>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</si>
  <si>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</si>
  <si>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</si>
  <si>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</si>
  <si>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</si>
  <si>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</si>
  <si>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</si>
  <si>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</si>
  <si>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</si>
  <si>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</si>
  <si>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</si>
  <si>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</si>
  <si>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</si>
  <si>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</si>
  <si>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</si>
  <si>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</si>
  <si>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</si>
  <si>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</si>
  <si>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</si>
  <si>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</si>
  <si>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</si>
  <si>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</si>
  <si>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</si>
  <si>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</si>
  <si>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</si>
  <si>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</si>
  <si>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</si>
  <si>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</si>
  <si>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</si>
  <si>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</si>
  <si>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</si>
  <si>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</si>
  <si>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</si>
  <si>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</si>
  <si>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</si>
  <si>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</si>
  <si>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</si>
  <si>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</si>
  <si>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</si>
  <si>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</si>
  <si>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</si>
  <si>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</si>
  <si>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</si>
  <si>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</si>
  <si>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</si>
  <si>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</si>
  <si>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</si>
  <si>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</si>
  <si>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</si>
  <si>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</si>
  <si>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</si>
  <si>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</si>
  <si>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</si>
  <si>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</si>
  <si>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</si>
  <si>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</si>
  <si>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</si>
  <si>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</si>
  <si>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</si>
  <si>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</si>
  <si>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</si>
  <si>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</si>
  <si>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</si>
  <si>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</si>
  <si>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</si>
  <si>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</si>
  <si>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</si>
  <si>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</si>
  <si>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</si>
  <si>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</si>
  <si>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</si>
  <si>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</si>
  <si>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</si>
  <si>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</si>
  <si>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</si>
  <si>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</si>
  <si>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</si>
  <si>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</si>
  <si>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</si>
  <si>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</si>
  <si>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</si>
  <si>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</si>
  <si>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</si>
  <si>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</si>
  <si>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</si>
  <si>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</si>
  <si>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</si>
  <si>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</si>
  <si>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</si>
  <si>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</si>
  <si>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</si>
  <si>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</si>
  <si>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</si>
  <si>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</si>
  <si>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</si>
  <si>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</si>
  <si>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</si>
  <si>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</si>
  <si>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</si>
  <si>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</si>
  <si>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</si>
  <si>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</si>
  <si>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</si>
  <si>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</si>
  <si>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</si>
  <si>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</si>
  <si>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</si>
  <si>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</si>
  <si>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</si>
  <si>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</si>
  <si>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</si>
  <si>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</si>
  <si>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</si>
  <si>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</si>
  <si>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</si>
  <si>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</si>
  <si>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</si>
  <si>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</si>
  <si>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</si>
  <si>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</si>
  <si>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</si>
  <si>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</si>
  <si>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</si>
  <si>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</si>
  <si>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</si>
  <si>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</si>
  <si>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</si>
  <si>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</si>
  <si>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</si>
  <si>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</si>
  <si>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</si>
  <si>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</si>
  <si>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</si>
  <si>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</si>
  <si>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</si>
  <si>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</si>
  <si>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</si>
  <si>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</si>
  <si>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</si>
  <si>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</si>
  <si>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</si>
  <si>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</si>
  <si>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</si>
  <si>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</si>
  <si>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</si>
  <si>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</si>
  <si>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</si>
  <si>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</si>
  <si>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</si>
  <si>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</si>
  <si>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</si>
  <si>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</si>
  <si>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</si>
  <si>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</si>
  <si>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</si>
  <si>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</si>
  <si>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</si>
  <si>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</si>
  <si>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</si>
  <si>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</si>
  <si>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</si>
  <si>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</si>
  <si>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</si>
  <si>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</si>
  <si>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</si>
  <si>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</si>
  <si>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</si>
  <si>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</si>
  <si>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</si>
  <si>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</si>
  <si>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</si>
  <si>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</si>
  <si>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</si>
  <si>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</si>
  <si>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</si>
  <si>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</si>
  <si>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</si>
  <si>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</si>
  <si>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</si>
  <si>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</si>
  <si>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</si>
  <si>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</si>
  <si>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</si>
  <si>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</si>
  <si>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</si>
  <si>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</si>
  <si>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</si>
  <si>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</si>
  <si>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</si>
  <si>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</si>
  <si>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</si>
  <si>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</si>
  <si>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</si>
  <si>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</si>
  <si>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</si>
  <si>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</si>
  <si>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</si>
  <si>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</si>
  <si>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</si>
  <si>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</si>
  <si>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</si>
  <si>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</si>
  <si>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</si>
  <si>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</si>
  <si>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</si>
  <si>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</si>
  <si>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</si>
  <si>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</si>
  <si>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</si>
  <si>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</si>
  <si>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</si>
  <si>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</si>
  <si>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</si>
  <si>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</si>
  <si>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</si>
  <si>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</si>
  <si>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</si>
  <si>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</si>
  <si>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</si>
  <si>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</si>
  <si>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</si>
  <si>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</si>
  <si>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</si>
  <si>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</si>
  <si>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</si>
  <si>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</si>
  <si>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</si>
  <si>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</si>
  <si>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</si>
  <si>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</si>
  <si>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</si>
  <si>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</si>
  <si>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</si>
  <si>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</si>
  <si>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</si>
  <si>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</si>
  <si>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</si>
  <si>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</si>
  <si>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</si>
  <si>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</si>
  <si>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</si>
  <si>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</si>
  <si>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</si>
  <si>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</si>
  <si>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</si>
  <si>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</si>
  <si>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</si>
  <si>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</si>
  <si>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</si>
  <si>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</si>
  <si>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</si>
  <si>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</si>
  <si>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</si>
  <si>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</si>
  <si>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</si>
  <si>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</si>
  <si>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</si>
  <si>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</si>
  <si>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</si>
  <si>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</si>
  <si>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</si>
  <si>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</si>
  <si>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</si>
  <si>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</si>
  <si>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</si>
  <si>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</si>
  <si>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</si>
  <si>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</si>
  <si>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</si>
  <si>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</si>
  <si>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</si>
  <si>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</si>
  <si>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</si>
  <si>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</si>
  <si>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</si>
  <si>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</si>
  <si>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</si>
  <si>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</si>
  <si>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</si>
  <si>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</si>
  <si>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</si>
  <si>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</si>
  <si>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</si>
  <si>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</si>
  <si>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</si>
  <si>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</si>
  <si>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</si>
  <si>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</si>
  <si>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</si>
  <si>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</si>
  <si>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</si>
  <si>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</si>
  <si>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</si>
  <si>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</si>
  <si>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</si>
  <si>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</si>
  <si>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</si>
  <si>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</si>
  <si>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</si>
  <si>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</si>
  <si>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</si>
  <si>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</si>
  <si>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</si>
  <si>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</si>
  <si>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</si>
  <si>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</si>
  <si>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</si>
  <si>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</si>
  <si>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</si>
  <si>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</si>
  <si>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</si>
  <si>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</si>
  <si>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</si>
  <si>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</si>
  <si>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</si>
  <si>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</si>
  <si>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</si>
  <si>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</si>
  <si>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</si>
  <si>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</si>
  <si>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</si>
  <si>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</si>
  <si>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</si>
  <si>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</si>
  <si>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</si>
  <si>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</si>
  <si>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</si>
  <si>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</si>
  <si>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</si>
  <si>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</si>
  <si>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</si>
  <si>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</si>
  <si>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</si>
  <si>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</si>
  <si>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</si>
  <si>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</si>
  <si>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</si>
  <si>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</si>
  <si>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</si>
  <si>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</si>
  <si>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</si>
  <si>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</si>
  <si>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</si>
  <si>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</si>
  <si>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</si>
  <si>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</si>
  <si>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</si>
  <si>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</si>
  <si>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</si>
  <si>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</si>
  <si>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</si>
  <si>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</si>
  <si>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</si>
  <si>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</si>
  <si>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</si>
  <si>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</si>
  <si>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</si>
  <si>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</si>
  <si>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</si>
  <si>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</si>
  <si>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</si>
  <si>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</si>
  <si>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</si>
  <si>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</si>
  <si>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</si>
  <si>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</si>
  <si>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</si>
  <si>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</si>
  <si>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</si>
  <si>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</si>
  <si>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</si>
  <si>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</si>
  <si>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</si>
  <si>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</si>
  <si>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</si>
  <si>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</si>
  <si>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</si>
  <si>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</si>
  <si>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</si>
  <si>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</si>
  <si>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</si>
  <si>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</si>
  <si>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</si>
  <si>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</si>
  <si>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</si>
  <si>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</si>
  <si>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</si>
  <si>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</si>
  <si>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</si>
  <si>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</si>
  <si>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</si>
  <si>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</si>
  <si>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</si>
  <si>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</si>
  <si>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</si>
  <si>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</si>
  <si>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</si>
  <si>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</si>
  <si>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</si>
  <si>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</si>
  <si>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</si>
  <si>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</si>
  <si>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</si>
  <si>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</si>
  <si>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</si>
  <si>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</si>
  <si>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</si>
  <si>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</si>
  <si>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</si>
  <si>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</si>
  <si>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</si>
  <si>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</si>
  <si>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</si>
  <si>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</si>
  <si>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</si>
  <si>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</si>
  <si>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</si>
  <si>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</si>
  <si>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</si>
  <si>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</si>
  <si>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</si>
  <si>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</si>
  <si>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</si>
  <si>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</si>
  <si>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</si>
  <si>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</si>
  <si>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</si>
  <si>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</si>
  <si>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</si>
  <si>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</si>
  <si>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</si>
  <si>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</si>
  <si>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</si>
  <si>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</si>
  <si>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</si>
  <si>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</si>
  <si>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</si>
  <si>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</si>
  <si>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</si>
  <si>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</si>
  <si>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</si>
  <si>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</si>
  <si>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</si>
  <si>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</si>
  <si>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</si>
  <si>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</si>
  <si>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</si>
  <si>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</si>
  <si>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</si>
  <si>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</si>
  <si>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</si>
  <si>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</si>
  <si>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</si>
  <si>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</si>
  <si>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</si>
  <si>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</si>
  <si>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</si>
  <si>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</si>
  <si>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</si>
  <si>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</si>
  <si>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</si>
  <si>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</si>
  <si>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</si>
  <si>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</si>
  <si>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</si>
  <si>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</si>
  <si>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</si>
  <si>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</si>
  <si>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</si>
  <si>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</si>
  <si>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</si>
  <si>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</si>
  <si>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</si>
  <si>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</si>
  <si>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</si>
  <si>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</si>
  <si>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</si>
  <si>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</si>
  <si>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</si>
  <si>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</si>
  <si>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</si>
  <si>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</si>
  <si>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</si>
  <si>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</si>
  <si>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</si>
  <si>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</si>
  <si>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</si>
  <si>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</si>
  <si>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</si>
  <si>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</si>
  <si>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</si>
  <si>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</si>
  <si>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</si>
  <si>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</si>
  <si>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</si>
  <si>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</si>
  <si>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</si>
  <si>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</si>
  <si>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</si>
  <si>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</si>
  <si>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</si>
  <si>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</si>
  <si>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</si>
  <si>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</si>
  <si>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</si>
  <si>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</si>
  <si>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</si>
  <si>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</si>
  <si>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</si>
  <si>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</si>
  <si>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</si>
  <si>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</si>
  <si>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</si>
  <si>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</si>
  <si>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</si>
  <si>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</si>
  <si>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</si>
  <si>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</si>
  <si>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</si>
  <si>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</si>
  <si>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</si>
  <si>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</si>
  <si>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</si>
  <si>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</si>
  <si>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</si>
  <si>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</si>
  <si>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</si>
  <si>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</si>
  <si>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</si>
  <si>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</si>
  <si>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</si>
  <si>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</si>
  <si>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</si>
  <si>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</si>
  <si>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</si>
  <si>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</si>
  <si>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</si>
  <si>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</si>
  <si>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</si>
  <si>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</si>
  <si>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</si>
  <si>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</si>
  <si>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</si>
  <si>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</si>
  <si>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</si>
  <si>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</si>
  <si>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</si>
  <si>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</si>
  <si>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</si>
  <si>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</si>
  <si>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</si>
  <si>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</si>
  <si>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</si>
  <si>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</si>
  <si>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</si>
  <si>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</si>
  <si>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</si>
  <si>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</si>
  <si>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</si>
  <si>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</si>
  <si>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</si>
  <si>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</si>
  <si>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</si>
  <si>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</si>
  <si>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</si>
  <si>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</si>
  <si>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</si>
  <si>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</si>
  <si>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</si>
  <si>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</si>
  <si>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</si>
  <si>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</si>
  <si>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</si>
  <si>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</si>
  <si>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</si>
  <si>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</si>
  <si>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</si>
  <si>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</si>
  <si>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</si>
  <si>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</si>
  <si>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</si>
  <si>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</si>
  <si>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</si>
  <si>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</si>
  <si>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</si>
  <si>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</si>
  <si>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</si>
  <si>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</si>
  <si>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</si>
  <si>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</si>
  <si>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</si>
  <si>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</si>
  <si>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</si>
  <si>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</si>
  <si>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</si>
  <si>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</si>
  <si>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</si>
  <si>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</si>
  <si>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</si>
  <si>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</si>
  <si>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</si>
  <si>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</si>
  <si>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</si>
  <si>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</si>
  <si>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</si>
  <si>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</si>
  <si>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</si>
  <si>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</si>
  <si>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</si>
  <si>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</si>
  <si>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</si>
  <si>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</si>
  <si>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</si>
  <si>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</si>
  <si>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</si>
  <si>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</si>
  <si>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</si>
  <si>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</si>
  <si>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</si>
  <si>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</si>
  <si>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</si>
  <si>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</si>
  <si>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</si>
  <si>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</si>
  <si>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</si>
  <si>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</si>
  <si>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</si>
  <si>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</si>
  <si>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</si>
  <si>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</si>
  <si>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</si>
  <si>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</si>
  <si>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</si>
  <si>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</si>
  <si>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</si>
  <si>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</si>
  <si>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</si>
  <si>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</si>
  <si>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</si>
  <si>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</si>
  <si>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</si>
  <si>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</si>
  <si>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</si>
  <si>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</si>
  <si>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</si>
  <si>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</si>
  <si>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</si>
  <si>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</si>
  <si>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</si>
  <si>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</si>
  <si>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</si>
  <si>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</si>
  <si>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</si>
  <si>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</si>
  <si>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</si>
  <si>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</si>
  <si>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</si>
  <si>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</si>
  <si>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</si>
  <si>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</si>
  <si>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</si>
  <si>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</si>
  <si>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</si>
  <si>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</si>
  <si>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</si>
  <si>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</si>
  <si>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</si>
  <si>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</si>
  <si>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</si>
  <si>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</si>
  <si>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</si>
  <si>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</si>
  <si>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</si>
  <si>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</si>
  <si>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</si>
  <si>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</si>
  <si>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</si>
  <si>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</si>
  <si>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</si>
  <si>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</si>
  <si>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</si>
  <si>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</si>
  <si>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</si>
  <si>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</si>
  <si>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</si>
  <si>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/rollout_c9800_17.6.3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</si>
  <si>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</si>
  <si>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</si>
  <si>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</si>
  <si>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</si>
  <si>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</si>
  <si>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</si>
  <si>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</si>
  <si>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</si>
  <si>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</si>
  <si>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</si>
  <si>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</si>
  <si>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</si>
  <si>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</si>
  <si>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</si>
  <si>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</si>
  <si>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</si>
  <si>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</si>
  <si>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</si>
  <si>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</si>
  <si>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</si>
  <si>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</si>
  <si>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</si>
  <si>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</si>
  <si>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</si>
  <si>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</si>
  <si>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</si>
  <si>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</si>
  <si>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</si>
  <si>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</si>
  <si>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</si>
  <si>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</si>
  <si>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</si>
  <si>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</si>
  <si>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</si>
  <si>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</si>
  <si>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</si>
  <si>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</si>
  <si>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</si>
  <si>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</si>
  <si>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</si>
  <si>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</si>
  <si>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</si>
  <si>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</si>
  <si>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</si>
  <si>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</si>
  <si>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</si>
  <si>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</si>
  <si>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</si>
  <si>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</si>
  <si>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</si>
  <si>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</si>
  <si>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</si>
  <si>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</si>
  <si>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</si>
  <si>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</si>
  <si>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</si>
  <si>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</si>
  <si>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</si>
  <si>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</si>
  <si>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</si>
  <si>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</si>
  <si>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</si>
  <si>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</si>
  <si>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</si>
  <si>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</si>
  <si>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</si>
  <si>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</si>
  <si>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</si>
  <si>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</si>
  <si>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</si>
  <si>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</si>
  <si>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</si>
  <si>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</si>
  <si>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</si>
  <si>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</si>
  <si>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</si>
  <si>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</si>
  <si>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</si>
  <si>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</si>
  <si>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</si>
  <si>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</si>
  <si>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</si>
  <si>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</si>
  <si>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</si>
  <si>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</si>
  <si>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</si>
  <si>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</si>
  <si>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</si>
  <si>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</si>
  <si>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</si>
  <si>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</si>
  <si>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</si>
  <si>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</si>
  <si>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</si>
  <si>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</si>
  <si>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</si>
  <si>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</si>
  <si>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</si>
  <si>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</si>
  <si>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</si>
  <si>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</si>
  <si>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</si>
  <si>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</si>
  <si>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</si>
  <si>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</si>
  <si>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</si>
  <si>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</si>
  <si>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</si>
  <si>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</si>
  <si>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</si>
  <si>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</si>
  <si>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</si>
  <si>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</si>
  <si>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</si>
  <si>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</si>
  <si>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</si>
  <si>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</si>
  <si>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</si>
  <si>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</si>
  <si>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</si>
  <si>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</si>
  <si>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</si>
  <si>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</si>
  <si>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</si>
  <si>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</si>
  <si>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</si>
  <si>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</si>
  <si>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</si>
  <si>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</si>
  <si>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</si>
  <si>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</si>
  <si>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</si>
  <si>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</si>
  <si>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</si>
  <si>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</si>
  <si>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</si>
  <si>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</si>
  <si>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</si>
  <si>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</si>
  <si>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</si>
  <si>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</si>
  <si>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</si>
  <si>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</si>
  <si>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</si>
  <si>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</si>
  <si>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</si>
  <si>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</si>
  <si>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</si>
  <si>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</si>
  <si>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</si>
  <si>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</si>
  <si>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</si>
  <si>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</si>
  <si>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</si>
  <si>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</si>
  <si>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</si>
  <si>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</si>
  <si>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</si>
  <si>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</si>
  <si>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</si>
  <si>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</si>
  <si>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</si>
  <si>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</si>
  <si>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</si>
  <si>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</si>
  <si>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</si>
  <si>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</si>
  <si>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</si>
  <si>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</si>
  <si>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</si>
  <si>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</si>
  <si>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</si>
  <si>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</si>
  <si>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</si>
  <si>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</si>
  <si>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</si>
  <si>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</si>
  <si>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</si>
  <si>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</si>
  <si>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</si>
  <si>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</si>
  <si>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</si>
  <si>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</si>
  <si>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</si>
  <si>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</si>
  <si>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</si>
  <si>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</si>
  <si>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</si>
  <si>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</si>
  <si>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</si>
  <si>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</si>
  <si>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</si>
  <si>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</si>
  <si>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</si>
  <si>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</si>
  <si>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</si>
  <si>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</si>
  <si>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</si>
  <si>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</si>
  <si>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</si>
  <si>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</si>
  <si>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</si>
  <si>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</si>
  <si>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</si>
  <si>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</si>
  <si>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</si>
  <si>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</si>
  <si>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</si>
  <si>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</si>
  <si>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</si>
  <si>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</si>
  <si>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</si>
  <si>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</si>
  <si>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</si>
  <si>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</si>
  <si>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</si>
  <si>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</si>
  <si>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</si>
  <si>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</si>
  <si>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</si>
  <si>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</si>
  <si>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</si>
  <si>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</si>
  <si>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</si>
  <si>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</si>
  <si>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</si>
  <si>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</si>
  <si>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</si>
  <si>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</si>
  <si>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</si>
  <si>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</si>
  <si>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</si>
  <si>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</si>
  <si>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</si>
  <si>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</si>
  <si>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</si>
  <si>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</si>
  <si>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</si>
  <si>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</si>
  <si>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</si>
  <si>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</si>
  <si>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</si>
  <si>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</si>
  <si>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</si>
  <si>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</si>
  <si>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</si>
  <si>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</si>
  <si>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</si>
  <si>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</si>
  <si>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</si>
  <si>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</si>
  <si>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</si>
  <si>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</si>
  <si>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</si>
  <si>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</si>
  <si>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</si>
  <si>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</si>
  <si>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</si>
  <si>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</si>
  <si>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</si>
  <si>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</si>
  <si>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</si>
  <si>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</si>
  <si>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</si>
  <si>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</si>
  <si>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</si>
  <si>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</si>
  <si>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</si>
  <si>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</si>
  <si>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</si>
  <si>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</si>
  <si>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</si>
  <si>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</si>
  <si>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</si>
  <si>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</si>
  <si>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</si>
  <si>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</si>
  <si>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</si>
  <si>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</si>
  <si>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</si>
  <si>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</si>
  <si>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</si>
  <si>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</si>
  <si>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</si>
  <si>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</si>
  <si>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</si>
  <si>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</si>
  <si>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</si>
  <si>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</si>
  <si>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</si>
  <si>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</si>
  <si>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</si>
  <si>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</si>
  <si>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</si>
  <si>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</si>
  <si>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</si>
  <si>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</si>
  <si>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</si>
  <si>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</si>
  <si>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</si>
  <si>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</si>
  <si>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</si>
  <si>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</si>
  <si>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</si>
  <si>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</si>
  <si>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</si>
  <si>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</si>
  <si>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</si>
  <si>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</si>
  <si>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</si>
  <si>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</si>
  <si>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</si>
  <si>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</si>
  <si>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</si>
  <si>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</si>
  <si>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</si>
  <si>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</si>
  <si>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</si>
  <si>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</si>
  <si>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</si>
  <si>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</si>
  <si>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</si>
  <si>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</si>
  <si>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</si>
  <si>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</si>
  <si>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</si>
  <si>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</si>
  <si>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</si>
  <si>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</si>
  <si>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</si>
  <si>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</si>
  <si>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</si>
  <si>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</si>
  <si>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</si>
  <si>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</si>
  <si>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</si>
  <si>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</si>
  <si>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</si>
  <si>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</si>
  <si>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</si>
  <si>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</si>
  <si>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</si>
  <si>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</si>
  <si>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</si>
  <si>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</si>
  <si>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</si>
  <si>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</si>
  <si>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</si>
  <si>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</si>
  <si>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</si>
  <si>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</si>
  <si>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</si>
  <si>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</si>
  <si>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</si>
  <si>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</si>
  <si>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</si>
  <si>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</si>
  <si>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</si>
  <si>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</si>
  <si>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</si>
  <si>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</si>
  <si>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</si>
  <si>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</si>
  <si>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</si>
  <si>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</si>
  <si>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</si>
  <si>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</si>
  <si>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</si>
  <si>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</si>
  <si>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</si>
  <si>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</si>
  <si>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</si>
  <si>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</si>
  <si>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</si>
  <si>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</si>
  <si>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</si>
  <si>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</si>
  <si>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</si>
  <si>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</si>
  <si>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</si>
  <si>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</si>
  <si>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</si>
  <si>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</si>
  <si>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</si>
  <si>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</si>
  <si>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</si>
  <si>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</si>
  <si>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</si>
  <si>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</si>
  <si>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</si>
  <si>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</si>
  <si>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</si>
  <si>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9CD57D1DE58C</t>
  </si>
  <si>
    <t>9CD57D81B234</t>
  </si>
  <si>
    <t>9CD57D80BDBC</t>
  </si>
  <si>
    <t>9CD57D819C9C</t>
  </si>
  <si>
    <t>9CD57D809944</t>
  </si>
  <si>
    <t>9CD57D809B7C</t>
  </si>
  <si>
    <t>2C1A05AC2030</t>
  </si>
  <si>
    <t>9CD57D808538</t>
  </si>
  <si>
    <t>9CD57D808FCC</t>
  </si>
  <si>
    <t>1006ED44F984</t>
  </si>
  <si>
    <t>2C1A05AC2270</t>
  </si>
  <si>
    <t>1006ED53C4F0</t>
  </si>
  <si>
    <t>2C1A05AC1848</t>
  </si>
  <si>
    <t>9CD57D1DF1DC</t>
  </si>
  <si>
    <t>2C1A05AC1BF4</t>
  </si>
  <si>
    <t>1006ED53EEEC</t>
  </si>
  <si>
    <t>9CD57D80ABF0</t>
  </si>
  <si>
    <t>9CD57D80A464</t>
  </si>
  <si>
    <t>2C1A05AC8D0C</t>
  </si>
  <si>
    <t>9CD57DC05900</t>
  </si>
  <si>
    <t>10.33.97.112</t>
  </si>
  <si>
    <t>jg0NDRhNzQyY2E5Njk2NzJk</t>
  </si>
  <si>
    <t>488B0A779620</t>
  </si>
  <si>
    <t>488B0A7789C0</t>
  </si>
  <si>
    <t>488B0A779920</t>
  </si>
  <si>
    <t>488B0A779E4C</t>
  </si>
  <si>
    <t>488B0A779B00</t>
  </si>
  <si>
    <t>488B0A779678</t>
  </si>
  <si>
    <t>488B0A7797EC</t>
  </si>
  <si>
    <t>488B0A7799D8</t>
  </si>
  <si>
    <t>488B0A77987C</t>
  </si>
  <si>
    <t>488B0A77907C</t>
  </si>
  <si>
    <t>488B0A779C40</t>
  </si>
  <si>
    <t>488B0A779E84</t>
  </si>
  <si>
    <t>488B0A7788DC</t>
  </si>
  <si>
    <t>488B0A7796DC</t>
  </si>
  <si>
    <t>488B0A779874</t>
  </si>
  <si>
    <t>488B0A778774</t>
  </si>
  <si>
    <t>488B0A779578</t>
  </si>
  <si>
    <t>FCW2549Y0TD</t>
  </si>
  <si>
    <t>FCW2550Y0AL</t>
  </si>
  <si>
    <t>FGL2631LJ6F</t>
  </si>
  <si>
    <t>FGL2631LHN6</t>
  </si>
  <si>
    <t>FGL2631LHD9</t>
  </si>
  <si>
    <t>FGL2631LH4H</t>
  </si>
  <si>
    <t>FGL2631LH75</t>
  </si>
  <si>
    <t>FGL2631LHG9</t>
  </si>
  <si>
    <t>FGL2631LJ9R</t>
  </si>
  <si>
    <t>FGL2631LGXP</t>
  </si>
  <si>
    <t>FGL2631LJ75</t>
  </si>
  <si>
    <t>FCW2549YB96</t>
  </si>
  <si>
    <t>FGL2631LHQL</t>
  </si>
  <si>
    <t>FGL2631LHYY</t>
  </si>
  <si>
    <t>FGL2631LH0P</t>
  </si>
  <si>
    <t>FCW2550Y15P</t>
  </si>
  <si>
    <t>FGL2631LHTS</t>
  </si>
  <si>
    <t>FCW2549Y9YY</t>
  </si>
  <si>
    <t>FCW2549YA0P</t>
  </si>
  <si>
    <t>FCW2546Y4WJ</t>
  </si>
  <si>
    <t>FCW2549YA3N</t>
  </si>
  <si>
    <t>FCW2549YB8U</t>
  </si>
  <si>
    <t>FCW2546Y6DV</t>
  </si>
  <si>
    <t>FCW2546Y6BW</t>
  </si>
  <si>
    <t>FCW2546Y6CR</t>
  </si>
  <si>
    <t>FCW2546Y6D9</t>
  </si>
  <si>
    <t>FCW2549YB55</t>
  </si>
  <si>
    <t>FCW2546Y4TL</t>
  </si>
  <si>
    <t>FCW2546Y6DG</t>
  </si>
  <si>
    <t>FCW2549YCBC</t>
  </si>
  <si>
    <t>FCW2549YCBR</t>
  </si>
  <si>
    <t>FCW2546Y6L6</t>
  </si>
  <si>
    <t>FCW2550Y6K6</t>
  </si>
  <si>
    <t>FGL2631LHZH</t>
  </si>
  <si>
    <t>FGL2631LHDC</t>
  </si>
  <si>
    <t>FGL2631LHTU</t>
  </si>
  <si>
    <t>FGL2631LH2Z</t>
  </si>
  <si>
    <t>FGL1841XA9B</t>
  </si>
  <si>
    <t>F44E05AD46C1</t>
  </si>
  <si>
    <t>FGL1841XA89</t>
  </si>
  <si>
    <t>F44E05AD483E</t>
  </si>
  <si>
    <t>FCZ1846H020</t>
  </si>
  <si>
    <t>1005CA2A6C18</t>
  </si>
  <si>
    <t>FCZ1846H01V</t>
  </si>
  <si>
    <t>1005CA2A6C0A</t>
  </si>
  <si>
    <t>FCZ1846H01X</t>
  </si>
  <si>
    <t>1005CA2A6C1C</t>
  </si>
  <si>
    <t>FCZ1846H01Y</t>
  </si>
  <si>
    <t>1005CA2A6BDE</t>
  </si>
  <si>
    <t>FCZ1846H024</t>
  </si>
  <si>
    <t>1005CA2A6BEE</t>
  </si>
  <si>
    <t>FCZ1846H01S</t>
  </si>
  <si>
    <t>1005CA2A68FE</t>
  </si>
  <si>
    <t>FCZ1846H026</t>
  </si>
  <si>
    <t>1005CA2A6BD8</t>
  </si>
  <si>
    <t>FCZ1846H02B</t>
  </si>
  <si>
    <t>1005CA2A6C52</t>
  </si>
  <si>
    <t>FCZ1846H02A</t>
  </si>
  <si>
    <t>1005CA2A6BE8</t>
  </si>
  <si>
    <t>FGL1841XA8B</t>
  </si>
  <si>
    <t>58F39CBDCF08</t>
  </si>
  <si>
    <t>FCZ1846H023</t>
  </si>
  <si>
    <t>1005CA2A6BC2</t>
  </si>
  <si>
    <t>FCZ1846H01T</t>
  </si>
  <si>
    <t>1005CA2A6AAA</t>
  </si>
  <si>
    <t>FCZ1846H028</t>
  </si>
  <si>
    <t>1005CA2A6C2C</t>
  </si>
  <si>
    <t>FCZ1846H01U</t>
  </si>
  <si>
    <t>1005CA2A6976</t>
  </si>
  <si>
    <t>FGL1841XA9E</t>
  </si>
  <si>
    <t>F44E054A0A17</t>
  </si>
  <si>
    <t>FGL1841XA86</t>
  </si>
  <si>
    <t>F44E05AD476E</t>
  </si>
  <si>
    <t>FGL1841XA97</t>
  </si>
  <si>
    <t>F44E05AD477B</t>
  </si>
  <si>
    <t>FGL1841XA9C</t>
  </si>
  <si>
    <t>58F39CBDCD97</t>
  </si>
  <si>
    <t>FGL1841XA9T</t>
  </si>
  <si>
    <t>58F39CBDCDA1</t>
  </si>
  <si>
    <t>FGL1841XA88</t>
  </si>
  <si>
    <t>F44E054A0901</t>
  </si>
  <si>
    <t>FGL1841XA7X</t>
  </si>
  <si>
    <t>F44E05AD46C9</t>
  </si>
  <si>
    <t>FGL1841XA83</t>
  </si>
  <si>
    <t>F44E054A096A</t>
  </si>
  <si>
    <t>FGL1841XA9P</t>
  </si>
  <si>
    <t>F44E05AD476B</t>
  </si>
  <si>
    <t>FGL1841XA9D</t>
  </si>
  <si>
    <t>F44E054A0A55</t>
  </si>
  <si>
    <t>FGL1841XA8G</t>
  </si>
  <si>
    <t>58F39CBDCF57</t>
  </si>
  <si>
    <t>FGL1841XA87</t>
  </si>
  <si>
    <t>F44E05AD4769</t>
  </si>
  <si>
    <t>FGL1841XA8C</t>
  </si>
  <si>
    <t>F44E05AD40E8</t>
  </si>
  <si>
    <t>FGL1841XA91</t>
  </si>
  <si>
    <t>F44E05AD477C</t>
  </si>
  <si>
    <t>ap dot11 24ghz SI</t>
  </si>
  <si>
    <t>ap dot11 5ghz SI</t>
  </si>
  <si>
    <t>Add Support for "Spectrum Intelligence" @ 2,4 &amp; 5 GHz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</si>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</sst>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14" sqref="B14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1" t="s">
        <v>1508</v>
      </c>
      <c r="B1" s="121"/>
    </row>
    <row r="2" spans="1:2">
      <c r="A2" s="16"/>
      <c r="B2" s="107"/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0" t="s">
        <v>1758</v>
      </c>
      <c r="B9" s="120"/>
    </row>
    <row r="10" spans="1:2">
      <c r="A10" s="104" t="s">
        <v>1345</v>
      </c>
      <c r="B10" s="105" t="s">
        <v>1759</v>
      </c>
    </row>
    <row r="11" spans="1:2">
      <c r="A11" s="104" t="s">
        <v>1343</v>
      </c>
      <c r="B11" s="115" t="s">
        <v>1898</v>
      </c>
    </row>
    <row r="12" spans="1:2">
      <c r="A12" s="104"/>
      <c r="B12" s="115"/>
    </row>
    <row r="14" spans="1:2">
      <c r="A14" s="104"/>
      <c r="B14" s="115"/>
    </row>
    <row r="15" spans="1:2" ht="18.75">
      <c r="A15" s="120" t="s">
        <v>1752</v>
      </c>
      <c r="B15" s="120"/>
    </row>
    <row r="16" spans="1:2">
      <c r="A16" s="104" t="s">
        <v>1345</v>
      </c>
      <c r="B16" s="105" t="s">
        <v>1753</v>
      </c>
    </row>
    <row r="17" spans="1:2">
      <c r="A17" s="104" t="s">
        <v>1343</v>
      </c>
      <c r="B17" s="115" t="s">
        <v>1756</v>
      </c>
    </row>
    <row r="18" spans="1:2">
      <c r="A18" s="104"/>
      <c r="B18" s="115"/>
    </row>
    <row r="19" spans="1:2" ht="18.75">
      <c r="A19" s="120" t="s">
        <v>1748</v>
      </c>
      <c r="B19" s="120"/>
    </row>
    <row r="20" spans="1:2">
      <c r="A20" s="104" t="s">
        <v>1343</v>
      </c>
      <c r="B20" s="105" t="s">
        <v>1749</v>
      </c>
    </row>
    <row r="22" spans="1:2" ht="18.75">
      <c r="A22" s="120" t="s">
        <v>1750</v>
      </c>
      <c r="B22" s="120"/>
    </row>
    <row r="23" spans="1:2">
      <c r="A23" s="104"/>
      <c r="B23" s="105"/>
    </row>
    <row r="25" spans="1:2" ht="18.75">
      <c r="A25" s="120" t="s">
        <v>1460</v>
      </c>
      <c r="B25" s="120"/>
    </row>
    <row r="26" spans="1:2">
      <c r="A26" s="104" t="s">
        <v>1343</v>
      </c>
      <c r="B26" s="105" t="s">
        <v>1500</v>
      </c>
    </row>
    <row r="27" spans="1:2">
      <c r="A27" s="104" t="s">
        <v>1344</v>
      </c>
      <c r="B27" s="105" t="s">
        <v>1505</v>
      </c>
    </row>
    <row r="28" spans="1:2">
      <c r="A28" s="104" t="s">
        <v>1343</v>
      </c>
      <c r="B28" s="105" t="s">
        <v>1498</v>
      </c>
    </row>
    <row r="29" spans="1:2">
      <c r="A29" s="104" t="s">
        <v>1344</v>
      </c>
      <c r="B29" s="105" t="s">
        <v>1499</v>
      </c>
    </row>
    <row r="30" spans="1:2">
      <c r="A30" s="104" t="s">
        <v>1506</v>
      </c>
      <c r="B30" s="105" t="s">
        <v>1507</v>
      </c>
    </row>
    <row r="31" spans="1:2">
      <c r="A31" s="104" t="s">
        <v>1506</v>
      </c>
      <c r="B31" s="105" t="s">
        <v>1509</v>
      </c>
    </row>
    <row r="32" spans="1:2">
      <c r="A32" s="104" t="s">
        <v>1344</v>
      </c>
      <c r="B32" s="105" t="s">
        <v>1510</v>
      </c>
    </row>
    <row r="33" spans="1:2">
      <c r="A33" s="104" t="s">
        <v>1344</v>
      </c>
      <c r="B33" s="105" t="s">
        <v>1747</v>
      </c>
    </row>
    <row r="34" spans="1:2">
      <c r="A34" s="104" t="s">
        <v>1343</v>
      </c>
      <c r="B34" s="105" t="s">
        <v>1746</v>
      </c>
    </row>
    <row r="36" spans="1:2" ht="18.75">
      <c r="A36" s="120" t="s">
        <v>1390</v>
      </c>
      <c r="B36" s="120"/>
    </row>
    <row r="37" spans="1:2">
      <c r="A37" s="104" t="s">
        <v>1384</v>
      </c>
      <c r="B37" s="105" t="s">
        <v>1392</v>
      </c>
    </row>
    <row r="38" spans="1:2">
      <c r="A38" s="104" t="s">
        <v>1343</v>
      </c>
      <c r="B38" s="105" t="s">
        <v>1391</v>
      </c>
    </row>
    <row r="39" spans="1:2">
      <c r="A39" s="104" t="s">
        <v>1458</v>
      </c>
      <c r="B39" s="105" t="s">
        <v>1459</v>
      </c>
    </row>
    <row r="41" spans="1:2" ht="18.75">
      <c r="A41" s="120" t="s">
        <v>1342</v>
      </c>
      <c r="B41" s="120"/>
    </row>
    <row r="42" spans="1:2">
      <c r="A42" s="104" t="s">
        <v>1343</v>
      </c>
      <c r="B42" s="105" t="s">
        <v>1378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1372</v>
      </c>
    </row>
    <row r="46" spans="1:2">
      <c r="A46" s="104" t="s">
        <v>1344</v>
      </c>
      <c r="B46" s="105" t="s">
        <v>1373</v>
      </c>
    </row>
    <row r="47" spans="1:2">
      <c r="A47" s="104" t="s">
        <v>1343</v>
      </c>
      <c r="B47" s="105" t="s">
        <v>1377</v>
      </c>
    </row>
    <row r="48" spans="1:2">
      <c r="A48" s="104" t="s">
        <v>1343</v>
      </c>
      <c r="B48" s="105" t="s">
        <v>1380</v>
      </c>
    </row>
    <row r="49" spans="1:2">
      <c r="A49" s="104" t="s">
        <v>1343</v>
      </c>
      <c r="B49" s="105" t="s">
        <v>1383</v>
      </c>
    </row>
    <row r="50" spans="1:2">
      <c r="A50" s="104" t="s">
        <v>1343</v>
      </c>
      <c r="B50" s="106" t="s">
        <v>1389</v>
      </c>
    </row>
    <row r="51" spans="1:2">
      <c r="A51" s="104" t="s">
        <v>1384</v>
      </c>
      <c r="B51" s="105" t="s">
        <v>1385</v>
      </c>
    </row>
    <row r="52" spans="1:2">
      <c r="A52" s="104" t="s">
        <v>1384</v>
      </c>
      <c r="B52" s="105" t="s">
        <v>1386</v>
      </c>
    </row>
    <row r="53" spans="1:2">
      <c r="A53" s="104" t="s">
        <v>1384</v>
      </c>
      <c r="B53" s="105" t="s">
        <v>1387</v>
      </c>
    </row>
    <row r="54" spans="1:2">
      <c r="A54" s="104" t="s">
        <v>1384</v>
      </c>
      <c r="B54" s="105" t="s">
        <v>1388</v>
      </c>
    </row>
    <row r="55" spans="1:2">
      <c r="A55" s="122"/>
      <c r="B55" s="122"/>
    </row>
    <row r="56" spans="1:2" ht="18.75">
      <c r="A56" s="120" t="s">
        <v>1503</v>
      </c>
      <c r="B56" s="120"/>
    </row>
    <row r="57" spans="1:2">
      <c r="A57" s="104" t="s">
        <v>1345</v>
      </c>
      <c r="B57" s="105" t="s">
        <v>1341</v>
      </c>
    </row>
    <row r="58" spans="1:2">
      <c r="A58" s="117" t="s">
        <v>1343</v>
      </c>
      <c r="B58" s="105" t="s">
        <v>1355</v>
      </c>
    </row>
    <row r="59" spans="1:2">
      <c r="A59" s="118"/>
      <c r="B59" s="105" t="s">
        <v>1348</v>
      </c>
    </row>
    <row r="60" spans="1:2">
      <c r="A60" s="118"/>
      <c r="B60" s="105" t="s">
        <v>1349</v>
      </c>
    </row>
    <row r="61" spans="1:2">
      <c r="A61" s="118"/>
      <c r="B61" s="105" t="s">
        <v>1350</v>
      </c>
    </row>
    <row r="62" spans="1:2">
      <c r="A62" s="118"/>
      <c r="B62" s="106" t="s">
        <v>1357</v>
      </c>
    </row>
    <row r="63" spans="1:2">
      <c r="A63" s="118"/>
      <c r="B63" s="105" t="s">
        <v>1353</v>
      </c>
    </row>
    <row r="64" spans="1:2">
      <c r="A64" s="118"/>
      <c r="B64" s="105" t="s">
        <v>1354</v>
      </c>
    </row>
    <row r="65" spans="1:2">
      <c r="A65" s="118"/>
      <c r="B65" s="105" t="s">
        <v>1351</v>
      </c>
    </row>
    <row r="66" spans="1:2">
      <c r="A66" s="118"/>
      <c r="B66" s="105" t="s">
        <v>1352</v>
      </c>
    </row>
    <row r="67" spans="1:2">
      <c r="A67" s="118"/>
      <c r="B67" s="105" t="s">
        <v>1346</v>
      </c>
    </row>
    <row r="68" spans="1:2">
      <c r="A68" s="119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0" t="s">
        <v>1504</v>
      </c>
      <c r="B71" s="120"/>
    </row>
    <row r="72" spans="1:2">
      <c r="A72" s="117" t="s">
        <v>1344</v>
      </c>
      <c r="B72" s="105" t="s">
        <v>1295</v>
      </c>
    </row>
    <row r="73" spans="1:2">
      <c r="A73" s="118"/>
      <c r="B73" s="105" t="s">
        <v>1296</v>
      </c>
    </row>
    <row r="74" spans="1:2">
      <c r="A74" s="119"/>
      <c r="B74" s="105" t="s">
        <v>1297</v>
      </c>
    </row>
    <row r="75" spans="1:2">
      <c r="A75" s="123"/>
      <c r="B75" s="123"/>
    </row>
    <row r="76" spans="1:2">
      <c r="A76" s="122"/>
      <c r="B76" s="122"/>
    </row>
    <row r="80" spans="1:2">
      <c r="A80" s="123"/>
      <c r="B80" s="123"/>
    </row>
    <row r="81" spans="1:2">
      <c r="A81" s="122"/>
      <c r="B81" s="122"/>
    </row>
    <row r="82" spans="1:2">
      <c r="A82" s="122"/>
      <c r="B82" s="122"/>
    </row>
    <row r="83" spans="1:2">
      <c r="A83" s="122"/>
      <c r="B83" s="122"/>
    </row>
    <row r="84" spans="1:2">
      <c r="B84" s="99"/>
    </row>
    <row r="86" spans="1:2">
      <c r="A86" s="123"/>
      <c r="B86" s="123"/>
    </row>
    <row r="87" spans="1:2">
      <c r="A87" s="122"/>
      <c r="B87" s="122"/>
    </row>
    <row r="88" spans="1:2">
      <c r="B88" s="99"/>
    </row>
    <row r="89" spans="1:2">
      <c r="B89" s="99"/>
    </row>
    <row r="90" spans="1:2">
      <c r="B90" s="99"/>
    </row>
    <row r="91" spans="1:2">
      <c r="A91" s="122"/>
      <c r="B91" s="122"/>
    </row>
    <row r="92" spans="1:2">
      <c r="A92" s="122"/>
      <c r="B92" s="122"/>
    </row>
    <row r="93" spans="1:2">
      <c r="A93" s="122"/>
      <c r="B93" s="122"/>
    </row>
    <row r="94" spans="1:2">
      <c r="A94" s="122"/>
      <c r="B94" s="122"/>
    </row>
    <row r="97" spans="1:1">
      <c r="A97" s="1" t="s">
        <v>1063</v>
      </c>
    </row>
  </sheetData>
  <mergeCells count="25">
    <mergeCell ref="A83:B83"/>
    <mergeCell ref="A75:B75"/>
    <mergeCell ref="A80:B80"/>
    <mergeCell ref="A76:B76"/>
    <mergeCell ref="A81:B81"/>
    <mergeCell ref="A82:B82"/>
    <mergeCell ref="A94:B94"/>
    <mergeCell ref="A86:B86"/>
    <mergeCell ref="A87:B87"/>
    <mergeCell ref="A91:B91"/>
    <mergeCell ref="A92:B92"/>
    <mergeCell ref="A93:B93"/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'c9800_init_863-confg'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c9800_rollout_863</v>
      </c>
    </row>
    <row r="4" spans="1:1">
      <c r="A4" s="6" t="s">
        <v>1400</v>
      </c>
    </row>
    <row r="5" spans="1:1">
      <c r="A5" s="6" t="str">
        <f>CONCATENATE("interface ",var_if_wlc_mgmt)</f>
        <v>interface gigabitEthernet 2</v>
      </c>
    </row>
    <row r="6" spans="1:1">
      <c r="A6" s="6" t="s">
        <v>1437</v>
      </c>
    </row>
    <row r="7" spans="1:1">
      <c r="A7" s="6" t="s">
        <v>1438</v>
      </c>
    </row>
    <row r="8" spans="1:1">
      <c r="A8" s="6" t="str">
        <f>CONCATENATE(" ip address ",var_ip_wlc2," ",var_mask_v1)</f>
        <v xml:space="preserve"> ip address 10.251.138.195 255.255.255.0</v>
      </c>
    </row>
    <row r="9" spans="1:1">
      <c r="A9" s="6" t="s">
        <v>1433</v>
      </c>
    </row>
    <row r="10" spans="1:1">
      <c r="A10" s="6" t="s">
        <v>1434</v>
      </c>
    </row>
    <row r="11" spans="1:1">
      <c r="A11" s="6" t="s">
        <v>1435</v>
      </c>
    </row>
    <row r="12" spans="1:1">
      <c r="A12" s="6" t="s">
        <v>1400</v>
      </c>
    </row>
    <row r="13" spans="1:1">
      <c r="A13" s="6" t="str">
        <f>CONCATENATE("ip default-gateway ",var_gw_v1)</f>
        <v>ip default-gateway 10.251.138.1</v>
      </c>
    </row>
    <row r="14" spans="1:1">
      <c r="A14" s="6" t="str">
        <f>CONCATENATE("ip route 0.0.0.0 0.0.0.0 ",var_gw_v1)</f>
        <v>ip route 0.0.0.0 0.0.0.0 10.251.138.1</v>
      </c>
    </row>
    <row r="15" spans="1:1">
      <c r="A15" s="6" t="s">
        <v>1457</v>
      </c>
    </row>
    <row r="16" spans="1:1">
      <c r="A16" s="6" t="s">
        <v>1400</v>
      </c>
    </row>
    <row r="17" spans="1:1">
      <c r="A17" s="6" t="s">
        <v>1324</v>
      </c>
    </row>
    <row r="18" spans="1:1">
      <c r="A18" s="6" t="s">
        <v>1440</v>
      </c>
    </row>
    <row r="19" spans="1:1">
      <c r="A19" s="6" t="s">
        <v>1400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0" activePane="bottomLeft" state="frozen"/>
      <selection pane="bottomLeft" activeCell="A11" sqref="A11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172.16.138.11 10.49.150.68</v>
      </c>
    </row>
    <row r="10" spans="1:1">
      <c r="A10" s="85" t="str">
        <f>CONCATENATE("ntp server ",var_ip_ntp)</f>
        <v>ntp server 172.16.138.11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de0863swlc20002</v>
      </c>
    </row>
    <row r="16" spans="1:1">
      <c r="A16" s="85" t="str">
        <f>CONCATENATE("wireless mobility group name de0",var_nl)</f>
        <v>wireless mobility group name de0863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de0863</v>
      </c>
    </row>
    <row r="19" spans="1:1">
      <c r="A19" s="85" t="str">
        <f>CONCATENATE("wireless mobility multicast ipv4 ",var_mcast_wlc2)</f>
        <v>wireless mobility multicast ipv4 239.251.138.195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tftp://10.49.110.80/bauhaus/rollout_c9800_17.6.3/863/server.pfx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62" activePane="bottomLeft" state="frozen"/>
      <selection pane="bottomLeft" activeCell="A69" sqref="A6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jg0NDRhNzQyY2E5Njk2NzJk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172.16.138.11</v>
      </c>
    </row>
    <row r="25" spans="1:1">
      <c r="A25" s="82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de0863swlc20002 10.251.138.195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1896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6" t="s">
        <v>1897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0 $863Smar7hau$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18" activePane="bottomLeft" state="frozen"/>
      <selection pane="bottomLeft" activeCell="A2" sqref="A2:A40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1493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9CD57D1DE58C mac</v>
      </c>
    </row>
    <row r="5" spans="1:1">
      <c r="A5" s="85" t="str">
        <f>IF('AP-LIST_c9800'!E5&lt;&gt;"",CONCATENATE("username ",UPPER('AP-LIST_c9800'!E5)," mac"),"# no MAC")</f>
        <v>username 9CD57D81B234 mac</v>
      </c>
    </row>
    <row r="6" spans="1:1">
      <c r="A6" s="85" t="str">
        <f>IF('AP-LIST_c9800'!E6&lt;&gt;"",CONCATENATE("username ",UPPER('AP-LIST_c9800'!E6)," mac"),"# no MAC")</f>
        <v>username 488B0A779620 mac</v>
      </c>
    </row>
    <row r="7" spans="1:1">
      <c r="A7" s="85" t="str">
        <f>IF('AP-LIST_c9800'!E7&lt;&gt;"",CONCATENATE("username ",UPPER('AP-LIST_c9800'!E7)," mac"),"# no MAC")</f>
        <v>username 488B0A7789C0 mac</v>
      </c>
    </row>
    <row r="8" spans="1:1">
      <c r="A8" s="85" t="str">
        <f>IF('AP-LIST_c9800'!E8&lt;&gt;"",CONCATENATE("username ",UPPER('AP-LIST_c9800'!E8)," mac"),"# no MAC")</f>
        <v>username 488B0A779920 mac</v>
      </c>
    </row>
    <row r="9" spans="1:1">
      <c r="A9" s="85" t="str">
        <f>IF('AP-LIST_c9800'!E9&lt;&gt;"",CONCATENATE("username ",UPPER('AP-LIST_c9800'!E9)," mac"),"# no MAC")</f>
        <v>username 488B0A779E4C mac</v>
      </c>
    </row>
    <row r="10" spans="1:1">
      <c r="A10" s="85" t="str">
        <f>IF('AP-LIST_c9800'!E10&lt;&gt;"",CONCATENATE("username ",UPPER('AP-LIST_c9800'!E10)," mac"),"# no MAC")</f>
        <v>username 488B0A779B00 mac</v>
      </c>
    </row>
    <row r="11" spans="1:1">
      <c r="A11" s="85" t="str">
        <f>IF('AP-LIST_c9800'!E11&lt;&gt;"",CONCATENATE("username ",UPPER('AP-LIST_c9800'!E11)," mac"),"# no MAC")</f>
        <v>username 488B0A779678 mac</v>
      </c>
    </row>
    <row r="12" spans="1:1">
      <c r="A12" s="85" t="str">
        <f>IF('AP-LIST_c9800'!E12&lt;&gt;"",CONCATENATE("username ",UPPER('AP-LIST_c9800'!E12)," mac"),"# no MAC")</f>
        <v>username 488B0A7797EC mac</v>
      </c>
    </row>
    <row r="13" spans="1:1">
      <c r="A13" s="85" t="str">
        <f>IF('AP-LIST_c9800'!E13&lt;&gt;"",CONCATENATE("username ",UPPER('AP-LIST_c9800'!E13)," mac"),"# no MAC")</f>
        <v>username 488B0A7799D8 mac</v>
      </c>
    </row>
    <row r="14" spans="1:1">
      <c r="A14" s="85" t="str">
        <f>IF('AP-LIST_c9800'!E14&lt;&gt;"",CONCATENATE("username ",UPPER('AP-LIST_c9800'!E14)," mac"),"# no MAC")</f>
        <v>username 488B0A77987C mac</v>
      </c>
    </row>
    <row r="15" spans="1:1">
      <c r="A15" s="85" t="str">
        <f>IF('AP-LIST_c9800'!E15&lt;&gt;"",CONCATENATE("username ",UPPER('AP-LIST_c9800'!E15)," mac"),"# no MAC")</f>
        <v>username 9CD57D80BDBC mac</v>
      </c>
    </row>
    <row r="16" spans="1:1">
      <c r="A16" s="85" t="str">
        <f>IF('AP-LIST_c9800'!E16&lt;&gt;"",CONCATENATE("username ",UPPER('AP-LIST_c9800'!E16)," mac"),"# no MAC")</f>
        <v>username 488B0A77907C mac</v>
      </c>
    </row>
    <row r="17" spans="1:1">
      <c r="A17" s="85" t="str">
        <f>IF('AP-LIST_c9800'!E17&lt;&gt;"",CONCATENATE("username ",UPPER('AP-LIST_c9800'!E17)," mac"),"# no MAC")</f>
        <v>username 488B0A779C40 mac</v>
      </c>
    </row>
    <row r="18" spans="1:1">
      <c r="A18" s="85" t="str">
        <f>IF('AP-LIST_c9800'!E18&lt;&gt;"",CONCATENATE("username ",UPPER('AP-LIST_c9800'!E18)," mac"),"# no MAC")</f>
        <v>username 488B0A779E84 mac</v>
      </c>
    </row>
    <row r="19" spans="1:1">
      <c r="A19" s="85" t="str">
        <f>IF('AP-LIST_c9800'!E19&lt;&gt;"",CONCATENATE("username ",UPPER('AP-LIST_c9800'!E19)," mac"),"# no MAC")</f>
        <v>username 488B0A7788DC mac</v>
      </c>
    </row>
    <row r="20" spans="1:1">
      <c r="A20" s="85" t="str">
        <f>IF('AP-LIST_c9800'!E20&lt;&gt;"",CONCATENATE("username ",UPPER('AP-LIST_c9800'!E20)," mac"),"# no MAC")</f>
        <v>username 9CD57D819C9C mac</v>
      </c>
    </row>
    <row r="21" spans="1:1">
      <c r="A21" s="85" t="str">
        <f>IF('AP-LIST_c9800'!E21&lt;&gt;"",CONCATENATE("username ",UPPER('AP-LIST_c9800'!E21)," mac"),"# no MAC")</f>
        <v>username 9CD57D809944 mac</v>
      </c>
    </row>
    <row r="22" spans="1:1">
      <c r="A22" s="85" t="str">
        <f>IF('AP-LIST_c9800'!E22&lt;&gt;"",CONCATENATE("username ",UPPER('AP-LIST_c9800'!E22)," mac"),"# no MAC")</f>
        <v>username 9CD57D809B7C mac</v>
      </c>
    </row>
    <row r="23" spans="1:1">
      <c r="A23" s="85" t="str">
        <f>IF('AP-LIST_c9800'!E23&lt;&gt;"",CONCATENATE("username ",UPPER('AP-LIST_c9800'!E23)," mac"),"# no MAC")</f>
        <v>username 2C1A05AC2030 mac</v>
      </c>
    </row>
    <row r="24" spans="1:1">
      <c r="A24" s="85" t="str">
        <f>IF('AP-LIST_c9800'!E24&lt;&gt;"",CONCATENATE("username ",UPPER('AP-LIST_c9800'!E24)," mac"),"# no MAC")</f>
        <v>username 9CD57D808538 mac</v>
      </c>
    </row>
    <row r="25" spans="1:1">
      <c r="A25" s="85" t="str">
        <f>IF('AP-LIST_c9800'!E25&lt;&gt;"",CONCATENATE("username ",UPPER('AP-LIST_c9800'!E25)," mac"),"# no MAC")</f>
        <v>username 9CD57D808FCC mac</v>
      </c>
    </row>
    <row r="26" spans="1:1">
      <c r="A26" s="85" t="str">
        <f>IF('AP-LIST_c9800'!E26&lt;&gt;"",CONCATENATE("username ",UPPER('AP-LIST_c9800'!E26)," mac"),"# no MAC")</f>
        <v>username 1006ED44F984 mac</v>
      </c>
    </row>
    <row r="27" spans="1:1">
      <c r="A27" s="85" t="str">
        <f>IF('AP-LIST_c9800'!E27&lt;&gt;"",CONCATENATE("username ",UPPER('AP-LIST_c9800'!E27)," mac"),"# no MAC")</f>
        <v>username 2C1A05AC2270 mac</v>
      </c>
    </row>
    <row r="28" spans="1:1">
      <c r="A28" s="85" t="str">
        <f>IF('AP-LIST_c9800'!E28&lt;&gt;"",CONCATENATE("username ",UPPER('AP-LIST_c9800'!E28)," mac"),"# no MAC")</f>
        <v>username 1006ED53C4F0 mac</v>
      </c>
    </row>
    <row r="29" spans="1:1">
      <c r="A29" s="85" t="str">
        <f>IF('AP-LIST_c9800'!E29&lt;&gt;"",CONCATENATE("username ",UPPER('AP-LIST_c9800'!E29)," mac"),"# no MAC")</f>
        <v>username 2C1A05AC1848 mac</v>
      </c>
    </row>
    <row r="30" spans="1:1">
      <c r="A30" s="85" t="str">
        <f>IF('AP-LIST_c9800'!E30&lt;&gt;"",CONCATENATE("username ",UPPER('AP-LIST_c9800'!E30)," mac"),"# no MAC")</f>
        <v>username 9CD57D1DF1DC mac</v>
      </c>
    </row>
    <row r="31" spans="1:1">
      <c r="A31" s="85" t="str">
        <f>IF('AP-LIST_c9800'!E31&lt;&gt;"",CONCATENATE("username ",UPPER('AP-LIST_c9800'!E31)," mac"),"# no MAC")</f>
        <v>username 2C1A05AC1BF4 mac</v>
      </c>
    </row>
    <row r="32" spans="1:1">
      <c r="A32" s="85" t="str">
        <f>IF('AP-LIST_c9800'!E32&lt;&gt;"",CONCATENATE("username ",UPPER('AP-LIST_c9800'!E32)," mac"),"# no MAC")</f>
        <v>username 1006ED53EEEC mac</v>
      </c>
    </row>
    <row r="33" spans="1:1">
      <c r="A33" s="85" t="str">
        <f>IF('AP-LIST_c9800'!E33&lt;&gt;"",CONCATENATE("username ",UPPER('AP-LIST_c9800'!E33)," mac"),"# no MAC")</f>
        <v>username 9CD57D80ABF0 mac</v>
      </c>
    </row>
    <row r="34" spans="1:1">
      <c r="A34" s="85" t="str">
        <f>IF('AP-LIST_c9800'!E34&lt;&gt;"",CONCATENATE("username ",UPPER('AP-LIST_c9800'!E34)," mac"),"# no MAC")</f>
        <v>username 9CD57D80A464 mac</v>
      </c>
    </row>
    <row r="35" spans="1:1">
      <c r="A35" s="85" t="str">
        <f>IF('AP-LIST_c9800'!E35&lt;&gt;"",CONCATENATE("username ",UPPER('AP-LIST_c9800'!E35)," mac"),"# no MAC")</f>
        <v>username 2C1A05AC8D0C mac</v>
      </c>
    </row>
    <row r="36" spans="1:1">
      <c r="A36" s="85" t="str">
        <f>IF('AP-LIST_c9800'!E36&lt;&gt;"",CONCATENATE("username ",UPPER('AP-LIST_c9800'!E36)," mac"),"# no MAC")</f>
        <v>username 9CD57DC05900 mac</v>
      </c>
    </row>
    <row r="37" spans="1:1">
      <c r="A37" s="85" t="str">
        <f>IF('AP-LIST_c9800'!E37&lt;&gt;"",CONCATENATE("username ",UPPER('AP-LIST_c9800'!E37)," mac"),"# no MAC")</f>
        <v>username 488B0A7796DC mac</v>
      </c>
    </row>
    <row r="38" spans="1:1">
      <c r="A38" s="85" t="str">
        <f>IF('AP-LIST_c9800'!E38&lt;&gt;"",CONCATENATE("username ",UPPER('AP-LIST_c9800'!E38)," mac"),"# no MAC")</f>
        <v>username 488B0A779874 mac</v>
      </c>
    </row>
    <row r="39" spans="1:1">
      <c r="A39" s="85" t="str">
        <f>IF('AP-LIST_c9800'!E39&lt;&gt;"",CONCATENATE("username ",UPPER('AP-LIST_c9800'!E39)," mac"),"# no MAC")</f>
        <v>username 488B0A778774 mac</v>
      </c>
    </row>
    <row r="40" spans="1:1">
      <c r="A40" s="85" t="str">
        <f>IF('AP-LIST_c9800'!E40&lt;&gt;"",CONCATENATE("username ",UPPER('AP-LIST_c9800'!E40)," mac"),"# no MAC")</f>
        <v>username 488B0A779578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139" activePane="bottomLeft" state="frozen"/>
      <selection pane="bottomLeft" activeCell="A2" sqref="A2:A152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1494</v>
      </c>
      <c r="B1" s="3"/>
      <c r="D1" t="s">
        <v>1011</v>
      </c>
      <c r="E1" s="102" t="s">
        <v>1745</v>
      </c>
      <c r="G1" t="s">
        <v>1514</v>
      </c>
    </row>
    <row r="2" spans="1:7">
      <c r="A2" s="69" t="s">
        <v>1298</v>
      </c>
      <c r="B2" s="3"/>
    </row>
    <row r="3" spans="1:7">
      <c r="A3" s="6" t="s">
        <v>1492</v>
      </c>
      <c r="B3" s="3"/>
    </row>
    <row r="4" spans="1:7" ht="15.75" thickBot="1">
      <c r="A4" s="4" t="s">
        <v>1462</v>
      </c>
      <c r="B4" s="3"/>
    </row>
    <row r="5" spans="1:7">
      <c r="A5" s="112" t="str">
        <f>IF('AP-LIST_c9800'!D4="","",CONCATENATE("ap ",'AP-LIST_c9800'!N4))</f>
        <v>ap 9cd5.7d1d.e58c</v>
      </c>
      <c r="B5" s="3"/>
      <c r="D5" s="123">
        <v>5</v>
      </c>
      <c r="E5" s="6" t="s">
        <v>1512</v>
      </c>
      <c r="G5" s="123">
        <v>4</v>
      </c>
    </row>
    <row r="6" spans="1:7">
      <c r="A6" s="85" t="str">
        <f>IF(A5="","",CONCATENATE("policy-tag ",IF('AP-LIST_c9800'!J4="SmartHome",tag_policy_sh,tag_policy_default)))</f>
        <v>policy-tag bahag-policy-tag_SmartHome</v>
      </c>
      <c r="B6" s="3"/>
      <c r="D6" s="123"/>
      <c r="E6" s="6" t="s">
        <v>1545</v>
      </c>
      <c r="G6" s="123"/>
    </row>
    <row r="7" spans="1:7">
      <c r="A7" s="85" t="str">
        <f>IF(A5="","",CONCATENATE("rf-tag ",'AP-LIST_c9800'!I4))</f>
        <v>rf-tag indoor</v>
      </c>
      <c r="B7" s="3"/>
      <c r="D7" s="123"/>
      <c r="E7" s="6" t="s">
        <v>1525</v>
      </c>
      <c r="G7" s="123"/>
    </row>
    <row r="8" spans="1:7" ht="15.75" thickBot="1">
      <c r="A8" s="113" t="str">
        <f>IF(A5="","",CONCATENATE("site-tag ",tag_site_default))</f>
        <v>site-tag flex-site-tag</v>
      </c>
      <c r="B8" s="3"/>
      <c r="D8" s="123"/>
      <c r="E8" s="6" t="s">
        <v>1637</v>
      </c>
      <c r="G8" s="123"/>
    </row>
    <row r="9" spans="1:7">
      <c r="A9" s="112" t="str">
        <f>IF('AP-LIST_c9800'!D5="","",CONCATENATE("ap ",'AP-LIST_c9800'!N5))</f>
        <v>ap 9cd5.7d81.b234</v>
      </c>
      <c r="B9" s="3"/>
      <c r="D9" s="123">
        <f>D5+4</f>
        <v>9</v>
      </c>
      <c r="E9" s="6" t="s">
        <v>1513</v>
      </c>
      <c r="G9" s="123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3"/>
      <c r="E10" s="6" t="s">
        <v>1546</v>
      </c>
      <c r="G10" s="123"/>
    </row>
    <row r="11" spans="1:7">
      <c r="A11" s="85" t="str">
        <f>IF(A9="","",CONCATENATE("rf-tag ",'AP-LIST_c9800'!I5))</f>
        <v>rf-tag indoor</v>
      </c>
      <c r="B11" s="3"/>
      <c r="D11" s="123"/>
      <c r="E11" s="6" t="s">
        <v>1526</v>
      </c>
      <c r="G11" s="123"/>
    </row>
    <row r="12" spans="1:7" ht="15.75" thickBot="1">
      <c r="A12" s="113" t="str">
        <f>IF(A9="","",CONCATENATE("site-tag ",tag_site_default))</f>
        <v>site-tag flex-site-tag</v>
      </c>
      <c r="B12" s="3"/>
      <c r="D12" s="123"/>
      <c r="E12" s="6" t="s">
        <v>1638</v>
      </c>
      <c r="G12" s="123"/>
    </row>
    <row r="13" spans="1:7">
      <c r="A13" s="112" t="str">
        <f>IF('AP-LIST_c9800'!D6="","",CONCATENATE("ap ",'AP-LIST_c9800'!N6))</f>
        <v>ap 488b.0a77.9620</v>
      </c>
      <c r="B13" s="3"/>
      <c r="D13" s="123">
        <f t="shared" ref="D13" si="0">D9+4</f>
        <v>13</v>
      </c>
      <c r="E13" s="6" t="s">
        <v>1515</v>
      </c>
      <c r="G13" s="123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3"/>
      <c r="E14" s="6" t="s">
        <v>1547</v>
      </c>
      <c r="G14" s="123"/>
    </row>
    <row r="15" spans="1:7">
      <c r="A15" s="85" t="str">
        <f>IF(A13="","",CONCATENATE("rf-tag ",'AP-LIST_c9800'!I6))</f>
        <v>rf-tag outdoor</v>
      </c>
      <c r="B15" s="3"/>
      <c r="D15" s="123"/>
      <c r="E15" s="6" t="s">
        <v>1527</v>
      </c>
      <c r="G15" s="123"/>
    </row>
    <row r="16" spans="1:7" ht="15.75" thickBot="1">
      <c r="A16" s="113" t="str">
        <f>IF(A13="","",CONCATENATE("site-tag ",tag_site_default))</f>
        <v>site-tag flex-site-tag</v>
      </c>
      <c r="B16" s="3"/>
      <c r="D16" s="123"/>
      <c r="E16" s="6" t="s">
        <v>1639</v>
      </c>
      <c r="G16" s="123"/>
    </row>
    <row r="17" spans="1:7">
      <c r="A17" s="112" t="str">
        <f>IF('AP-LIST_c9800'!D7="","",CONCATENATE("ap ",'AP-LIST_c9800'!N7))</f>
        <v>ap 488b.0a77.89c0</v>
      </c>
      <c r="B17" s="3"/>
      <c r="D17" s="123">
        <f t="shared" ref="D17" si="1">D13+4</f>
        <v>17</v>
      </c>
      <c r="E17" s="6" t="s">
        <v>1516</v>
      </c>
      <c r="G17" s="123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3"/>
      <c r="E18" s="6" t="s">
        <v>1548</v>
      </c>
      <c r="G18" s="123"/>
    </row>
    <row r="19" spans="1:7">
      <c r="A19" s="85" t="str">
        <f>IF(A17="","",CONCATENATE("rf-tag ",'AP-LIST_c9800'!I7))</f>
        <v>rf-tag outdoor</v>
      </c>
      <c r="B19" s="3"/>
      <c r="D19" s="123"/>
      <c r="E19" s="6" t="s">
        <v>1528</v>
      </c>
      <c r="G19" s="123"/>
    </row>
    <row r="20" spans="1:7" ht="15.75" thickBot="1">
      <c r="A20" s="113" t="str">
        <f>IF(A17="","",CONCATENATE("site-tag ",tag_site_default))</f>
        <v>site-tag flex-site-tag</v>
      </c>
      <c r="B20" s="3"/>
      <c r="D20" s="123"/>
      <c r="E20" s="6" t="s">
        <v>1640</v>
      </c>
      <c r="G20" s="123"/>
    </row>
    <row r="21" spans="1:7">
      <c r="A21" s="112" t="str">
        <f>IF('AP-LIST_c9800'!D8="","",CONCATENATE("ap ",'AP-LIST_c9800'!N8))</f>
        <v>ap 488b.0a77.9920</v>
      </c>
      <c r="B21" s="3"/>
      <c r="D21" s="123">
        <f t="shared" ref="D21" si="2">D17+4</f>
        <v>21</v>
      </c>
      <c r="E21" s="6" t="s">
        <v>1517</v>
      </c>
      <c r="G21" s="123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3"/>
      <c r="E22" s="6" t="s">
        <v>1549</v>
      </c>
      <c r="G22" s="123"/>
    </row>
    <row r="23" spans="1:7">
      <c r="A23" s="85" t="str">
        <f>IF(A21="","",CONCATENATE("rf-tag ",'AP-LIST_c9800'!I8))</f>
        <v>rf-tag outdoor</v>
      </c>
      <c r="B23" s="3"/>
      <c r="D23" s="123"/>
      <c r="E23" s="6" t="s">
        <v>1529</v>
      </c>
      <c r="G23" s="123"/>
    </row>
    <row r="24" spans="1:7" ht="15.75" thickBot="1">
      <c r="A24" s="113" t="str">
        <f>IF(A21="","",CONCATENATE("site-tag ",tag_site_default))</f>
        <v>site-tag flex-site-tag</v>
      </c>
      <c r="B24" s="3"/>
      <c r="D24" s="123"/>
      <c r="E24" s="6" t="s">
        <v>1641</v>
      </c>
      <c r="G24" s="123"/>
    </row>
    <row r="25" spans="1:7">
      <c r="A25" s="112" t="str">
        <f>IF('AP-LIST_c9800'!D9="","",CONCATENATE("ap ",'AP-LIST_c9800'!N9))</f>
        <v>ap 488b.0a77.9e4c</v>
      </c>
      <c r="B25" s="3"/>
      <c r="D25" s="123">
        <f t="shared" ref="D25" si="3">D21+4</f>
        <v>25</v>
      </c>
      <c r="E25" s="6" t="s">
        <v>1518</v>
      </c>
      <c r="G25" s="123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3"/>
      <c r="E26" s="6" t="s">
        <v>1550</v>
      </c>
      <c r="G26" s="123"/>
    </row>
    <row r="27" spans="1:7">
      <c r="A27" s="85" t="str">
        <f>IF(A25="","",CONCATENATE("rf-tag ",'AP-LIST_c9800'!I9))</f>
        <v>rf-tag outdoor</v>
      </c>
      <c r="B27" s="3"/>
      <c r="D27" s="123"/>
      <c r="E27" s="6" t="s">
        <v>1530</v>
      </c>
      <c r="G27" s="123"/>
    </row>
    <row r="28" spans="1:7" ht="15.75" thickBot="1">
      <c r="A28" s="113" t="str">
        <f>IF(A25="","",CONCATENATE("site-tag ",tag_site_default))</f>
        <v>site-tag flex-site-tag</v>
      </c>
      <c r="B28" s="3"/>
      <c r="D28" s="123"/>
      <c r="E28" s="6" t="s">
        <v>1642</v>
      </c>
      <c r="G28" s="123"/>
    </row>
    <row r="29" spans="1:7">
      <c r="A29" s="112" t="str">
        <f>IF('AP-LIST_c9800'!D10="","",CONCATENATE("ap ",'AP-LIST_c9800'!N10))</f>
        <v>ap 488b.0a77.9b00</v>
      </c>
      <c r="B29" s="3"/>
      <c r="D29" s="123">
        <f t="shared" ref="D29" si="4">D25+4</f>
        <v>29</v>
      </c>
      <c r="E29" s="6" t="s">
        <v>1519</v>
      </c>
      <c r="G29" s="123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3"/>
      <c r="E30" s="6" t="s">
        <v>1551</v>
      </c>
      <c r="G30" s="123"/>
    </row>
    <row r="31" spans="1:7">
      <c r="A31" s="85" t="str">
        <f>IF(A29="","",CONCATENATE("rf-tag ",'AP-LIST_c9800'!I10))</f>
        <v>rf-tag outdoor</v>
      </c>
      <c r="B31" s="3"/>
      <c r="D31" s="123"/>
      <c r="E31" s="6" t="s">
        <v>1531</v>
      </c>
      <c r="G31" s="123"/>
    </row>
    <row r="32" spans="1:7" ht="15.75" thickBot="1">
      <c r="A32" s="113" t="str">
        <f>IF(A29="","",CONCATENATE("site-tag ",tag_site_default))</f>
        <v>site-tag flex-site-tag</v>
      </c>
      <c r="B32" s="3"/>
      <c r="D32" s="123"/>
      <c r="E32" s="6" t="s">
        <v>1643</v>
      </c>
      <c r="G32" s="123"/>
    </row>
    <row r="33" spans="1:7">
      <c r="A33" s="112" t="str">
        <f>IF('AP-LIST_c9800'!D11="","",CONCATENATE("ap ",'AP-LIST_c9800'!N11))</f>
        <v>ap 488b.0a77.9678</v>
      </c>
      <c r="B33" s="3"/>
      <c r="D33" s="123">
        <f t="shared" ref="D33" si="5">D29+4</f>
        <v>33</v>
      </c>
      <c r="E33" s="6" t="s">
        <v>1520</v>
      </c>
      <c r="G33" s="123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3"/>
      <c r="E34" s="6" t="s">
        <v>1552</v>
      </c>
      <c r="G34" s="123"/>
    </row>
    <row r="35" spans="1:7">
      <c r="A35" s="85" t="str">
        <f>IF(A33="","",CONCATENATE("rf-tag ",'AP-LIST_c9800'!I11))</f>
        <v>rf-tag outdoor</v>
      </c>
      <c r="B35" s="3"/>
      <c r="D35" s="123"/>
      <c r="E35" s="6" t="s">
        <v>1532</v>
      </c>
      <c r="G35" s="123"/>
    </row>
    <row r="36" spans="1:7" ht="15.75" thickBot="1">
      <c r="A36" s="113" t="str">
        <f>IF(A33="","",CONCATENATE("site-tag ",tag_site_default))</f>
        <v>site-tag flex-site-tag</v>
      </c>
      <c r="B36" s="3"/>
      <c r="D36" s="123"/>
      <c r="E36" s="6" t="s">
        <v>1644</v>
      </c>
      <c r="G36" s="123"/>
    </row>
    <row r="37" spans="1:7">
      <c r="A37" s="112" t="str">
        <f>IF('AP-LIST_c9800'!D12="","",CONCATENATE("ap ",'AP-LIST_c9800'!N12))</f>
        <v>ap 488b.0a77.97ec</v>
      </c>
      <c r="B37" s="3"/>
      <c r="D37" s="123">
        <f t="shared" ref="D37" si="6">D33+4</f>
        <v>37</v>
      </c>
      <c r="E37" s="6" t="s">
        <v>1521</v>
      </c>
      <c r="G37" s="123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3"/>
      <c r="E38" s="6" t="s">
        <v>1553</v>
      </c>
      <c r="G38" s="123"/>
    </row>
    <row r="39" spans="1:7">
      <c r="A39" s="85" t="str">
        <f>IF(A37="","",CONCATENATE("rf-tag ",'AP-LIST_c9800'!I12))</f>
        <v>rf-tag outdoor</v>
      </c>
      <c r="B39" s="3"/>
      <c r="D39" s="123"/>
      <c r="E39" s="6" t="s">
        <v>1533</v>
      </c>
      <c r="G39" s="123"/>
    </row>
    <row r="40" spans="1:7" ht="15.75" thickBot="1">
      <c r="A40" s="113" t="str">
        <f>IF(A37="","",CONCATENATE("site-tag ",tag_site_default))</f>
        <v>site-tag flex-site-tag</v>
      </c>
      <c r="B40" s="3"/>
      <c r="D40" s="123"/>
      <c r="E40" s="6" t="s">
        <v>1645</v>
      </c>
      <c r="G40" s="123"/>
    </row>
    <row r="41" spans="1:7">
      <c r="A41" s="112" t="str">
        <f>IF('AP-LIST_c9800'!D13="","",CONCATENATE("ap ",'AP-LIST_c9800'!N13))</f>
        <v>ap 488b.0a77.99d8</v>
      </c>
      <c r="B41" s="3"/>
      <c r="D41" s="123">
        <f t="shared" ref="D41" si="7">D37+4</f>
        <v>41</v>
      </c>
      <c r="E41" s="6" t="s">
        <v>1522</v>
      </c>
      <c r="G41" s="123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3"/>
      <c r="E42" s="6" t="s">
        <v>1554</v>
      </c>
      <c r="G42" s="123"/>
    </row>
    <row r="43" spans="1:7">
      <c r="A43" s="85" t="str">
        <f>IF(A41="","",CONCATENATE("rf-tag ",'AP-LIST_c9800'!I13))</f>
        <v>rf-tag outdoor</v>
      </c>
      <c r="B43" s="3"/>
      <c r="D43" s="123"/>
      <c r="E43" s="6" t="s">
        <v>1534</v>
      </c>
      <c r="G43" s="123"/>
    </row>
    <row r="44" spans="1:7" ht="15.75" thickBot="1">
      <c r="A44" s="113" t="str">
        <f>IF(A41="","",CONCATENATE("site-tag ",tag_site_default))</f>
        <v>site-tag flex-site-tag</v>
      </c>
      <c r="B44" s="3"/>
      <c r="D44" s="123"/>
      <c r="E44" s="6" t="s">
        <v>1646</v>
      </c>
      <c r="G44" s="123"/>
    </row>
    <row r="45" spans="1:7">
      <c r="A45" s="85" t="str">
        <f>IF('AP-LIST_c9800'!D14="","",CONCATENATE("ap ",'AP-LIST_c9800'!N14))</f>
        <v>ap 488b.0a77.987c</v>
      </c>
      <c r="B45" s="3"/>
      <c r="D45" s="123">
        <f t="shared" ref="D45" si="8">D41+4</f>
        <v>45</v>
      </c>
      <c r="E45" s="112" t="s">
        <v>1523</v>
      </c>
      <c r="G45" s="234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3"/>
      <c r="E46" s="85" t="s">
        <v>1555</v>
      </c>
      <c r="G46" s="234"/>
    </row>
    <row r="47" spans="1:7">
      <c r="A47" s="85" t="str">
        <f>IF(A45="","",CONCATENATE("rf-tag ",'AP-LIST_c9800'!I14))</f>
        <v>rf-tag outdoor</v>
      </c>
      <c r="B47" s="3"/>
      <c r="D47" s="123"/>
      <c r="E47" s="85" t="s">
        <v>1535</v>
      </c>
      <c r="G47" s="234"/>
    </row>
    <row r="48" spans="1:7" ht="15.75" thickBot="1">
      <c r="A48" s="113" t="str">
        <f>IF(A45="","",CONCATENATE("site-tag ",tag_site_default))</f>
        <v>site-tag flex-site-tag</v>
      </c>
      <c r="B48" s="3"/>
      <c r="D48" s="123"/>
      <c r="E48" s="113" t="s">
        <v>1647</v>
      </c>
      <c r="G48" s="234"/>
    </row>
    <row r="49" spans="1:7">
      <c r="A49" s="112" t="str">
        <f>IF('AP-LIST_c9800'!D15="","",CONCATENATE("ap ",'AP-LIST_c9800'!N15))</f>
        <v>ap 9cd5.7d80.bdbc</v>
      </c>
      <c r="B49" s="3"/>
      <c r="D49" s="123">
        <f t="shared" ref="D49" si="9">D45+4</f>
        <v>49</v>
      </c>
      <c r="E49" s="112" t="s">
        <v>1537</v>
      </c>
      <c r="G49" s="123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3"/>
      <c r="E50" s="85" t="s">
        <v>1556</v>
      </c>
      <c r="G50" s="123"/>
    </row>
    <row r="51" spans="1:7">
      <c r="A51" s="85" t="str">
        <f>IF(A49="","",CONCATENATE("rf-tag ",'AP-LIST_c9800'!I15))</f>
        <v>rf-tag indoor</v>
      </c>
      <c r="B51" s="3"/>
      <c r="D51" s="123"/>
      <c r="E51" s="85" t="s">
        <v>1538</v>
      </c>
      <c r="G51" s="123"/>
    </row>
    <row r="52" spans="1:7" ht="15.75" thickBot="1">
      <c r="A52" s="113" t="str">
        <f>IF(A49="","",CONCATENATE("site-tag ",tag_site_default))</f>
        <v>site-tag flex-site-tag</v>
      </c>
      <c r="B52" s="3"/>
      <c r="D52" s="123"/>
      <c r="E52" s="113" t="s">
        <v>1648</v>
      </c>
      <c r="G52" s="123"/>
    </row>
    <row r="53" spans="1:7">
      <c r="A53" s="112" t="str">
        <f>IF('AP-LIST_c9800'!D16="","",CONCATENATE("ap ",'AP-LIST_c9800'!N16))</f>
        <v>ap 488b.0a77.907c</v>
      </c>
      <c r="B53" s="3"/>
      <c r="D53" s="123">
        <f t="shared" ref="D53" si="10">D49+4</f>
        <v>53</v>
      </c>
      <c r="E53" s="112" t="s">
        <v>1539</v>
      </c>
      <c r="G53" s="123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3"/>
      <c r="E54" s="85" t="s">
        <v>1557</v>
      </c>
      <c r="G54" s="123"/>
    </row>
    <row r="55" spans="1:7">
      <c r="A55" s="85" t="str">
        <f>IF(A53="","",CONCATENATE("rf-tag ",'AP-LIST_c9800'!I16))</f>
        <v>rf-tag outdoor</v>
      </c>
      <c r="B55" s="3"/>
      <c r="D55" s="123"/>
      <c r="E55" s="85" t="s">
        <v>1540</v>
      </c>
      <c r="G55" s="123"/>
    </row>
    <row r="56" spans="1:7" ht="15.75" thickBot="1">
      <c r="A56" s="113" t="str">
        <f>IF(A53="","",CONCATENATE("site-tag ",tag_site_default))</f>
        <v>site-tag flex-site-tag</v>
      </c>
      <c r="B56" s="3"/>
      <c r="D56" s="123"/>
      <c r="E56" s="113" t="s">
        <v>1649</v>
      </c>
      <c r="G56" s="123"/>
    </row>
    <row r="57" spans="1:7">
      <c r="A57" s="112" t="str">
        <f>IF('AP-LIST_c9800'!D17="","",CONCATENATE("ap ",'AP-LIST_c9800'!N17))</f>
        <v>ap 488b.0a77.9c40</v>
      </c>
      <c r="B57" s="3"/>
      <c r="D57" s="123">
        <f t="shared" ref="D57" si="11">D53+4</f>
        <v>57</v>
      </c>
      <c r="E57" s="112" t="s">
        <v>1541</v>
      </c>
      <c r="G57" s="123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3"/>
      <c r="E58" s="85" t="s">
        <v>1558</v>
      </c>
      <c r="G58" s="123"/>
    </row>
    <row r="59" spans="1:7">
      <c r="A59" s="85" t="str">
        <f>IF(A57="","",CONCATENATE("rf-tag ",'AP-LIST_c9800'!I17))</f>
        <v>rf-tag outdoor</v>
      </c>
      <c r="B59" s="3"/>
      <c r="D59" s="123"/>
      <c r="E59" s="85" t="s">
        <v>1542</v>
      </c>
      <c r="G59" s="123"/>
    </row>
    <row r="60" spans="1:7" ht="15.75" thickBot="1">
      <c r="A60" s="113" t="str">
        <f>IF(A57="","",CONCATENATE("site-tag ",tag_site_default))</f>
        <v>site-tag flex-site-tag</v>
      </c>
      <c r="B60" s="3"/>
      <c r="D60" s="123"/>
      <c r="E60" s="113" t="s">
        <v>1650</v>
      </c>
      <c r="G60" s="123"/>
    </row>
    <row r="61" spans="1:7">
      <c r="A61" s="112" t="str">
        <f>IF('AP-LIST_c9800'!D18="","",CONCATENATE("ap ",'AP-LIST_c9800'!N18))</f>
        <v>ap 488b.0a77.9e84</v>
      </c>
      <c r="B61" s="3"/>
      <c r="D61" s="123">
        <f t="shared" ref="D61" si="12">D57+4</f>
        <v>61</v>
      </c>
      <c r="E61" s="112" t="s">
        <v>1543</v>
      </c>
      <c r="G61" s="123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3"/>
      <c r="E62" s="85" t="s">
        <v>1559</v>
      </c>
      <c r="G62" s="123"/>
    </row>
    <row r="63" spans="1:7">
      <c r="A63" s="85" t="str">
        <f>IF(A61="","",CONCATENATE("rf-tag ",'AP-LIST_c9800'!I18))</f>
        <v>rf-tag outdoor</v>
      </c>
      <c r="B63" s="3"/>
      <c r="D63" s="123"/>
      <c r="E63" s="85" t="s">
        <v>1544</v>
      </c>
      <c r="G63" s="123"/>
    </row>
    <row r="64" spans="1:7" ht="15.75" thickBot="1">
      <c r="A64" s="113" t="str">
        <f>IF(A61="","",CONCATENATE("site-tag ",tag_site_default))</f>
        <v>site-tag flex-site-tag</v>
      </c>
      <c r="B64" s="3"/>
      <c r="D64" s="123"/>
      <c r="E64" s="113" t="s">
        <v>1651</v>
      </c>
      <c r="G64" s="123"/>
    </row>
    <row r="65" spans="1:7">
      <c r="A65" s="112" t="str">
        <f>IF('AP-LIST_c9800'!D19="","",CONCATENATE("ap ",'AP-LIST_c9800'!N19))</f>
        <v>ap 488b.0a77.88dc</v>
      </c>
      <c r="B65" s="3"/>
      <c r="D65" s="123">
        <f t="shared" ref="D65" si="13">D61+4</f>
        <v>65</v>
      </c>
      <c r="E65" s="112" t="s">
        <v>1584</v>
      </c>
      <c r="G65" s="123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3"/>
      <c r="E66" s="85" t="s">
        <v>1561</v>
      </c>
      <c r="G66" s="123"/>
    </row>
    <row r="67" spans="1:7">
      <c r="A67" s="85" t="str">
        <f>IF(A65="","",CONCATENATE("rf-tag ",'AP-LIST_c9800'!I19))</f>
        <v>rf-tag outdoor</v>
      </c>
      <c r="B67" s="3"/>
      <c r="D67" s="123"/>
      <c r="E67" s="85" t="s">
        <v>1695</v>
      </c>
      <c r="G67" s="123"/>
    </row>
    <row r="68" spans="1:7" ht="15.75" thickBot="1">
      <c r="A68" s="113" t="str">
        <f>IF(A65="","",CONCATENATE("site-tag ",tag_site_default))</f>
        <v>site-tag flex-site-tag</v>
      </c>
      <c r="B68" s="3"/>
      <c r="D68" s="123"/>
      <c r="E68" s="113" t="s">
        <v>1652</v>
      </c>
      <c r="G68" s="123"/>
    </row>
    <row r="69" spans="1:7">
      <c r="A69" s="112" t="str">
        <f>IF('AP-LIST_c9800'!D20="","",CONCATENATE("ap ",'AP-LIST_c9800'!N20))</f>
        <v>ap 9cd5.7d81.9c9c</v>
      </c>
      <c r="B69" s="3"/>
      <c r="D69" s="123">
        <f t="shared" ref="D69" si="14">D65+4</f>
        <v>69</v>
      </c>
      <c r="E69" s="112" t="s">
        <v>1585</v>
      </c>
      <c r="G69" s="123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3"/>
      <c r="E70" s="85" t="s">
        <v>1562</v>
      </c>
      <c r="G70" s="123"/>
    </row>
    <row r="71" spans="1:7">
      <c r="A71" s="85" t="str">
        <f>IF(A69="","",CONCATENATE("rf-tag ",'AP-LIST_c9800'!I20))</f>
        <v>rf-tag indoor</v>
      </c>
      <c r="B71" s="3"/>
      <c r="D71" s="123"/>
      <c r="E71" s="85" t="s">
        <v>1696</v>
      </c>
      <c r="G71" s="123"/>
    </row>
    <row r="72" spans="1:7" ht="15.75" thickBot="1">
      <c r="A72" s="113" t="str">
        <f>IF(A69="","",CONCATENATE("site-tag ",tag_site_default))</f>
        <v>site-tag flex-site-tag</v>
      </c>
      <c r="B72" s="3"/>
      <c r="D72" s="123"/>
      <c r="E72" s="113" t="s">
        <v>1653</v>
      </c>
      <c r="G72" s="123"/>
    </row>
    <row r="73" spans="1:7">
      <c r="A73" s="112" t="str">
        <f>IF('AP-LIST_c9800'!D21="","",CONCATENATE("ap ",'AP-LIST_c9800'!N21))</f>
        <v>ap 9cd5.7d80.9944</v>
      </c>
      <c r="B73" s="3"/>
      <c r="D73" s="123">
        <f t="shared" ref="D73" si="15">D69+4</f>
        <v>73</v>
      </c>
      <c r="E73" s="112" t="s">
        <v>1586</v>
      </c>
      <c r="G73" s="123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3"/>
      <c r="E74" s="85" t="s">
        <v>1563</v>
      </c>
      <c r="G74" s="123"/>
    </row>
    <row r="75" spans="1:7">
      <c r="A75" s="85" t="str">
        <f>IF(A73="","",CONCATENATE("rf-tag ",'AP-LIST_c9800'!I21))</f>
        <v>rf-tag indoor</v>
      </c>
      <c r="B75" s="3"/>
      <c r="D75" s="123"/>
      <c r="E75" s="85" t="s">
        <v>1697</v>
      </c>
      <c r="G75" s="123"/>
    </row>
    <row r="76" spans="1:7" ht="15.75" thickBot="1">
      <c r="A76" s="113" t="str">
        <f>IF(A73="","",CONCATENATE("site-tag ",tag_site_default))</f>
        <v>site-tag flex-site-tag</v>
      </c>
      <c r="B76" s="3"/>
      <c r="D76" s="123"/>
      <c r="E76" s="113" t="s">
        <v>1654</v>
      </c>
      <c r="G76" s="123"/>
    </row>
    <row r="77" spans="1:7">
      <c r="A77" s="112" t="str">
        <f>IF('AP-LIST_c9800'!D22="","",CONCATENATE("ap ",'AP-LIST_c9800'!N22))</f>
        <v>ap 9cd5.7d80.9b7c</v>
      </c>
      <c r="B77" s="3"/>
      <c r="D77" s="123">
        <f t="shared" ref="D77" si="16">D73+4</f>
        <v>77</v>
      </c>
      <c r="E77" s="112" t="s">
        <v>1587</v>
      </c>
      <c r="G77" s="123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3"/>
      <c r="E78" s="85" t="s">
        <v>1564</v>
      </c>
      <c r="G78" s="123"/>
    </row>
    <row r="79" spans="1:7">
      <c r="A79" s="85" t="str">
        <f>IF(A77="","",CONCATENATE("rf-tag ",'AP-LIST_c9800'!I22))</f>
        <v>rf-tag indoor</v>
      </c>
      <c r="B79" s="3"/>
      <c r="D79" s="123"/>
      <c r="E79" s="85" t="s">
        <v>1698</v>
      </c>
      <c r="G79" s="123"/>
    </row>
    <row r="80" spans="1:7" ht="15.75" thickBot="1">
      <c r="A80" s="113" t="str">
        <f>IF(A77="","",CONCATENATE("site-tag ",tag_site_default))</f>
        <v>site-tag flex-site-tag</v>
      </c>
      <c r="B80" s="3"/>
      <c r="D80" s="123"/>
      <c r="E80" s="113" t="s">
        <v>1655</v>
      </c>
      <c r="G80" s="123"/>
    </row>
    <row r="81" spans="1:7">
      <c r="A81" s="112" t="str">
        <f>IF('AP-LIST_c9800'!D23="","",CONCATENATE("ap ",'AP-LIST_c9800'!N23))</f>
        <v>ap 2c1a.05ac.2030</v>
      </c>
      <c r="B81" s="3"/>
      <c r="D81" s="123">
        <f t="shared" ref="D81" si="17">D77+4</f>
        <v>81</v>
      </c>
      <c r="E81" s="112" t="s">
        <v>1588</v>
      </c>
      <c r="G81" s="123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3"/>
      <c r="E82" s="85" t="s">
        <v>1565</v>
      </c>
      <c r="G82" s="123"/>
    </row>
    <row r="83" spans="1:7">
      <c r="A83" s="85" t="str">
        <f>IF(A81="","",CONCATENATE("rf-tag ",'AP-LIST_c9800'!I23))</f>
        <v>rf-tag indoor</v>
      </c>
      <c r="B83" s="3"/>
      <c r="D83" s="123"/>
      <c r="E83" s="85" t="s">
        <v>1699</v>
      </c>
      <c r="G83" s="123"/>
    </row>
    <row r="84" spans="1:7" ht="15.75" thickBot="1">
      <c r="A84" s="113" t="str">
        <f>IF(A81="","",CONCATENATE("site-tag ",tag_site_default))</f>
        <v>site-tag flex-site-tag</v>
      </c>
      <c r="B84" s="3"/>
      <c r="D84" s="123"/>
      <c r="E84" s="113" t="s">
        <v>1656</v>
      </c>
      <c r="G84" s="123"/>
    </row>
    <row r="85" spans="1:7">
      <c r="A85" s="112" t="str">
        <f>IF('AP-LIST_c9800'!D24="","",CONCATENATE("ap ",'AP-LIST_c9800'!N24))</f>
        <v>ap 9cd5.7d80.8538</v>
      </c>
      <c r="B85" s="3"/>
      <c r="D85" s="123">
        <f t="shared" ref="D85" si="18">D81+4</f>
        <v>85</v>
      </c>
      <c r="E85" s="112" t="s">
        <v>1589</v>
      </c>
      <c r="G85" s="123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3"/>
      <c r="E86" s="85" t="s">
        <v>1566</v>
      </c>
      <c r="G86" s="123"/>
    </row>
    <row r="87" spans="1:7">
      <c r="A87" s="85" t="str">
        <f>IF(A85="","",CONCATENATE("rf-tag ",'AP-LIST_c9800'!I24))</f>
        <v>rf-tag indoor</v>
      </c>
      <c r="B87" s="3"/>
      <c r="D87" s="123"/>
      <c r="E87" s="85" t="s">
        <v>1700</v>
      </c>
      <c r="G87" s="123"/>
    </row>
    <row r="88" spans="1:7" ht="15.75" thickBot="1">
      <c r="A88" s="113" t="str">
        <f>IF(A85="","",CONCATENATE("site-tag ",tag_site_default))</f>
        <v>site-tag flex-site-tag</v>
      </c>
      <c r="B88" s="3"/>
      <c r="D88" s="123"/>
      <c r="E88" s="113" t="s">
        <v>1657</v>
      </c>
      <c r="G88" s="123"/>
    </row>
    <row r="89" spans="1:7">
      <c r="A89" s="112" t="str">
        <f>IF('AP-LIST_c9800'!D25="","",CONCATENATE("ap ",'AP-LIST_c9800'!N25))</f>
        <v>ap 9cd5.7d80.8fcc</v>
      </c>
      <c r="B89" s="3"/>
      <c r="D89" s="123">
        <f t="shared" ref="D89" si="19">D85+4</f>
        <v>89</v>
      </c>
      <c r="E89" s="112" t="s">
        <v>1590</v>
      </c>
      <c r="G89" s="123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3"/>
      <c r="E90" s="85" t="s">
        <v>1560</v>
      </c>
      <c r="G90" s="123"/>
    </row>
    <row r="91" spans="1:7">
      <c r="A91" s="85" t="str">
        <f>IF(A89="","",CONCATENATE("rf-tag ",'AP-LIST_c9800'!I25))</f>
        <v>rf-tag indoor</v>
      </c>
      <c r="B91" s="3"/>
      <c r="D91" s="123"/>
      <c r="E91" s="85" t="s">
        <v>1701</v>
      </c>
      <c r="G91" s="123"/>
    </row>
    <row r="92" spans="1:7" ht="15.75" thickBot="1">
      <c r="A92" s="113" t="str">
        <f>IF(A89="","",CONCATENATE("site-tag ",tag_site_default))</f>
        <v>site-tag flex-site-tag</v>
      </c>
      <c r="B92" s="3"/>
      <c r="D92" s="123"/>
      <c r="E92" s="113" t="s">
        <v>1658</v>
      </c>
      <c r="G92" s="123"/>
    </row>
    <row r="93" spans="1:7">
      <c r="A93" s="112" t="str">
        <f>IF('AP-LIST_c9800'!D26="","",CONCATENATE("ap ",'AP-LIST_c9800'!N26))</f>
        <v>ap 1006.ed44.f984</v>
      </c>
      <c r="B93" s="3"/>
      <c r="D93" s="123">
        <f t="shared" ref="D93" si="20">D89+4</f>
        <v>93</v>
      </c>
      <c r="E93" s="112" t="s">
        <v>1591</v>
      </c>
      <c r="G93" s="123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3"/>
      <c r="E94" s="85" t="s">
        <v>1567</v>
      </c>
      <c r="G94" s="123"/>
    </row>
    <row r="95" spans="1:7">
      <c r="A95" s="85" t="str">
        <f>IF(A93="","",CONCATENATE("rf-tag ",'AP-LIST_c9800'!I26))</f>
        <v>rf-tag indoor</v>
      </c>
      <c r="B95" s="3"/>
      <c r="D95" s="123"/>
      <c r="E95" s="85" t="s">
        <v>1702</v>
      </c>
      <c r="G95" s="123"/>
    </row>
    <row r="96" spans="1:7" ht="15.75" thickBot="1">
      <c r="A96" s="113" t="str">
        <f>IF(A93="","",CONCATENATE("site-tag ",tag_site_default))</f>
        <v>site-tag flex-site-tag</v>
      </c>
      <c r="B96" s="3"/>
      <c r="D96" s="123"/>
      <c r="E96" s="113" t="s">
        <v>1659</v>
      </c>
      <c r="G96" s="123"/>
    </row>
    <row r="97" spans="1:7">
      <c r="A97" s="112" t="str">
        <f>IF('AP-LIST_c9800'!D27="","",CONCATENATE("ap ",'AP-LIST_c9800'!N27))</f>
        <v>ap 2c1a.05ac.2270</v>
      </c>
      <c r="B97" s="3"/>
      <c r="D97" s="123">
        <f t="shared" ref="D97" si="21">D93+4</f>
        <v>97</v>
      </c>
      <c r="E97" s="112" t="s">
        <v>1592</v>
      </c>
      <c r="G97" s="123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3"/>
      <c r="E98" s="85" t="s">
        <v>1568</v>
      </c>
      <c r="G98" s="123"/>
    </row>
    <row r="99" spans="1:7">
      <c r="A99" s="85" t="str">
        <f>IF(A97="","",CONCATENATE("rf-tag ",'AP-LIST_c9800'!I27))</f>
        <v>rf-tag indoor</v>
      </c>
      <c r="B99" s="3"/>
      <c r="D99" s="123"/>
      <c r="E99" s="85" t="s">
        <v>1703</v>
      </c>
      <c r="G99" s="123"/>
    </row>
    <row r="100" spans="1:7" ht="15.75" thickBot="1">
      <c r="A100" s="113" t="str">
        <f>IF(A97="","",CONCATENATE("site-tag ",tag_site_default))</f>
        <v>site-tag flex-site-tag</v>
      </c>
      <c r="B100" s="3"/>
      <c r="D100" s="123"/>
      <c r="E100" s="113" t="s">
        <v>1660</v>
      </c>
      <c r="G100" s="123"/>
    </row>
    <row r="101" spans="1:7">
      <c r="A101" s="112" t="str">
        <f>IF('AP-LIST_c9800'!D28="","",CONCATENATE("ap ",'AP-LIST_c9800'!N28))</f>
        <v>ap 1006.ed53.c4f0</v>
      </c>
      <c r="B101" s="3"/>
      <c r="D101" s="123">
        <f t="shared" ref="D101" si="22">D97+4</f>
        <v>101</v>
      </c>
      <c r="E101" s="112" t="s">
        <v>1593</v>
      </c>
      <c r="G101" s="123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3"/>
      <c r="E102" s="85" t="s">
        <v>1569</v>
      </c>
      <c r="G102" s="123"/>
    </row>
    <row r="103" spans="1:7">
      <c r="A103" s="85" t="str">
        <f>IF(A101="","",CONCATENATE("rf-tag ",'AP-LIST_c9800'!I28))</f>
        <v>rf-tag indoor</v>
      </c>
      <c r="B103" s="3"/>
      <c r="D103" s="123"/>
      <c r="E103" s="85" t="s">
        <v>1704</v>
      </c>
      <c r="G103" s="123"/>
    </row>
    <row r="104" spans="1:7" ht="15.75" thickBot="1">
      <c r="A104" s="113" t="str">
        <f>IF(A101="","",CONCATENATE("site-tag ",tag_site_default))</f>
        <v>site-tag flex-site-tag</v>
      </c>
      <c r="B104" s="3"/>
      <c r="D104" s="123"/>
      <c r="E104" s="113" t="s">
        <v>1661</v>
      </c>
      <c r="G104" s="123"/>
    </row>
    <row r="105" spans="1:7">
      <c r="A105" s="112" t="str">
        <f>IF('AP-LIST_c9800'!D29="","",CONCATENATE("ap ",'AP-LIST_c9800'!N29))</f>
        <v>ap 2c1a.05ac.1848</v>
      </c>
      <c r="B105" s="3"/>
      <c r="D105" s="123">
        <f t="shared" ref="D105" si="23">D101+4</f>
        <v>105</v>
      </c>
      <c r="E105" s="112" t="s">
        <v>1594</v>
      </c>
      <c r="G105" s="123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3"/>
      <c r="E106" s="85" t="s">
        <v>1570</v>
      </c>
      <c r="G106" s="123"/>
    </row>
    <row r="107" spans="1:7">
      <c r="A107" s="85" t="str">
        <f>IF(A105="","",CONCATENATE("rf-tag ",'AP-LIST_c9800'!I29))</f>
        <v>rf-tag indoor</v>
      </c>
      <c r="B107" s="3"/>
      <c r="D107" s="123"/>
      <c r="E107" s="85" t="s">
        <v>1705</v>
      </c>
      <c r="G107" s="123"/>
    </row>
    <row r="108" spans="1:7" ht="15.75" thickBot="1">
      <c r="A108" s="113" t="str">
        <f>IF(A105="","",CONCATENATE("site-tag ",tag_site_default))</f>
        <v>site-tag flex-site-tag</v>
      </c>
      <c r="B108" s="3"/>
      <c r="D108" s="123"/>
      <c r="E108" s="113" t="s">
        <v>1662</v>
      </c>
      <c r="G108" s="123"/>
    </row>
    <row r="109" spans="1:7">
      <c r="A109" s="112" t="str">
        <f>IF('AP-LIST_c9800'!D30="","",CONCATENATE("ap ",'AP-LIST_c9800'!N30))</f>
        <v>ap 9cd5.7d1d.f1dc</v>
      </c>
      <c r="B109" s="3"/>
      <c r="D109" s="123">
        <f t="shared" ref="D109" si="24">D105+4</f>
        <v>109</v>
      </c>
      <c r="E109" s="112" t="s">
        <v>1595</v>
      </c>
      <c r="G109" s="123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3"/>
      <c r="E110" s="85" t="s">
        <v>1571</v>
      </c>
      <c r="G110" s="123"/>
    </row>
    <row r="111" spans="1:7">
      <c r="A111" s="85" t="str">
        <f>IF(A109="","",CONCATENATE("rf-tag ",'AP-LIST_c9800'!I30))</f>
        <v>rf-tag indoor</v>
      </c>
      <c r="B111" s="3"/>
      <c r="D111" s="123"/>
      <c r="E111" s="85" t="s">
        <v>1706</v>
      </c>
      <c r="G111" s="123"/>
    </row>
    <row r="112" spans="1:7" ht="15.75" thickBot="1">
      <c r="A112" s="113" t="str">
        <f>IF(A109="","",CONCATENATE("site-tag ",tag_site_default))</f>
        <v>site-tag flex-site-tag</v>
      </c>
      <c r="B112" s="3"/>
      <c r="D112" s="123"/>
      <c r="E112" s="113" t="s">
        <v>1663</v>
      </c>
      <c r="G112" s="123"/>
    </row>
    <row r="113" spans="1:7">
      <c r="A113" s="112" t="str">
        <f>IF('AP-LIST_c9800'!D31="","",CONCATENATE("ap ",'AP-LIST_c9800'!N31))</f>
        <v>ap 2c1a.05ac.1bf4</v>
      </c>
      <c r="B113" s="3"/>
      <c r="D113" s="123">
        <f t="shared" ref="D113" si="25">D109+4</f>
        <v>113</v>
      </c>
      <c r="E113" s="112" t="s">
        <v>1596</v>
      </c>
      <c r="G113" s="123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3"/>
      <c r="E114" s="85" t="s">
        <v>1572</v>
      </c>
      <c r="G114" s="123"/>
    </row>
    <row r="115" spans="1:7">
      <c r="A115" s="85" t="str">
        <f>IF(A113="","",CONCATENATE("rf-tag ",'AP-LIST_c9800'!I31))</f>
        <v>rf-tag indoor</v>
      </c>
      <c r="B115" s="3"/>
      <c r="D115" s="123"/>
      <c r="E115" s="85" t="s">
        <v>1707</v>
      </c>
      <c r="G115" s="123"/>
    </row>
    <row r="116" spans="1:7" ht="15.75" thickBot="1">
      <c r="A116" s="113" t="str">
        <f>IF(A113="","",CONCATENATE("site-tag ",tag_site_default))</f>
        <v>site-tag flex-site-tag</v>
      </c>
      <c r="B116" s="3"/>
      <c r="D116" s="123"/>
      <c r="E116" s="113" t="s">
        <v>1664</v>
      </c>
      <c r="G116" s="123"/>
    </row>
    <row r="117" spans="1:7">
      <c r="A117" s="112" t="str">
        <f>IF('AP-LIST_c9800'!D32="","",CONCATENATE("ap ",'AP-LIST_c9800'!N32))</f>
        <v>ap 1006.ed53.eeec</v>
      </c>
      <c r="B117" s="3"/>
      <c r="D117" s="123">
        <f t="shared" ref="D117" si="26">D113+4</f>
        <v>117</v>
      </c>
      <c r="E117" s="112" t="s">
        <v>1597</v>
      </c>
      <c r="G117" s="123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23"/>
      <c r="E118" s="85" t="s">
        <v>1573</v>
      </c>
      <c r="G118" s="123"/>
    </row>
    <row r="119" spans="1:7">
      <c r="A119" s="85" t="str">
        <f>IF(A117="","",CONCATENATE("rf-tag ",'AP-LIST_c9800'!I32))</f>
        <v>rf-tag indoor</v>
      </c>
      <c r="B119" s="3"/>
      <c r="D119" s="123"/>
      <c r="E119" s="85" t="s">
        <v>1708</v>
      </c>
      <c r="G119" s="123"/>
    </row>
    <row r="120" spans="1:7" ht="15.75" thickBot="1">
      <c r="A120" s="113" t="str">
        <f>IF(A117="","",CONCATENATE("site-tag ",tag_site_default))</f>
        <v>site-tag flex-site-tag</v>
      </c>
      <c r="B120" s="3"/>
      <c r="D120" s="123"/>
      <c r="E120" s="113" t="s">
        <v>1665</v>
      </c>
      <c r="G120" s="123"/>
    </row>
    <row r="121" spans="1:7">
      <c r="A121" s="112" t="str">
        <f>IF('AP-LIST_c9800'!D33="","",CONCATENATE("ap ",'AP-LIST_c9800'!N33))</f>
        <v>ap 9cd5.7d80.abf0</v>
      </c>
      <c r="B121" s="3"/>
      <c r="D121" s="123">
        <f t="shared" ref="D121" si="27">D117+4</f>
        <v>121</v>
      </c>
      <c r="E121" s="112" t="s">
        <v>1598</v>
      </c>
      <c r="G121" s="123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23"/>
      <c r="E122" s="85" t="s">
        <v>1574</v>
      </c>
      <c r="G122" s="123"/>
    </row>
    <row r="123" spans="1:7">
      <c r="A123" s="85" t="str">
        <f>IF(A121="","",CONCATENATE("rf-tag ",'AP-LIST_c9800'!I33))</f>
        <v>rf-tag indoor</v>
      </c>
      <c r="B123" s="3"/>
      <c r="D123" s="123"/>
      <c r="E123" s="85" t="s">
        <v>1709</v>
      </c>
      <c r="G123" s="123"/>
    </row>
    <row r="124" spans="1:7" ht="15.75" thickBot="1">
      <c r="A124" s="113" t="str">
        <f>IF(A121="","",CONCATENATE("site-tag ",tag_site_default))</f>
        <v>site-tag flex-site-tag</v>
      </c>
      <c r="B124" s="3"/>
      <c r="D124" s="123"/>
      <c r="E124" s="113" t="s">
        <v>1666</v>
      </c>
      <c r="G124" s="123"/>
    </row>
    <row r="125" spans="1:7">
      <c r="A125" s="112" t="str">
        <f>IF('AP-LIST_c9800'!D34="","",CONCATENATE("ap ",'AP-LIST_c9800'!N34))</f>
        <v>ap 9cd5.7d80.a464</v>
      </c>
      <c r="B125" s="3"/>
      <c r="D125" s="123">
        <f t="shared" ref="D125" si="28">D121+4</f>
        <v>125</v>
      </c>
      <c r="E125" s="112" t="s">
        <v>1599</v>
      </c>
      <c r="G125" s="123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23"/>
      <c r="E126" s="85" t="s">
        <v>1575</v>
      </c>
      <c r="G126" s="123"/>
    </row>
    <row r="127" spans="1:7">
      <c r="A127" s="85" t="str">
        <f>IF(A125="","",CONCATENATE("rf-tag ",'AP-LIST_c9800'!I34))</f>
        <v>rf-tag indoor</v>
      </c>
      <c r="B127" s="3"/>
      <c r="D127" s="123"/>
      <c r="E127" s="85" t="s">
        <v>1710</v>
      </c>
      <c r="G127" s="123"/>
    </row>
    <row r="128" spans="1:7" ht="15.75" thickBot="1">
      <c r="A128" s="113" t="str">
        <f>IF(A125="","",CONCATENATE("site-tag ",tag_site_default))</f>
        <v>site-tag flex-site-tag</v>
      </c>
      <c r="B128" s="3"/>
      <c r="D128" s="123"/>
      <c r="E128" s="113" t="s">
        <v>1667</v>
      </c>
      <c r="G128" s="123"/>
    </row>
    <row r="129" spans="1:7">
      <c r="A129" s="112" t="str">
        <f>IF('AP-LIST_c9800'!D35="","",CONCATENATE("ap ",'AP-LIST_c9800'!N35))</f>
        <v>ap 2c1a.05ac.8d0c</v>
      </c>
      <c r="B129" s="3"/>
      <c r="D129" s="123">
        <f t="shared" ref="D129" si="29">D125+4</f>
        <v>129</v>
      </c>
      <c r="E129" s="112" t="s">
        <v>1600</v>
      </c>
      <c r="G129" s="123">
        <v>35</v>
      </c>
    </row>
    <row r="130" spans="1:7">
      <c r="A130" s="85" t="str">
        <f>IF(A129="","",CONCATENATE("policy-tag ",IF('AP-LIST_c9800'!J35="SmartHome",tag_policy_sh,tag_policy_default)))</f>
        <v>policy-tag bahag-policy-tag</v>
      </c>
      <c r="B130" s="3"/>
      <c r="D130" s="123"/>
      <c r="E130" s="85" t="s">
        <v>1576</v>
      </c>
      <c r="G130" s="123"/>
    </row>
    <row r="131" spans="1:7">
      <c r="A131" s="85" t="str">
        <f>IF(A129="","",CONCATENATE("rf-tag ",'AP-LIST_c9800'!I35))</f>
        <v>rf-tag indoor</v>
      </c>
      <c r="B131" s="3"/>
      <c r="D131" s="123"/>
      <c r="E131" s="85" t="s">
        <v>1711</v>
      </c>
      <c r="G131" s="123"/>
    </row>
    <row r="132" spans="1:7" ht="15.75" thickBot="1">
      <c r="A132" s="113" t="str">
        <f>IF(A129="","",CONCATENATE("site-tag ",tag_site_default))</f>
        <v>site-tag flex-site-tag</v>
      </c>
      <c r="B132" s="3"/>
      <c r="D132" s="123"/>
      <c r="E132" s="113" t="s">
        <v>1668</v>
      </c>
      <c r="G132" s="123"/>
    </row>
    <row r="133" spans="1:7">
      <c r="A133" s="112" t="str">
        <f>IF('AP-LIST_c9800'!D36="","",CONCATENATE("ap ",'AP-LIST_c9800'!N36))</f>
        <v>ap 9cd5.7dc0.5900</v>
      </c>
      <c r="B133" s="3"/>
      <c r="D133" s="123">
        <f t="shared" ref="D133" si="30">D129+4</f>
        <v>133</v>
      </c>
      <c r="E133" s="112" t="s">
        <v>1601</v>
      </c>
      <c r="G133" s="123">
        <v>36</v>
      </c>
    </row>
    <row r="134" spans="1:7">
      <c r="A134" s="85" t="str">
        <f>IF(A133="","",CONCATENATE("policy-tag ",IF('AP-LIST_c9800'!J36="SmartHome",tag_policy_sh,tag_policy_default)))</f>
        <v>policy-tag bahag-policy-tag</v>
      </c>
      <c r="B134" s="3"/>
      <c r="D134" s="123"/>
      <c r="E134" s="85" t="s">
        <v>1577</v>
      </c>
      <c r="G134" s="123"/>
    </row>
    <row r="135" spans="1:7">
      <c r="A135" s="85" t="str">
        <f>IF(A133="","",CONCATENATE("rf-tag ",'AP-LIST_c9800'!I36))</f>
        <v>rf-tag indoor</v>
      </c>
      <c r="B135" s="3"/>
      <c r="D135" s="123"/>
      <c r="E135" s="85" t="s">
        <v>1712</v>
      </c>
      <c r="G135" s="123"/>
    </row>
    <row r="136" spans="1:7" ht="15.75" thickBot="1">
      <c r="A136" s="113" t="str">
        <f>IF(A133="","",CONCATENATE("site-tag ",tag_site_default))</f>
        <v>site-tag flex-site-tag</v>
      </c>
      <c r="B136" s="3"/>
      <c r="D136" s="123"/>
      <c r="E136" s="113" t="s">
        <v>1669</v>
      </c>
      <c r="G136" s="123"/>
    </row>
    <row r="137" spans="1:7">
      <c r="A137" s="112" t="str">
        <f>IF('AP-LIST_c9800'!D37="","",CONCATENATE("ap ",'AP-LIST_c9800'!N37))</f>
        <v>ap 488b.0a77.96dc</v>
      </c>
      <c r="B137" s="3"/>
      <c r="D137" s="123">
        <f t="shared" ref="D137" si="31">D133+4</f>
        <v>137</v>
      </c>
      <c r="E137" s="112" t="s">
        <v>1602</v>
      </c>
      <c r="G137" s="123">
        <v>37</v>
      </c>
    </row>
    <row r="138" spans="1:7">
      <c r="A138" s="85" t="str">
        <f>IF(A137="","",CONCATENATE("policy-tag ",IF('AP-LIST_c9800'!J37="SmartHome",tag_policy_sh,tag_policy_default)))</f>
        <v>policy-tag bahag-policy-tag</v>
      </c>
      <c r="B138" s="3"/>
      <c r="D138" s="123"/>
      <c r="E138" s="85" t="s">
        <v>1578</v>
      </c>
      <c r="G138" s="123"/>
    </row>
    <row r="139" spans="1:7">
      <c r="A139" s="85" t="str">
        <f>IF(A137="","",CONCATENATE("rf-tag ",'AP-LIST_c9800'!I37))</f>
        <v>rf-tag outdoor</v>
      </c>
      <c r="B139" s="3"/>
      <c r="D139" s="123"/>
      <c r="E139" s="85" t="s">
        <v>1713</v>
      </c>
      <c r="G139" s="123"/>
    </row>
    <row r="140" spans="1:7" ht="15.75" thickBot="1">
      <c r="A140" s="113" t="str">
        <f>IF(A137="","",CONCATENATE("site-tag ",tag_site_default))</f>
        <v>site-tag flex-site-tag</v>
      </c>
      <c r="B140" s="3"/>
      <c r="D140" s="123"/>
      <c r="E140" s="113" t="s">
        <v>1670</v>
      </c>
      <c r="G140" s="123"/>
    </row>
    <row r="141" spans="1:7">
      <c r="A141" s="112" t="str">
        <f>IF('AP-LIST_c9800'!D38="","",CONCATENATE("ap ",'AP-LIST_c9800'!N38))</f>
        <v>ap 488b.0a77.9874</v>
      </c>
      <c r="B141" s="3"/>
      <c r="D141" s="123">
        <f t="shared" ref="D141" si="32">D137+4</f>
        <v>141</v>
      </c>
      <c r="E141" s="112" t="s">
        <v>1603</v>
      </c>
      <c r="G141" s="123">
        <v>38</v>
      </c>
    </row>
    <row r="142" spans="1:7">
      <c r="A142" s="85" t="str">
        <f>IF(A141="","",CONCATENATE("policy-tag ",IF('AP-LIST_c9800'!J38="SmartHome",tag_policy_sh,tag_policy_default)))</f>
        <v>policy-tag bahag-policy-tag</v>
      </c>
      <c r="B142" s="3"/>
      <c r="D142" s="123"/>
      <c r="E142" s="85" t="s">
        <v>1579</v>
      </c>
      <c r="G142" s="123"/>
    </row>
    <row r="143" spans="1:7">
      <c r="A143" s="85" t="str">
        <f>IF(A141="","",CONCATENATE("rf-tag ",'AP-LIST_c9800'!I38))</f>
        <v>rf-tag outdoor</v>
      </c>
      <c r="B143" s="3"/>
      <c r="D143" s="123"/>
      <c r="E143" s="85" t="s">
        <v>1714</v>
      </c>
      <c r="G143" s="123"/>
    </row>
    <row r="144" spans="1:7" ht="15.75" thickBot="1">
      <c r="A144" s="113" t="str">
        <f>IF(A141="","",CONCATENATE("site-tag ",tag_site_default))</f>
        <v>site-tag flex-site-tag</v>
      </c>
      <c r="B144" s="3"/>
      <c r="D144" s="123"/>
      <c r="E144" s="113" t="s">
        <v>1671</v>
      </c>
      <c r="G144" s="123"/>
    </row>
    <row r="145" spans="1:7">
      <c r="A145" s="112" t="str">
        <f>IF('AP-LIST_c9800'!D39="","",CONCATENATE("ap ",'AP-LIST_c9800'!N39))</f>
        <v>ap 488b.0a77.8774</v>
      </c>
      <c r="B145" s="3"/>
      <c r="D145" s="123">
        <f t="shared" ref="D145" si="33">D141+4</f>
        <v>145</v>
      </c>
      <c r="E145" s="112" t="s">
        <v>1604</v>
      </c>
      <c r="G145" s="123">
        <v>39</v>
      </c>
    </row>
    <row r="146" spans="1:7">
      <c r="A146" s="85" t="str">
        <f>IF(A145="","",CONCATENATE("policy-tag ",IF('AP-LIST_c9800'!J39="SmartHome",tag_policy_sh,tag_policy_default)))</f>
        <v>policy-tag bahag-policy-tag</v>
      </c>
      <c r="B146" s="3"/>
      <c r="D146" s="123"/>
      <c r="E146" s="85" t="s">
        <v>1580</v>
      </c>
      <c r="G146" s="123"/>
    </row>
    <row r="147" spans="1:7">
      <c r="A147" s="85" t="str">
        <f>IF(A145="","",CONCATENATE("rf-tag ",'AP-LIST_c9800'!I39))</f>
        <v>rf-tag outdoor</v>
      </c>
      <c r="B147" s="3"/>
      <c r="D147" s="123"/>
      <c r="E147" s="85" t="s">
        <v>1715</v>
      </c>
      <c r="G147" s="123"/>
    </row>
    <row r="148" spans="1:7" ht="15.75" thickBot="1">
      <c r="A148" s="113" t="str">
        <f>IF(A145="","",CONCATENATE("site-tag ",tag_site_default))</f>
        <v>site-tag flex-site-tag</v>
      </c>
      <c r="B148" s="3"/>
      <c r="D148" s="123"/>
      <c r="E148" s="113" t="s">
        <v>1672</v>
      </c>
      <c r="G148" s="123"/>
    </row>
    <row r="149" spans="1:7">
      <c r="A149" s="112" t="str">
        <f>IF('AP-LIST_c9800'!D40="","",CONCATENATE("ap ",'AP-LIST_c9800'!N40))</f>
        <v>ap 488b.0a77.9578</v>
      </c>
      <c r="B149" s="3"/>
      <c r="D149" s="123">
        <f t="shared" ref="D149" si="34">D145+4</f>
        <v>149</v>
      </c>
      <c r="E149" s="112" t="s">
        <v>1605</v>
      </c>
      <c r="G149" s="123">
        <v>40</v>
      </c>
    </row>
    <row r="150" spans="1:7">
      <c r="A150" s="85" t="str">
        <f>IF(A149="","",CONCATENATE("policy-tag ",IF('AP-LIST_c9800'!J40="SmartHome",tag_policy_sh,tag_policy_default)))</f>
        <v>policy-tag bahag-policy-tag</v>
      </c>
      <c r="B150" s="3"/>
      <c r="D150" s="123"/>
      <c r="E150" s="85" t="s">
        <v>1581</v>
      </c>
      <c r="G150" s="123"/>
    </row>
    <row r="151" spans="1:7">
      <c r="A151" s="85" t="str">
        <f>IF(A149="","",CONCATENATE("rf-tag ",'AP-LIST_c9800'!I40))</f>
        <v>rf-tag outdoor</v>
      </c>
      <c r="B151" s="3"/>
      <c r="D151" s="123"/>
      <c r="E151" s="85" t="s">
        <v>1716</v>
      </c>
      <c r="G151" s="123"/>
    </row>
    <row r="152" spans="1:7" ht="15.75" thickBot="1">
      <c r="A152" s="113" t="str">
        <f>IF(A149="","",CONCATENATE("site-tag ",tag_site_default))</f>
        <v>site-tag flex-site-tag</v>
      </c>
      <c r="B152" s="3"/>
      <c r="D152" s="123"/>
      <c r="E152" s="113" t="s">
        <v>1673</v>
      </c>
      <c r="G152" s="123"/>
    </row>
    <row r="153" spans="1:7">
      <c r="A153" s="112" t="str">
        <f>IF('AP-LIST_c9800'!D41="","",CONCATENATE("ap ",'AP-LIST_c9800'!N41))</f>
        <v/>
      </c>
      <c r="B153" s="3"/>
      <c r="D153" s="123">
        <f t="shared" ref="D153" si="35">D149+4</f>
        <v>153</v>
      </c>
      <c r="E153" s="112" t="s">
        <v>1606</v>
      </c>
      <c r="G153" s="123">
        <v>41</v>
      </c>
    </row>
    <row r="154" spans="1:7">
      <c r="A154" s="85" t="str">
        <f>IF(A153="","",CONCATENATE("policy-tag ",IF('AP-LIST_c9800'!J41="SmartHome",tag_policy_sh,tag_policy_default)))</f>
        <v/>
      </c>
      <c r="B154" s="3"/>
      <c r="D154" s="123"/>
      <c r="E154" s="85" t="s">
        <v>1582</v>
      </c>
      <c r="G154" s="123"/>
    </row>
    <row r="155" spans="1:7">
      <c r="A155" s="85" t="str">
        <f>IF(A153="","",CONCATENATE("rf-tag ",'AP-LIST_c9800'!I41))</f>
        <v/>
      </c>
      <c r="B155" s="3"/>
      <c r="D155" s="123"/>
      <c r="E155" s="85" t="s">
        <v>1717</v>
      </c>
      <c r="G155" s="123"/>
    </row>
    <row r="156" spans="1:7" ht="15.75" thickBot="1">
      <c r="A156" s="113" t="str">
        <f>IF(A153="","",CONCATENATE("site-tag ",tag_site_default))</f>
        <v/>
      </c>
      <c r="B156" s="3"/>
      <c r="D156" s="123"/>
      <c r="E156" s="113" t="s">
        <v>1674</v>
      </c>
      <c r="G156" s="123"/>
    </row>
    <row r="157" spans="1:7">
      <c r="A157" s="112" t="str">
        <f>IF('AP-LIST_c9800'!D42="","",CONCATENATE("ap ",'AP-LIST_c9800'!N42))</f>
        <v/>
      </c>
      <c r="B157" s="3"/>
      <c r="D157" s="123">
        <f t="shared" ref="D157" si="36">D153+4</f>
        <v>157</v>
      </c>
      <c r="E157" s="112" t="s">
        <v>1607</v>
      </c>
      <c r="G157" s="123">
        <v>42</v>
      </c>
    </row>
    <row r="158" spans="1:7">
      <c r="A158" s="85" t="str">
        <f>IF(A157="","",CONCATENATE("policy-tag ",IF('AP-LIST_c9800'!J42="SmartHome",tag_policy_sh,tag_policy_default)))</f>
        <v/>
      </c>
      <c r="B158" s="3"/>
      <c r="D158" s="123"/>
      <c r="E158" s="85" t="s">
        <v>1583</v>
      </c>
      <c r="G158" s="123"/>
    </row>
    <row r="159" spans="1:7">
      <c r="A159" s="85" t="str">
        <f>IF(A157="","",CONCATENATE("rf-tag ",'AP-LIST_c9800'!I42))</f>
        <v/>
      </c>
      <c r="B159" s="3"/>
      <c r="D159" s="123"/>
      <c r="E159" s="85" t="s">
        <v>1718</v>
      </c>
      <c r="G159" s="123"/>
    </row>
    <row r="160" spans="1:7" ht="15.75" thickBot="1">
      <c r="A160" s="113" t="str">
        <f>IF(A157="","",CONCATENATE("site-tag ",tag_site_default))</f>
        <v/>
      </c>
      <c r="B160" s="3"/>
      <c r="D160" s="123"/>
      <c r="E160" s="113" t="s">
        <v>1675</v>
      </c>
      <c r="G160" s="123"/>
    </row>
    <row r="161" spans="1:7">
      <c r="A161" s="112" t="str">
        <f>IF('AP-LIST_c9800'!D43="","",CONCATENATE("ap ",'AP-LIST_c9800'!N43))</f>
        <v/>
      </c>
      <c r="B161" s="3"/>
      <c r="D161" s="123">
        <f t="shared" ref="D161" si="37">D157+4</f>
        <v>161</v>
      </c>
      <c r="E161" s="112" t="s">
        <v>1608</v>
      </c>
      <c r="G161" s="123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23"/>
      <c r="E162" s="85" t="s">
        <v>1619</v>
      </c>
      <c r="G162" s="123"/>
    </row>
    <row r="163" spans="1:7">
      <c r="A163" s="85" t="str">
        <f>IF(A161="","",CONCATENATE("rf-tag ",'AP-LIST_c9800'!I43))</f>
        <v/>
      </c>
      <c r="B163" s="3"/>
      <c r="D163" s="123"/>
      <c r="E163" s="85" t="s">
        <v>1719</v>
      </c>
      <c r="G163" s="123"/>
    </row>
    <row r="164" spans="1:7" ht="15.75" thickBot="1">
      <c r="A164" s="113" t="str">
        <f>IF(A161="","",CONCATENATE("site-tag ",tag_site_default))</f>
        <v/>
      </c>
      <c r="B164" s="3"/>
      <c r="D164" s="123"/>
      <c r="E164" s="113" t="s">
        <v>1676</v>
      </c>
      <c r="G164" s="123"/>
    </row>
    <row r="165" spans="1:7">
      <c r="A165" s="112" t="str">
        <f>IF('AP-LIST_c9800'!D44="","",CONCATENATE("ap ",'AP-LIST_c9800'!N44))</f>
        <v/>
      </c>
      <c r="B165" s="3"/>
      <c r="D165" s="123">
        <f t="shared" ref="D165" si="38">D161+4</f>
        <v>165</v>
      </c>
      <c r="E165" s="112" t="s">
        <v>1609</v>
      </c>
      <c r="G165" s="123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23"/>
      <c r="E166" s="85" t="s">
        <v>1620</v>
      </c>
      <c r="G166" s="123"/>
    </row>
    <row r="167" spans="1:7">
      <c r="A167" s="85" t="str">
        <f>IF(A165="","",CONCATENATE("rf-tag ",'AP-LIST_c9800'!I44))</f>
        <v/>
      </c>
      <c r="B167" s="3"/>
      <c r="D167" s="123"/>
      <c r="E167" s="85" t="s">
        <v>1720</v>
      </c>
      <c r="G167" s="123"/>
    </row>
    <row r="168" spans="1:7" ht="15.75" thickBot="1">
      <c r="A168" s="113" t="str">
        <f>IF(A165="","",CONCATENATE("site-tag ",tag_site_default))</f>
        <v/>
      </c>
      <c r="B168" s="3"/>
      <c r="D168" s="123"/>
      <c r="E168" s="113" t="s">
        <v>1677</v>
      </c>
      <c r="G168" s="123"/>
    </row>
    <row r="169" spans="1:7">
      <c r="A169" s="112" t="str">
        <f>IF('AP-LIST_c9800'!D45="","",CONCATENATE("ap ",'AP-LIST_c9800'!N45))</f>
        <v/>
      </c>
      <c r="B169" s="3"/>
      <c r="D169" s="123">
        <f t="shared" ref="D169" si="39">D165+4</f>
        <v>169</v>
      </c>
      <c r="E169" s="112" t="s">
        <v>1610</v>
      </c>
      <c r="G169" s="123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23"/>
      <c r="E170" s="85" t="s">
        <v>1621</v>
      </c>
      <c r="G170" s="123"/>
    </row>
    <row r="171" spans="1:7">
      <c r="A171" s="85" t="str">
        <f>IF(A169="","",CONCATENATE("rf-tag ",'AP-LIST_c9800'!I45))</f>
        <v/>
      </c>
      <c r="B171" s="3"/>
      <c r="D171" s="123"/>
      <c r="E171" s="85" t="s">
        <v>1721</v>
      </c>
      <c r="G171" s="123"/>
    </row>
    <row r="172" spans="1:7" ht="15.75" thickBot="1">
      <c r="A172" s="113" t="str">
        <f>IF(A169="","",CONCATENATE("site-tag ",tag_site_default))</f>
        <v/>
      </c>
      <c r="B172" s="3"/>
      <c r="D172" s="123"/>
      <c r="E172" s="113" t="s">
        <v>1678</v>
      </c>
      <c r="G172" s="123"/>
    </row>
    <row r="173" spans="1:7">
      <c r="A173" s="112" t="str">
        <f>IF('AP-LIST_c9800'!D46="","",CONCATENATE("ap ",'AP-LIST_c9800'!N46))</f>
        <v/>
      </c>
      <c r="B173" s="3"/>
      <c r="D173" s="123">
        <f t="shared" ref="D173" si="40">D169+4</f>
        <v>173</v>
      </c>
      <c r="E173" s="114" t="s">
        <v>1611</v>
      </c>
      <c r="G173" s="123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23"/>
      <c r="E174" s="85" t="s">
        <v>1622</v>
      </c>
      <c r="G174" s="123"/>
    </row>
    <row r="175" spans="1:7">
      <c r="A175" s="85" t="str">
        <f>IF(A173="","",CONCATENATE("rf-tag ",'AP-LIST_c9800'!I46))</f>
        <v/>
      </c>
      <c r="B175" s="3"/>
      <c r="D175" s="123"/>
      <c r="E175" s="85" t="s">
        <v>1722</v>
      </c>
      <c r="G175" s="123"/>
    </row>
    <row r="176" spans="1:7" ht="15.75" thickBot="1">
      <c r="A176" s="113" t="str">
        <f>IF(A173="","",CONCATENATE("site-tag ",tag_site_default))</f>
        <v/>
      </c>
      <c r="B176" s="3"/>
      <c r="D176" s="123"/>
      <c r="E176" s="113" t="s">
        <v>1679</v>
      </c>
      <c r="G176" s="123"/>
    </row>
    <row r="177" spans="1:7">
      <c r="A177" s="112" t="str">
        <f>IF('AP-LIST_c9800'!D47="","",CONCATENATE("ap ",'AP-LIST_c9800'!N47))</f>
        <v/>
      </c>
      <c r="B177" s="3"/>
      <c r="D177" s="123">
        <f t="shared" ref="D177" si="41">D173+4</f>
        <v>177</v>
      </c>
      <c r="E177" s="114" t="s">
        <v>1612</v>
      </c>
      <c r="G177" s="123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23"/>
      <c r="E178" s="85" t="s">
        <v>1623</v>
      </c>
      <c r="G178" s="123"/>
    </row>
    <row r="179" spans="1:7">
      <c r="A179" s="85" t="str">
        <f>IF(A177="","",CONCATENATE("rf-tag ",'AP-LIST_c9800'!I47))</f>
        <v/>
      </c>
      <c r="B179" s="3"/>
      <c r="D179" s="123"/>
      <c r="E179" s="85" t="s">
        <v>1723</v>
      </c>
      <c r="G179" s="123"/>
    </row>
    <row r="180" spans="1:7" ht="15.75" thickBot="1">
      <c r="A180" s="113" t="str">
        <f>IF(A177="","",CONCATENATE("site-tag ",tag_site_default))</f>
        <v/>
      </c>
      <c r="B180" s="3"/>
      <c r="D180" s="123"/>
      <c r="E180" s="113" t="s">
        <v>1680</v>
      </c>
      <c r="G180" s="123"/>
    </row>
    <row r="181" spans="1:7">
      <c r="A181" s="112" t="str">
        <f>IF('AP-LIST_c9800'!D48="","",CONCATENATE("ap ",'AP-LIST_c9800'!N48))</f>
        <v/>
      </c>
      <c r="B181" s="3"/>
      <c r="D181" s="123">
        <f t="shared" ref="D181" si="42">D177+4</f>
        <v>181</v>
      </c>
      <c r="E181" s="112" t="s">
        <v>1738</v>
      </c>
      <c r="G181" s="123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23"/>
      <c r="E182" s="85" t="s">
        <v>1624</v>
      </c>
      <c r="G182" s="123"/>
    </row>
    <row r="183" spans="1:7">
      <c r="A183" s="85" t="str">
        <f>IF(A181="","",CONCATENATE("rf-tag ",'AP-LIST_c9800'!I48))</f>
        <v/>
      </c>
      <c r="B183" s="3"/>
      <c r="D183" s="123"/>
      <c r="E183" s="85" t="s">
        <v>1724</v>
      </c>
      <c r="G183" s="123"/>
    </row>
    <row r="184" spans="1:7" ht="15.75" thickBot="1">
      <c r="A184" s="113" t="str">
        <f>IF(A181="","",CONCATENATE("site-tag ",tag_site_default))</f>
        <v/>
      </c>
      <c r="B184" s="3"/>
      <c r="D184" s="123"/>
      <c r="E184" s="113" t="s">
        <v>1681</v>
      </c>
      <c r="G184" s="123"/>
    </row>
    <row r="185" spans="1:7">
      <c r="A185" s="112" t="str">
        <f>IF('AP-LIST_c9800'!D49="","",CONCATENATE("ap ",'AP-LIST_c9800'!N49))</f>
        <v/>
      </c>
      <c r="B185" s="3"/>
      <c r="D185" s="123">
        <f t="shared" ref="D185" si="43">D181+4</f>
        <v>185</v>
      </c>
      <c r="E185" s="112" t="s">
        <v>1739</v>
      </c>
      <c r="G185" s="123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23"/>
      <c r="E186" s="85" t="s">
        <v>1625</v>
      </c>
      <c r="G186" s="123"/>
    </row>
    <row r="187" spans="1:7">
      <c r="A187" s="85" t="str">
        <f>IF(A185="","",CONCATENATE("rf-tag ",'AP-LIST_c9800'!I49))</f>
        <v/>
      </c>
      <c r="B187" s="3"/>
      <c r="D187" s="123"/>
      <c r="E187" s="85" t="s">
        <v>1725</v>
      </c>
      <c r="G187" s="123"/>
    </row>
    <row r="188" spans="1:7" ht="15.75" thickBot="1">
      <c r="A188" s="113" t="str">
        <f>IF(A185="","",CONCATENATE("site-tag ",tag_site_default))</f>
        <v/>
      </c>
      <c r="B188" s="3"/>
      <c r="D188" s="123"/>
      <c r="E188" s="113" t="s">
        <v>1682</v>
      </c>
      <c r="G188" s="123"/>
    </row>
    <row r="189" spans="1:7">
      <c r="A189" s="112" t="str">
        <f>IF('AP-LIST_c9800'!D50="","",CONCATENATE("ap ",'AP-LIST_c9800'!N50))</f>
        <v/>
      </c>
      <c r="B189" s="3"/>
      <c r="D189" s="123">
        <f t="shared" ref="D189" si="44">D185+4</f>
        <v>189</v>
      </c>
      <c r="E189" s="112" t="s">
        <v>1740</v>
      </c>
      <c r="G189" s="123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23"/>
      <c r="E190" s="85" t="s">
        <v>1626</v>
      </c>
      <c r="G190" s="123"/>
    </row>
    <row r="191" spans="1:7">
      <c r="A191" s="85" t="str">
        <f>IF(A189="","",CONCATENATE("rf-tag ",'AP-LIST_c9800'!I50))</f>
        <v/>
      </c>
      <c r="B191" s="3"/>
      <c r="D191" s="123"/>
      <c r="E191" s="85" t="s">
        <v>1726</v>
      </c>
      <c r="G191" s="123"/>
    </row>
    <row r="192" spans="1:7" ht="15.75" thickBot="1">
      <c r="A192" s="113" t="str">
        <f>IF(A189="","",CONCATENATE("site-tag ",tag_site_default))</f>
        <v/>
      </c>
      <c r="B192" s="3"/>
      <c r="D192" s="123"/>
      <c r="E192" s="113" t="s">
        <v>1683</v>
      </c>
      <c r="G192" s="123"/>
    </row>
    <row r="193" spans="1:7">
      <c r="A193" s="112" t="str">
        <f>IF('AP-LIST_c9800'!D51="","",CONCATENATE("ap ",'AP-LIST_c9800'!N51))</f>
        <v/>
      </c>
      <c r="B193" s="3"/>
      <c r="D193" s="123">
        <f t="shared" ref="D193" si="45">D189+4</f>
        <v>193</v>
      </c>
      <c r="E193" s="112" t="s">
        <v>1741</v>
      </c>
      <c r="G193" s="123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3"/>
      <c r="E194" s="85" t="s">
        <v>1627</v>
      </c>
      <c r="G194" s="123"/>
    </row>
    <row r="195" spans="1:7">
      <c r="A195" s="85" t="str">
        <f>IF(A193="","",CONCATENATE("rf-tag ",'AP-LIST_c9800'!I51))</f>
        <v/>
      </c>
      <c r="B195" s="3"/>
      <c r="D195" s="123"/>
      <c r="E195" s="85" t="s">
        <v>1727</v>
      </c>
      <c r="G195" s="123"/>
    </row>
    <row r="196" spans="1:7" ht="15.75" thickBot="1">
      <c r="A196" s="113" t="str">
        <f>IF(A193="","",CONCATENATE("site-tag ",tag_site_default))</f>
        <v/>
      </c>
      <c r="B196" s="3"/>
      <c r="D196" s="123"/>
      <c r="E196" s="113" t="s">
        <v>1684</v>
      </c>
      <c r="G196" s="123"/>
    </row>
    <row r="197" spans="1:7">
      <c r="A197" s="112" t="str">
        <f>IF('AP-LIST_c9800'!D52="","",CONCATENATE("ap ",'AP-LIST_c9800'!N52))</f>
        <v/>
      </c>
      <c r="B197" s="3"/>
      <c r="D197" s="123">
        <f t="shared" ref="D197" si="46">D193+4</f>
        <v>197</v>
      </c>
      <c r="E197" s="112" t="s">
        <v>1742</v>
      </c>
      <c r="G197" s="123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3"/>
      <c r="E198" s="85" t="s">
        <v>1628</v>
      </c>
      <c r="G198" s="123"/>
    </row>
    <row r="199" spans="1:7">
      <c r="A199" s="85" t="str">
        <f>IF(A197="","",CONCATENATE("rf-tag ",'AP-LIST_c9800'!I52))</f>
        <v/>
      </c>
      <c r="B199" s="3"/>
      <c r="D199" s="123"/>
      <c r="E199" s="85" t="s">
        <v>1728</v>
      </c>
      <c r="G199" s="123"/>
    </row>
    <row r="200" spans="1:7" ht="15.75" thickBot="1">
      <c r="A200" s="113" t="str">
        <f>IF(A197="","",CONCATENATE("site-tag ",tag_site_default))</f>
        <v/>
      </c>
      <c r="B200" s="3"/>
      <c r="D200" s="123"/>
      <c r="E200" s="113" t="s">
        <v>1685</v>
      </c>
      <c r="G200" s="123"/>
    </row>
    <row r="201" spans="1:7">
      <c r="A201" s="112" t="str">
        <f>IF('AP-LIST_c9800'!D53="","",CONCATENATE("ap ",'AP-LIST_c9800'!N53))</f>
        <v/>
      </c>
      <c r="B201" s="3"/>
      <c r="D201" s="123">
        <f t="shared" ref="D201" si="47">D197+4</f>
        <v>201</v>
      </c>
      <c r="E201" s="112" t="s">
        <v>1743</v>
      </c>
      <c r="G201" s="123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3"/>
      <c r="E202" s="85" t="s">
        <v>1629</v>
      </c>
      <c r="G202" s="123"/>
    </row>
    <row r="203" spans="1:7">
      <c r="A203" s="85" t="str">
        <f>IF(A201="","",CONCATENATE("rf-tag ",'AP-LIST_c9800'!I53))</f>
        <v/>
      </c>
      <c r="B203" s="3"/>
      <c r="D203" s="123"/>
      <c r="E203" s="85" t="s">
        <v>1729</v>
      </c>
      <c r="G203" s="123"/>
    </row>
    <row r="204" spans="1:7" ht="15.75" thickBot="1">
      <c r="A204" s="113" t="str">
        <f>IF(A201="","",CONCATENATE("site-tag ",tag_site_default))</f>
        <v/>
      </c>
      <c r="B204" s="3"/>
      <c r="D204" s="123"/>
      <c r="E204" s="113" t="s">
        <v>1686</v>
      </c>
      <c r="G204" s="123"/>
    </row>
    <row r="205" spans="1:7">
      <c r="A205" s="112" t="str">
        <f>IF('AP-LIST_c9800'!D54="","",CONCATENATE("ap ",'AP-LIST_c9800'!N54))</f>
        <v/>
      </c>
      <c r="B205" s="3"/>
      <c r="D205" s="123">
        <f t="shared" ref="D205" si="48">D201+4</f>
        <v>205</v>
      </c>
      <c r="E205" s="112" t="s">
        <v>1744</v>
      </c>
      <c r="G205" s="123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3"/>
      <c r="E206" s="85" t="s">
        <v>1630</v>
      </c>
      <c r="G206" s="123"/>
    </row>
    <row r="207" spans="1:7">
      <c r="A207" s="85" t="str">
        <f>IF(A205="","",CONCATENATE("rf-tag ",'AP-LIST_c9800'!I54))</f>
        <v/>
      </c>
      <c r="B207" s="3"/>
      <c r="D207" s="123"/>
      <c r="E207" s="85" t="s">
        <v>1730</v>
      </c>
      <c r="G207" s="123"/>
    </row>
    <row r="208" spans="1:7" ht="15.75" thickBot="1">
      <c r="A208" s="113" t="str">
        <f>IF(A205="","",CONCATENATE("site-tag ",tag_site_default))</f>
        <v/>
      </c>
      <c r="B208" s="3"/>
      <c r="D208" s="123"/>
      <c r="E208" s="113" t="s">
        <v>1687</v>
      </c>
      <c r="G208" s="123"/>
    </row>
    <row r="209" spans="1:7">
      <c r="A209" t="s">
        <v>1055</v>
      </c>
      <c r="B209" s="3"/>
      <c r="D209" s="123">
        <f t="shared" ref="D209" si="49">D205+4</f>
        <v>209</v>
      </c>
      <c r="E209" s="114" t="s">
        <v>1613</v>
      </c>
      <c r="G209" s="123">
        <v>55</v>
      </c>
    </row>
    <row r="210" spans="1:7">
      <c r="A210" t="s">
        <v>1056</v>
      </c>
      <c r="B210" s="3"/>
      <c r="D210" s="123"/>
      <c r="E210" s="85" t="s">
        <v>1631</v>
      </c>
      <c r="G210" s="123"/>
    </row>
    <row r="211" spans="1:7">
      <c r="B211" s="3"/>
      <c r="D211" s="123"/>
      <c r="E211" s="85" t="s">
        <v>1731</v>
      </c>
      <c r="G211" s="123"/>
    </row>
    <row r="212" spans="1:7" ht="15.75" thickBot="1">
      <c r="A212" s="69" t="s">
        <v>1317</v>
      </c>
      <c r="B212" s="3"/>
      <c r="D212" s="123"/>
      <c r="E212" s="113" t="s">
        <v>1688</v>
      </c>
      <c r="G212" s="123"/>
    </row>
    <row r="213" spans="1:7">
      <c r="D213" s="123">
        <f t="shared" ref="D213" si="50">D209+4</f>
        <v>213</v>
      </c>
      <c r="E213" s="114" t="s">
        <v>1614</v>
      </c>
      <c r="G213" s="123">
        <v>56</v>
      </c>
    </row>
    <row r="214" spans="1:7">
      <c r="D214" s="123"/>
      <c r="E214" s="85" t="s">
        <v>1632</v>
      </c>
      <c r="G214" s="123"/>
    </row>
    <row r="215" spans="1:7">
      <c r="D215" s="123"/>
      <c r="E215" s="85" t="s">
        <v>1732</v>
      </c>
      <c r="G215" s="123"/>
    </row>
    <row r="216" spans="1:7" ht="15.75" thickBot="1">
      <c r="D216" s="123"/>
      <c r="E216" s="113" t="s">
        <v>1689</v>
      </c>
      <c r="G216" s="123"/>
    </row>
    <row r="217" spans="1:7">
      <c r="D217" s="123">
        <f t="shared" ref="D217" si="51">D213+4</f>
        <v>217</v>
      </c>
      <c r="E217" s="114" t="s">
        <v>1615</v>
      </c>
      <c r="G217" s="123">
        <v>57</v>
      </c>
    </row>
    <row r="218" spans="1:7">
      <c r="D218" s="123"/>
      <c r="E218" s="85" t="s">
        <v>1633</v>
      </c>
      <c r="G218" s="123"/>
    </row>
    <row r="219" spans="1:7">
      <c r="D219" s="123"/>
      <c r="E219" s="85" t="s">
        <v>1733</v>
      </c>
      <c r="G219" s="123"/>
    </row>
    <row r="220" spans="1:7" ht="15.75" thickBot="1">
      <c r="D220" s="123"/>
      <c r="E220" s="113" t="s">
        <v>1690</v>
      </c>
      <c r="G220" s="123"/>
    </row>
    <row r="221" spans="1:7">
      <c r="D221" s="123">
        <f t="shared" ref="D221" si="52">D217+4</f>
        <v>221</v>
      </c>
      <c r="E221" s="114" t="s">
        <v>1616</v>
      </c>
      <c r="G221" s="123">
        <v>58</v>
      </c>
    </row>
    <row r="222" spans="1:7">
      <c r="D222" s="123"/>
      <c r="E222" s="85" t="s">
        <v>1634</v>
      </c>
      <c r="G222" s="123"/>
    </row>
    <row r="223" spans="1:7">
      <c r="D223" s="123"/>
      <c r="E223" s="85" t="s">
        <v>1734</v>
      </c>
      <c r="G223" s="123"/>
    </row>
    <row r="224" spans="1:7" ht="15.75" thickBot="1">
      <c r="D224" s="123"/>
      <c r="E224" s="113" t="s">
        <v>1691</v>
      </c>
      <c r="G224" s="123"/>
    </row>
    <row r="225" spans="4:7">
      <c r="D225" s="123">
        <f t="shared" ref="D225" si="53">D221+4</f>
        <v>225</v>
      </c>
      <c r="E225" s="114" t="s">
        <v>1617</v>
      </c>
      <c r="G225" s="123">
        <v>59</v>
      </c>
    </row>
    <row r="226" spans="4:7">
      <c r="D226" s="123"/>
      <c r="E226" s="85" t="s">
        <v>1635</v>
      </c>
      <c r="G226" s="123"/>
    </row>
    <row r="227" spans="4:7">
      <c r="D227" s="123"/>
      <c r="E227" s="85" t="s">
        <v>1735</v>
      </c>
      <c r="G227" s="123"/>
    </row>
    <row r="228" spans="4:7" ht="15.75" thickBot="1">
      <c r="D228" s="123"/>
      <c r="E228" s="113" t="s">
        <v>1692</v>
      </c>
      <c r="G228" s="123"/>
    </row>
    <row r="229" spans="4:7">
      <c r="D229" s="123">
        <f t="shared" ref="D229" si="54">D225+4</f>
        <v>229</v>
      </c>
      <c r="E229" s="114" t="s">
        <v>1618</v>
      </c>
      <c r="G229" s="123">
        <v>60</v>
      </c>
    </row>
    <row r="230" spans="4:7">
      <c r="D230" s="123"/>
      <c r="E230" s="85" t="s">
        <v>1636</v>
      </c>
      <c r="G230" s="123"/>
    </row>
    <row r="231" spans="4:7">
      <c r="D231" s="123"/>
      <c r="E231" s="85" t="s">
        <v>1736</v>
      </c>
      <c r="G231" s="123"/>
    </row>
    <row r="232" spans="4:7" ht="15.75" thickBot="1">
      <c r="D232" s="123"/>
      <c r="E232" s="113" t="s">
        <v>1693</v>
      </c>
      <c r="G232" s="123"/>
    </row>
    <row r="233" spans="4:7">
      <c r="D233" s="123">
        <f t="shared" ref="D233" si="55">D229+4</f>
        <v>233</v>
      </c>
      <c r="E233" s="110" t="s">
        <v>1523</v>
      </c>
      <c r="G233" s="123">
        <v>61</v>
      </c>
    </row>
    <row r="234" spans="4:7">
      <c r="D234" s="123"/>
      <c r="E234" s="87" t="s">
        <v>1524</v>
      </c>
      <c r="G234" s="123"/>
    </row>
    <row r="235" spans="4:7">
      <c r="D235" s="123"/>
      <c r="E235" s="85" t="s">
        <v>1737</v>
      </c>
      <c r="G235" s="123"/>
    </row>
    <row r="236" spans="4:7" ht="15.75" thickBot="1">
      <c r="D236" s="123"/>
      <c r="E236" s="113" t="s">
        <v>1694</v>
      </c>
      <c r="G236" s="123"/>
    </row>
    <row r="237" spans="4:7">
      <c r="D237" s="123">
        <f t="shared" ref="D237" si="56">D233+4</f>
        <v>237</v>
      </c>
      <c r="E237" s="110" t="s">
        <v>1523</v>
      </c>
      <c r="G237" s="123">
        <v>62</v>
      </c>
    </row>
    <row r="238" spans="4:7">
      <c r="D238" s="123"/>
      <c r="E238" s="87" t="s">
        <v>1524</v>
      </c>
      <c r="G238" s="123"/>
    </row>
    <row r="239" spans="4:7">
      <c r="D239" s="123"/>
      <c r="E239" s="87" t="s">
        <v>1535</v>
      </c>
      <c r="G239" s="123"/>
    </row>
    <row r="240" spans="4:7" ht="15.75" thickBot="1">
      <c r="D240" s="123"/>
      <c r="E240" s="111" t="s">
        <v>1536</v>
      </c>
      <c r="G240" s="123"/>
    </row>
    <row r="241" spans="4:7">
      <c r="D241" s="123">
        <f t="shared" ref="D241" si="57">D237+4</f>
        <v>241</v>
      </c>
      <c r="E241" s="110" t="s">
        <v>1523</v>
      </c>
      <c r="G241" s="123">
        <v>63</v>
      </c>
    </row>
    <row r="242" spans="4:7">
      <c r="D242" s="123"/>
      <c r="E242" s="87" t="s">
        <v>1524</v>
      </c>
      <c r="G242" s="123"/>
    </row>
    <row r="243" spans="4:7">
      <c r="D243" s="123"/>
      <c r="E243" s="87" t="s">
        <v>1535</v>
      </c>
      <c r="G243" s="123"/>
    </row>
    <row r="244" spans="4:7" ht="15.75" thickBot="1">
      <c r="D244" s="123"/>
      <c r="E244" s="111" t="s">
        <v>1536</v>
      </c>
      <c r="G244" s="123"/>
    </row>
    <row r="245" spans="4:7">
      <c r="D245" s="123">
        <f t="shared" ref="D245" si="58">D241+4</f>
        <v>245</v>
      </c>
      <c r="E245" s="110" t="s">
        <v>1523</v>
      </c>
      <c r="G245" s="123">
        <v>64</v>
      </c>
    </row>
    <row r="246" spans="4:7">
      <c r="D246" s="123"/>
      <c r="E246" s="87" t="s">
        <v>1524</v>
      </c>
      <c r="G246" s="123"/>
    </row>
    <row r="247" spans="4:7">
      <c r="D247" s="123"/>
      <c r="E247" s="87" t="s">
        <v>1535</v>
      </c>
      <c r="G247" s="123"/>
    </row>
    <row r="248" spans="4:7" ht="15.75" thickBot="1">
      <c r="D248" s="123"/>
      <c r="E248" s="111" t="s">
        <v>1536</v>
      </c>
      <c r="G248" s="123"/>
    </row>
    <row r="249" spans="4:7">
      <c r="D249" s="123">
        <f t="shared" ref="D249" si="59">D245+4</f>
        <v>249</v>
      </c>
      <c r="E249" s="110" t="s">
        <v>1523</v>
      </c>
      <c r="G249" s="123">
        <v>65</v>
      </c>
    </row>
    <row r="250" spans="4:7">
      <c r="D250" s="123"/>
      <c r="E250" s="87" t="s">
        <v>1524</v>
      </c>
      <c r="G250" s="123"/>
    </row>
    <row r="251" spans="4:7">
      <c r="D251" s="123"/>
      <c r="E251" s="87" t="s">
        <v>1535</v>
      </c>
      <c r="G251" s="123"/>
    </row>
    <row r="252" spans="4:7" ht="15.75" thickBot="1">
      <c r="D252" s="123"/>
      <c r="E252" s="111" t="s">
        <v>1536</v>
      </c>
      <c r="G252" s="123"/>
    </row>
    <row r="253" spans="4:7">
      <c r="D253" s="123">
        <f t="shared" ref="D253" si="60">D249+4</f>
        <v>253</v>
      </c>
      <c r="E253" s="110" t="s">
        <v>1523</v>
      </c>
      <c r="G253" s="123">
        <v>66</v>
      </c>
    </row>
    <row r="254" spans="4:7">
      <c r="D254" s="123"/>
      <c r="E254" s="87" t="s">
        <v>1524</v>
      </c>
      <c r="G254" s="123"/>
    </row>
    <row r="255" spans="4:7">
      <c r="D255" s="123"/>
      <c r="E255" s="87" t="s">
        <v>1535</v>
      </c>
      <c r="G255" s="123"/>
    </row>
    <row r="256" spans="4:7" ht="15.75" thickBot="1">
      <c r="D256" s="123"/>
      <c r="E256" s="111" t="s">
        <v>1536</v>
      </c>
      <c r="G256" s="123"/>
    </row>
    <row r="257" spans="4:7">
      <c r="D257" s="123">
        <f t="shared" ref="D257" si="61">D253+4</f>
        <v>257</v>
      </c>
      <c r="E257" s="110" t="s">
        <v>1523</v>
      </c>
      <c r="G257" s="123">
        <v>67</v>
      </c>
    </row>
    <row r="258" spans="4:7">
      <c r="D258" s="123"/>
      <c r="E258" s="87" t="s">
        <v>1524</v>
      </c>
      <c r="G258" s="123"/>
    </row>
    <row r="259" spans="4:7">
      <c r="D259" s="123"/>
      <c r="E259" s="87" t="s">
        <v>1535</v>
      </c>
      <c r="G259" s="123"/>
    </row>
    <row r="260" spans="4:7" ht="15.75" thickBot="1">
      <c r="D260" s="123"/>
      <c r="E260" s="111" t="s">
        <v>1536</v>
      </c>
      <c r="G260" s="123"/>
    </row>
    <row r="261" spans="4:7">
      <c r="D261" s="123">
        <f t="shared" ref="D261" si="62">D257+4</f>
        <v>261</v>
      </c>
      <c r="E261" s="110" t="s">
        <v>1523</v>
      </c>
      <c r="G261" s="123">
        <v>68</v>
      </c>
    </row>
    <row r="262" spans="4:7">
      <c r="D262" s="123"/>
      <c r="E262" s="87" t="s">
        <v>1524</v>
      </c>
      <c r="G262" s="123"/>
    </row>
    <row r="263" spans="4:7">
      <c r="D263" s="123"/>
      <c r="E263" s="87" t="s">
        <v>1535</v>
      </c>
      <c r="G263" s="123"/>
    </row>
    <row r="264" spans="4:7" ht="15.75" thickBot="1">
      <c r="D264" s="123"/>
      <c r="E264" s="111" t="s">
        <v>1536</v>
      </c>
      <c r="G264" s="123"/>
    </row>
    <row r="265" spans="4:7">
      <c r="D265" s="123">
        <f t="shared" ref="D265" si="63">D261+4</f>
        <v>265</v>
      </c>
      <c r="E265" s="110" t="s">
        <v>1523</v>
      </c>
      <c r="G265" s="123">
        <v>69</v>
      </c>
    </row>
    <row r="266" spans="4:7">
      <c r="D266" s="123"/>
      <c r="E266" s="87" t="s">
        <v>1524</v>
      </c>
      <c r="G266" s="123"/>
    </row>
    <row r="267" spans="4:7">
      <c r="D267" s="123"/>
      <c r="E267" s="87" t="s">
        <v>1535</v>
      </c>
      <c r="G267" s="123"/>
    </row>
    <row r="268" spans="4:7" ht="15.75" thickBot="1">
      <c r="D268" s="123"/>
      <c r="E268" s="111" t="s">
        <v>1536</v>
      </c>
      <c r="G268" s="123"/>
    </row>
    <row r="269" spans="4:7">
      <c r="D269" s="123">
        <f t="shared" ref="D269" si="64">D265+4</f>
        <v>269</v>
      </c>
      <c r="E269" s="110" t="s">
        <v>1523</v>
      </c>
      <c r="G269" s="123">
        <v>70</v>
      </c>
    </row>
    <row r="270" spans="4:7">
      <c r="D270" s="123"/>
      <c r="E270" s="87" t="s">
        <v>1524</v>
      </c>
      <c r="G270" s="123"/>
    </row>
    <row r="271" spans="4:7">
      <c r="D271" s="123"/>
      <c r="E271" s="87" t="s">
        <v>1535</v>
      </c>
      <c r="G271" s="123"/>
    </row>
    <row r="272" spans="4:7" ht="15.75" thickBot="1">
      <c r="D272" s="123"/>
      <c r="E272" s="111" t="s">
        <v>1536</v>
      </c>
      <c r="G272" s="123"/>
    </row>
    <row r="273" spans="4:7">
      <c r="D273" s="123">
        <f t="shared" ref="D273" si="65">D269+4</f>
        <v>273</v>
      </c>
      <c r="E273" s="110" t="s">
        <v>1523</v>
      </c>
      <c r="G273" s="123">
        <v>71</v>
      </c>
    </row>
    <row r="274" spans="4:7">
      <c r="D274" s="123"/>
      <c r="E274" s="87" t="s">
        <v>1524</v>
      </c>
      <c r="G274" s="123"/>
    </row>
    <row r="275" spans="4:7">
      <c r="D275" s="123"/>
      <c r="E275" s="87" t="s">
        <v>1535</v>
      </c>
      <c r="G275" s="123"/>
    </row>
    <row r="276" spans="4:7" ht="15.75" thickBot="1">
      <c r="D276" s="123"/>
      <c r="E276" s="111" t="s">
        <v>1536</v>
      </c>
      <c r="G276" s="123"/>
    </row>
    <row r="277" spans="4:7">
      <c r="D277" s="123">
        <f t="shared" ref="D277" si="66">D273+4</f>
        <v>277</v>
      </c>
      <c r="E277" s="110" t="s">
        <v>1523</v>
      </c>
      <c r="G277" s="123">
        <v>72</v>
      </c>
    </row>
    <row r="278" spans="4:7">
      <c r="D278" s="123"/>
      <c r="E278" s="87" t="s">
        <v>1524</v>
      </c>
      <c r="G278" s="123"/>
    </row>
    <row r="279" spans="4:7">
      <c r="D279" s="123"/>
      <c r="E279" s="87" t="s">
        <v>1535</v>
      </c>
      <c r="G279" s="123"/>
    </row>
    <row r="280" spans="4:7" ht="15.75" thickBot="1">
      <c r="D280" s="123"/>
      <c r="E280" s="111" t="s">
        <v>1536</v>
      </c>
      <c r="G280" s="123"/>
    </row>
    <row r="281" spans="4:7">
      <c r="D281" s="123">
        <f t="shared" ref="D281" si="67">D277+4</f>
        <v>281</v>
      </c>
      <c r="E281" s="110" t="s">
        <v>1523</v>
      </c>
      <c r="G281" s="123">
        <v>73</v>
      </c>
    </row>
    <row r="282" spans="4:7">
      <c r="D282" s="123"/>
      <c r="E282" s="87" t="s">
        <v>1524</v>
      </c>
      <c r="G282" s="123"/>
    </row>
    <row r="283" spans="4:7">
      <c r="D283" s="123"/>
      <c r="E283" s="87" t="s">
        <v>1535</v>
      </c>
      <c r="G283" s="123"/>
    </row>
    <row r="284" spans="4:7" ht="15.75" thickBot="1">
      <c r="D284" s="123"/>
      <c r="E284" s="111" t="s">
        <v>1536</v>
      </c>
      <c r="G284" s="123"/>
    </row>
    <row r="285" spans="4:7">
      <c r="D285" s="123">
        <f t="shared" ref="D285" si="68">D281+4</f>
        <v>285</v>
      </c>
      <c r="E285" s="110" t="s">
        <v>1523</v>
      </c>
      <c r="G285" s="123">
        <v>74</v>
      </c>
    </row>
    <row r="286" spans="4:7">
      <c r="D286" s="123"/>
      <c r="E286" s="87" t="s">
        <v>1524</v>
      </c>
      <c r="G286" s="123"/>
    </row>
    <row r="287" spans="4:7">
      <c r="D287" s="123"/>
      <c r="E287" s="87" t="s">
        <v>1535</v>
      </c>
      <c r="G287" s="123"/>
    </row>
    <row r="288" spans="4:7" ht="15.75" thickBot="1">
      <c r="D288" s="123"/>
      <c r="E288" s="111" t="s">
        <v>1536</v>
      </c>
      <c r="G288" s="123"/>
    </row>
    <row r="289" spans="4:7">
      <c r="D289" s="123">
        <f t="shared" ref="D289" si="69">D285+4</f>
        <v>289</v>
      </c>
      <c r="E289" s="110" t="s">
        <v>1523</v>
      </c>
      <c r="G289" s="123">
        <v>75</v>
      </c>
    </row>
    <row r="290" spans="4:7">
      <c r="D290" s="123"/>
      <c r="E290" s="87" t="s">
        <v>1524</v>
      </c>
      <c r="G290" s="123"/>
    </row>
    <row r="291" spans="4:7">
      <c r="D291" s="123"/>
      <c r="E291" s="87" t="s">
        <v>1535</v>
      </c>
      <c r="G291" s="123"/>
    </row>
    <row r="292" spans="4:7" ht="15.75" thickBot="1">
      <c r="D292" s="123"/>
      <c r="E292" s="111" t="s">
        <v>1536</v>
      </c>
      <c r="G292" s="123"/>
    </row>
    <row r="293" spans="4:7">
      <c r="D293" s="123">
        <f t="shared" ref="D293" si="70">D289+4</f>
        <v>293</v>
      </c>
      <c r="E293" s="110" t="s">
        <v>1523</v>
      </c>
      <c r="G293" s="123">
        <v>76</v>
      </c>
    </row>
    <row r="294" spans="4:7">
      <c r="D294" s="123"/>
      <c r="E294" s="87" t="s">
        <v>1524</v>
      </c>
      <c r="G294" s="123"/>
    </row>
    <row r="295" spans="4:7">
      <c r="D295" s="123"/>
      <c r="E295" s="87" t="s">
        <v>1535</v>
      </c>
      <c r="G295" s="123"/>
    </row>
    <row r="296" spans="4:7" ht="15.75" thickBot="1">
      <c r="D296" s="123"/>
      <c r="E296" s="111" t="s">
        <v>1536</v>
      </c>
      <c r="G296" s="123"/>
    </row>
    <row r="297" spans="4:7">
      <c r="D297" s="123">
        <f t="shared" ref="D297" si="71">D293+4</f>
        <v>297</v>
      </c>
      <c r="E297" s="110" t="s">
        <v>1523</v>
      </c>
      <c r="G297" s="123">
        <v>77</v>
      </c>
    </row>
    <row r="298" spans="4:7">
      <c r="D298" s="123"/>
      <c r="E298" s="87" t="s">
        <v>1524</v>
      </c>
      <c r="G298" s="123"/>
    </row>
    <row r="299" spans="4:7">
      <c r="D299" s="123"/>
      <c r="E299" s="87" t="s">
        <v>1535</v>
      </c>
      <c r="G299" s="123"/>
    </row>
    <row r="300" spans="4:7" ht="15.75" thickBot="1">
      <c r="D300" s="123"/>
      <c r="E300" s="111" t="s">
        <v>1536</v>
      </c>
      <c r="G300" s="123"/>
    </row>
    <row r="301" spans="4:7">
      <c r="D301" s="123">
        <f t="shared" ref="D301" si="72">D297+4</f>
        <v>301</v>
      </c>
      <c r="E301" s="110" t="s">
        <v>1523</v>
      </c>
      <c r="G301" s="123">
        <v>78</v>
      </c>
    </row>
    <row r="302" spans="4:7">
      <c r="D302" s="123"/>
      <c r="E302" s="87" t="s">
        <v>1524</v>
      </c>
      <c r="G302" s="123"/>
    </row>
    <row r="303" spans="4:7">
      <c r="D303" s="123"/>
      <c r="E303" s="87" t="s">
        <v>1535</v>
      </c>
      <c r="G303" s="123"/>
    </row>
    <row r="304" spans="4:7" ht="15.75" thickBot="1">
      <c r="D304" s="123"/>
      <c r="E304" s="111" t="s">
        <v>1536</v>
      </c>
      <c r="G304" s="123"/>
    </row>
    <row r="305" spans="4:7">
      <c r="D305" s="123">
        <f t="shared" ref="D305" si="73">D301+4</f>
        <v>305</v>
      </c>
      <c r="E305" s="110" t="s">
        <v>1523</v>
      </c>
      <c r="G305" s="123">
        <v>79</v>
      </c>
    </row>
    <row r="306" spans="4:7">
      <c r="D306" s="123"/>
      <c r="E306" s="87" t="s">
        <v>1524</v>
      </c>
      <c r="G306" s="123"/>
    </row>
    <row r="307" spans="4:7">
      <c r="D307" s="123"/>
      <c r="E307" s="87" t="s">
        <v>1535</v>
      </c>
      <c r="G307" s="123"/>
    </row>
    <row r="308" spans="4:7" ht="15.75" thickBot="1">
      <c r="D308" s="123"/>
      <c r="E308" s="111" t="s">
        <v>1536</v>
      </c>
      <c r="G308" s="123"/>
    </row>
    <row r="309" spans="4:7">
      <c r="D309" s="123">
        <f t="shared" ref="D309" si="74">D305+4</f>
        <v>309</v>
      </c>
      <c r="E309" s="110" t="s">
        <v>1523</v>
      </c>
      <c r="G309" s="123">
        <v>80</v>
      </c>
    </row>
    <row r="310" spans="4:7">
      <c r="D310" s="123"/>
      <c r="E310" s="87" t="s">
        <v>1524</v>
      </c>
      <c r="G310" s="123"/>
    </row>
    <row r="311" spans="4:7">
      <c r="D311" s="123"/>
      <c r="E311" s="87" t="s">
        <v>1535</v>
      </c>
      <c r="G311" s="123"/>
    </row>
    <row r="312" spans="4:7" ht="15.75" thickBot="1">
      <c r="D312" s="123"/>
      <c r="E312" s="111" t="s">
        <v>1536</v>
      </c>
      <c r="G312" s="123"/>
    </row>
    <row r="313" spans="4:7">
      <c r="D313" s="123">
        <f t="shared" ref="D313" si="75">D309+4</f>
        <v>313</v>
      </c>
      <c r="E313" s="110" t="s">
        <v>1523</v>
      </c>
      <c r="G313" s="123">
        <v>81</v>
      </c>
    </row>
    <row r="314" spans="4:7">
      <c r="D314" s="123"/>
      <c r="E314" s="87" t="s">
        <v>1524</v>
      </c>
      <c r="G314" s="123"/>
    </row>
    <row r="315" spans="4:7">
      <c r="D315" s="123"/>
      <c r="E315" s="87" t="s">
        <v>1535</v>
      </c>
      <c r="G315" s="123"/>
    </row>
    <row r="316" spans="4:7" ht="15.75" thickBot="1">
      <c r="D316" s="123"/>
      <c r="E316" s="111" t="s">
        <v>1536</v>
      </c>
      <c r="G316" s="123"/>
    </row>
    <row r="317" spans="4:7">
      <c r="D317" s="123">
        <f t="shared" ref="D317" si="76">D313+4</f>
        <v>317</v>
      </c>
      <c r="E317" s="110" t="s">
        <v>1523</v>
      </c>
      <c r="G317" s="123">
        <v>82</v>
      </c>
    </row>
    <row r="318" spans="4:7">
      <c r="D318" s="123"/>
      <c r="E318" s="87" t="s">
        <v>1524</v>
      </c>
      <c r="G318" s="123"/>
    </row>
    <row r="319" spans="4:7">
      <c r="D319" s="123"/>
      <c r="E319" s="87" t="s">
        <v>1535</v>
      </c>
      <c r="G319" s="123"/>
    </row>
    <row r="320" spans="4:7" ht="15.75" thickBot="1">
      <c r="D320" s="123"/>
      <c r="E320" s="111" t="s">
        <v>1536</v>
      </c>
      <c r="G320" s="123"/>
    </row>
    <row r="321" spans="4:7">
      <c r="D321" s="123">
        <f t="shared" ref="D321" si="77">D317+4</f>
        <v>321</v>
      </c>
      <c r="E321" s="110" t="s">
        <v>1523</v>
      </c>
      <c r="G321" s="123">
        <v>83</v>
      </c>
    </row>
    <row r="322" spans="4:7">
      <c r="D322" s="123"/>
      <c r="E322" s="87" t="s">
        <v>1524</v>
      </c>
      <c r="G322" s="123"/>
    </row>
    <row r="323" spans="4:7">
      <c r="D323" s="123"/>
      <c r="E323" s="87" t="s">
        <v>1535</v>
      </c>
      <c r="G323" s="123"/>
    </row>
    <row r="324" spans="4:7" ht="15.75" thickBot="1">
      <c r="D324" s="123"/>
      <c r="E324" s="111" t="s">
        <v>1536</v>
      </c>
      <c r="G324" s="123"/>
    </row>
    <row r="325" spans="4:7">
      <c r="D325" s="123">
        <f t="shared" ref="D325" si="78">D321+4</f>
        <v>325</v>
      </c>
      <c r="E325" s="110" t="s">
        <v>1523</v>
      </c>
      <c r="G325" s="123">
        <v>84</v>
      </c>
    </row>
    <row r="326" spans="4:7">
      <c r="D326" s="123"/>
      <c r="E326" s="87" t="s">
        <v>1524</v>
      </c>
      <c r="G326" s="123"/>
    </row>
    <row r="327" spans="4:7">
      <c r="D327" s="123"/>
      <c r="E327" s="87" t="s">
        <v>1535</v>
      </c>
      <c r="G327" s="123"/>
    </row>
    <row r="328" spans="4:7" ht="15.75" thickBot="1">
      <c r="D328" s="123"/>
      <c r="E328" s="111" t="s">
        <v>1536</v>
      </c>
      <c r="G328" s="123"/>
    </row>
    <row r="329" spans="4:7">
      <c r="D329" s="123">
        <f t="shared" ref="D329" si="79">D325+4</f>
        <v>329</v>
      </c>
      <c r="E329" s="110" t="s">
        <v>1523</v>
      </c>
      <c r="G329" s="123">
        <v>85</v>
      </c>
    </row>
    <row r="330" spans="4:7">
      <c r="D330" s="123"/>
      <c r="E330" s="87" t="s">
        <v>1524</v>
      </c>
      <c r="G330" s="123"/>
    </row>
    <row r="331" spans="4:7">
      <c r="D331" s="123"/>
      <c r="E331" s="87" t="s">
        <v>1535</v>
      </c>
      <c r="G331" s="123"/>
    </row>
    <row r="332" spans="4:7" ht="15.75" thickBot="1">
      <c r="D332" s="123"/>
      <c r="E332" s="111" t="s">
        <v>1536</v>
      </c>
      <c r="G332" s="123"/>
    </row>
    <row r="333" spans="4:7">
      <c r="D333" s="123">
        <f t="shared" ref="D333" si="80">D329+4</f>
        <v>333</v>
      </c>
      <c r="E333" s="110" t="s">
        <v>1523</v>
      </c>
      <c r="G333" s="123">
        <v>86</v>
      </c>
    </row>
    <row r="334" spans="4:7">
      <c r="D334" s="123"/>
      <c r="E334" s="87" t="s">
        <v>1524</v>
      </c>
      <c r="G334" s="123"/>
    </row>
    <row r="335" spans="4:7">
      <c r="D335" s="123"/>
      <c r="E335" s="87" t="s">
        <v>1535</v>
      </c>
      <c r="G335" s="123"/>
    </row>
    <row r="336" spans="4:7" ht="15.75" thickBot="1">
      <c r="D336" s="123"/>
      <c r="E336" s="111" t="s">
        <v>1536</v>
      </c>
      <c r="G336" s="123"/>
    </row>
    <row r="337" spans="4:7">
      <c r="D337" s="123">
        <f t="shared" ref="D337" si="81">D333+4</f>
        <v>337</v>
      </c>
      <c r="E337" s="110" t="s">
        <v>1523</v>
      </c>
      <c r="G337" s="123">
        <v>87</v>
      </c>
    </row>
    <row r="338" spans="4:7">
      <c r="D338" s="123"/>
      <c r="E338" s="87" t="s">
        <v>1524</v>
      </c>
      <c r="G338" s="123"/>
    </row>
    <row r="339" spans="4:7">
      <c r="D339" s="123"/>
      <c r="E339" s="87" t="s">
        <v>1535</v>
      </c>
      <c r="G339" s="123"/>
    </row>
    <row r="340" spans="4:7" ht="15.75" thickBot="1">
      <c r="D340" s="123"/>
      <c r="E340" s="111" t="s">
        <v>1536</v>
      </c>
      <c r="G340" s="123"/>
    </row>
    <row r="341" spans="4:7">
      <c r="D341" s="123">
        <f t="shared" ref="D341" si="82">D337+4</f>
        <v>341</v>
      </c>
      <c r="E341" s="110" t="s">
        <v>1523</v>
      </c>
      <c r="G341" s="123">
        <v>88</v>
      </c>
    </row>
    <row r="342" spans="4:7">
      <c r="D342" s="123"/>
      <c r="E342" s="87" t="s">
        <v>1524</v>
      </c>
      <c r="G342" s="123"/>
    </row>
    <row r="343" spans="4:7">
      <c r="D343" s="123"/>
      <c r="E343" s="87" t="s">
        <v>1535</v>
      </c>
      <c r="G343" s="123"/>
    </row>
    <row r="344" spans="4:7" ht="15.75" thickBot="1">
      <c r="D344" s="123"/>
      <c r="E344" s="111" t="s">
        <v>1536</v>
      </c>
      <c r="G344" s="123"/>
    </row>
    <row r="345" spans="4:7">
      <c r="D345" s="123">
        <f t="shared" ref="D345" si="83">D341+4</f>
        <v>345</v>
      </c>
      <c r="E345" s="110" t="s">
        <v>1523</v>
      </c>
      <c r="G345" s="123">
        <v>89</v>
      </c>
    </row>
    <row r="346" spans="4:7">
      <c r="D346" s="123"/>
      <c r="E346" s="87" t="s">
        <v>1524</v>
      </c>
      <c r="G346" s="123"/>
    </row>
    <row r="347" spans="4:7">
      <c r="D347" s="123"/>
      <c r="E347" s="87" t="s">
        <v>1535</v>
      </c>
      <c r="G347" s="123"/>
    </row>
    <row r="348" spans="4:7" ht="15.75" thickBot="1">
      <c r="D348" s="123"/>
      <c r="E348" s="111" t="s">
        <v>1536</v>
      </c>
      <c r="G348" s="123"/>
    </row>
    <row r="349" spans="4:7">
      <c r="D349" s="123">
        <f t="shared" ref="D349" si="84">D345+4</f>
        <v>349</v>
      </c>
      <c r="E349" s="110" t="s">
        <v>1523</v>
      </c>
      <c r="G349" s="123">
        <v>90</v>
      </c>
    </row>
    <row r="350" spans="4:7">
      <c r="D350" s="123"/>
      <c r="E350" s="87" t="s">
        <v>1524</v>
      </c>
      <c r="G350" s="123"/>
    </row>
    <row r="351" spans="4:7">
      <c r="D351" s="123"/>
      <c r="E351" s="87" t="s">
        <v>1535</v>
      </c>
      <c r="G351" s="123"/>
    </row>
    <row r="352" spans="4:7" ht="15.75" thickBot="1">
      <c r="D352" s="123"/>
      <c r="E352" s="111" t="s">
        <v>1536</v>
      </c>
      <c r="G352" s="123"/>
    </row>
    <row r="353" spans="4:7">
      <c r="D353" s="123">
        <f t="shared" ref="D353" si="85">D349+4</f>
        <v>353</v>
      </c>
      <c r="E353" s="110" t="s">
        <v>1523</v>
      </c>
      <c r="G353" s="123">
        <v>91</v>
      </c>
    </row>
    <row r="354" spans="4:7">
      <c r="D354" s="123"/>
      <c r="E354" s="87" t="s">
        <v>1524</v>
      </c>
      <c r="G354" s="123"/>
    </row>
    <row r="355" spans="4:7">
      <c r="D355" s="123"/>
      <c r="E355" s="87" t="s">
        <v>1535</v>
      </c>
      <c r="G355" s="123"/>
    </row>
    <row r="356" spans="4:7" ht="15.75" thickBot="1">
      <c r="D356" s="123"/>
      <c r="E356" s="111" t="s">
        <v>1536</v>
      </c>
      <c r="G356" s="123"/>
    </row>
    <row r="357" spans="4:7">
      <c r="D357" s="123">
        <f t="shared" ref="D357" si="86">D353+4</f>
        <v>357</v>
      </c>
      <c r="E357" s="110" t="s">
        <v>1523</v>
      </c>
      <c r="G357" s="123">
        <v>92</v>
      </c>
    </row>
    <row r="358" spans="4:7">
      <c r="D358" s="123"/>
      <c r="E358" s="87" t="s">
        <v>1524</v>
      </c>
      <c r="G358" s="123"/>
    </row>
    <row r="359" spans="4:7">
      <c r="D359" s="123"/>
      <c r="E359" s="87" t="s">
        <v>1535</v>
      </c>
      <c r="G359" s="123"/>
    </row>
    <row r="360" spans="4:7" ht="15.75" thickBot="1">
      <c r="D360" s="123"/>
      <c r="E360" s="111" t="s">
        <v>1536</v>
      </c>
      <c r="G360" s="123"/>
    </row>
    <row r="361" spans="4:7">
      <c r="D361" s="123">
        <f t="shared" ref="D361" si="87">D357+4</f>
        <v>361</v>
      </c>
      <c r="E361" s="110" t="s">
        <v>1523</v>
      </c>
      <c r="G361" s="123">
        <v>93</v>
      </c>
    </row>
    <row r="362" spans="4:7">
      <c r="D362" s="123"/>
      <c r="E362" s="87" t="s">
        <v>1524</v>
      </c>
      <c r="G362" s="123"/>
    </row>
    <row r="363" spans="4:7">
      <c r="D363" s="123"/>
      <c r="E363" s="87" t="s">
        <v>1535</v>
      </c>
      <c r="G363" s="123"/>
    </row>
    <row r="364" spans="4:7" ht="15.75" thickBot="1">
      <c r="D364" s="123"/>
      <c r="E364" s="111" t="s">
        <v>1536</v>
      </c>
      <c r="G364" s="123"/>
    </row>
    <row r="365" spans="4:7">
      <c r="D365" s="123">
        <f t="shared" ref="D365" si="88">D361+4</f>
        <v>365</v>
      </c>
      <c r="E365" s="110" t="s">
        <v>1523</v>
      </c>
      <c r="G365" s="123">
        <v>94</v>
      </c>
    </row>
    <row r="366" spans="4:7">
      <c r="D366" s="123"/>
      <c r="E366" s="87" t="s">
        <v>1524</v>
      </c>
      <c r="G366" s="123"/>
    </row>
    <row r="367" spans="4:7">
      <c r="D367" s="123"/>
      <c r="E367" s="87" t="s">
        <v>1535</v>
      </c>
      <c r="G367" s="123"/>
    </row>
    <row r="368" spans="4:7" ht="15.75" thickBot="1">
      <c r="D368" s="123"/>
      <c r="E368" s="111" t="s">
        <v>1536</v>
      </c>
      <c r="G368" s="123"/>
    </row>
    <row r="369" spans="4:7">
      <c r="D369" s="123">
        <f t="shared" ref="D369" si="89">D365+4</f>
        <v>369</v>
      </c>
      <c r="E369" s="110" t="s">
        <v>1523</v>
      </c>
      <c r="G369" s="123">
        <v>95</v>
      </c>
    </row>
    <row r="370" spans="4:7">
      <c r="D370" s="123"/>
      <c r="E370" s="87" t="s">
        <v>1524</v>
      </c>
      <c r="G370" s="123"/>
    </row>
    <row r="371" spans="4:7">
      <c r="D371" s="123"/>
      <c r="E371" s="87" t="s">
        <v>1535</v>
      </c>
      <c r="G371" s="123"/>
    </row>
    <row r="372" spans="4:7" ht="15.75" thickBot="1">
      <c r="D372" s="123"/>
      <c r="E372" s="111" t="s">
        <v>1536</v>
      </c>
      <c r="G372" s="123"/>
    </row>
    <row r="373" spans="4:7">
      <c r="D373" s="123">
        <f t="shared" ref="D373" si="90">D369+4</f>
        <v>373</v>
      </c>
      <c r="E373" s="110" t="s">
        <v>1523</v>
      </c>
      <c r="G373" s="123">
        <v>96</v>
      </c>
    </row>
    <row r="374" spans="4:7">
      <c r="D374" s="123"/>
      <c r="E374" s="87" t="s">
        <v>1524</v>
      </c>
      <c r="G374" s="123"/>
    </row>
    <row r="375" spans="4:7">
      <c r="D375" s="123"/>
      <c r="E375" s="87" t="s">
        <v>1535</v>
      </c>
      <c r="G375" s="123"/>
    </row>
    <row r="376" spans="4:7" ht="15.75" thickBot="1">
      <c r="D376" s="123"/>
      <c r="E376" s="111" t="s">
        <v>1536</v>
      </c>
      <c r="G376" s="123"/>
    </row>
    <row r="377" spans="4:7">
      <c r="D377" s="123">
        <f t="shared" ref="D377" si="91">D373+4</f>
        <v>377</v>
      </c>
      <c r="E377" s="110" t="s">
        <v>1523</v>
      </c>
      <c r="G377" s="123">
        <v>97</v>
      </c>
    </row>
    <row r="378" spans="4:7">
      <c r="D378" s="123"/>
      <c r="E378" s="87" t="s">
        <v>1524</v>
      </c>
      <c r="G378" s="123"/>
    </row>
    <row r="379" spans="4:7">
      <c r="D379" s="123"/>
      <c r="E379" s="87" t="s">
        <v>1535</v>
      </c>
      <c r="G379" s="123"/>
    </row>
    <row r="380" spans="4:7" ht="15.75" thickBot="1">
      <c r="D380" s="123"/>
      <c r="E380" s="111" t="s">
        <v>1536</v>
      </c>
      <c r="G380" s="123"/>
    </row>
    <row r="381" spans="4:7">
      <c r="D381" s="123">
        <f t="shared" ref="D381" si="92">D377+4</f>
        <v>381</v>
      </c>
      <c r="E381" s="110" t="s">
        <v>1523</v>
      </c>
      <c r="G381" s="123">
        <v>98</v>
      </c>
    </row>
    <row r="382" spans="4:7">
      <c r="D382" s="123"/>
      <c r="E382" s="87" t="s">
        <v>1524</v>
      </c>
      <c r="G382" s="123"/>
    </row>
    <row r="383" spans="4:7">
      <c r="D383" s="123"/>
      <c r="E383" s="87" t="s">
        <v>1535</v>
      </c>
      <c r="G383" s="123"/>
    </row>
    <row r="384" spans="4:7" ht="15.75" thickBot="1">
      <c r="D384" s="123"/>
      <c r="E384" s="111" t="s">
        <v>1536</v>
      </c>
      <c r="G384" s="123"/>
    </row>
    <row r="385" spans="4:7">
      <c r="D385" s="123">
        <f t="shared" ref="D385" si="93">D381+4</f>
        <v>385</v>
      </c>
      <c r="E385" s="110" t="s">
        <v>1523</v>
      </c>
      <c r="G385" s="123">
        <v>99</v>
      </c>
    </row>
    <row r="386" spans="4:7">
      <c r="D386" s="123"/>
      <c r="E386" s="87" t="s">
        <v>1524</v>
      </c>
      <c r="G386" s="123"/>
    </row>
    <row r="387" spans="4:7">
      <c r="D387" s="123"/>
      <c r="E387" s="87" t="s">
        <v>1535</v>
      </c>
      <c r="G387" s="123"/>
    </row>
    <row r="388" spans="4:7" ht="15.75" thickBot="1">
      <c r="D388" s="123"/>
      <c r="E388" s="111" t="s">
        <v>1536</v>
      </c>
      <c r="G388" s="123"/>
    </row>
    <row r="389" spans="4:7">
      <c r="D389" s="123">
        <f t="shared" ref="D389" si="94">D385+4</f>
        <v>389</v>
      </c>
      <c r="E389" s="110" t="s">
        <v>1523</v>
      </c>
      <c r="G389" s="123">
        <v>100</v>
      </c>
    </row>
    <row r="390" spans="4:7">
      <c r="D390" s="123"/>
      <c r="E390" s="87" t="s">
        <v>1524</v>
      </c>
      <c r="G390" s="123"/>
    </row>
    <row r="391" spans="4:7">
      <c r="D391" s="123"/>
      <c r="E391" s="87" t="s">
        <v>1535</v>
      </c>
      <c r="G391" s="123"/>
    </row>
    <row r="392" spans="4:7" ht="15.75" thickBot="1">
      <c r="D392" s="123"/>
      <c r="E392" s="111" t="s">
        <v>1536</v>
      </c>
      <c r="G392" s="123"/>
    </row>
    <row r="393" spans="4:7">
      <c r="D393" s="123">
        <f t="shared" ref="D393" si="95">D389+4</f>
        <v>393</v>
      </c>
      <c r="E393" s="110" t="s">
        <v>1523</v>
      </c>
      <c r="G393" s="123">
        <v>101</v>
      </c>
    </row>
    <row r="394" spans="4:7">
      <c r="D394" s="123"/>
      <c r="E394" s="87" t="s">
        <v>1524</v>
      </c>
      <c r="G394" s="123"/>
    </row>
    <row r="395" spans="4:7">
      <c r="D395" s="123"/>
      <c r="E395" s="87" t="s">
        <v>1535</v>
      </c>
      <c r="G395" s="123"/>
    </row>
    <row r="396" spans="4:7" ht="15.75" thickBot="1">
      <c r="D396" s="123"/>
      <c r="E396" s="111" t="s">
        <v>1536</v>
      </c>
      <c r="G396" s="123"/>
    </row>
    <row r="397" spans="4:7">
      <c r="D397" s="123">
        <f t="shared" ref="D397" si="96">D393+4</f>
        <v>397</v>
      </c>
      <c r="E397" s="110" t="s">
        <v>1523</v>
      </c>
      <c r="G397" s="123">
        <v>102</v>
      </c>
    </row>
    <row r="398" spans="4:7">
      <c r="D398" s="123"/>
      <c r="E398" s="87" t="s">
        <v>1524</v>
      </c>
      <c r="G398" s="123"/>
    </row>
    <row r="399" spans="4:7">
      <c r="D399" s="123"/>
      <c r="E399" s="87" t="s">
        <v>1535</v>
      </c>
      <c r="G399" s="123"/>
    </row>
    <row r="400" spans="4:7" ht="15.75" thickBot="1">
      <c r="D400" s="123"/>
      <c r="E400" s="111" t="s">
        <v>1536</v>
      </c>
      <c r="G400" s="123"/>
    </row>
    <row r="401" spans="4:7">
      <c r="D401" s="123">
        <f t="shared" ref="D401" si="97">D397+4</f>
        <v>401</v>
      </c>
      <c r="E401" s="110" t="s">
        <v>1523</v>
      </c>
      <c r="G401" s="123">
        <v>103</v>
      </c>
    </row>
    <row r="402" spans="4:7">
      <c r="D402" s="123"/>
      <c r="E402" s="87" t="s">
        <v>1524</v>
      </c>
      <c r="G402" s="123"/>
    </row>
    <row r="403" spans="4:7">
      <c r="D403" s="123"/>
      <c r="E403" s="87" t="s">
        <v>1535</v>
      </c>
      <c r="G403" s="123"/>
    </row>
    <row r="404" spans="4:7" ht="15.75" thickBot="1">
      <c r="D404" s="123"/>
      <c r="E404" s="111" t="s">
        <v>1536</v>
      </c>
      <c r="G404" s="123"/>
    </row>
    <row r="405" spans="4:7">
      <c r="D405" s="123">
        <f t="shared" ref="D405" si="98">D401+4</f>
        <v>405</v>
      </c>
      <c r="E405" s="110" t="s">
        <v>1523</v>
      </c>
      <c r="G405" s="123">
        <v>104</v>
      </c>
    </row>
    <row r="406" spans="4:7">
      <c r="D406" s="123"/>
      <c r="E406" s="87" t="s">
        <v>1524</v>
      </c>
      <c r="G406" s="123"/>
    </row>
    <row r="407" spans="4:7">
      <c r="D407" s="123"/>
      <c r="E407" s="87" t="s">
        <v>1535</v>
      </c>
      <c r="G407" s="123"/>
    </row>
    <row r="408" spans="4:7" ht="15.75" thickBot="1">
      <c r="D408" s="123"/>
      <c r="E408" s="111" t="s">
        <v>1536</v>
      </c>
      <c r="G408" s="123"/>
    </row>
    <row r="409" spans="4:7">
      <c r="D409" s="123">
        <f t="shared" ref="D409" si="99">D405+4</f>
        <v>409</v>
      </c>
      <c r="E409" s="110" t="s">
        <v>1523</v>
      </c>
      <c r="G409" s="123">
        <v>105</v>
      </c>
    </row>
    <row r="410" spans="4:7">
      <c r="D410" s="123"/>
      <c r="E410" s="87" t="s">
        <v>1524</v>
      </c>
      <c r="G410" s="123"/>
    </row>
    <row r="411" spans="4:7">
      <c r="D411" s="123"/>
      <c r="E411" s="87" t="s">
        <v>1535</v>
      </c>
      <c r="G411" s="123"/>
    </row>
    <row r="412" spans="4:7" ht="15.75" thickBot="1">
      <c r="D412" s="123"/>
      <c r="E412" s="111" t="s">
        <v>1536</v>
      </c>
      <c r="G412" s="123"/>
    </row>
    <row r="413" spans="4:7">
      <c r="D413" s="123">
        <f t="shared" ref="D413" si="100">D409+4</f>
        <v>413</v>
      </c>
      <c r="E413" s="110" t="s">
        <v>1523</v>
      </c>
      <c r="G413" s="123">
        <v>106</v>
      </c>
    </row>
    <row r="414" spans="4:7">
      <c r="D414" s="123"/>
      <c r="E414" s="87" t="s">
        <v>1524</v>
      </c>
      <c r="G414" s="123"/>
    </row>
    <row r="415" spans="4:7">
      <c r="D415" s="123"/>
      <c r="E415" s="87" t="s">
        <v>1535</v>
      </c>
      <c r="G415" s="123"/>
    </row>
    <row r="416" spans="4:7" ht="15.75" thickBot="1">
      <c r="D416" s="123"/>
      <c r="E416" s="111" t="s">
        <v>1536</v>
      </c>
      <c r="G416" s="123"/>
    </row>
    <row r="417" spans="4:7">
      <c r="D417" s="123">
        <f t="shared" ref="D417" si="101">D413+4</f>
        <v>417</v>
      </c>
      <c r="E417" s="110" t="s">
        <v>1523</v>
      </c>
      <c r="G417" s="123">
        <v>107</v>
      </c>
    </row>
    <row r="418" spans="4:7">
      <c r="D418" s="123"/>
      <c r="E418" s="87" t="s">
        <v>1524</v>
      </c>
      <c r="G418" s="123"/>
    </row>
    <row r="419" spans="4:7">
      <c r="D419" s="123"/>
      <c r="E419" s="87" t="s">
        <v>1535</v>
      </c>
      <c r="G419" s="123"/>
    </row>
    <row r="420" spans="4:7" ht="15.75" thickBot="1">
      <c r="D420" s="123"/>
      <c r="E420" s="111" t="s">
        <v>1536</v>
      </c>
      <c r="G420" s="123"/>
    </row>
    <row r="421" spans="4:7">
      <c r="D421" s="123">
        <f t="shared" ref="D421" si="102">D417+4</f>
        <v>421</v>
      </c>
      <c r="E421" s="110" t="s">
        <v>1523</v>
      </c>
      <c r="G421" s="123">
        <v>108</v>
      </c>
    </row>
    <row r="422" spans="4:7">
      <c r="D422" s="123"/>
      <c r="E422" s="87" t="s">
        <v>1524</v>
      </c>
      <c r="G422" s="123"/>
    </row>
    <row r="423" spans="4:7">
      <c r="D423" s="123"/>
      <c r="E423" s="87" t="s">
        <v>1535</v>
      </c>
      <c r="G423" s="123"/>
    </row>
    <row r="424" spans="4:7" ht="15.75" thickBot="1">
      <c r="D424" s="123"/>
      <c r="E424" s="111" t="s">
        <v>1536</v>
      </c>
      <c r="G424" s="123"/>
    </row>
    <row r="425" spans="4:7">
      <c r="D425" s="123">
        <f t="shared" ref="D425" si="103">D421+4</f>
        <v>425</v>
      </c>
      <c r="E425" s="110" t="s">
        <v>1523</v>
      </c>
      <c r="G425" s="123">
        <v>109</v>
      </c>
    </row>
    <row r="426" spans="4:7">
      <c r="D426" s="123"/>
      <c r="E426" s="87" t="s">
        <v>1524</v>
      </c>
      <c r="G426" s="123"/>
    </row>
    <row r="427" spans="4:7">
      <c r="D427" s="123"/>
      <c r="E427" s="87" t="s">
        <v>1535</v>
      </c>
      <c r="G427" s="123"/>
    </row>
    <row r="428" spans="4:7" ht="15.75" thickBot="1">
      <c r="D428" s="123"/>
      <c r="E428" s="111" t="s">
        <v>1536</v>
      </c>
      <c r="G428" s="123"/>
    </row>
    <row r="429" spans="4:7">
      <c r="D429" s="123">
        <f t="shared" ref="D429" si="104">D425+4</f>
        <v>429</v>
      </c>
      <c r="E429" s="110" t="s">
        <v>1523</v>
      </c>
      <c r="G429" s="123">
        <v>110</v>
      </c>
    </row>
    <row r="430" spans="4:7">
      <c r="D430" s="123"/>
      <c r="E430" s="87" t="s">
        <v>1524</v>
      </c>
      <c r="G430" s="123"/>
    </row>
    <row r="431" spans="4:7">
      <c r="D431" s="123"/>
      <c r="E431" s="87" t="s">
        <v>1535</v>
      </c>
      <c r="G431" s="123"/>
    </row>
    <row r="432" spans="4:7" ht="15.75" thickBot="1">
      <c r="D432" s="123"/>
      <c r="E432" s="111" t="s">
        <v>1536</v>
      </c>
      <c r="G432" s="123"/>
    </row>
    <row r="433" spans="4:7">
      <c r="D433" s="123">
        <f t="shared" ref="D433" si="105">D429+4</f>
        <v>433</v>
      </c>
      <c r="E433" s="110" t="s">
        <v>1523</v>
      </c>
      <c r="G433" s="123">
        <v>111</v>
      </c>
    </row>
    <row r="434" spans="4:7">
      <c r="D434" s="123"/>
      <c r="E434" s="87" t="s">
        <v>1524</v>
      </c>
      <c r="G434" s="123"/>
    </row>
    <row r="435" spans="4:7">
      <c r="D435" s="123"/>
      <c r="E435" s="87" t="s">
        <v>1535</v>
      </c>
      <c r="G435" s="123"/>
    </row>
    <row r="436" spans="4:7" ht="15.75" thickBot="1">
      <c r="D436" s="123"/>
      <c r="E436" s="111" t="s">
        <v>1536</v>
      </c>
      <c r="G436" s="123"/>
    </row>
    <row r="437" spans="4:7">
      <c r="D437" s="123">
        <f t="shared" ref="D437" si="106">D433+4</f>
        <v>437</v>
      </c>
      <c r="E437" s="110" t="s">
        <v>1523</v>
      </c>
      <c r="G437" s="123">
        <v>112</v>
      </c>
    </row>
    <row r="438" spans="4:7">
      <c r="D438" s="123"/>
      <c r="E438" s="87" t="s">
        <v>1524</v>
      </c>
      <c r="G438" s="123"/>
    </row>
    <row r="439" spans="4:7">
      <c r="D439" s="123"/>
      <c r="E439" s="87" t="s">
        <v>1535</v>
      </c>
      <c r="G439" s="123"/>
    </row>
    <row r="440" spans="4:7" ht="15.75" thickBot="1">
      <c r="D440" s="123"/>
      <c r="E440" s="111" t="s">
        <v>1536</v>
      </c>
      <c r="G440" s="123"/>
    </row>
    <row r="441" spans="4:7">
      <c r="D441" s="123">
        <f t="shared" ref="D441" si="107">D437+4</f>
        <v>441</v>
      </c>
      <c r="E441" s="110" t="s">
        <v>1523</v>
      </c>
      <c r="G441" s="123">
        <v>113</v>
      </c>
    </row>
    <row r="442" spans="4:7">
      <c r="D442" s="123"/>
      <c r="E442" s="87" t="s">
        <v>1524</v>
      </c>
      <c r="G442" s="123"/>
    </row>
    <row r="443" spans="4:7">
      <c r="D443" s="123"/>
      <c r="E443" s="87" t="s">
        <v>1535</v>
      </c>
      <c r="G443" s="123"/>
    </row>
    <row r="444" spans="4:7" ht="15.75" thickBot="1">
      <c r="D444" s="123"/>
      <c r="E444" s="111" t="s">
        <v>1536</v>
      </c>
      <c r="G444" s="123"/>
    </row>
    <row r="445" spans="4:7">
      <c r="D445" s="123">
        <f t="shared" ref="D445" si="108">D441+4</f>
        <v>445</v>
      </c>
      <c r="E445" s="110" t="s">
        <v>1523</v>
      </c>
      <c r="G445" s="123">
        <v>114</v>
      </c>
    </row>
    <row r="446" spans="4:7">
      <c r="D446" s="123"/>
      <c r="E446" s="87" t="s">
        <v>1524</v>
      </c>
      <c r="G446" s="123"/>
    </row>
    <row r="447" spans="4:7">
      <c r="D447" s="123"/>
      <c r="E447" s="87" t="s">
        <v>1535</v>
      </c>
      <c r="G447" s="123"/>
    </row>
    <row r="448" spans="4:7" ht="15.75" thickBot="1">
      <c r="D448" s="123"/>
      <c r="E448" s="111" t="s">
        <v>1536</v>
      </c>
      <c r="G448" s="123"/>
    </row>
    <row r="449" spans="4:7">
      <c r="D449" s="123">
        <f t="shared" ref="D449" si="109">D445+4</f>
        <v>449</v>
      </c>
      <c r="E449" s="110" t="s">
        <v>1523</v>
      </c>
      <c r="G449" s="123">
        <v>115</v>
      </c>
    </row>
    <row r="450" spans="4:7">
      <c r="D450" s="123"/>
      <c r="E450" s="87" t="s">
        <v>1524</v>
      </c>
      <c r="G450" s="123"/>
    </row>
    <row r="451" spans="4:7">
      <c r="D451" s="123"/>
      <c r="E451" s="87" t="s">
        <v>1535</v>
      </c>
      <c r="G451" s="123"/>
    </row>
    <row r="452" spans="4:7" ht="15.75" thickBot="1">
      <c r="D452" s="123"/>
      <c r="E452" s="111" t="s">
        <v>1536</v>
      </c>
      <c r="G452" s="123"/>
    </row>
    <row r="453" spans="4:7">
      <c r="D453" s="123">
        <f t="shared" ref="D453" si="110">D449+4</f>
        <v>453</v>
      </c>
      <c r="E453" s="110" t="s">
        <v>1523</v>
      </c>
      <c r="G453" s="123">
        <v>116</v>
      </c>
    </row>
    <row r="454" spans="4:7">
      <c r="D454" s="123"/>
      <c r="E454" s="87" t="s">
        <v>1524</v>
      </c>
      <c r="G454" s="123"/>
    </row>
    <row r="455" spans="4:7">
      <c r="D455" s="123"/>
      <c r="E455" s="87" t="s">
        <v>1535</v>
      </c>
      <c r="G455" s="123"/>
    </row>
    <row r="456" spans="4:7" ht="15.75" thickBot="1">
      <c r="D456" s="123"/>
      <c r="E456" s="111" t="s">
        <v>1536</v>
      </c>
      <c r="G456" s="123"/>
    </row>
    <row r="457" spans="4:7">
      <c r="D457" s="123">
        <f t="shared" ref="D457" si="111">D453+4</f>
        <v>457</v>
      </c>
      <c r="E457" s="110" t="s">
        <v>1523</v>
      </c>
      <c r="G457" s="123">
        <v>117</v>
      </c>
    </row>
    <row r="458" spans="4:7">
      <c r="D458" s="123"/>
      <c r="E458" s="87" t="s">
        <v>1524</v>
      </c>
      <c r="G458" s="123"/>
    </row>
    <row r="459" spans="4:7">
      <c r="D459" s="123"/>
      <c r="E459" s="87" t="s">
        <v>1535</v>
      </c>
      <c r="G459" s="123"/>
    </row>
    <row r="460" spans="4:7" ht="15.75" thickBot="1">
      <c r="D460" s="123"/>
      <c r="E460" s="111" t="s">
        <v>1536</v>
      </c>
      <c r="G460" s="123"/>
    </row>
    <row r="461" spans="4:7">
      <c r="D461" s="123">
        <f t="shared" ref="D461" si="112">D457+4</f>
        <v>461</v>
      </c>
      <c r="E461" s="110" t="s">
        <v>1523</v>
      </c>
      <c r="G461" s="123">
        <v>118</v>
      </c>
    </row>
    <row r="462" spans="4:7">
      <c r="D462" s="123"/>
      <c r="E462" s="87" t="s">
        <v>1524</v>
      </c>
      <c r="G462" s="123"/>
    </row>
    <row r="463" spans="4:7">
      <c r="D463" s="123"/>
      <c r="E463" s="87" t="s">
        <v>1535</v>
      </c>
      <c r="G463" s="123"/>
    </row>
    <row r="464" spans="4:7" ht="15.75" thickBot="1">
      <c r="D464" s="123"/>
      <c r="E464" s="111" t="s">
        <v>1536</v>
      </c>
      <c r="G464" s="123"/>
    </row>
    <row r="465" spans="4:7">
      <c r="D465" s="123">
        <f t="shared" ref="D465" si="113">D461+4</f>
        <v>465</v>
      </c>
      <c r="E465" s="110" t="s">
        <v>1523</v>
      </c>
      <c r="G465" s="123">
        <v>119</v>
      </c>
    </row>
    <row r="466" spans="4:7">
      <c r="D466" s="123"/>
      <c r="E466" s="87" t="s">
        <v>1524</v>
      </c>
      <c r="G466" s="123"/>
    </row>
    <row r="467" spans="4:7">
      <c r="D467" s="123"/>
      <c r="E467" s="87" t="s">
        <v>1535</v>
      </c>
      <c r="G467" s="123"/>
    </row>
    <row r="468" spans="4:7" ht="15.75" thickBot="1">
      <c r="D468" s="123"/>
      <c r="E468" s="111" t="s">
        <v>1536</v>
      </c>
      <c r="G468" s="123"/>
    </row>
    <row r="469" spans="4:7">
      <c r="D469" s="123">
        <f t="shared" ref="D469" si="114">D465+4</f>
        <v>469</v>
      </c>
      <c r="E469" s="110" t="s">
        <v>1523</v>
      </c>
      <c r="G469" s="123">
        <v>120</v>
      </c>
    </row>
    <row r="470" spans="4:7">
      <c r="D470" s="123"/>
      <c r="E470" s="87" t="s">
        <v>1524</v>
      </c>
      <c r="G470" s="123"/>
    </row>
    <row r="471" spans="4:7">
      <c r="D471" s="123"/>
      <c r="E471" s="87" t="s">
        <v>1535</v>
      </c>
      <c r="G471" s="123"/>
    </row>
    <row r="472" spans="4:7" ht="15.75" thickBot="1">
      <c r="D472" s="123"/>
      <c r="E472" s="111" t="s">
        <v>1536</v>
      </c>
      <c r="G472" s="123"/>
    </row>
    <row r="473" spans="4:7">
      <c r="D473" s="123">
        <f t="shared" ref="D473" si="115">D469+4</f>
        <v>473</v>
      </c>
      <c r="E473" s="110" t="s">
        <v>1523</v>
      </c>
      <c r="G473" s="123">
        <v>121</v>
      </c>
    </row>
    <row r="474" spans="4:7">
      <c r="D474" s="123"/>
      <c r="E474" s="87" t="s">
        <v>1524</v>
      </c>
      <c r="G474" s="123"/>
    </row>
    <row r="475" spans="4:7">
      <c r="D475" s="123"/>
      <c r="E475" s="87" t="s">
        <v>1535</v>
      </c>
      <c r="G475" s="123"/>
    </row>
    <row r="476" spans="4:7" ht="15.75" thickBot="1">
      <c r="D476" s="123"/>
      <c r="E476" s="111" t="s">
        <v>1536</v>
      </c>
      <c r="G476" s="123"/>
    </row>
    <row r="477" spans="4:7">
      <c r="D477" s="123">
        <f t="shared" ref="D477" si="116">D473+4</f>
        <v>477</v>
      </c>
      <c r="E477" s="110" t="s">
        <v>1523</v>
      </c>
      <c r="G477" s="123">
        <v>122</v>
      </c>
    </row>
    <row r="478" spans="4:7">
      <c r="D478" s="123"/>
      <c r="E478" s="87" t="s">
        <v>1524</v>
      </c>
      <c r="G478" s="123"/>
    </row>
    <row r="479" spans="4:7">
      <c r="D479" s="123"/>
      <c r="E479" s="87" t="s">
        <v>1535</v>
      </c>
      <c r="G479" s="123"/>
    </row>
    <row r="480" spans="4:7" ht="15.75" thickBot="1">
      <c r="D480" s="123"/>
      <c r="E480" s="111" t="s">
        <v>1536</v>
      </c>
      <c r="G480" s="123"/>
    </row>
    <row r="481" spans="4:7">
      <c r="D481" s="123">
        <f t="shared" ref="D481" si="117">D477+4</f>
        <v>481</v>
      </c>
      <c r="E481" s="110" t="s">
        <v>1523</v>
      </c>
      <c r="G481" s="123">
        <v>123</v>
      </c>
    </row>
    <row r="482" spans="4:7">
      <c r="D482" s="123"/>
      <c r="E482" s="87" t="s">
        <v>1524</v>
      </c>
      <c r="G482" s="123"/>
    </row>
    <row r="483" spans="4:7">
      <c r="D483" s="123"/>
      <c r="E483" s="87" t="s">
        <v>1535</v>
      </c>
      <c r="G483" s="123"/>
    </row>
    <row r="484" spans="4:7" ht="15.75" thickBot="1">
      <c r="D484" s="123"/>
      <c r="E484" s="111" t="s">
        <v>1536</v>
      </c>
      <c r="G484" s="123"/>
    </row>
    <row r="485" spans="4:7">
      <c r="D485" s="123">
        <f t="shared" ref="D485" si="118">D481+4</f>
        <v>485</v>
      </c>
      <c r="E485" s="110" t="s">
        <v>1523</v>
      </c>
      <c r="G485" s="123">
        <v>124</v>
      </c>
    </row>
    <row r="486" spans="4:7">
      <c r="D486" s="123"/>
      <c r="E486" s="87" t="s">
        <v>1524</v>
      </c>
      <c r="G486" s="123"/>
    </row>
    <row r="487" spans="4:7">
      <c r="D487" s="123"/>
      <c r="E487" s="87" t="s">
        <v>1535</v>
      </c>
      <c r="G487" s="123"/>
    </row>
    <row r="488" spans="4:7" ht="15.75" thickBot="1">
      <c r="D488" s="123"/>
      <c r="E488" s="111" t="s">
        <v>1536</v>
      </c>
      <c r="G488" s="123"/>
    </row>
    <row r="489" spans="4:7">
      <c r="D489" s="123">
        <f t="shared" ref="D489" si="119">D485+4</f>
        <v>489</v>
      </c>
      <c r="E489" s="110" t="s">
        <v>1523</v>
      </c>
      <c r="G489" s="123">
        <v>125</v>
      </c>
    </row>
    <row r="490" spans="4:7">
      <c r="D490" s="123"/>
      <c r="E490" s="87" t="s">
        <v>1524</v>
      </c>
      <c r="G490" s="123"/>
    </row>
    <row r="491" spans="4:7">
      <c r="D491" s="123"/>
      <c r="E491" s="87" t="s">
        <v>1535</v>
      </c>
      <c r="G491" s="123"/>
    </row>
    <row r="492" spans="4:7" ht="15.75" thickBot="1">
      <c r="D492" s="123"/>
      <c r="E492" s="111" t="s">
        <v>1536</v>
      </c>
      <c r="G492" s="123"/>
    </row>
    <row r="493" spans="4:7">
      <c r="D493" s="123">
        <f t="shared" ref="D493" si="120">D489+4</f>
        <v>493</v>
      </c>
      <c r="E493" s="110" t="s">
        <v>1523</v>
      </c>
      <c r="G493" s="123">
        <v>126</v>
      </c>
    </row>
    <row r="494" spans="4:7">
      <c r="D494" s="123"/>
      <c r="E494" s="87" t="s">
        <v>1524</v>
      </c>
      <c r="G494" s="123"/>
    </row>
    <row r="495" spans="4:7">
      <c r="D495" s="123"/>
      <c r="E495" s="87" t="s">
        <v>1535</v>
      </c>
      <c r="G495" s="123"/>
    </row>
    <row r="496" spans="4:7" ht="15.75" thickBot="1">
      <c r="D496" s="123"/>
      <c r="E496" s="111" t="s">
        <v>1536</v>
      </c>
      <c r="G496" s="123"/>
    </row>
    <row r="497" spans="4:7">
      <c r="D497" s="123">
        <f t="shared" ref="D497" si="121">D493+4</f>
        <v>497</v>
      </c>
      <c r="E497" s="110" t="s">
        <v>1523</v>
      </c>
      <c r="G497" s="123">
        <v>127</v>
      </c>
    </row>
    <row r="498" spans="4:7">
      <c r="D498" s="123"/>
      <c r="E498" s="87" t="s">
        <v>1524</v>
      </c>
      <c r="G498" s="123"/>
    </row>
    <row r="499" spans="4:7">
      <c r="D499" s="123"/>
      <c r="E499" s="87" t="s">
        <v>1535</v>
      </c>
      <c r="G499" s="123"/>
    </row>
    <row r="500" spans="4:7" ht="15.75" thickBot="1">
      <c r="D500" s="123"/>
      <c r="E500" s="111" t="s">
        <v>1536</v>
      </c>
      <c r="G500" s="123"/>
    </row>
    <row r="501" spans="4:7">
      <c r="D501" s="123">
        <f t="shared" ref="D501" si="122">D497+4</f>
        <v>501</v>
      </c>
      <c r="E501" s="110" t="s">
        <v>1523</v>
      </c>
      <c r="G501" s="123">
        <v>128</v>
      </c>
    </row>
    <row r="502" spans="4:7">
      <c r="D502" s="123"/>
      <c r="E502" s="87" t="s">
        <v>1524</v>
      </c>
      <c r="G502" s="123"/>
    </row>
    <row r="503" spans="4:7">
      <c r="D503" s="123"/>
      <c r="E503" s="87" t="s">
        <v>1535</v>
      </c>
      <c r="G503" s="123"/>
    </row>
    <row r="504" spans="4:7" ht="15.75" thickBot="1">
      <c r="D504" s="123"/>
      <c r="E504" s="111" t="s">
        <v>1536</v>
      </c>
      <c r="G504" s="123"/>
    </row>
    <row r="505" spans="4:7">
      <c r="D505" s="123">
        <f t="shared" ref="D505" si="123">D501+4</f>
        <v>505</v>
      </c>
      <c r="E505" s="110" t="s">
        <v>1523</v>
      </c>
      <c r="G505" s="123">
        <v>129</v>
      </c>
    </row>
    <row r="506" spans="4:7">
      <c r="D506" s="123"/>
      <c r="E506" s="87" t="s">
        <v>1524</v>
      </c>
      <c r="G506" s="123"/>
    </row>
    <row r="507" spans="4:7">
      <c r="D507" s="123"/>
      <c r="E507" s="87" t="s">
        <v>1535</v>
      </c>
      <c r="G507" s="123"/>
    </row>
    <row r="508" spans="4:7" ht="15.75" thickBot="1">
      <c r="D508" s="123"/>
      <c r="E508" s="111" t="s">
        <v>1536</v>
      </c>
      <c r="G508" s="123"/>
    </row>
    <row r="509" spans="4:7">
      <c r="D509" s="123">
        <f t="shared" ref="D509" si="124">D505+4</f>
        <v>509</v>
      </c>
      <c r="E509" s="110" t="s">
        <v>1523</v>
      </c>
      <c r="G509" s="123">
        <v>130</v>
      </c>
    </row>
    <row r="510" spans="4:7">
      <c r="D510" s="123"/>
      <c r="E510" s="87" t="s">
        <v>1524</v>
      </c>
      <c r="G510" s="123"/>
    </row>
    <row r="511" spans="4:7">
      <c r="D511" s="123"/>
      <c r="E511" s="87" t="s">
        <v>1535</v>
      </c>
      <c r="G511" s="123"/>
    </row>
    <row r="512" spans="4:7" ht="15.75" thickBot="1">
      <c r="D512" s="123"/>
      <c r="E512" s="111" t="s">
        <v>1536</v>
      </c>
      <c r="G512" s="123"/>
    </row>
    <row r="513" spans="4:7">
      <c r="D513" s="123">
        <f t="shared" ref="D513" si="125">D509+4</f>
        <v>513</v>
      </c>
      <c r="E513" s="110" t="s">
        <v>1523</v>
      </c>
      <c r="G513" s="123">
        <v>131</v>
      </c>
    </row>
    <row r="514" spans="4:7">
      <c r="D514" s="123"/>
      <c r="E514" s="87" t="s">
        <v>1524</v>
      </c>
      <c r="G514" s="123"/>
    </row>
    <row r="515" spans="4:7">
      <c r="D515" s="123"/>
      <c r="E515" s="87" t="s">
        <v>1535</v>
      </c>
      <c r="G515" s="123"/>
    </row>
    <row r="516" spans="4:7" ht="15.75" thickBot="1">
      <c r="D516" s="123"/>
      <c r="E516" s="111" t="s">
        <v>1536</v>
      </c>
      <c r="G516" s="123"/>
    </row>
    <row r="517" spans="4:7">
      <c r="D517" s="123">
        <f t="shared" ref="D517" si="126">D513+4</f>
        <v>517</v>
      </c>
      <c r="E517" s="110" t="s">
        <v>1523</v>
      </c>
      <c r="G517" s="123">
        <v>132</v>
      </c>
    </row>
    <row r="518" spans="4:7">
      <c r="D518" s="123"/>
      <c r="E518" s="87" t="s">
        <v>1524</v>
      </c>
      <c r="G518" s="123"/>
    </row>
    <row r="519" spans="4:7">
      <c r="D519" s="123"/>
      <c r="E519" s="87" t="s">
        <v>1535</v>
      </c>
      <c r="G519" s="123"/>
    </row>
    <row r="520" spans="4:7" ht="15.75" thickBot="1">
      <c r="D520" s="123"/>
      <c r="E520" s="111" t="s">
        <v>1536</v>
      </c>
      <c r="G520" s="123"/>
    </row>
    <row r="521" spans="4:7">
      <c r="D521" s="123">
        <f t="shared" ref="D521" si="127">D517+4</f>
        <v>521</v>
      </c>
      <c r="E521" s="110" t="s">
        <v>1523</v>
      </c>
      <c r="G521" s="123">
        <v>133</v>
      </c>
    </row>
    <row r="522" spans="4:7">
      <c r="D522" s="123"/>
      <c r="E522" s="87" t="s">
        <v>1524</v>
      </c>
      <c r="G522" s="123"/>
    </row>
    <row r="523" spans="4:7">
      <c r="D523" s="123"/>
      <c r="E523" s="87" t="s">
        <v>1535</v>
      </c>
      <c r="G523" s="123"/>
    </row>
    <row r="524" spans="4:7" ht="15.75" thickBot="1">
      <c r="D524" s="123"/>
      <c r="E524" s="111" t="s">
        <v>1536</v>
      </c>
      <c r="G524" s="123"/>
    </row>
    <row r="525" spans="4:7">
      <c r="D525" s="123">
        <f t="shared" ref="D525" si="128">D521+4</f>
        <v>525</v>
      </c>
      <c r="E525" s="110" t="s">
        <v>1523</v>
      </c>
      <c r="G525" s="123">
        <v>134</v>
      </c>
    </row>
    <row r="526" spans="4:7">
      <c r="D526" s="123"/>
      <c r="E526" s="87" t="s">
        <v>1524</v>
      </c>
      <c r="G526" s="123"/>
    </row>
    <row r="527" spans="4:7">
      <c r="D527" s="123"/>
      <c r="E527" s="87" t="s">
        <v>1535</v>
      </c>
      <c r="G527" s="123"/>
    </row>
    <row r="528" spans="4:7" ht="15.75" thickBot="1">
      <c r="D528" s="123"/>
      <c r="E528" s="111" t="s">
        <v>1536</v>
      </c>
      <c r="G528" s="123"/>
    </row>
    <row r="529" spans="4:7">
      <c r="D529" s="123">
        <f t="shared" ref="D529" si="129">D525+4</f>
        <v>529</v>
      </c>
      <c r="E529" s="110" t="s">
        <v>1523</v>
      </c>
      <c r="G529" s="123">
        <v>135</v>
      </c>
    </row>
    <row r="530" spans="4:7">
      <c r="D530" s="123"/>
      <c r="E530" s="87" t="s">
        <v>1524</v>
      </c>
      <c r="G530" s="123"/>
    </row>
    <row r="531" spans="4:7">
      <c r="D531" s="123"/>
      <c r="E531" s="87" t="s">
        <v>1535</v>
      </c>
      <c r="G531" s="123"/>
    </row>
    <row r="532" spans="4:7" ht="15.75" thickBot="1">
      <c r="D532" s="123"/>
      <c r="E532" s="111" t="s">
        <v>1536</v>
      </c>
      <c r="G532" s="123"/>
    </row>
    <row r="533" spans="4:7">
      <c r="D533" s="123">
        <f t="shared" ref="D533" si="130">D529+4</f>
        <v>533</v>
      </c>
      <c r="E533" s="110" t="s">
        <v>1523</v>
      </c>
      <c r="G533" s="123">
        <v>136</v>
      </c>
    </row>
    <row r="534" spans="4:7">
      <c r="D534" s="123"/>
      <c r="E534" s="87" t="s">
        <v>1524</v>
      </c>
      <c r="G534" s="123"/>
    </row>
    <row r="535" spans="4:7">
      <c r="D535" s="123"/>
      <c r="E535" s="87" t="s">
        <v>1535</v>
      </c>
      <c r="G535" s="123"/>
    </row>
    <row r="536" spans="4:7" ht="15.75" thickBot="1">
      <c r="D536" s="123"/>
      <c r="E536" s="111" t="s">
        <v>1536</v>
      </c>
      <c r="G536" s="123"/>
    </row>
    <row r="537" spans="4:7">
      <c r="D537" s="123">
        <f t="shared" ref="D537" si="131">D533+4</f>
        <v>537</v>
      </c>
      <c r="E537" s="110" t="s">
        <v>1523</v>
      </c>
      <c r="G537" s="123">
        <v>137</v>
      </c>
    </row>
    <row r="538" spans="4:7">
      <c r="D538" s="123"/>
      <c r="E538" s="87" t="s">
        <v>1524</v>
      </c>
      <c r="G538" s="123"/>
    </row>
    <row r="539" spans="4:7">
      <c r="D539" s="123"/>
      <c r="E539" s="87" t="s">
        <v>1535</v>
      </c>
      <c r="G539" s="123"/>
    </row>
    <row r="540" spans="4:7" ht="15.75" thickBot="1">
      <c r="D540" s="123"/>
      <c r="E540" s="111" t="s">
        <v>1536</v>
      </c>
      <c r="G540" s="123"/>
    </row>
    <row r="541" spans="4:7">
      <c r="D541" s="123">
        <f t="shared" ref="D541" si="132">D537+4</f>
        <v>541</v>
      </c>
      <c r="E541" s="110" t="s">
        <v>1523</v>
      </c>
      <c r="G541" s="123">
        <v>138</v>
      </c>
    </row>
    <row r="542" spans="4:7">
      <c r="D542" s="123"/>
      <c r="E542" s="87" t="s">
        <v>1524</v>
      </c>
      <c r="G542" s="123"/>
    </row>
    <row r="543" spans="4:7">
      <c r="D543" s="123"/>
      <c r="E543" s="87" t="s">
        <v>1535</v>
      </c>
      <c r="G543" s="123"/>
    </row>
    <row r="544" spans="4:7" ht="15.75" thickBot="1">
      <c r="D544" s="123"/>
      <c r="E544" s="111" t="s">
        <v>1536</v>
      </c>
      <c r="G544" s="123"/>
    </row>
    <row r="545" spans="4:7">
      <c r="D545" s="123">
        <f t="shared" ref="D545" si="133">D541+4</f>
        <v>545</v>
      </c>
      <c r="E545" s="110" t="s">
        <v>1523</v>
      </c>
      <c r="G545" s="123">
        <v>139</v>
      </c>
    </row>
    <row r="546" spans="4:7">
      <c r="D546" s="123"/>
      <c r="E546" s="87" t="s">
        <v>1524</v>
      </c>
      <c r="G546" s="123"/>
    </row>
    <row r="547" spans="4:7">
      <c r="D547" s="123"/>
      <c r="E547" s="87" t="s">
        <v>1535</v>
      </c>
      <c r="G547" s="123"/>
    </row>
    <row r="548" spans="4:7" ht="15.75" thickBot="1">
      <c r="D548" s="123"/>
      <c r="E548" s="111" t="s">
        <v>1536</v>
      </c>
      <c r="G548" s="123"/>
    </row>
    <row r="549" spans="4:7">
      <c r="D549" s="123">
        <f t="shared" ref="D549" si="134">D545+4</f>
        <v>549</v>
      </c>
      <c r="E549" s="110" t="s">
        <v>1523</v>
      </c>
      <c r="G549" s="123">
        <v>140</v>
      </c>
    </row>
    <row r="550" spans="4:7">
      <c r="D550" s="123"/>
      <c r="E550" s="87" t="s">
        <v>1524</v>
      </c>
      <c r="G550" s="123"/>
    </row>
    <row r="551" spans="4:7">
      <c r="D551" s="123"/>
      <c r="E551" s="87" t="s">
        <v>1535</v>
      </c>
      <c r="G551" s="123"/>
    </row>
    <row r="552" spans="4:7" ht="15.75" thickBot="1">
      <c r="D552" s="123"/>
      <c r="E552" s="111" t="s">
        <v>1536</v>
      </c>
      <c r="G552" s="123"/>
    </row>
    <row r="553" spans="4:7">
      <c r="D553" s="123">
        <f t="shared" ref="D553" si="135">D549+4</f>
        <v>553</v>
      </c>
      <c r="E553" s="110" t="s">
        <v>1523</v>
      </c>
      <c r="G553" s="123">
        <v>141</v>
      </c>
    </row>
    <row r="554" spans="4:7">
      <c r="D554" s="123"/>
      <c r="E554" s="87" t="s">
        <v>1524</v>
      </c>
      <c r="G554" s="123"/>
    </row>
    <row r="555" spans="4:7">
      <c r="D555" s="123"/>
      <c r="E555" s="87" t="s">
        <v>1535</v>
      </c>
      <c r="G555" s="123"/>
    </row>
    <row r="556" spans="4:7" ht="15.75" thickBot="1">
      <c r="D556" s="123"/>
      <c r="E556" s="111" t="s">
        <v>1536</v>
      </c>
      <c r="G556" s="123"/>
    </row>
    <row r="557" spans="4:7">
      <c r="D557" s="123">
        <f t="shared" ref="D557" si="136">D553+4</f>
        <v>557</v>
      </c>
      <c r="E557" s="110" t="s">
        <v>1523</v>
      </c>
      <c r="G557" s="123">
        <v>142</v>
      </c>
    </row>
    <row r="558" spans="4:7">
      <c r="D558" s="123"/>
      <c r="E558" s="87" t="s">
        <v>1524</v>
      </c>
      <c r="G558" s="123"/>
    </row>
    <row r="559" spans="4:7">
      <c r="D559" s="123"/>
      <c r="E559" s="87" t="s">
        <v>1535</v>
      </c>
      <c r="G559" s="123"/>
    </row>
    <row r="560" spans="4:7" ht="15.75" thickBot="1">
      <c r="D560" s="123"/>
      <c r="E560" s="111" t="s">
        <v>1536</v>
      </c>
      <c r="G560" s="123"/>
    </row>
    <row r="561" spans="4:7">
      <c r="D561" s="123">
        <f t="shared" ref="D561" si="137">D557+4</f>
        <v>561</v>
      </c>
      <c r="E561" s="110" t="s">
        <v>1523</v>
      </c>
      <c r="G561" s="123">
        <v>143</v>
      </c>
    </row>
    <row r="562" spans="4:7">
      <c r="D562" s="123"/>
      <c r="E562" s="87" t="s">
        <v>1524</v>
      </c>
      <c r="G562" s="123"/>
    </row>
    <row r="563" spans="4:7">
      <c r="D563" s="123"/>
      <c r="E563" s="87" t="s">
        <v>1535</v>
      </c>
      <c r="G563" s="123"/>
    </row>
    <row r="564" spans="4:7" ht="15.75" thickBot="1">
      <c r="D564" s="123"/>
      <c r="E564" s="111" t="s">
        <v>1536</v>
      </c>
      <c r="G564" s="123"/>
    </row>
    <row r="565" spans="4:7">
      <c r="D565" s="123">
        <f t="shared" ref="D565" si="138">D561+4</f>
        <v>565</v>
      </c>
      <c r="E565" s="110" t="s">
        <v>1523</v>
      </c>
      <c r="G565" s="123">
        <v>144</v>
      </c>
    </row>
    <row r="566" spans="4:7">
      <c r="D566" s="123"/>
      <c r="E566" s="87" t="s">
        <v>1524</v>
      </c>
      <c r="G566" s="123"/>
    </row>
    <row r="567" spans="4:7">
      <c r="D567" s="123"/>
      <c r="E567" s="87" t="s">
        <v>1535</v>
      </c>
      <c r="G567" s="123"/>
    </row>
    <row r="568" spans="4:7" ht="15.75" thickBot="1">
      <c r="D568" s="123"/>
      <c r="E568" s="111" t="s">
        <v>1536</v>
      </c>
      <c r="G568" s="123"/>
    </row>
    <row r="569" spans="4:7">
      <c r="D569" s="123">
        <f t="shared" ref="D569" si="139">D565+4</f>
        <v>569</v>
      </c>
      <c r="E569" s="110" t="s">
        <v>1523</v>
      </c>
      <c r="G569" s="123">
        <v>145</v>
      </c>
    </row>
    <row r="570" spans="4:7">
      <c r="D570" s="123"/>
      <c r="E570" s="87" t="s">
        <v>1524</v>
      </c>
      <c r="G570" s="123"/>
    </row>
    <row r="571" spans="4:7">
      <c r="D571" s="123"/>
      <c r="E571" s="87" t="s">
        <v>1535</v>
      </c>
      <c r="G571" s="123"/>
    </row>
    <row r="572" spans="4:7" ht="15.75" thickBot="1">
      <c r="D572" s="123"/>
      <c r="E572" s="111" t="s">
        <v>1536</v>
      </c>
      <c r="G572" s="123"/>
    </row>
    <row r="573" spans="4:7">
      <c r="D573" s="123">
        <f t="shared" ref="D573" si="140">D569+4</f>
        <v>573</v>
      </c>
      <c r="E573" s="110" t="s">
        <v>1523</v>
      </c>
      <c r="G573" s="123">
        <v>146</v>
      </c>
    </row>
    <row r="574" spans="4:7">
      <c r="D574" s="123"/>
      <c r="E574" s="87" t="s">
        <v>1524</v>
      </c>
      <c r="G574" s="123"/>
    </row>
    <row r="575" spans="4:7">
      <c r="D575" s="123"/>
      <c r="E575" s="87" t="s">
        <v>1535</v>
      </c>
      <c r="G575" s="123"/>
    </row>
    <row r="576" spans="4:7" ht="15.75" thickBot="1">
      <c r="D576" s="123"/>
      <c r="E576" s="111" t="s">
        <v>1536</v>
      </c>
      <c r="G576" s="123"/>
    </row>
    <row r="577" spans="4:7">
      <c r="D577" s="123">
        <f t="shared" ref="D577" si="141">D573+4</f>
        <v>577</v>
      </c>
      <c r="E577" s="110" t="s">
        <v>1523</v>
      </c>
      <c r="G577" s="123">
        <v>147</v>
      </c>
    </row>
    <row r="578" spans="4:7">
      <c r="D578" s="123"/>
      <c r="E578" s="87" t="s">
        <v>1524</v>
      </c>
      <c r="G578" s="123"/>
    </row>
    <row r="579" spans="4:7">
      <c r="D579" s="123"/>
      <c r="E579" s="87" t="s">
        <v>1535</v>
      </c>
      <c r="G579" s="123"/>
    </row>
    <row r="580" spans="4:7" ht="15.75" thickBot="1">
      <c r="D580" s="123"/>
      <c r="E580" s="111" t="s">
        <v>1536</v>
      </c>
      <c r="G580" s="123"/>
    </row>
    <row r="581" spans="4:7">
      <c r="D581" s="123">
        <f t="shared" ref="D581" si="142">D577+4</f>
        <v>581</v>
      </c>
      <c r="E581" s="110" t="s">
        <v>1523</v>
      </c>
      <c r="G581" s="123">
        <v>148</v>
      </c>
    </row>
    <row r="582" spans="4:7">
      <c r="D582" s="123"/>
      <c r="E582" s="87" t="s">
        <v>1524</v>
      </c>
      <c r="G582" s="123"/>
    </row>
    <row r="583" spans="4:7">
      <c r="D583" s="123"/>
      <c r="E583" s="87" t="s">
        <v>1535</v>
      </c>
      <c r="G583" s="123"/>
    </row>
    <row r="584" spans="4:7" ht="15.75" thickBot="1">
      <c r="D584" s="123"/>
      <c r="E584" s="111" t="s">
        <v>1536</v>
      </c>
      <c r="G584" s="123"/>
    </row>
    <row r="585" spans="4:7">
      <c r="D585" s="123">
        <f t="shared" ref="D585" si="143">D581+4</f>
        <v>585</v>
      </c>
      <c r="E585" s="110" t="s">
        <v>1523</v>
      </c>
      <c r="G585" s="123">
        <v>149</v>
      </c>
    </row>
    <row r="586" spans="4:7">
      <c r="D586" s="123"/>
      <c r="E586" s="87" t="s">
        <v>1524</v>
      </c>
      <c r="G586" s="123"/>
    </row>
    <row r="587" spans="4:7">
      <c r="D587" s="123"/>
      <c r="E587" s="87" t="s">
        <v>1535</v>
      </c>
      <c r="G587" s="123"/>
    </row>
    <row r="588" spans="4:7" ht="15.75" thickBot="1">
      <c r="D588" s="123"/>
      <c r="E588" s="111" t="s">
        <v>1536</v>
      </c>
      <c r="G588" s="123"/>
    </row>
    <row r="589" spans="4:7">
      <c r="D589" s="123">
        <f t="shared" ref="D589" si="144">D585+4</f>
        <v>589</v>
      </c>
      <c r="E589" s="110" t="s">
        <v>1523</v>
      </c>
      <c r="G589" s="123">
        <v>150</v>
      </c>
    </row>
    <row r="590" spans="4:7">
      <c r="D590" s="123"/>
      <c r="E590" s="87" t="s">
        <v>1524</v>
      </c>
      <c r="G590" s="123"/>
    </row>
    <row r="591" spans="4:7">
      <c r="D591" s="123"/>
      <c r="E591" s="87" t="s">
        <v>1535</v>
      </c>
      <c r="G591" s="123"/>
    </row>
    <row r="592" spans="4:7" ht="15.75" thickBot="1">
      <c r="D592" s="123"/>
      <c r="E592" s="111" t="s">
        <v>1536</v>
      </c>
      <c r="G592" s="123"/>
    </row>
    <row r="593" spans="4:7">
      <c r="D593" s="123">
        <f t="shared" ref="D593" si="145">D589+4</f>
        <v>593</v>
      </c>
      <c r="E593" s="110" t="s">
        <v>1523</v>
      </c>
      <c r="G593" s="123">
        <v>151</v>
      </c>
    </row>
    <row r="594" spans="4:7">
      <c r="D594" s="123"/>
      <c r="E594" s="87" t="s">
        <v>1524</v>
      </c>
      <c r="G594" s="123"/>
    </row>
    <row r="595" spans="4:7">
      <c r="D595" s="123"/>
      <c r="E595" s="87" t="s">
        <v>1535</v>
      </c>
      <c r="G595" s="123"/>
    </row>
    <row r="596" spans="4:7" ht="15.75" thickBot="1">
      <c r="D596" s="123"/>
      <c r="E596" s="111" t="s">
        <v>1536</v>
      </c>
      <c r="G596" s="123"/>
    </row>
    <row r="597" spans="4:7">
      <c r="D597" s="123">
        <f t="shared" ref="D597" si="146">D593+4</f>
        <v>597</v>
      </c>
      <c r="E597" s="110" t="s">
        <v>1523</v>
      </c>
      <c r="G597" s="123">
        <v>152</v>
      </c>
    </row>
    <row r="598" spans="4:7">
      <c r="D598" s="123"/>
      <c r="E598" s="87" t="s">
        <v>1524</v>
      </c>
      <c r="G598" s="123"/>
    </row>
    <row r="599" spans="4:7">
      <c r="D599" s="123"/>
      <c r="E599" s="87" t="s">
        <v>1535</v>
      </c>
      <c r="G599" s="123"/>
    </row>
    <row r="600" spans="4:7" ht="15.75" thickBot="1">
      <c r="D600" s="123"/>
      <c r="E600" s="111" t="s">
        <v>1536</v>
      </c>
      <c r="G600" s="123"/>
    </row>
    <row r="601" spans="4:7">
      <c r="D601" s="123">
        <f t="shared" ref="D601" si="147">D597+4</f>
        <v>601</v>
      </c>
      <c r="E601" s="110" t="s">
        <v>1523</v>
      </c>
      <c r="G601" s="123">
        <v>153</v>
      </c>
    </row>
    <row r="602" spans="4:7">
      <c r="D602" s="123"/>
      <c r="E602" s="87" t="s">
        <v>1524</v>
      </c>
      <c r="G602" s="123"/>
    </row>
    <row r="603" spans="4:7">
      <c r="D603" s="123"/>
      <c r="E603" s="87" t="s">
        <v>1535</v>
      </c>
      <c r="G603" s="123"/>
    </row>
    <row r="604" spans="4:7" ht="15.75" thickBot="1">
      <c r="D604" s="123"/>
      <c r="E604" s="111" t="s">
        <v>1536</v>
      </c>
      <c r="G604" s="123"/>
    </row>
    <row r="605" spans="4:7">
      <c r="D605" s="123">
        <f t="shared" ref="D605" si="148">D601+4</f>
        <v>605</v>
      </c>
      <c r="E605" s="110" t="s">
        <v>1523</v>
      </c>
      <c r="G605" s="123">
        <v>154</v>
      </c>
    </row>
    <row r="606" spans="4:7">
      <c r="D606" s="123"/>
      <c r="E606" s="87" t="s">
        <v>1524</v>
      </c>
      <c r="G606" s="123"/>
    </row>
    <row r="607" spans="4:7">
      <c r="D607" s="123"/>
      <c r="E607" s="87" t="s">
        <v>1535</v>
      </c>
      <c r="G607" s="123"/>
    </row>
    <row r="608" spans="4:7" ht="15.75" thickBot="1">
      <c r="D608" s="123"/>
      <c r="E608" s="111" t="s">
        <v>1536</v>
      </c>
      <c r="G608" s="123"/>
    </row>
    <row r="609" spans="4:7">
      <c r="D609" s="123">
        <f t="shared" ref="D609" si="149">D605+4</f>
        <v>609</v>
      </c>
      <c r="E609" s="110" t="s">
        <v>1523</v>
      </c>
      <c r="G609" s="123">
        <v>155</v>
      </c>
    </row>
    <row r="610" spans="4:7">
      <c r="D610" s="123"/>
      <c r="E610" s="87" t="s">
        <v>1524</v>
      </c>
      <c r="G610" s="123"/>
    </row>
    <row r="611" spans="4:7">
      <c r="D611" s="123"/>
      <c r="E611" s="87" t="s">
        <v>1535</v>
      </c>
      <c r="G611" s="123"/>
    </row>
    <row r="612" spans="4:7" ht="15.75" thickBot="1">
      <c r="D612" s="123"/>
      <c r="E612" s="111" t="s">
        <v>1536</v>
      </c>
      <c r="G612" s="123"/>
    </row>
    <row r="613" spans="4:7">
      <c r="D613" s="123">
        <f t="shared" ref="D613" si="150">D609+4</f>
        <v>613</v>
      </c>
      <c r="E613" s="110" t="s">
        <v>1523</v>
      </c>
      <c r="G613" s="123">
        <v>156</v>
      </c>
    </row>
    <row r="614" spans="4:7">
      <c r="D614" s="123"/>
      <c r="E614" s="87" t="s">
        <v>1524</v>
      </c>
      <c r="G614" s="123"/>
    </row>
    <row r="615" spans="4:7">
      <c r="D615" s="123"/>
      <c r="E615" s="87" t="s">
        <v>1535</v>
      </c>
      <c r="G615" s="123"/>
    </row>
    <row r="616" spans="4:7" ht="15.75" thickBot="1">
      <c r="D616" s="123"/>
      <c r="E616" s="111" t="s">
        <v>1536</v>
      </c>
      <c r="G616" s="123"/>
    </row>
    <row r="617" spans="4:7">
      <c r="D617" s="123">
        <f t="shared" ref="D617" si="151">D613+4</f>
        <v>617</v>
      </c>
      <c r="E617" s="110" t="s">
        <v>1523</v>
      </c>
      <c r="G617" s="123">
        <v>157</v>
      </c>
    </row>
    <row r="618" spans="4:7">
      <c r="D618" s="123"/>
      <c r="E618" s="87" t="s">
        <v>1524</v>
      </c>
      <c r="G618" s="123"/>
    </row>
    <row r="619" spans="4:7">
      <c r="D619" s="123"/>
      <c r="E619" s="87" t="s">
        <v>1535</v>
      </c>
      <c r="G619" s="123"/>
    </row>
    <row r="620" spans="4:7" ht="15.75" thickBot="1">
      <c r="D620" s="123"/>
      <c r="E620" s="111" t="s">
        <v>1536</v>
      </c>
      <c r="G620" s="123"/>
    </row>
    <row r="621" spans="4:7">
      <c r="D621" s="123">
        <f t="shared" ref="D621" si="152">D617+4</f>
        <v>621</v>
      </c>
      <c r="E621" s="110" t="s">
        <v>1523</v>
      </c>
      <c r="G621" s="123">
        <v>158</v>
      </c>
    </row>
    <row r="622" spans="4:7">
      <c r="D622" s="123"/>
      <c r="E622" s="87" t="s">
        <v>1524</v>
      </c>
      <c r="G622" s="123"/>
    </row>
    <row r="623" spans="4:7">
      <c r="D623" s="123"/>
      <c r="E623" s="87" t="s">
        <v>1535</v>
      </c>
      <c r="G623" s="123"/>
    </row>
    <row r="624" spans="4:7" ht="15.75" thickBot="1">
      <c r="D624" s="123"/>
      <c r="E624" s="111" t="s">
        <v>1536</v>
      </c>
      <c r="G624" s="123"/>
    </row>
    <row r="625" spans="4:7">
      <c r="D625" s="123">
        <f t="shared" ref="D625" si="153">D621+4</f>
        <v>625</v>
      </c>
      <c r="E625" s="110" t="s">
        <v>1523</v>
      </c>
      <c r="G625" s="123">
        <v>159</v>
      </c>
    </row>
    <row r="626" spans="4:7">
      <c r="D626" s="123"/>
      <c r="E626" s="87" t="s">
        <v>1524</v>
      </c>
      <c r="G626" s="123"/>
    </row>
    <row r="627" spans="4:7">
      <c r="D627" s="123"/>
      <c r="E627" s="87" t="s">
        <v>1535</v>
      </c>
      <c r="G627" s="123"/>
    </row>
    <row r="628" spans="4:7" ht="15.75" thickBot="1">
      <c r="D628" s="123"/>
      <c r="E628" s="111" t="s">
        <v>1536</v>
      </c>
      <c r="G628" s="123"/>
    </row>
    <row r="629" spans="4:7">
      <c r="D629" s="123">
        <f t="shared" ref="D629" si="154">D625+4</f>
        <v>629</v>
      </c>
      <c r="E629" s="110" t="s">
        <v>1523</v>
      </c>
      <c r="G629" s="123">
        <v>160</v>
      </c>
    </row>
    <row r="630" spans="4:7">
      <c r="D630" s="123"/>
      <c r="E630" s="87" t="s">
        <v>1524</v>
      </c>
      <c r="G630" s="123"/>
    </row>
    <row r="631" spans="4:7">
      <c r="D631" s="123"/>
      <c r="E631" s="87" t="s">
        <v>1535</v>
      </c>
      <c r="G631" s="123"/>
    </row>
    <row r="632" spans="4:7" ht="15.75" thickBot="1">
      <c r="D632" s="123"/>
      <c r="E632" s="111" t="s">
        <v>1536</v>
      </c>
      <c r="G632" s="123"/>
    </row>
    <row r="633" spans="4:7">
      <c r="D633" s="123">
        <f t="shared" ref="D633" si="155">D629+4</f>
        <v>633</v>
      </c>
      <c r="E633" s="110" t="s">
        <v>1523</v>
      </c>
      <c r="G633" s="123">
        <v>161</v>
      </c>
    </row>
    <row r="634" spans="4:7">
      <c r="D634" s="123"/>
      <c r="E634" s="87" t="s">
        <v>1524</v>
      </c>
      <c r="G634" s="123"/>
    </row>
    <row r="635" spans="4:7">
      <c r="D635" s="123"/>
      <c r="E635" s="87" t="s">
        <v>1535</v>
      </c>
      <c r="G635" s="123"/>
    </row>
    <row r="636" spans="4:7" ht="15.75" thickBot="1">
      <c r="D636" s="123"/>
      <c r="E636" s="111" t="s">
        <v>1536</v>
      </c>
      <c r="G636" s="123"/>
    </row>
    <row r="637" spans="4:7">
      <c r="D637" s="123">
        <f t="shared" ref="D637" si="156">D633+4</f>
        <v>637</v>
      </c>
      <c r="E637" s="110" t="s">
        <v>1523</v>
      </c>
      <c r="G637" s="123">
        <v>162</v>
      </c>
    </row>
    <row r="638" spans="4:7">
      <c r="D638" s="123"/>
      <c r="E638" s="87" t="s">
        <v>1524</v>
      </c>
      <c r="G638" s="123"/>
    </row>
    <row r="639" spans="4:7">
      <c r="D639" s="123"/>
      <c r="E639" s="87" t="s">
        <v>1535</v>
      </c>
      <c r="G639" s="123"/>
    </row>
    <row r="640" spans="4:7" ht="15.75" thickBot="1">
      <c r="D640" s="123"/>
      <c r="E640" s="111" t="s">
        <v>1536</v>
      </c>
      <c r="G640" s="123"/>
    </row>
    <row r="641" spans="4:7">
      <c r="D641" s="123">
        <f t="shared" ref="D641" si="157">D637+4</f>
        <v>641</v>
      </c>
      <c r="E641" s="110" t="s">
        <v>1523</v>
      </c>
      <c r="G641" s="123">
        <v>163</v>
      </c>
    </row>
    <row r="642" spans="4:7">
      <c r="D642" s="123"/>
      <c r="E642" s="87" t="s">
        <v>1524</v>
      </c>
      <c r="G642" s="123"/>
    </row>
    <row r="643" spans="4:7">
      <c r="D643" s="123"/>
      <c r="E643" s="87" t="s">
        <v>1535</v>
      </c>
      <c r="G643" s="123"/>
    </row>
    <row r="644" spans="4:7" ht="15.75" thickBot="1">
      <c r="D644" s="123"/>
      <c r="E644" s="111" t="s">
        <v>1536</v>
      </c>
      <c r="G644" s="123"/>
    </row>
    <row r="645" spans="4:7">
      <c r="D645" s="123">
        <f t="shared" ref="D645" si="158">D641+4</f>
        <v>645</v>
      </c>
      <c r="E645" s="110" t="s">
        <v>1523</v>
      </c>
      <c r="G645" s="123">
        <v>164</v>
      </c>
    </row>
    <row r="646" spans="4:7">
      <c r="D646" s="123"/>
      <c r="E646" s="87" t="s">
        <v>1524</v>
      </c>
      <c r="G646" s="123"/>
    </row>
    <row r="647" spans="4:7">
      <c r="D647" s="123"/>
      <c r="E647" s="87" t="s">
        <v>1535</v>
      </c>
      <c r="G647" s="123"/>
    </row>
    <row r="648" spans="4:7" ht="15.75" thickBot="1">
      <c r="D648" s="123"/>
      <c r="E648" s="111" t="s">
        <v>1536</v>
      </c>
      <c r="G648" s="123"/>
    </row>
    <row r="649" spans="4:7">
      <c r="D649" s="123">
        <f t="shared" ref="D649" si="159">D645+4</f>
        <v>649</v>
      </c>
      <c r="E649" s="110" t="s">
        <v>1523</v>
      </c>
      <c r="G649" s="123">
        <v>165</v>
      </c>
    </row>
    <row r="650" spans="4:7">
      <c r="D650" s="123"/>
      <c r="E650" s="87" t="s">
        <v>1524</v>
      </c>
      <c r="G650" s="123"/>
    </row>
    <row r="651" spans="4:7">
      <c r="D651" s="123"/>
      <c r="E651" s="87" t="s">
        <v>1535</v>
      </c>
      <c r="G651" s="123"/>
    </row>
    <row r="652" spans="4:7" ht="15.75" thickBot="1">
      <c r="D652" s="123"/>
      <c r="E652" s="111" t="s">
        <v>1536</v>
      </c>
      <c r="G652" s="123"/>
    </row>
    <row r="653" spans="4:7">
      <c r="D653" s="123">
        <f t="shared" ref="D653" si="160">D649+4</f>
        <v>653</v>
      </c>
      <c r="E653" s="110" t="s">
        <v>1523</v>
      </c>
      <c r="G653" s="123">
        <v>166</v>
      </c>
    </row>
    <row r="654" spans="4:7">
      <c r="D654" s="123"/>
      <c r="E654" s="87" t="s">
        <v>1524</v>
      </c>
      <c r="G654" s="123"/>
    </row>
    <row r="655" spans="4:7">
      <c r="D655" s="123"/>
      <c r="E655" s="87" t="s">
        <v>1535</v>
      </c>
      <c r="G655" s="123"/>
    </row>
    <row r="656" spans="4:7" ht="15.75" thickBot="1">
      <c r="D656" s="123"/>
      <c r="E656" s="111" t="s">
        <v>1536</v>
      </c>
      <c r="G656" s="123"/>
    </row>
    <row r="657" spans="4:7">
      <c r="D657" s="123">
        <f t="shared" ref="D657" si="161">D653+4</f>
        <v>657</v>
      </c>
      <c r="E657" s="110" t="s">
        <v>1523</v>
      </c>
      <c r="G657" s="123">
        <v>167</v>
      </c>
    </row>
    <row r="658" spans="4:7">
      <c r="D658" s="123"/>
      <c r="E658" s="87" t="s">
        <v>1524</v>
      </c>
      <c r="G658" s="123"/>
    </row>
    <row r="659" spans="4:7">
      <c r="D659" s="123"/>
      <c r="E659" s="87" t="s">
        <v>1535</v>
      </c>
      <c r="G659" s="123"/>
    </row>
    <row r="660" spans="4:7" ht="15.75" thickBot="1">
      <c r="D660" s="123"/>
      <c r="E660" s="111" t="s">
        <v>1536</v>
      </c>
      <c r="G660" s="123"/>
    </row>
    <row r="661" spans="4:7">
      <c r="D661" s="123">
        <f t="shared" ref="D661" si="162">D657+4</f>
        <v>661</v>
      </c>
      <c r="E661" s="110" t="s">
        <v>1523</v>
      </c>
      <c r="G661" s="123">
        <v>168</v>
      </c>
    </row>
    <row r="662" spans="4:7">
      <c r="D662" s="123"/>
      <c r="E662" s="87" t="s">
        <v>1524</v>
      </c>
      <c r="G662" s="123"/>
    </row>
    <row r="663" spans="4:7">
      <c r="D663" s="123"/>
      <c r="E663" s="87" t="s">
        <v>1535</v>
      </c>
      <c r="G663" s="123"/>
    </row>
    <row r="664" spans="4:7" ht="15.75" thickBot="1">
      <c r="D664" s="123"/>
      <c r="E664" s="111" t="s">
        <v>1536</v>
      </c>
      <c r="G664" s="123"/>
    </row>
    <row r="665" spans="4:7">
      <c r="D665" s="123">
        <f t="shared" ref="D665" si="163">D661+4</f>
        <v>665</v>
      </c>
      <c r="E665" s="110" t="s">
        <v>1523</v>
      </c>
      <c r="G665" s="123">
        <v>169</v>
      </c>
    </row>
    <row r="666" spans="4:7">
      <c r="D666" s="123"/>
      <c r="E666" s="87" t="s">
        <v>1524</v>
      </c>
      <c r="G666" s="123"/>
    </row>
    <row r="667" spans="4:7">
      <c r="D667" s="123"/>
      <c r="E667" s="87" t="s">
        <v>1535</v>
      </c>
      <c r="G667" s="123"/>
    </row>
    <row r="668" spans="4:7" ht="15.75" thickBot="1">
      <c r="D668" s="123"/>
      <c r="E668" s="111" t="s">
        <v>1536</v>
      </c>
      <c r="G668" s="123"/>
    </row>
    <row r="669" spans="4:7">
      <c r="D669" s="123">
        <f t="shared" ref="D669" si="164">D665+4</f>
        <v>669</v>
      </c>
      <c r="E669" s="110" t="s">
        <v>1523</v>
      </c>
      <c r="G669" s="123">
        <v>170</v>
      </c>
    </row>
    <row r="670" spans="4:7">
      <c r="D670" s="123"/>
      <c r="E670" s="87" t="s">
        <v>1524</v>
      </c>
      <c r="G670" s="123"/>
    </row>
    <row r="671" spans="4:7">
      <c r="D671" s="123"/>
      <c r="E671" s="87" t="s">
        <v>1535</v>
      </c>
      <c r="G671" s="123"/>
    </row>
    <row r="672" spans="4:7" ht="15.75" thickBot="1">
      <c r="D672" s="123"/>
      <c r="E672" s="111" t="s">
        <v>1536</v>
      </c>
      <c r="G672" s="123"/>
    </row>
    <row r="673" spans="4:7">
      <c r="D673" s="123">
        <f t="shared" ref="D673" si="165">D669+4</f>
        <v>673</v>
      </c>
      <c r="E673" s="110" t="s">
        <v>1523</v>
      </c>
      <c r="G673" s="123">
        <v>171</v>
      </c>
    </row>
    <row r="674" spans="4:7">
      <c r="D674" s="123"/>
      <c r="E674" s="87" t="s">
        <v>1524</v>
      </c>
      <c r="G674" s="123"/>
    </row>
    <row r="675" spans="4:7">
      <c r="D675" s="123"/>
      <c r="E675" s="87" t="s">
        <v>1535</v>
      </c>
      <c r="G675" s="123"/>
    </row>
    <row r="676" spans="4:7" ht="15.75" thickBot="1">
      <c r="D676" s="123"/>
      <c r="E676" s="111" t="s">
        <v>1536</v>
      </c>
      <c r="G676" s="123"/>
    </row>
    <row r="677" spans="4:7">
      <c r="D677" s="123">
        <f t="shared" ref="D677" si="166">D673+4</f>
        <v>677</v>
      </c>
      <c r="E677" s="110" t="s">
        <v>1523</v>
      </c>
      <c r="G677" s="123">
        <v>172</v>
      </c>
    </row>
    <row r="678" spans="4:7">
      <c r="D678" s="123"/>
      <c r="E678" s="87" t="s">
        <v>1524</v>
      </c>
      <c r="G678" s="123"/>
    </row>
    <row r="679" spans="4:7">
      <c r="D679" s="123"/>
      <c r="E679" s="87" t="s">
        <v>1535</v>
      </c>
      <c r="G679" s="123"/>
    </row>
    <row r="680" spans="4:7" ht="15.75" thickBot="1">
      <c r="D680" s="123"/>
      <c r="E680" s="111" t="s">
        <v>1536</v>
      </c>
      <c r="G680" s="123"/>
    </row>
    <row r="681" spans="4:7">
      <c r="D681" s="123">
        <f t="shared" ref="D681" si="167">D677+4</f>
        <v>681</v>
      </c>
      <c r="E681" s="110" t="s">
        <v>1523</v>
      </c>
      <c r="G681" s="123">
        <v>173</v>
      </c>
    </row>
    <row r="682" spans="4:7">
      <c r="D682" s="123"/>
      <c r="E682" s="87" t="s">
        <v>1524</v>
      </c>
      <c r="G682" s="123"/>
    </row>
    <row r="683" spans="4:7">
      <c r="D683" s="123"/>
      <c r="E683" s="87" t="s">
        <v>1535</v>
      </c>
      <c r="G683" s="123"/>
    </row>
    <row r="684" spans="4:7" ht="15.75" thickBot="1">
      <c r="D684" s="123"/>
      <c r="E684" s="111" t="s">
        <v>1536</v>
      </c>
      <c r="G684" s="123"/>
    </row>
    <row r="685" spans="4:7">
      <c r="D685" s="123">
        <f t="shared" ref="D685" si="168">D681+4</f>
        <v>685</v>
      </c>
      <c r="E685" s="110" t="s">
        <v>1523</v>
      </c>
      <c r="G685" s="123">
        <v>174</v>
      </c>
    </row>
    <row r="686" spans="4:7">
      <c r="D686" s="123"/>
      <c r="E686" s="87" t="s">
        <v>1524</v>
      </c>
      <c r="G686" s="123"/>
    </row>
    <row r="687" spans="4:7">
      <c r="D687" s="123"/>
      <c r="E687" s="87" t="s">
        <v>1535</v>
      </c>
      <c r="G687" s="123"/>
    </row>
    <row r="688" spans="4:7" ht="15.75" thickBot="1">
      <c r="D688" s="123"/>
      <c r="E688" s="111" t="s">
        <v>1536</v>
      </c>
      <c r="G688" s="123"/>
    </row>
    <row r="689" spans="4:7">
      <c r="D689" s="123">
        <f t="shared" ref="D689" si="169">D685+4</f>
        <v>689</v>
      </c>
      <c r="E689" s="110" t="s">
        <v>1523</v>
      </c>
      <c r="G689" s="123">
        <v>175</v>
      </c>
    </row>
    <row r="690" spans="4:7">
      <c r="D690" s="123"/>
      <c r="E690" s="87" t="s">
        <v>1524</v>
      </c>
      <c r="G690" s="123"/>
    </row>
    <row r="691" spans="4:7">
      <c r="D691" s="123"/>
      <c r="E691" s="87" t="s">
        <v>1535</v>
      </c>
      <c r="G691" s="123"/>
    </row>
    <row r="692" spans="4:7" ht="15.75" thickBot="1">
      <c r="D692" s="123"/>
      <c r="E692" s="111" t="s">
        <v>1536</v>
      </c>
      <c r="G692" s="123"/>
    </row>
    <row r="693" spans="4:7">
      <c r="D693" s="123">
        <f t="shared" ref="D693" si="170">D689+4</f>
        <v>693</v>
      </c>
      <c r="E693" s="110" t="s">
        <v>1523</v>
      </c>
      <c r="G693" s="123">
        <v>176</v>
      </c>
    </row>
    <row r="694" spans="4:7">
      <c r="D694" s="123"/>
      <c r="E694" s="87" t="s">
        <v>1524</v>
      </c>
      <c r="G694" s="123"/>
    </row>
    <row r="695" spans="4:7">
      <c r="D695" s="123"/>
      <c r="E695" s="87" t="s">
        <v>1535</v>
      </c>
      <c r="G695" s="123"/>
    </row>
    <row r="696" spans="4:7" ht="15.75" thickBot="1">
      <c r="D696" s="123"/>
      <c r="E696" s="111" t="s">
        <v>1536</v>
      </c>
      <c r="G696" s="123"/>
    </row>
    <row r="697" spans="4:7">
      <c r="D697" s="123">
        <f t="shared" ref="D697" si="171">D693+4</f>
        <v>697</v>
      </c>
      <c r="E697" s="110" t="s">
        <v>1523</v>
      </c>
      <c r="G697" s="123">
        <v>177</v>
      </c>
    </row>
    <row r="698" spans="4:7">
      <c r="D698" s="123"/>
      <c r="E698" s="87" t="s">
        <v>1524</v>
      </c>
      <c r="G698" s="123"/>
    </row>
    <row r="699" spans="4:7">
      <c r="D699" s="123"/>
      <c r="E699" s="87" t="s">
        <v>1535</v>
      </c>
      <c r="G699" s="123"/>
    </row>
    <row r="700" spans="4:7" ht="15.75" thickBot="1">
      <c r="D700" s="123"/>
      <c r="E700" s="111" t="s">
        <v>1536</v>
      </c>
      <c r="G700" s="123"/>
    </row>
    <row r="701" spans="4:7">
      <c r="D701" s="123">
        <f t="shared" ref="D701" si="172">D697+4</f>
        <v>701</v>
      </c>
      <c r="E701" s="110" t="s">
        <v>1523</v>
      </c>
      <c r="G701" s="123">
        <v>178</v>
      </c>
    </row>
    <row r="702" spans="4:7">
      <c r="D702" s="123"/>
      <c r="E702" s="87" t="s">
        <v>1524</v>
      </c>
      <c r="G702" s="123"/>
    </row>
    <row r="703" spans="4:7">
      <c r="D703" s="123"/>
      <c r="E703" s="87" t="s">
        <v>1535</v>
      </c>
      <c r="G703" s="123"/>
    </row>
    <row r="704" spans="4:7" ht="15.75" thickBot="1">
      <c r="D704" s="123"/>
      <c r="E704" s="111" t="s">
        <v>1536</v>
      </c>
      <c r="G704" s="123"/>
    </row>
    <row r="705" spans="4:7">
      <c r="D705" s="123">
        <f t="shared" ref="D705" si="173">D701+4</f>
        <v>705</v>
      </c>
      <c r="E705" s="110" t="s">
        <v>1523</v>
      </c>
      <c r="G705" s="123">
        <v>179</v>
      </c>
    </row>
    <row r="706" spans="4:7">
      <c r="D706" s="123"/>
      <c r="E706" s="87" t="s">
        <v>1524</v>
      </c>
      <c r="G706" s="123"/>
    </row>
    <row r="707" spans="4:7">
      <c r="D707" s="123"/>
      <c r="E707" s="87" t="s">
        <v>1535</v>
      </c>
      <c r="G707" s="123"/>
    </row>
    <row r="708" spans="4:7" ht="15.75" thickBot="1">
      <c r="D708" s="123"/>
      <c r="E708" s="111" t="s">
        <v>1536</v>
      </c>
      <c r="G708" s="123"/>
    </row>
    <row r="709" spans="4:7">
      <c r="D709" s="123">
        <f t="shared" ref="D709" si="174">D705+4</f>
        <v>709</v>
      </c>
      <c r="E709" s="110" t="s">
        <v>1523</v>
      </c>
      <c r="G709" s="123">
        <v>180</v>
      </c>
    </row>
    <row r="710" spans="4:7">
      <c r="D710" s="123"/>
      <c r="E710" s="87" t="s">
        <v>1524</v>
      </c>
      <c r="G710" s="123"/>
    </row>
    <row r="711" spans="4:7">
      <c r="D711" s="123"/>
      <c r="E711" s="87" t="s">
        <v>1535</v>
      </c>
      <c r="G711" s="123"/>
    </row>
    <row r="712" spans="4:7" ht="15.75" thickBot="1">
      <c r="D712" s="123"/>
      <c r="E712" s="111" t="s">
        <v>1536</v>
      </c>
      <c r="G712" s="123"/>
    </row>
    <row r="713" spans="4:7">
      <c r="D713" s="123">
        <f t="shared" ref="D713" si="175">D709+4</f>
        <v>713</v>
      </c>
      <c r="E713" s="110" t="s">
        <v>1523</v>
      </c>
      <c r="G713" s="123">
        <v>181</v>
      </c>
    </row>
    <row r="714" spans="4:7">
      <c r="D714" s="123"/>
      <c r="E714" s="87" t="s">
        <v>1524</v>
      </c>
      <c r="G714" s="123"/>
    </row>
    <row r="715" spans="4:7">
      <c r="D715" s="123"/>
      <c r="E715" s="87" t="s">
        <v>1535</v>
      </c>
      <c r="G715" s="123"/>
    </row>
    <row r="716" spans="4:7" ht="15.75" thickBot="1">
      <c r="D716" s="123"/>
      <c r="E716" s="111" t="s">
        <v>1536</v>
      </c>
      <c r="G716" s="123"/>
    </row>
    <row r="717" spans="4:7">
      <c r="D717" s="123">
        <f t="shared" ref="D717" si="176">D713+4</f>
        <v>717</v>
      </c>
      <c r="E717" s="110" t="s">
        <v>1523</v>
      </c>
      <c r="G717" s="123">
        <v>182</v>
      </c>
    </row>
    <row r="718" spans="4:7">
      <c r="D718" s="123"/>
      <c r="E718" s="87" t="s">
        <v>1524</v>
      </c>
      <c r="G718" s="123"/>
    </row>
    <row r="719" spans="4:7">
      <c r="D719" s="123"/>
      <c r="E719" s="87" t="s">
        <v>1535</v>
      </c>
      <c r="G719" s="123"/>
    </row>
    <row r="720" spans="4:7" ht="15.75" thickBot="1">
      <c r="D720" s="123"/>
      <c r="E720" s="111" t="s">
        <v>1536</v>
      </c>
      <c r="G720" s="123"/>
    </row>
    <row r="721" spans="4:7">
      <c r="D721" s="123">
        <f t="shared" ref="D721" si="177">D717+4</f>
        <v>721</v>
      </c>
      <c r="E721" s="110" t="s">
        <v>1523</v>
      </c>
      <c r="G721" s="123">
        <v>183</v>
      </c>
    </row>
    <row r="722" spans="4:7">
      <c r="D722" s="123"/>
      <c r="E722" s="87" t="s">
        <v>1524</v>
      </c>
      <c r="G722" s="123"/>
    </row>
    <row r="723" spans="4:7">
      <c r="D723" s="123"/>
      <c r="E723" s="87" t="s">
        <v>1535</v>
      </c>
      <c r="G723" s="123"/>
    </row>
    <row r="724" spans="4:7" ht="15.75" thickBot="1">
      <c r="D724" s="123"/>
      <c r="E724" s="111" t="s">
        <v>1536</v>
      </c>
      <c r="G724" s="123"/>
    </row>
    <row r="725" spans="4:7">
      <c r="D725" s="123">
        <f t="shared" ref="D725" si="178">D721+4</f>
        <v>725</v>
      </c>
      <c r="E725" s="110" t="s">
        <v>1523</v>
      </c>
      <c r="G725" s="123">
        <v>184</v>
      </c>
    </row>
    <row r="726" spans="4:7">
      <c r="D726" s="123"/>
      <c r="E726" s="87" t="s">
        <v>1524</v>
      </c>
      <c r="G726" s="123"/>
    </row>
    <row r="727" spans="4:7">
      <c r="D727" s="123"/>
      <c r="E727" s="87" t="s">
        <v>1535</v>
      </c>
      <c r="G727" s="123"/>
    </row>
    <row r="728" spans="4:7" ht="15.75" thickBot="1">
      <c r="D728" s="123"/>
      <c r="E728" s="111" t="s">
        <v>1536</v>
      </c>
      <c r="G728" s="123"/>
    </row>
    <row r="729" spans="4:7">
      <c r="D729" s="123">
        <f t="shared" ref="D729" si="179">D725+4</f>
        <v>729</v>
      </c>
      <c r="E729" s="110" t="s">
        <v>1523</v>
      </c>
      <c r="G729" s="123">
        <v>185</v>
      </c>
    </row>
    <row r="730" spans="4:7">
      <c r="D730" s="123"/>
      <c r="E730" s="87" t="s">
        <v>1524</v>
      </c>
      <c r="G730" s="123"/>
    </row>
    <row r="731" spans="4:7">
      <c r="D731" s="123"/>
      <c r="E731" s="87" t="s">
        <v>1535</v>
      </c>
      <c r="G731" s="123"/>
    </row>
    <row r="732" spans="4:7" ht="15.75" thickBot="1">
      <c r="D732" s="123"/>
      <c r="E732" s="111" t="s">
        <v>1536</v>
      </c>
      <c r="G732" s="123"/>
    </row>
    <row r="733" spans="4:7">
      <c r="D733" s="123">
        <f t="shared" ref="D733" si="180">D729+4</f>
        <v>733</v>
      </c>
      <c r="E733" s="110" t="s">
        <v>1523</v>
      </c>
      <c r="G733" s="123">
        <v>186</v>
      </c>
    </row>
    <row r="734" spans="4:7">
      <c r="D734" s="123"/>
      <c r="E734" s="87" t="s">
        <v>1524</v>
      </c>
      <c r="G734" s="123"/>
    </row>
    <row r="735" spans="4:7">
      <c r="D735" s="123"/>
      <c r="E735" s="87" t="s">
        <v>1535</v>
      </c>
      <c r="G735" s="123"/>
    </row>
    <row r="736" spans="4:7" ht="15.75" thickBot="1">
      <c r="D736" s="123"/>
      <c r="E736" s="111" t="s">
        <v>1536</v>
      </c>
      <c r="G736" s="123"/>
    </row>
    <row r="737" spans="4:7">
      <c r="D737" s="123">
        <f t="shared" ref="D737" si="181">D733+4</f>
        <v>737</v>
      </c>
      <c r="E737" s="110" t="s">
        <v>1523</v>
      </c>
      <c r="G737" s="123">
        <v>187</v>
      </c>
    </row>
    <row r="738" spans="4:7">
      <c r="D738" s="123"/>
      <c r="E738" s="87" t="s">
        <v>1524</v>
      </c>
      <c r="G738" s="123"/>
    </row>
    <row r="739" spans="4:7">
      <c r="D739" s="123"/>
      <c r="E739" s="87" t="s">
        <v>1535</v>
      </c>
      <c r="G739" s="123"/>
    </row>
    <row r="740" spans="4:7" ht="15.75" thickBot="1">
      <c r="D740" s="123"/>
      <c r="E740" s="111" t="s">
        <v>1536</v>
      </c>
      <c r="G740" s="123"/>
    </row>
    <row r="741" spans="4:7">
      <c r="D741" s="123">
        <f t="shared" ref="D741" si="182">D737+4</f>
        <v>741</v>
      </c>
      <c r="E741" s="110" t="s">
        <v>1523</v>
      </c>
      <c r="G741" s="123">
        <v>188</v>
      </c>
    </row>
    <row r="742" spans="4:7">
      <c r="D742" s="123"/>
      <c r="E742" s="87" t="s">
        <v>1524</v>
      </c>
      <c r="G742" s="123"/>
    </row>
    <row r="743" spans="4:7">
      <c r="D743" s="123"/>
      <c r="E743" s="87" t="s">
        <v>1535</v>
      </c>
      <c r="G743" s="123"/>
    </row>
    <row r="744" spans="4:7" ht="15.75" thickBot="1">
      <c r="D744" s="123"/>
      <c r="E744" s="111" t="s">
        <v>1536</v>
      </c>
      <c r="G744" s="123"/>
    </row>
    <row r="745" spans="4:7">
      <c r="D745" s="123">
        <f t="shared" ref="D745" si="183">D741+4</f>
        <v>745</v>
      </c>
      <c r="E745" s="110" t="s">
        <v>1523</v>
      </c>
      <c r="G745" s="123">
        <v>189</v>
      </c>
    </row>
    <row r="746" spans="4:7">
      <c r="D746" s="123"/>
      <c r="E746" s="87" t="s">
        <v>1524</v>
      </c>
      <c r="G746" s="123"/>
    </row>
    <row r="747" spans="4:7">
      <c r="D747" s="123"/>
      <c r="E747" s="87" t="s">
        <v>1535</v>
      </c>
      <c r="G747" s="123"/>
    </row>
    <row r="748" spans="4:7" ht="15.75" thickBot="1">
      <c r="D748" s="123"/>
      <c r="E748" s="111" t="s">
        <v>1536</v>
      </c>
      <c r="G748" s="123"/>
    </row>
    <row r="749" spans="4:7">
      <c r="D749" s="123">
        <f t="shared" ref="D749" si="184">D745+4</f>
        <v>749</v>
      </c>
      <c r="E749" s="110" t="s">
        <v>1523</v>
      </c>
      <c r="G749" s="123">
        <v>190</v>
      </c>
    </row>
    <row r="750" spans="4:7">
      <c r="D750" s="123"/>
      <c r="E750" s="87" t="s">
        <v>1524</v>
      </c>
      <c r="G750" s="123"/>
    </row>
    <row r="751" spans="4:7">
      <c r="D751" s="123"/>
      <c r="E751" s="87" t="s">
        <v>1535</v>
      </c>
      <c r="G751" s="123"/>
    </row>
    <row r="752" spans="4:7" ht="15.75" thickBot="1">
      <c r="D752" s="123"/>
      <c r="E752" s="111" t="s">
        <v>1536</v>
      </c>
      <c r="G752" s="123"/>
    </row>
    <row r="753" spans="4:7">
      <c r="D753" s="123">
        <f t="shared" ref="D753" si="185">D749+4</f>
        <v>753</v>
      </c>
      <c r="E753" s="110" t="s">
        <v>1523</v>
      </c>
      <c r="G753" s="123">
        <v>191</v>
      </c>
    </row>
    <row r="754" spans="4:7">
      <c r="D754" s="123"/>
      <c r="E754" s="87" t="s">
        <v>1524</v>
      </c>
      <c r="G754" s="123"/>
    </row>
    <row r="755" spans="4:7">
      <c r="D755" s="123"/>
      <c r="E755" s="87" t="s">
        <v>1535</v>
      </c>
      <c r="G755" s="123"/>
    </row>
    <row r="756" spans="4:7" ht="15.75" thickBot="1">
      <c r="D756" s="123"/>
      <c r="E756" s="111" t="s">
        <v>1536</v>
      </c>
      <c r="G756" s="123"/>
    </row>
    <row r="757" spans="4:7">
      <c r="D757" s="123">
        <f t="shared" ref="D757" si="186">D753+4</f>
        <v>757</v>
      </c>
      <c r="E757" s="110" t="s">
        <v>1523</v>
      </c>
      <c r="G757" s="123">
        <v>192</v>
      </c>
    </row>
    <row r="758" spans="4:7">
      <c r="D758" s="123"/>
      <c r="E758" s="87" t="s">
        <v>1524</v>
      </c>
      <c r="G758" s="123"/>
    </row>
    <row r="759" spans="4:7">
      <c r="D759" s="123"/>
      <c r="E759" s="87" t="s">
        <v>1535</v>
      </c>
      <c r="G759" s="123"/>
    </row>
    <row r="760" spans="4:7" ht="15.75" thickBot="1">
      <c r="D760" s="123"/>
      <c r="E760" s="111" t="s">
        <v>1536</v>
      </c>
      <c r="G760" s="123"/>
    </row>
    <row r="761" spans="4:7">
      <c r="D761" s="123">
        <f t="shared" ref="D761" si="187">D757+4</f>
        <v>761</v>
      </c>
      <c r="E761" s="110" t="s">
        <v>1523</v>
      </c>
      <c r="G761" s="123">
        <v>193</v>
      </c>
    </row>
    <row r="762" spans="4:7">
      <c r="D762" s="123"/>
      <c r="E762" s="87" t="s">
        <v>1524</v>
      </c>
      <c r="G762" s="123"/>
    </row>
    <row r="763" spans="4:7">
      <c r="D763" s="123"/>
      <c r="E763" s="87" t="s">
        <v>1535</v>
      </c>
      <c r="G763" s="123"/>
    </row>
    <row r="764" spans="4:7" ht="15.75" thickBot="1">
      <c r="D764" s="123"/>
      <c r="E764" s="111" t="s">
        <v>1536</v>
      </c>
      <c r="G764" s="123"/>
    </row>
    <row r="765" spans="4:7">
      <c r="D765" s="123">
        <f t="shared" ref="D765" si="188">D761+4</f>
        <v>765</v>
      </c>
      <c r="E765" s="110" t="s">
        <v>1523</v>
      </c>
      <c r="G765" s="123">
        <v>194</v>
      </c>
    </row>
    <row r="766" spans="4:7">
      <c r="D766" s="123"/>
      <c r="E766" s="87" t="s">
        <v>1524</v>
      </c>
      <c r="G766" s="123"/>
    </row>
    <row r="767" spans="4:7">
      <c r="D767" s="123"/>
      <c r="E767" s="87" t="s">
        <v>1535</v>
      </c>
      <c r="G767" s="123"/>
    </row>
    <row r="768" spans="4:7" ht="15.75" thickBot="1">
      <c r="D768" s="123"/>
      <c r="E768" s="111" t="s">
        <v>1536</v>
      </c>
      <c r="G768" s="123"/>
    </row>
    <row r="769" spans="4:7">
      <c r="D769" s="123">
        <f t="shared" ref="D769" si="189">D765+4</f>
        <v>769</v>
      </c>
      <c r="E769" s="110" t="s">
        <v>1523</v>
      </c>
      <c r="G769" s="123">
        <v>195</v>
      </c>
    </row>
    <row r="770" spans="4:7">
      <c r="D770" s="123"/>
      <c r="E770" s="87" t="s">
        <v>1524</v>
      </c>
      <c r="G770" s="123"/>
    </row>
    <row r="771" spans="4:7">
      <c r="D771" s="123"/>
      <c r="E771" s="87" t="s">
        <v>1535</v>
      </c>
      <c r="G771" s="123"/>
    </row>
    <row r="772" spans="4:7" ht="15.75" thickBot="1">
      <c r="D772" s="123"/>
      <c r="E772" s="111" t="s">
        <v>1536</v>
      </c>
      <c r="G772" s="123"/>
    </row>
    <row r="773" spans="4:7">
      <c r="D773" s="123">
        <f t="shared" ref="D773" si="190">D769+4</f>
        <v>773</v>
      </c>
      <c r="E773" s="110" t="s">
        <v>1523</v>
      </c>
      <c r="G773" s="123">
        <v>196</v>
      </c>
    </row>
    <row r="774" spans="4:7">
      <c r="D774" s="123"/>
      <c r="E774" s="87" t="s">
        <v>1524</v>
      </c>
      <c r="G774" s="123"/>
    </row>
    <row r="775" spans="4:7">
      <c r="D775" s="123"/>
      <c r="E775" s="87" t="s">
        <v>1535</v>
      </c>
      <c r="G775" s="123"/>
    </row>
    <row r="776" spans="4:7" ht="15.75" thickBot="1">
      <c r="D776" s="123"/>
      <c r="E776" s="111" t="s">
        <v>1536</v>
      </c>
      <c r="G776" s="123"/>
    </row>
    <row r="777" spans="4:7">
      <c r="D777" s="123">
        <f t="shared" ref="D777" si="191">D773+4</f>
        <v>777</v>
      </c>
      <c r="E777" s="110" t="s">
        <v>1523</v>
      </c>
      <c r="G777" s="123">
        <v>197</v>
      </c>
    </row>
    <row r="778" spans="4:7">
      <c r="D778" s="123"/>
      <c r="E778" s="87" t="s">
        <v>1524</v>
      </c>
      <c r="G778" s="123"/>
    </row>
    <row r="779" spans="4:7">
      <c r="D779" s="123"/>
      <c r="E779" s="87" t="s">
        <v>1535</v>
      </c>
      <c r="G779" s="123"/>
    </row>
    <row r="780" spans="4:7" ht="15.75" thickBot="1">
      <c r="D780" s="123"/>
      <c r="E780" s="111" t="s">
        <v>1536</v>
      </c>
      <c r="G780" s="123"/>
    </row>
    <row r="781" spans="4:7">
      <c r="D781" s="123">
        <f t="shared" ref="D781" si="192">D777+4</f>
        <v>781</v>
      </c>
      <c r="E781" s="110" t="s">
        <v>1523</v>
      </c>
      <c r="G781" s="123">
        <v>198</v>
      </c>
    </row>
    <row r="782" spans="4:7">
      <c r="D782" s="123"/>
      <c r="E782" s="87" t="s">
        <v>1524</v>
      </c>
      <c r="G782" s="123"/>
    </row>
    <row r="783" spans="4:7">
      <c r="D783" s="123"/>
      <c r="E783" s="87" t="s">
        <v>1535</v>
      </c>
      <c r="G783" s="123"/>
    </row>
    <row r="784" spans="4:7" ht="15.75" thickBot="1">
      <c r="D784" s="123"/>
      <c r="E784" s="111" t="s">
        <v>1536</v>
      </c>
      <c r="G784" s="123"/>
    </row>
    <row r="785" spans="4:7">
      <c r="D785" s="123">
        <f t="shared" ref="D785" si="193">D781+4</f>
        <v>785</v>
      </c>
      <c r="E785" s="110" t="s">
        <v>1523</v>
      </c>
      <c r="G785" s="123">
        <v>199</v>
      </c>
    </row>
    <row r="786" spans="4:7">
      <c r="D786" s="123"/>
      <c r="E786" s="87" t="s">
        <v>1524</v>
      </c>
      <c r="G786" s="123"/>
    </row>
    <row r="787" spans="4:7">
      <c r="D787" s="123"/>
      <c r="E787" s="87" t="s">
        <v>1535</v>
      </c>
      <c r="G787" s="123"/>
    </row>
    <row r="788" spans="4:7" ht="15.75" thickBot="1">
      <c r="D788" s="123"/>
      <c r="E788" s="111" t="s">
        <v>1536</v>
      </c>
      <c r="G788" s="123"/>
    </row>
    <row r="789" spans="4:7">
      <c r="D789" s="123">
        <f t="shared" ref="D789" si="194">D785+4</f>
        <v>789</v>
      </c>
      <c r="E789" s="110" t="s">
        <v>1523</v>
      </c>
      <c r="G789" s="123">
        <v>200</v>
      </c>
    </row>
    <row r="790" spans="4:7">
      <c r="D790" s="123"/>
      <c r="E790" s="87" t="s">
        <v>1524</v>
      </c>
      <c r="G790" s="123"/>
    </row>
    <row r="791" spans="4:7">
      <c r="D791" s="123"/>
      <c r="E791" s="87" t="s">
        <v>1535</v>
      </c>
      <c r="G791" s="123"/>
    </row>
    <row r="792" spans="4:7" ht="15.75" thickBot="1">
      <c r="D792" s="123"/>
      <c r="E792" s="111" t="s">
        <v>1536</v>
      </c>
      <c r="G792" s="123"/>
    </row>
    <row r="793" spans="4:7">
      <c r="D793" s="123">
        <f t="shared" ref="D793" si="195">D789+4</f>
        <v>793</v>
      </c>
      <c r="E793" s="110" t="s">
        <v>1523</v>
      </c>
      <c r="G793" s="123">
        <v>201</v>
      </c>
    </row>
    <row r="794" spans="4:7">
      <c r="D794" s="123"/>
      <c r="E794" s="87" t="s">
        <v>1524</v>
      </c>
      <c r="G794" s="123"/>
    </row>
    <row r="795" spans="4:7">
      <c r="D795" s="123"/>
      <c r="E795" s="87" t="s">
        <v>1535</v>
      </c>
      <c r="G795" s="123"/>
    </row>
    <row r="796" spans="4:7" ht="15.75" thickBot="1">
      <c r="D796" s="123"/>
      <c r="E796" s="111" t="s">
        <v>1536</v>
      </c>
      <c r="G796" s="123"/>
    </row>
    <row r="797" spans="4:7">
      <c r="D797" s="123">
        <f t="shared" ref="D797" si="196">D793+4</f>
        <v>797</v>
      </c>
      <c r="E797" s="110" t="s">
        <v>1523</v>
      </c>
      <c r="G797" s="123">
        <v>202</v>
      </c>
    </row>
    <row r="798" spans="4:7">
      <c r="D798" s="123"/>
      <c r="E798" s="87" t="s">
        <v>1524</v>
      </c>
      <c r="G798" s="123"/>
    </row>
    <row r="799" spans="4:7">
      <c r="D799" s="123"/>
      <c r="E799" s="87" t="s">
        <v>1535</v>
      </c>
      <c r="G799" s="123"/>
    </row>
    <row r="800" spans="4:7" ht="15.75" thickBot="1">
      <c r="D800" s="123"/>
      <c r="E800" s="111" t="s">
        <v>1536</v>
      </c>
      <c r="G800" s="123"/>
    </row>
    <row r="801" spans="4:7">
      <c r="D801" s="123">
        <f t="shared" ref="D801" si="197">D797+4</f>
        <v>801</v>
      </c>
      <c r="E801" s="110" t="s">
        <v>1523</v>
      </c>
      <c r="G801" s="123">
        <v>203</v>
      </c>
    </row>
    <row r="802" spans="4:7">
      <c r="D802" s="123"/>
      <c r="E802" s="87" t="s">
        <v>1524</v>
      </c>
      <c r="G802" s="123"/>
    </row>
    <row r="803" spans="4:7">
      <c r="D803" s="123"/>
      <c r="E803" s="87" t="s">
        <v>1535</v>
      </c>
      <c r="G803" s="123"/>
    </row>
    <row r="804" spans="4:7" ht="15.75" thickBot="1">
      <c r="D804" s="123"/>
      <c r="E804" s="111" t="s">
        <v>1536</v>
      </c>
      <c r="G804" s="123"/>
    </row>
    <row r="805" spans="4:7">
      <c r="D805" s="123">
        <f t="shared" ref="D805" si="198">D801+4</f>
        <v>805</v>
      </c>
      <c r="E805" s="110" t="s">
        <v>1523</v>
      </c>
      <c r="G805" s="123">
        <v>204</v>
      </c>
    </row>
    <row r="806" spans="4:7">
      <c r="D806" s="123"/>
      <c r="E806" s="87" t="s">
        <v>1524</v>
      </c>
      <c r="G806" s="123"/>
    </row>
    <row r="807" spans="4:7">
      <c r="D807" s="123"/>
      <c r="E807" s="87" t="s">
        <v>1535</v>
      </c>
      <c r="G807" s="123"/>
    </row>
    <row r="808" spans="4:7" ht="15.75" thickBot="1">
      <c r="D808" s="123"/>
      <c r="E808" s="111" t="s">
        <v>1536</v>
      </c>
      <c r="G808" s="123"/>
    </row>
    <row r="809" spans="4:7">
      <c r="D809" s="123">
        <f t="shared" ref="D809" si="199">D805+4</f>
        <v>809</v>
      </c>
      <c r="E809" s="110" t="s">
        <v>1523</v>
      </c>
      <c r="G809" s="123">
        <v>205</v>
      </c>
    </row>
    <row r="810" spans="4:7">
      <c r="D810" s="123"/>
      <c r="E810" s="87" t="s">
        <v>1524</v>
      </c>
      <c r="G810" s="123"/>
    </row>
    <row r="811" spans="4:7">
      <c r="D811" s="123"/>
      <c r="E811" s="87" t="s">
        <v>1535</v>
      </c>
      <c r="G811" s="123"/>
    </row>
    <row r="812" spans="4:7" ht="15.75" thickBot="1">
      <c r="D812" s="123"/>
      <c r="E812" s="111" t="s">
        <v>1536</v>
      </c>
      <c r="G812" s="123"/>
    </row>
    <row r="813" spans="4:7">
      <c r="D813" s="123">
        <f t="shared" ref="D813" si="200">D809+4</f>
        <v>813</v>
      </c>
      <c r="E813" s="110" t="s">
        <v>1523</v>
      </c>
      <c r="G813" s="123">
        <v>206</v>
      </c>
    </row>
    <row r="814" spans="4:7">
      <c r="D814" s="123"/>
      <c r="E814" s="87" t="s">
        <v>1524</v>
      </c>
      <c r="G814" s="123"/>
    </row>
    <row r="815" spans="4:7">
      <c r="D815" s="123"/>
      <c r="E815" s="87" t="s">
        <v>1535</v>
      </c>
      <c r="G815" s="123"/>
    </row>
    <row r="816" spans="4:7" ht="15.75" thickBot="1">
      <c r="D816" s="123"/>
      <c r="E816" s="111" t="s">
        <v>1536</v>
      </c>
      <c r="G816" s="123"/>
    </row>
    <row r="817" spans="4:7">
      <c r="D817" s="123">
        <f t="shared" ref="D817" si="201">D813+4</f>
        <v>817</v>
      </c>
      <c r="E817" s="110" t="s">
        <v>1523</v>
      </c>
      <c r="G817" s="123">
        <v>207</v>
      </c>
    </row>
    <row r="818" spans="4:7">
      <c r="D818" s="123"/>
      <c r="E818" s="87" t="s">
        <v>1524</v>
      </c>
      <c r="G818" s="123"/>
    </row>
    <row r="819" spans="4:7">
      <c r="D819" s="123"/>
      <c r="E819" s="87" t="s">
        <v>1535</v>
      </c>
      <c r="G819" s="123"/>
    </row>
    <row r="820" spans="4:7" ht="15.75" thickBot="1">
      <c r="D820" s="123"/>
      <c r="E820" s="111" t="s">
        <v>1536</v>
      </c>
      <c r="G820" s="123"/>
    </row>
    <row r="821" spans="4:7">
      <c r="D821" s="123">
        <f t="shared" ref="D821" si="202">D817+4</f>
        <v>821</v>
      </c>
      <c r="E821" s="110" t="s">
        <v>1523</v>
      </c>
      <c r="G821" s="123">
        <v>208</v>
      </c>
    </row>
    <row r="822" spans="4:7">
      <c r="D822" s="123"/>
      <c r="E822" s="87" t="s">
        <v>1524</v>
      </c>
      <c r="G822" s="123"/>
    </row>
    <row r="823" spans="4:7">
      <c r="D823" s="123"/>
      <c r="E823" s="87" t="s">
        <v>1535</v>
      </c>
      <c r="G823" s="123"/>
    </row>
    <row r="824" spans="4:7" ht="15.75" thickBot="1">
      <c r="D824" s="123"/>
      <c r="E824" s="111" t="s">
        <v>1536</v>
      </c>
      <c r="G824" s="123"/>
    </row>
    <row r="825" spans="4:7">
      <c r="D825" s="123">
        <f t="shared" ref="D825" si="203">D821+4</f>
        <v>825</v>
      </c>
      <c r="E825" s="110" t="s">
        <v>1523</v>
      </c>
      <c r="G825" s="123">
        <v>209</v>
      </c>
    </row>
    <row r="826" spans="4:7">
      <c r="D826" s="123"/>
      <c r="E826" s="87" t="s">
        <v>1524</v>
      </c>
      <c r="G826" s="123"/>
    </row>
    <row r="827" spans="4:7">
      <c r="D827" s="123"/>
      <c r="E827" s="87" t="s">
        <v>1535</v>
      </c>
      <c r="G827" s="123"/>
    </row>
    <row r="828" spans="4:7" ht="15.75" thickBot="1">
      <c r="D828" s="123"/>
      <c r="E828" s="111" t="s">
        <v>1536</v>
      </c>
      <c r="G828" s="123"/>
    </row>
    <row r="829" spans="4:7">
      <c r="D829" s="123">
        <f t="shared" ref="D829" si="204">D825+4</f>
        <v>829</v>
      </c>
      <c r="E829" s="110" t="s">
        <v>1523</v>
      </c>
      <c r="G829" s="123">
        <v>210</v>
      </c>
    </row>
    <row r="830" spans="4:7">
      <c r="D830" s="123"/>
      <c r="E830" s="87" t="s">
        <v>1524</v>
      </c>
      <c r="G830" s="123"/>
    </row>
    <row r="831" spans="4:7">
      <c r="D831" s="123"/>
      <c r="E831" s="87" t="s">
        <v>1535</v>
      </c>
      <c r="G831" s="123"/>
    </row>
    <row r="832" spans="4:7" ht="15.75" thickBot="1">
      <c r="D832" s="123"/>
      <c r="E832" s="111" t="s">
        <v>1536</v>
      </c>
      <c r="G832" s="123"/>
    </row>
    <row r="833" spans="4:7">
      <c r="D833" s="123">
        <f t="shared" ref="D833" si="205">D829+4</f>
        <v>833</v>
      </c>
      <c r="E833" s="110" t="s">
        <v>1523</v>
      </c>
      <c r="G833" s="123">
        <v>211</v>
      </c>
    </row>
    <row r="834" spans="4:7">
      <c r="D834" s="123"/>
      <c r="E834" s="87" t="s">
        <v>1524</v>
      </c>
      <c r="G834" s="123"/>
    </row>
    <row r="835" spans="4:7">
      <c r="D835" s="123"/>
      <c r="E835" s="87" t="s">
        <v>1535</v>
      </c>
      <c r="G835" s="123"/>
    </row>
    <row r="836" spans="4:7" ht="15.75" thickBot="1">
      <c r="D836" s="123"/>
      <c r="E836" s="111" t="s">
        <v>1536</v>
      </c>
      <c r="G836" s="123"/>
    </row>
    <row r="837" spans="4:7">
      <c r="D837" s="123">
        <f t="shared" ref="D837" si="206">D833+4</f>
        <v>837</v>
      </c>
      <c r="E837" s="110" t="s">
        <v>1523</v>
      </c>
      <c r="G837" s="123">
        <v>212</v>
      </c>
    </row>
    <row r="838" spans="4:7">
      <c r="D838" s="123"/>
      <c r="E838" s="87" t="s">
        <v>1524</v>
      </c>
      <c r="G838" s="123"/>
    </row>
    <row r="839" spans="4:7">
      <c r="D839" s="123"/>
      <c r="E839" s="87" t="s">
        <v>1535</v>
      </c>
      <c r="G839" s="123"/>
    </row>
    <row r="840" spans="4:7" ht="15.75" thickBot="1">
      <c r="D840" s="123"/>
      <c r="E840" s="111" t="s">
        <v>1536</v>
      </c>
      <c r="G840" s="123"/>
    </row>
    <row r="841" spans="4:7">
      <c r="D841" s="123">
        <f t="shared" ref="D841" si="207">D837+4</f>
        <v>841</v>
      </c>
      <c r="E841" s="110" t="s">
        <v>1523</v>
      </c>
      <c r="G841" s="123">
        <v>213</v>
      </c>
    </row>
    <row r="842" spans="4:7">
      <c r="D842" s="123"/>
      <c r="E842" s="87" t="s">
        <v>1524</v>
      </c>
      <c r="G842" s="123"/>
    </row>
    <row r="843" spans="4:7">
      <c r="D843" s="123"/>
      <c r="E843" s="87" t="s">
        <v>1535</v>
      </c>
      <c r="G843" s="123"/>
    </row>
    <row r="844" spans="4:7" ht="15.75" thickBot="1">
      <c r="D844" s="123"/>
      <c r="E844" s="111" t="s">
        <v>1536</v>
      </c>
      <c r="G844" s="123"/>
    </row>
    <row r="845" spans="4:7">
      <c r="D845" s="123">
        <f t="shared" ref="D845" si="208">D841+4</f>
        <v>845</v>
      </c>
      <c r="E845" s="110" t="s">
        <v>1523</v>
      </c>
      <c r="G845" s="123">
        <v>214</v>
      </c>
    </row>
    <row r="846" spans="4:7">
      <c r="D846" s="123"/>
      <c r="E846" s="87" t="s">
        <v>1524</v>
      </c>
      <c r="G846" s="123"/>
    </row>
    <row r="847" spans="4:7">
      <c r="D847" s="123"/>
      <c r="E847" s="87" t="s">
        <v>1535</v>
      </c>
      <c r="G847" s="123"/>
    </row>
    <row r="848" spans="4:7" ht="15.75" thickBot="1">
      <c r="D848" s="123"/>
      <c r="E848" s="111" t="s">
        <v>1536</v>
      </c>
      <c r="G848" s="123"/>
    </row>
    <row r="849" spans="4:7">
      <c r="D849" s="123">
        <f t="shared" ref="D849" si="209">D845+4</f>
        <v>849</v>
      </c>
      <c r="E849" s="110" t="s">
        <v>1523</v>
      </c>
      <c r="G849" s="123">
        <v>215</v>
      </c>
    </row>
    <row r="850" spans="4:7">
      <c r="D850" s="123"/>
      <c r="E850" s="87" t="s">
        <v>1524</v>
      </c>
      <c r="G850" s="123"/>
    </row>
    <row r="851" spans="4:7">
      <c r="D851" s="123"/>
      <c r="E851" s="87" t="s">
        <v>1535</v>
      </c>
      <c r="G851" s="123"/>
    </row>
    <row r="852" spans="4:7" ht="15.75" thickBot="1">
      <c r="D852" s="123"/>
      <c r="E852" s="111" t="s">
        <v>1536</v>
      </c>
      <c r="G852" s="123"/>
    </row>
    <row r="853" spans="4:7">
      <c r="D853" s="123">
        <f t="shared" ref="D853" si="210">D849+4</f>
        <v>853</v>
      </c>
      <c r="E853" s="110" t="s">
        <v>1523</v>
      </c>
      <c r="G853" s="123">
        <v>216</v>
      </c>
    </row>
    <row r="854" spans="4:7">
      <c r="D854" s="123"/>
      <c r="E854" s="87" t="s">
        <v>1524</v>
      </c>
      <c r="G854" s="123"/>
    </row>
    <row r="855" spans="4:7">
      <c r="D855" s="123"/>
      <c r="E855" s="87" t="s">
        <v>1535</v>
      </c>
      <c r="G855" s="123"/>
    </row>
    <row r="856" spans="4:7" ht="15.75" thickBot="1">
      <c r="D856" s="123"/>
      <c r="E856" s="111" t="s">
        <v>1536</v>
      </c>
      <c r="G856" s="123"/>
    </row>
    <row r="857" spans="4:7">
      <c r="D857" s="123">
        <f t="shared" ref="D857" si="211">D853+4</f>
        <v>857</v>
      </c>
      <c r="E857" s="110" t="s">
        <v>1523</v>
      </c>
      <c r="G857" s="123">
        <v>217</v>
      </c>
    </row>
    <row r="858" spans="4:7">
      <c r="D858" s="123"/>
      <c r="E858" s="87" t="s">
        <v>1524</v>
      </c>
      <c r="G858" s="123"/>
    </row>
    <row r="859" spans="4:7">
      <c r="D859" s="123"/>
      <c r="E859" s="87" t="s">
        <v>1535</v>
      </c>
      <c r="G859" s="123"/>
    </row>
    <row r="860" spans="4:7" ht="15.75" thickBot="1">
      <c r="D860" s="123"/>
      <c r="E860" s="111" t="s">
        <v>1536</v>
      </c>
      <c r="G860" s="123"/>
    </row>
    <row r="861" spans="4:7">
      <c r="D861" s="123">
        <f t="shared" ref="D861" si="212">D857+4</f>
        <v>861</v>
      </c>
      <c r="E861" s="110" t="s">
        <v>1523</v>
      </c>
      <c r="G861" s="123">
        <v>218</v>
      </c>
    </row>
    <row r="862" spans="4:7">
      <c r="D862" s="123"/>
      <c r="E862" s="87" t="s">
        <v>1524</v>
      </c>
      <c r="G862" s="123"/>
    </row>
    <row r="863" spans="4:7">
      <c r="D863" s="123"/>
      <c r="E863" s="87" t="s">
        <v>1535</v>
      </c>
      <c r="G863" s="123"/>
    </row>
    <row r="864" spans="4:7" ht="15.75" thickBot="1">
      <c r="D864" s="123"/>
      <c r="E864" s="111" t="s">
        <v>1536</v>
      </c>
      <c r="G864" s="123"/>
    </row>
    <row r="865" spans="4:7">
      <c r="D865" s="123">
        <f t="shared" ref="D865" si="213">D861+4</f>
        <v>865</v>
      </c>
      <c r="E865" s="110" t="s">
        <v>1523</v>
      </c>
      <c r="G865" s="123">
        <v>219</v>
      </c>
    </row>
    <row r="866" spans="4:7">
      <c r="D866" s="123"/>
      <c r="E866" s="87" t="s">
        <v>1524</v>
      </c>
      <c r="G866" s="123"/>
    </row>
    <row r="867" spans="4:7">
      <c r="D867" s="123"/>
      <c r="E867" s="87" t="s">
        <v>1535</v>
      </c>
      <c r="G867" s="123"/>
    </row>
    <row r="868" spans="4:7" ht="15.75" thickBot="1">
      <c r="D868" s="123"/>
      <c r="E868" s="111" t="s">
        <v>1536</v>
      </c>
      <c r="G868" s="123"/>
    </row>
    <row r="869" spans="4:7">
      <c r="D869" s="123">
        <f t="shared" ref="D869" si="214">D865+4</f>
        <v>869</v>
      </c>
      <c r="E869" s="110" t="s">
        <v>1523</v>
      </c>
      <c r="G869" s="123">
        <v>220</v>
      </c>
    </row>
    <row r="870" spans="4:7">
      <c r="D870" s="123"/>
      <c r="E870" s="87" t="s">
        <v>1524</v>
      </c>
      <c r="G870" s="123"/>
    </row>
    <row r="871" spans="4:7">
      <c r="D871" s="123"/>
      <c r="E871" s="87" t="s">
        <v>1535</v>
      </c>
      <c r="G871" s="123"/>
    </row>
    <row r="872" spans="4:7" ht="15.75" thickBot="1">
      <c r="D872" s="123"/>
      <c r="E872" s="111" t="s">
        <v>1536</v>
      </c>
      <c r="G872" s="123"/>
    </row>
    <row r="873" spans="4:7">
      <c r="D873" s="123">
        <f t="shared" ref="D873" si="215">D869+4</f>
        <v>873</v>
      </c>
      <c r="E873" s="110" t="s">
        <v>1523</v>
      </c>
      <c r="G873" s="123">
        <v>221</v>
      </c>
    </row>
    <row r="874" spans="4:7">
      <c r="D874" s="123"/>
      <c r="E874" s="87" t="s">
        <v>1524</v>
      </c>
      <c r="G874" s="123"/>
    </row>
    <row r="875" spans="4:7">
      <c r="D875" s="123"/>
      <c r="E875" s="87" t="s">
        <v>1535</v>
      </c>
      <c r="G875" s="123"/>
    </row>
    <row r="876" spans="4:7" ht="15.75" thickBot="1">
      <c r="D876" s="123"/>
      <c r="E876" s="111" t="s">
        <v>1536</v>
      </c>
      <c r="G876" s="123"/>
    </row>
    <row r="877" spans="4:7">
      <c r="D877" s="123">
        <f t="shared" ref="D877" si="216">D873+4</f>
        <v>877</v>
      </c>
      <c r="E877" s="110" t="s">
        <v>1523</v>
      </c>
      <c r="G877" s="123">
        <v>222</v>
      </c>
    </row>
    <row r="878" spans="4:7">
      <c r="D878" s="123"/>
      <c r="E878" s="87" t="s">
        <v>1524</v>
      </c>
      <c r="G878" s="123"/>
    </row>
    <row r="879" spans="4:7">
      <c r="D879" s="123"/>
      <c r="E879" s="87" t="s">
        <v>1535</v>
      </c>
      <c r="G879" s="123"/>
    </row>
    <row r="880" spans="4:7" ht="15.75" thickBot="1">
      <c r="D880" s="123"/>
      <c r="E880" s="111" t="s">
        <v>1536</v>
      </c>
      <c r="G880" s="123"/>
    </row>
    <row r="881" spans="4:7">
      <c r="D881" s="123">
        <f t="shared" ref="D881" si="217">D877+4</f>
        <v>881</v>
      </c>
      <c r="E881" s="110" t="s">
        <v>1523</v>
      </c>
      <c r="G881" s="123">
        <v>223</v>
      </c>
    </row>
    <row r="882" spans="4:7">
      <c r="D882" s="123"/>
      <c r="E882" s="87" t="s">
        <v>1524</v>
      </c>
      <c r="G882" s="123"/>
    </row>
    <row r="883" spans="4:7">
      <c r="D883" s="123"/>
      <c r="E883" s="87" t="s">
        <v>1535</v>
      </c>
      <c r="G883" s="123"/>
    </row>
    <row r="884" spans="4:7" ht="15.75" thickBot="1">
      <c r="D884" s="123"/>
      <c r="E884" s="111" t="s">
        <v>1536</v>
      </c>
      <c r="G884" s="123"/>
    </row>
    <row r="885" spans="4:7">
      <c r="D885" s="123">
        <f t="shared" ref="D885" si="218">D881+4</f>
        <v>885</v>
      </c>
      <c r="E885" s="110" t="s">
        <v>1523</v>
      </c>
      <c r="G885" s="123">
        <v>224</v>
      </c>
    </row>
    <row r="886" spans="4:7">
      <c r="D886" s="123"/>
      <c r="E886" s="87" t="s">
        <v>1524</v>
      </c>
      <c r="G886" s="123"/>
    </row>
    <row r="887" spans="4:7">
      <c r="D887" s="123"/>
      <c r="E887" s="87" t="s">
        <v>1535</v>
      </c>
      <c r="G887" s="123"/>
    </row>
    <row r="888" spans="4:7" ht="15.75" thickBot="1">
      <c r="D888" s="123"/>
      <c r="E888" s="111" t="s">
        <v>1536</v>
      </c>
      <c r="G888" s="123"/>
    </row>
    <row r="889" spans="4:7">
      <c r="D889" s="123">
        <f t="shared" ref="D889" si="219">D885+4</f>
        <v>889</v>
      </c>
      <c r="E889" s="110" t="s">
        <v>1523</v>
      </c>
      <c r="G889" s="123">
        <v>225</v>
      </c>
    </row>
    <row r="890" spans="4:7">
      <c r="D890" s="123"/>
      <c r="E890" s="87" t="s">
        <v>1524</v>
      </c>
      <c r="G890" s="123"/>
    </row>
    <row r="891" spans="4:7">
      <c r="D891" s="123"/>
      <c r="E891" s="87" t="s">
        <v>1535</v>
      </c>
      <c r="G891" s="123"/>
    </row>
    <row r="892" spans="4:7" ht="15.75" thickBot="1">
      <c r="D892" s="123"/>
      <c r="E892" s="111" t="s">
        <v>1536</v>
      </c>
      <c r="G892" s="123"/>
    </row>
    <row r="893" spans="4:7">
      <c r="D893" s="123">
        <f t="shared" ref="D893" si="220">D889+4</f>
        <v>893</v>
      </c>
      <c r="E893" s="110" t="s">
        <v>1523</v>
      </c>
      <c r="G893" s="123">
        <v>226</v>
      </c>
    </row>
    <row r="894" spans="4:7">
      <c r="D894" s="123"/>
      <c r="E894" s="87" t="s">
        <v>1524</v>
      </c>
      <c r="G894" s="123"/>
    </row>
    <row r="895" spans="4:7">
      <c r="D895" s="123"/>
      <c r="E895" s="87" t="s">
        <v>1535</v>
      </c>
      <c r="G895" s="123"/>
    </row>
    <row r="896" spans="4:7" ht="15.75" thickBot="1">
      <c r="D896" s="123"/>
      <c r="E896" s="111" t="s">
        <v>1536</v>
      </c>
      <c r="G896" s="123"/>
    </row>
    <row r="897" spans="4:7">
      <c r="D897" s="123">
        <f t="shared" ref="D897" si="221">D893+4</f>
        <v>897</v>
      </c>
      <c r="E897" s="110" t="s">
        <v>1523</v>
      </c>
      <c r="G897" s="123">
        <v>227</v>
      </c>
    </row>
    <row r="898" spans="4:7">
      <c r="D898" s="123"/>
      <c r="E898" s="87" t="s">
        <v>1524</v>
      </c>
      <c r="G898" s="123"/>
    </row>
    <row r="899" spans="4:7">
      <c r="D899" s="123"/>
      <c r="E899" s="87" t="s">
        <v>1535</v>
      </c>
      <c r="G899" s="123"/>
    </row>
    <row r="900" spans="4:7" ht="15.75" thickBot="1">
      <c r="D900" s="123"/>
      <c r="E900" s="111" t="s">
        <v>1536</v>
      </c>
      <c r="G900" s="123"/>
    </row>
    <row r="901" spans="4:7">
      <c r="D901" s="123">
        <f t="shared" ref="D901" si="222">D897+4</f>
        <v>901</v>
      </c>
      <c r="E901" s="110" t="s">
        <v>1523</v>
      </c>
      <c r="G901" s="123">
        <v>228</v>
      </c>
    </row>
    <row r="902" spans="4:7">
      <c r="D902" s="123"/>
      <c r="E902" s="87" t="s">
        <v>1524</v>
      </c>
      <c r="G902" s="123"/>
    </row>
    <row r="903" spans="4:7">
      <c r="D903" s="123"/>
      <c r="E903" s="87" t="s">
        <v>1535</v>
      </c>
      <c r="G903" s="123"/>
    </row>
    <row r="904" spans="4:7" ht="15.75" thickBot="1">
      <c r="D904" s="123"/>
      <c r="E904" s="111" t="s">
        <v>1536</v>
      </c>
      <c r="G904" s="123"/>
    </row>
    <row r="905" spans="4:7">
      <c r="D905" s="123">
        <f t="shared" ref="D905" si="223">D901+4</f>
        <v>905</v>
      </c>
      <c r="E905" s="110" t="s">
        <v>1523</v>
      </c>
      <c r="G905" s="123">
        <v>229</v>
      </c>
    </row>
    <row r="906" spans="4:7">
      <c r="D906" s="123"/>
      <c r="E906" s="87" t="s">
        <v>1524</v>
      </c>
      <c r="G906" s="123"/>
    </row>
    <row r="907" spans="4:7">
      <c r="D907" s="123"/>
      <c r="E907" s="87" t="s">
        <v>1535</v>
      </c>
      <c r="G907" s="123"/>
    </row>
    <row r="908" spans="4:7" ht="15.75" thickBot="1">
      <c r="D908" s="123"/>
      <c r="E908" s="111" t="s">
        <v>1536</v>
      </c>
      <c r="G908" s="123"/>
    </row>
    <row r="909" spans="4:7">
      <c r="D909" s="123">
        <f t="shared" ref="D909" si="224">D905+4</f>
        <v>909</v>
      </c>
      <c r="E909" s="110" t="s">
        <v>1523</v>
      </c>
      <c r="G909" s="123">
        <v>230</v>
      </c>
    </row>
    <row r="910" spans="4:7">
      <c r="D910" s="123"/>
      <c r="E910" s="87" t="s">
        <v>1524</v>
      </c>
      <c r="G910" s="123"/>
    </row>
    <row r="911" spans="4:7">
      <c r="D911" s="123"/>
      <c r="E911" s="87" t="s">
        <v>1535</v>
      </c>
      <c r="G911" s="123"/>
    </row>
    <row r="912" spans="4:7" ht="15.75" thickBot="1">
      <c r="D912" s="123"/>
      <c r="E912" s="111" t="s">
        <v>1536</v>
      </c>
      <c r="G912" s="123"/>
    </row>
    <row r="913" spans="4:7">
      <c r="D913" s="123">
        <f t="shared" ref="D913" si="225">D909+4</f>
        <v>913</v>
      </c>
      <c r="E913" s="110" t="s">
        <v>1523</v>
      </c>
      <c r="G913" s="123">
        <v>231</v>
      </c>
    </row>
    <row r="914" spans="4:7">
      <c r="D914" s="123"/>
      <c r="E914" s="87" t="s">
        <v>1524</v>
      </c>
      <c r="G914" s="123"/>
    </row>
    <row r="915" spans="4:7">
      <c r="D915" s="123"/>
      <c r="E915" s="87" t="s">
        <v>1535</v>
      </c>
      <c r="G915" s="123"/>
    </row>
    <row r="916" spans="4:7" ht="15.75" thickBot="1">
      <c r="D916" s="123"/>
      <c r="E916" s="111" t="s">
        <v>1536</v>
      </c>
      <c r="G916" s="123"/>
    </row>
    <row r="917" spans="4:7">
      <c r="D917" s="123">
        <f t="shared" ref="D917" si="226">D913+4</f>
        <v>917</v>
      </c>
      <c r="E917" s="110" t="s">
        <v>1523</v>
      </c>
      <c r="G917" s="123">
        <v>232</v>
      </c>
    </row>
    <row r="918" spans="4:7">
      <c r="D918" s="123"/>
      <c r="E918" s="87" t="s">
        <v>1524</v>
      </c>
      <c r="G918" s="123"/>
    </row>
    <row r="919" spans="4:7">
      <c r="D919" s="123"/>
      <c r="E919" s="87" t="s">
        <v>1535</v>
      </c>
      <c r="G919" s="123"/>
    </row>
    <row r="920" spans="4:7" ht="15.75" thickBot="1">
      <c r="D920" s="123"/>
      <c r="E920" s="111" t="s">
        <v>1536</v>
      </c>
      <c r="G920" s="123"/>
    </row>
    <row r="921" spans="4:7">
      <c r="D921" s="123">
        <f t="shared" ref="D921" si="227">D917+4</f>
        <v>921</v>
      </c>
      <c r="E921" s="110" t="s">
        <v>1523</v>
      </c>
      <c r="G921" s="123">
        <v>233</v>
      </c>
    </row>
    <row r="922" spans="4:7">
      <c r="D922" s="123"/>
      <c r="E922" s="87" t="s">
        <v>1524</v>
      </c>
      <c r="G922" s="123"/>
    </row>
    <row r="923" spans="4:7">
      <c r="D923" s="123"/>
      <c r="E923" s="87" t="s">
        <v>1535</v>
      </c>
      <c r="G923" s="123"/>
    </row>
    <row r="924" spans="4:7" ht="15.75" thickBot="1">
      <c r="D924" s="123"/>
      <c r="E924" s="111" t="s">
        <v>1536</v>
      </c>
      <c r="G924" s="123"/>
    </row>
    <row r="925" spans="4:7">
      <c r="D925" s="123">
        <f t="shared" ref="D925" si="228">D921+4</f>
        <v>925</v>
      </c>
      <c r="E925" s="110" t="s">
        <v>1523</v>
      </c>
      <c r="G925" s="123">
        <v>234</v>
      </c>
    </row>
    <row r="926" spans="4:7">
      <c r="D926" s="123"/>
      <c r="E926" s="87" t="s">
        <v>1524</v>
      </c>
      <c r="G926" s="123"/>
    </row>
    <row r="927" spans="4:7">
      <c r="D927" s="123"/>
      <c r="E927" s="87" t="s">
        <v>1535</v>
      </c>
      <c r="G927" s="123"/>
    </row>
    <row r="928" spans="4:7" ht="15.75" thickBot="1">
      <c r="D928" s="123"/>
      <c r="E928" s="111" t="s">
        <v>1536</v>
      </c>
      <c r="G928" s="123"/>
    </row>
    <row r="929" spans="4:7">
      <c r="D929" s="123">
        <f t="shared" ref="D929" si="229">D925+4</f>
        <v>929</v>
      </c>
      <c r="E929" s="110" t="s">
        <v>1523</v>
      </c>
      <c r="G929" s="123">
        <v>235</v>
      </c>
    </row>
    <row r="930" spans="4:7">
      <c r="D930" s="123"/>
      <c r="E930" s="87" t="s">
        <v>1524</v>
      </c>
      <c r="G930" s="123"/>
    </row>
    <row r="931" spans="4:7">
      <c r="D931" s="123"/>
      <c r="E931" s="87" t="s">
        <v>1535</v>
      </c>
      <c r="G931" s="123"/>
    </row>
    <row r="932" spans="4:7" ht="15.75" thickBot="1">
      <c r="D932" s="123"/>
      <c r="E932" s="111" t="s">
        <v>1536</v>
      </c>
      <c r="G932" s="123"/>
    </row>
    <row r="933" spans="4:7">
      <c r="D933" s="123">
        <f t="shared" ref="D933" si="230">D929+4</f>
        <v>933</v>
      </c>
      <c r="E933" s="110" t="s">
        <v>1523</v>
      </c>
      <c r="G933" s="123">
        <v>236</v>
      </c>
    </row>
    <row r="934" spans="4:7">
      <c r="D934" s="123"/>
      <c r="E934" s="87" t="s">
        <v>1524</v>
      </c>
      <c r="G934" s="123"/>
    </row>
    <row r="935" spans="4:7">
      <c r="D935" s="123"/>
      <c r="E935" s="87" t="s">
        <v>1535</v>
      </c>
      <c r="G935" s="123"/>
    </row>
    <row r="936" spans="4:7" ht="15.75" thickBot="1">
      <c r="D936" s="123"/>
      <c r="E936" s="111" t="s">
        <v>1536</v>
      </c>
      <c r="G936" s="123"/>
    </row>
    <row r="937" spans="4:7">
      <c r="D937" s="123">
        <f t="shared" ref="D937" si="231">D933+4</f>
        <v>937</v>
      </c>
      <c r="E937" s="110" t="s">
        <v>1523</v>
      </c>
      <c r="G937" s="123">
        <v>237</v>
      </c>
    </row>
    <row r="938" spans="4:7">
      <c r="D938" s="123"/>
      <c r="E938" s="87" t="s">
        <v>1524</v>
      </c>
      <c r="G938" s="123"/>
    </row>
    <row r="939" spans="4:7">
      <c r="D939" s="123"/>
      <c r="E939" s="87" t="s">
        <v>1535</v>
      </c>
      <c r="G939" s="123"/>
    </row>
    <row r="940" spans="4:7" ht="15.75" thickBot="1">
      <c r="D940" s="123"/>
      <c r="E940" s="111" t="s">
        <v>1536</v>
      </c>
      <c r="G940" s="123"/>
    </row>
    <row r="941" spans="4:7">
      <c r="D941" s="123">
        <f t="shared" ref="D941" si="232">D937+4</f>
        <v>941</v>
      </c>
      <c r="E941" s="110" t="s">
        <v>1523</v>
      </c>
      <c r="G941" s="123">
        <v>238</v>
      </c>
    </row>
    <row r="942" spans="4:7">
      <c r="D942" s="123"/>
      <c r="E942" s="87" t="s">
        <v>1524</v>
      </c>
      <c r="G942" s="123"/>
    </row>
    <row r="943" spans="4:7">
      <c r="D943" s="123"/>
      <c r="E943" s="87" t="s">
        <v>1535</v>
      </c>
      <c r="G943" s="123"/>
    </row>
    <row r="944" spans="4:7" ht="15.75" thickBot="1">
      <c r="D944" s="123"/>
      <c r="E944" s="111" t="s">
        <v>1536</v>
      </c>
      <c r="G944" s="123"/>
    </row>
    <row r="945" spans="4:7">
      <c r="D945" s="123">
        <f t="shared" ref="D945" si="233">D941+4</f>
        <v>945</v>
      </c>
      <c r="E945" s="110" t="s">
        <v>1523</v>
      </c>
      <c r="G945" s="123">
        <v>239</v>
      </c>
    </row>
    <row r="946" spans="4:7">
      <c r="D946" s="123"/>
      <c r="E946" s="87" t="s">
        <v>1524</v>
      </c>
      <c r="G946" s="123"/>
    </row>
    <row r="947" spans="4:7">
      <c r="D947" s="123"/>
      <c r="E947" s="87" t="s">
        <v>1535</v>
      </c>
      <c r="G947" s="123"/>
    </row>
    <row r="948" spans="4:7" ht="15.75" thickBot="1">
      <c r="D948" s="123"/>
      <c r="E948" s="111" t="s">
        <v>1536</v>
      </c>
      <c r="G948" s="123"/>
    </row>
    <row r="949" spans="4:7">
      <c r="D949" s="123">
        <f t="shared" ref="D949" si="234">D945+4</f>
        <v>949</v>
      </c>
      <c r="E949" s="110" t="s">
        <v>1523</v>
      </c>
      <c r="G949" s="123">
        <v>240</v>
      </c>
    </row>
    <row r="950" spans="4:7">
      <c r="D950" s="123"/>
      <c r="E950" s="87" t="s">
        <v>1524</v>
      </c>
      <c r="G950" s="123"/>
    </row>
    <row r="951" spans="4:7">
      <c r="D951" s="123"/>
      <c r="E951" s="87" t="s">
        <v>1535</v>
      </c>
      <c r="G951" s="123"/>
    </row>
    <row r="952" spans="4:7" ht="15.75" thickBot="1">
      <c r="D952" s="123"/>
      <c r="E952" s="111" t="s">
        <v>1536</v>
      </c>
      <c r="G952" s="123"/>
    </row>
    <row r="953" spans="4:7">
      <c r="D953" s="123">
        <f t="shared" ref="D953" si="235">D949+4</f>
        <v>953</v>
      </c>
      <c r="E953" s="110" t="s">
        <v>1523</v>
      </c>
      <c r="G953" s="123">
        <v>241</v>
      </c>
    </row>
    <row r="954" spans="4:7">
      <c r="D954" s="123"/>
      <c r="E954" s="87" t="s">
        <v>1524</v>
      </c>
      <c r="G954" s="123"/>
    </row>
    <row r="955" spans="4:7">
      <c r="D955" s="123"/>
      <c r="E955" s="87" t="s">
        <v>1535</v>
      </c>
      <c r="G955" s="123"/>
    </row>
    <row r="956" spans="4:7" ht="15.75" thickBot="1">
      <c r="D956" s="123"/>
      <c r="E956" s="111" t="s">
        <v>1536</v>
      </c>
      <c r="G956" s="123"/>
    </row>
    <row r="957" spans="4:7">
      <c r="D957" s="123">
        <f t="shared" ref="D957" si="236">D953+4</f>
        <v>957</v>
      </c>
      <c r="E957" s="110" t="s">
        <v>1523</v>
      </c>
      <c r="G957" s="123">
        <v>242</v>
      </c>
    </row>
    <row r="958" spans="4:7">
      <c r="D958" s="123"/>
      <c r="E958" s="87" t="s">
        <v>1524</v>
      </c>
      <c r="G958" s="123"/>
    </row>
    <row r="959" spans="4:7">
      <c r="D959" s="123"/>
      <c r="E959" s="87" t="s">
        <v>1535</v>
      </c>
      <c r="G959" s="123"/>
    </row>
    <row r="960" spans="4:7" ht="15.75" thickBot="1">
      <c r="D960" s="123"/>
      <c r="E960" s="111" t="s">
        <v>1536</v>
      </c>
      <c r="G960" s="123"/>
    </row>
    <row r="961" spans="4:7">
      <c r="D961" s="123">
        <f t="shared" ref="D961" si="237">D957+4</f>
        <v>961</v>
      </c>
      <c r="E961" s="110" t="s">
        <v>1523</v>
      </c>
      <c r="G961" s="123">
        <v>243</v>
      </c>
    </row>
    <row r="962" spans="4:7">
      <c r="D962" s="123"/>
      <c r="E962" s="87" t="s">
        <v>1524</v>
      </c>
      <c r="G962" s="123"/>
    </row>
    <row r="963" spans="4:7">
      <c r="D963" s="123"/>
      <c r="E963" s="87" t="s">
        <v>1535</v>
      </c>
      <c r="G963" s="123"/>
    </row>
    <row r="964" spans="4:7" ht="15.75" thickBot="1">
      <c r="D964" s="123"/>
      <c r="E964" s="111" t="s">
        <v>1536</v>
      </c>
      <c r="G964" s="123"/>
    </row>
    <row r="965" spans="4:7">
      <c r="D965" s="123">
        <f t="shared" ref="D965" si="238">D961+4</f>
        <v>965</v>
      </c>
      <c r="E965" s="110" t="s">
        <v>1523</v>
      </c>
      <c r="G965" s="123">
        <v>244</v>
      </c>
    </row>
    <row r="966" spans="4:7">
      <c r="D966" s="123"/>
      <c r="E966" s="87" t="s">
        <v>1524</v>
      </c>
      <c r="G966" s="123"/>
    </row>
    <row r="967" spans="4:7">
      <c r="D967" s="123"/>
      <c r="E967" s="87" t="s">
        <v>1535</v>
      </c>
      <c r="G967" s="123"/>
    </row>
    <row r="968" spans="4:7" ht="15.75" thickBot="1">
      <c r="D968" s="123"/>
      <c r="E968" s="111" t="s">
        <v>1536</v>
      </c>
      <c r="G968" s="123"/>
    </row>
    <row r="969" spans="4:7">
      <c r="D969" s="123">
        <f t="shared" ref="D969" si="239">D965+4</f>
        <v>969</v>
      </c>
      <c r="E969" s="110" t="s">
        <v>1523</v>
      </c>
      <c r="G969" s="123">
        <v>245</v>
      </c>
    </row>
    <row r="970" spans="4:7">
      <c r="D970" s="123"/>
      <c r="E970" s="87" t="s">
        <v>1524</v>
      </c>
      <c r="G970" s="123"/>
    </row>
    <row r="971" spans="4:7">
      <c r="D971" s="123"/>
      <c r="E971" s="87" t="s">
        <v>1535</v>
      </c>
      <c r="G971" s="123"/>
    </row>
    <row r="972" spans="4:7" ht="15.75" thickBot="1">
      <c r="D972" s="123"/>
      <c r="E972" s="111" t="s">
        <v>1536</v>
      </c>
      <c r="G972" s="123"/>
    </row>
    <row r="973" spans="4:7">
      <c r="D973" s="123">
        <f t="shared" ref="D973" si="240">D969+4</f>
        <v>973</v>
      </c>
      <c r="E973" s="110" t="s">
        <v>1523</v>
      </c>
      <c r="G973" s="123">
        <v>246</v>
      </c>
    </row>
    <row r="974" spans="4:7">
      <c r="D974" s="123"/>
      <c r="E974" s="87" t="s">
        <v>1524</v>
      </c>
      <c r="G974" s="123"/>
    </row>
    <row r="975" spans="4:7">
      <c r="D975" s="123"/>
      <c r="E975" s="87" t="s">
        <v>1535</v>
      </c>
      <c r="G975" s="123"/>
    </row>
    <row r="976" spans="4:7" ht="15.75" thickBot="1">
      <c r="D976" s="123"/>
      <c r="E976" s="111" t="s">
        <v>1536</v>
      </c>
      <c r="G976" s="123"/>
    </row>
    <row r="977" spans="4:7">
      <c r="D977" s="123">
        <f t="shared" ref="D977" si="241">D973+4</f>
        <v>977</v>
      </c>
      <c r="E977" s="110" t="s">
        <v>1523</v>
      </c>
      <c r="G977" s="123">
        <v>247</v>
      </c>
    </row>
    <row r="978" spans="4:7">
      <c r="D978" s="123"/>
      <c r="E978" s="87" t="s">
        <v>1524</v>
      </c>
      <c r="G978" s="123"/>
    </row>
    <row r="979" spans="4:7">
      <c r="D979" s="123"/>
      <c r="E979" s="87" t="s">
        <v>1535</v>
      </c>
      <c r="G979" s="123"/>
    </row>
    <row r="980" spans="4:7" ht="15.75" thickBot="1">
      <c r="D980" s="123"/>
      <c r="E980" s="111" t="s">
        <v>1536</v>
      </c>
      <c r="G980" s="123"/>
    </row>
    <row r="981" spans="4:7">
      <c r="D981" s="123">
        <f t="shared" ref="D981" si="242">D977+4</f>
        <v>981</v>
      </c>
      <c r="E981" s="110" t="s">
        <v>1523</v>
      </c>
      <c r="G981" s="123">
        <v>248</v>
      </c>
    </row>
    <row r="982" spans="4:7">
      <c r="D982" s="123"/>
      <c r="E982" s="87" t="s">
        <v>1524</v>
      </c>
      <c r="G982" s="123"/>
    </row>
    <row r="983" spans="4:7">
      <c r="D983" s="123"/>
      <c r="E983" s="87" t="s">
        <v>1535</v>
      </c>
      <c r="G983" s="123"/>
    </row>
    <row r="984" spans="4:7" ht="15.75" thickBot="1">
      <c r="D984" s="123"/>
      <c r="E984" s="111" t="s">
        <v>1536</v>
      </c>
      <c r="G984" s="123"/>
    </row>
    <row r="985" spans="4:7">
      <c r="D985" s="123">
        <f t="shared" ref="D985" si="243">D981+4</f>
        <v>985</v>
      </c>
      <c r="E985" s="110" t="s">
        <v>1523</v>
      </c>
      <c r="G985" s="123">
        <v>249</v>
      </c>
    </row>
    <row r="986" spans="4:7">
      <c r="D986" s="123"/>
      <c r="E986" s="87" t="s">
        <v>1524</v>
      </c>
      <c r="G986" s="123"/>
    </row>
    <row r="987" spans="4:7">
      <c r="D987" s="123"/>
      <c r="E987" s="87" t="s">
        <v>1535</v>
      </c>
      <c r="G987" s="123"/>
    </row>
    <row r="988" spans="4:7" ht="15.75" thickBot="1">
      <c r="D988" s="123"/>
      <c r="E988" s="111" t="s">
        <v>1536</v>
      </c>
      <c r="G988" s="123"/>
    </row>
    <row r="989" spans="4:7">
      <c r="D989" s="123">
        <f t="shared" ref="D989" si="244">D985+4</f>
        <v>989</v>
      </c>
      <c r="E989" s="110" t="s">
        <v>1523</v>
      </c>
      <c r="G989" s="123">
        <v>250</v>
      </c>
    </row>
    <row r="990" spans="4:7">
      <c r="D990" s="123"/>
      <c r="E990" s="87" t="s">
        <v>1524</v>
      </c>
      <c r="G990" s="123"/>
    </row>
    <row r="991" spans="4:7">
      <c r="D991" s="123"/>
      <c r="E991" s="87" t="s">
        <v>1535</v>
      </c>
      <c r="G991" s="123"/>
    </row>
    <row r="992" spans="4:7" ht="15.75" thickBot="1">
      <c r="D992" s="123"/>
      <c r="E992" s="111" t="s">
        <v>1536</v>
      </c>
      <c r="G992" s="123"/>
    </row>
    <row r="993" spans="4:7">
      <c r="D993" s="123">
        <f t="shared" ref="D993" si="245">D989+4</f>
        <v>993</v>
      </c>
      <c r="E993" s="110" t="s">
        <v>1523</v>
      </c>
      <c r="G993" s="123">
        <v>251</v>
      </c>
    </row>
    <row r="994" spans="4:7">
      <c r="D994" s="123"/>
      <c r="E994" s="87" t="s">
        <v>1524</v>
      </c>
      <c r="G994" s="123"/>
    </row>
    <row r="995" spans="4:7">
      <c r="D995" s="123"/>
      <c r="E995" s="87" t="s">
        <v>1535</v>
      </c>
      <c r="G995" s="123"/>
    </row>
    <row r="996" spans="4:7" ht="15.75" thickBot="1">
      <c r="D996" s="123"/>
      <c r="E996" s="111" t="s">
        <v>1536</v>
      </c>
      <c r="G996" s="123"/>
    </row>
    <row r="997" spans="4:7">
      <c r="D997" s="123">
        <f t="shared" ref="D997" si="246">D993+4</f>
        <v>997</v>
      </c>
      <c r="E997" s="110" t="s">
        <v>1523</v>
      </c>
      <c r="G997" s="123">
        <v>252</v>
      </c>
    </row>
    <row r="998" spans="4:7">
      <c r="D998" s="123"/>
      <c r="E998" s="87" t="s">
        <v>1524</v>
      </c>
      <c r="G998" s="123"/>
    </row>
    <row r="999" spans="4:7">
      <c r="D999" s="123"/>
      <c r="E999" s="87" t="s">
        <v>1535</v>
      </c>
      <c r="G999" s="123"/>
    </row>
    <row r="1000" spans="4:7" ht="15.75" thickBot="1">
      <c r="D1000" s="123"/>
      <c r="E1000" s="111" t="s">
        <v>1536</v>
      </c>
      <c r="G1000" s="123"/>
    </row>
    <row r="1001" spans="4:7">
      <c r="D1001" s="123">
        <f t="shared" ref="D1001" si="247">D997+4</f>
        <v>1001</v>
      </c>
      <c r="E1001" s="110" t="s">
        <v>1523</v>
      </c>
      <c r="G1001" s="123">
        <v>253</v>
      </c>
    </row>
    <row r="1002" spans="4:7">
      <c r="D1002" s="123"/>
      <c r="E1002" s="87" t="s">
        <v>1524</v>
      </c>
      <c r="G1002" s="123"/>
    </row>
    <row r="1003" spans="4:7">
      <c r="D1003" s="123"/>
      <c r="E1003" s="87" t="s">
        <v>1535</v>
      </c>
      <c r="G1003" s="123"/>
    </row>
    <row r="1004" spans="4:7" ht="15.75" thickBot="1">
      <c r="D1004" s="123"/>
      <c r="E1004" s="111" t="s">
        <v>1536</v>
      </c>
      <c r="G1004" s="123"/>
    </row>
    <row r="1005" spans="4:7">
      <c r="E1005" s="110" t="s">
        <v>1523</v>
      </c>
      <c r="G1005" s="123">
        <v>254</v>
      </c>
    </row>
    <row r="1006" spans="4:7">
      <c r="E1006" s="87" t="s">
        <v>1524</v>
      </c>
      <c r="G1006" s="123"/>
    </row>
    <row r="1007" spans="4:7">
      <c r="E1007" s="87" t="s">
        <v>1535</v>
      </c>
      <c r="G1007" s="123"/>
    </row>
    <row r="1008" spans="4:7" ht="15.75" thickBot="1">
      <c r="E1008" s="111" t="s">
        <v>1536</v>
      </c>
      <c r="G1008" s="123"/>
    </row>
    <row r="1009" spans="7:7">
      <c r="G1009" s="123"/>
    </row>
    <row r="1010" spans="7:7">
      <c r="G1010" s="123"/>
    </row>
    <row r="1011" spans="7:7">
      <c r="G1011" s="123"/>
    </row>
    <row r="1012" spans="7:7">
      <c r="G1012" s="123"/>
    </row>
    <row r="1013" spans="7:7">
      <c r="G1013" s="123"/>
    </row>
    <row r="1014" spans="7:7">
      <c r="G1014" s="123"/>
    </row>
    <row r="1015" spans="7:7">
      <c r="G1015" s="123"/>
    </row>
    <row r="1016" spans="7:7">
      <c r="G1016" s="123"/>
    </row>
  </sheetData>
  <mergeCells count="503"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1495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tftp://10.49.110.80/bauhaus/rollout_c9800_17.6.3/863/863_c9800-CL_17.06.04_v0.1.cfg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tftp://10.49.110.80/bauhaus/rollout_c9800_17.6.3/863/863_c9800-CL_17.06.04_v1.0.cfg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0" activePane="bottomLeft" state="frozen"/>
      <selection pane="bottomLeft" activeCell="A41" sqref="A41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172.16.138.11 10.49.150.68</v>
      </c>
    </row>
    <row r="10" spans="1:1">
      <c r="A10" s="85" t="str">
        <f>CONCATENATE("ntp server ",var_ip_ntp)</f>
        <v>ntp server 172.16.138.11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1461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de0863swlc20002</v>
      </c>
    </row>
    <row r="19" spans="1:1">
      <c r="A19" s="85" t="str">
        <f>CONCATENATE("wireless mobility group name de0",var_nl)</f>
        <v>wireless mobility group name de0863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de0863</v>
      </c>
    </row>
    <row r="22" spans="1:1">
      <c r="A22" s="85" t="str">
        <f>CONCATENATE("wireless mobility multicast ipv4 ",var_mcast_wlc2)</f>
        <v>wireless mobility multicast ipv4 239.251.138.195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tftp://10.33.97.112/bauhaus/rollout_c9800_17.6.3/863/server.pfx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9" activePane="bottomLeft" state="frozen"/>
      <selection pane="bottomLeft" activeCell="A69" sqref="A6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1485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jg0NDRhNzQyY2E5Njk2NzJk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172.16.138.11</v>
      </c>
    </row>
    <row r="25" spans="1:1">
      <c r="A25" s="85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de0863swlc20002 10.251.138.195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1896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6" t="s">
        <v>1897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0 $863Smar7hau$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1511</v>
      </c>
    </row>
    <row r="3" spans="1:21">
      <c r="A3" s="126"/>
      <c r="B3" s="126" t="s">
        <v>1074</v>
      </c>
      <c r="C3" s="126"/>
      <c r="D3" s="129" t="s">
        <v>1077</v>
      </c>
      <c r="E3" s="130" t="s">
        <v>1398</v>
      </c>
      <c r="F3" s="131"/>
      <c r="G3" s="126" t="s">
        <v>1091</v>
      </c>
      <c r="H3" s="11" t="s">
        <v>1090</v>
      </c>
      <c r="I3" s="127" t="s">
        <v>1089</v>
      </c>
      <c r="J3" s="127" t="s">
        <v>1393</v>
      </c>
      <c r="K3" s="127" t="s">
        <v>1394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1399</v>
      </c>
      <c r="F4" s="11" t="s">
        <v>1396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1397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1395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1751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1754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1755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1487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AP9CD5.7D1D.E58C name de0863ncap20001</v>
      </c>
    </row>
    <row r="5" spans="1:1">
      <c r="A5" s="85" t="str">
        <f>IF('AP-LIST_c9800'!E5="","#",CONCATENATE("ap name AP",'AP-LIST_c9800'!M5," name ",'AP-LIST_c9800'!B5))</f>
        <v>ap name AP9CD5.7D81.B234 name de0863ncap20002</v>
      </c>
    </row>
    <row r="6" spans="1:1">
      <c r="A6" s="85" t="str">
        <f>IF('AP-LIST_c9800'!E6="","#",CONCATENATE("ap name AP",'AP-LIST_c9800'!M6," name ",'AP-LIST_c9800'!B6))</f>
        <v>ap name AP488B.0A77.9620 name de0863ncap20003</v>
      </c>
    </row>
    <row r="7" spans="1:1">
      <c r="A7" s="85" t="str">
        <f>IF('AP-LIST_c9800'!E7="","#",CONCATENATE("ap name AP",'AP-LIST_c9800'!M7," name ",'AP-LIST_c9800'!B7))</f>
        <v>ap name AP488B.0A77.89C0 name de0863ncap20004</v>
      </c>
    </row>
    <row r="8" spans="1:1">
      <c r="A8" s="85" t="str">
        <f>IF('AP-LIST_c9800'!E8="","#",CONCATENATE("ap name AP",'AP-LIST_c9800'!M8," name ",'AP-LIST_c9800'!B8))</f>
        <v>ap name AP488B.0A77.9920 name de0863ncap20005</v>
      </c>
    </row>
    <row r="9" spans="1:1">
      <c r="A9" s="85" t="str">
        <f>IF('AP-LIST_c9800'!E9="","#",CONCATENATE("ap name AP",'AP-LIST_c9800'!M9," name ",'AP-LIST_c9800'!B9))</f>
        <v>ap name AP488B.0A77.9E4C name de0863ncap20006</v>
      </c>
    </row>
    <row r="10" spans="1:1">
      <c r="A10" s="85" t="str">
        <f>IF('AP-LIST_c9800'!E10="","#",CONCATENATE("ap name AP",'AP-LIST_c9800'!M10," name ",'AP-LIST_c9800'!B10))</f>
        <v>ap name AP488B.0A77.9B00 name de0863ncap20007</v>
      </c>
    </row>
    <row r="11" spans="1:1">
      <c r="A11" s="85" t="str">
        <f>IF('AP-LIST_c9800'!E11="","#",CONCATENATE("ap name AP",'AP-LIST_c9800'!M11," name ",'AP-LIST_c9800'!B11))</f>
        <v>ap name AP488B.0A77.9678 name de0863ncap20008</v>
      </c>
    </row>
    <row r="12" spans="1:1">
      <c r="A12" s="85" t="str">
        <f>IF('AP-LIST_c9800'!E12="","#",CONCATENATE("ap name AP",'AP-LIST_c9800'!M12," name ",'AP-LIST_c9800'!B12))</f>
        <v>ap name AP488B.0A77.97EC name de0863ncap20009</v>
      </c>
    </row>
    <row r="13" spans="1:1">
      <c r="A13" s="85" t="str">
        <f>IF('AP-LIST_c9800'!E13="","#",CONCATENATE("ap name AP",'AP-LIST_c9800'!M13," name ",'AP-LIST_c9800'!B13))</f>
        <v>ap name AP488B.0A77.99D8 name de0863ncap20010</v>
      </c>
    </row>
    <row r="14" spans="1:1">
      <c r="A14" s="85" t="str">
        <f>IF('AP-LIST_c9800'!E14="","#",CONCATENATE("ap name AP",'AP-LIST_c9800'!M14," name ",'AP-LIST_c9800'!B14))</f>
        <v>ap name AP488B.0A77.987C name de0863ncap20011</v>
      </c>
    </row>
    <row r="15" spans="1:1">
      <c r="A15" s="85" t="str">
        <f>IF('AP-LIST_c9800'!E15="","#",CONCATENATE("ap name AP",'AP-LIST_c9800'!M15," name ",'AP-LIST_c9800'!B15))</f>
        <v>ap name AP9CD5.7D80.BDBC name de0863ncap20012</v>
      </c>
    </row>
    <row r="16" spans="1:1">
      <c r="A16" s="85" t="str">
        <f>IF('AP-LIST_c9800'!E16="","#",CONCATENATE("ap name AP",'AP-LIST_c9800'!M16," name ",'AP-LIST_c9800'!B16))</f>
        <v>ap name AP488B.0A77.907C name de0863ncap20013</v>
      </c>
    </row>
    <row r="17" spans="1:1">
      <c r="A17" s="85" t="str">
        <f>IF('AP-LIST_c9800'!E17="","#",CONCATENATE("ap name AP",'AP-LIST_c9800'!M17," name ",'AP-LIST_c9800'!B17))</f>
        <v>ap name AP488B.0A77.9C40 name de0863ncap20014</v>
      </c>
    </row>
    <row r="18" spans="1:1">
      <c r="A18" s="85" t="str">
        <f>IF('AP-LIST_c9800'!E18="","#",CONCATENATE("ap name AP",'AP-LIST_c9800'!M18," name ",'AP-LIST_c9800'!B18))</f>
        <v>ap name AP488B.0A77.9E84 name de0863ncap20015</v>
      </c>
    </row>
    <row r="19" spans="1:1">
      <c r="A19" s="85" t="str">
        <f>IF('AP-LIST_c9800'!E19="","#",CONCATENATE("ap name AP",'AP-LIST_c9800'!M19," name ",'AP-LIST_c9800'!B19))</f>
        <v>ap name AP488B.0A77.88DC name de0863ncap20016</v>
      </c>
    </row>
    <row r="20" spans="1:1">
      <c r="A20" s="85" t="str">
        <f>IF('AP-LIST_c9800'!E20="","#",CONCATENATE("ap name AP",'AP-LIST_c9800'!M20," name ",'AP-LIST_c9800'!B20))</f>
        <v>ap name AP9CD5.7D81.9C9C name de0863ncap20017</v>
      </c>
    </row>
    <row r="21" spans="1:1">
      <c r="A21" s="85" t="str">
        <f>IF('AP-LIST_c9800'!E21="","#",CONCATENATE("ap name AP",'AP-LIST_c9800'!M21," name ",'AP-LIST_c9800'!B21))</f>
        <v>ap name AP9CD5.7D80.9944 name de0863ncap20018</v>
      </c>
    </row>
    <row r="22" spans="1:1">
      <c r="A22" s="85" t="str">
        <f>IF('AP-LIST_c9800'!E22="","#",CONCATENATE("ap name AP",'AP-LIST_c9800'!M22," name ",'AP-LIST_c9800'!B22))</f>
        <v>ap name AP9CD5.7D80.9B7C name de0863ncap20019</v>
      </c>
    </row>
    <row r="23" spans="1:1">
      <c r="A23" s="85" t="str">
        <f>IF('AP-LIST_c9800'!E23="","#",CONCATENATE("ap name AP",'AP-LIST_c9800'!M23," name ",'AP-LIST_c9800'!B23))</f>
        <v>ap name AP2C1A.05AC.2030 name de0863ncap20020</v>
      </c>
    </row>
    <row r="24" spans="1:1">
      <c r="A24" s="85" t="str">
        <f>IF('AP-LIST_c9800'!E24="","#",CONCATENATE("ap name AP",'AP-LIST_c9800'!M24," name ",'AP-LIST_c9800'!B24))</f>
        <v>ap name AP9CD5.7D80.8538 name de0863ncap20021</v>
      </c>
    </row>
    <row r="25" spans="1:1">
      <c r="A25" s="85" t="str">
        <f>IF('AP-LIST_c9800'!E25="","#",CONCATENATE("ap name AP",'AP-LIST_c9800'!M25," name ",'AP-LIST_c9800'!B25))</f>
        <v>ap name AP9CD5.7D80.8FCC name de0863ncap20022</v>
      </c>
    </row>
    <row r="26" spans="1:1">
      <c r="A26" s="85" t="str">
        <f>IF('AP-LIST_c9800'!E26="","#",CONCATENATE("ap name AP",'AP-LIST_c9800'!M26," name ",'AP-LIST_c9800'!B26))</f>
        <v>ap name AP1006.ED44.F984 name de0863ncap20023</v>
      </c>
    </row>
    <row r="27" spans="1:1">
      <c r="A27" s="85" t="str">
        <f>IF('AP-LIST_c9800'!E27="","#",CONCATENATE("ap name AP",'AP-LIST_c9800'!M27," name ",'AP-LIST_c9800'!B27))</f>
        <v>ap name AP2C1A.05AC.2270 name de0863ncap20024</v>
      </c>
    </row>
    <row r="28" spans="1:1">
      <c r="A28" s="85" t="str">
        <f>IF('AP-LIST_c9800'!E28="","#",CONCATENATE("ap name AP",'AP-LIST_c9800'!M28," name ",'AP-LIST_c9800'!B28))</f>
        <v>ap name AP1006.ED53.C4F0 name de0863ncap20025</v>
      </c>
    </row>
    <row r="29" spans="1:1">
      <c r="A29" s="85" t="str">
        <f>IF('AP-LIST_c9800'!E29="","#",CONCATENATE("ap name AP",'AP-LIST_c9800'!M29," name ",'AP-LIST_c9800'!B29))</f>
        <v>ap name AP2C1A.05AC.1848 name de0863ncap20026</v>
      </c>
    </row>
    <row r="30" spans="1:1">
      <c r="A30" s="85" t="str">
        <f>IF('AP-LIST_c9800'!E30="","#",CONCATENATE("ap name AP",'AP-LIST_c9800'!M30," name ",'AP-LIST_c9800'!B30))</f>
        <v>ap name AP9CD5.7D1D.F1DC name de0863ncap20027</v>
      </c>
    </row>
    <row r="31" spans="1:1">
      <c r="A31" s="85" t="str">
        <f>IF('AP-LIST_c9800'!E31="","#",CONCATENATE("ap name AP",'AP-LIST_c9800'!M31," name ",'AP-LIST_c9800'!B31))</f>
        <v>ap name AP2C1A.05AC.1BF4 name de0863ncap20028</v>
      </c>
    </row>
    <row r="32" spans="1:1">
      <c r="A32" s="85" t="str">
        <f>IF('AP-LIST_c9800'!E32="","#",CONCATENATE("ap name AP",'AP-LIST_c9800'!M32," name ",'AP-LIST_c9800'!B32))</f>
        <v>ap name AP1006.ED53.EEEC name de0863ncap20029</v>
      </c>
    </row>
    <row r="33" spans="1:1">
      <c r="A33" s="85" t="str">
        <f>IF('AP-LIST_c9800'!E33="","#",CONCATENATE("ap name AP",'AP-LIST_c9800'!M33," name ",'AP-LIST_c9800'!B33))</f>
        <v>ap name AP9CD5.7D80.ABF0 name de0863ncap20030</v>
      </c>
    </row>
    <row r="34" spans="1:1">
      <c r="A34" s="85" t="str">
        <f>IF('AP-LIST_c9800'!E34="","#",CONCATENATE("ap name AP",'AP-LIST_c9800'!M34," name ",'AP-LIST_c9800'!B34))</f>
        <v>ap name AP9CD5.7D80.A464 name de0863ncap20031</v>
      </c>
    </row>
    <row r="35" spans="1:1">
      <c r="A35" s="85" t="str">
        <f>IF('AP-LIST_c9800'!E35="","#",CONCATENATE("ap name AP",'AP-LIST_c9800'!M35," name ",'AP-LIST_c9800'!B35))</f>
        <v>ap name AP2C1A.05AC.8D0C name de0863ncap20032</v>
      </c>
    </row>
    <row r="36" spans="1:1">
      <c r="A36" s="85" t="str">
        <f>IF('AP-LIST_c9800'!E36="","#",CONCATENATE("ap name AP",'AP-LIST_c9800'!M36," name ",'AP-LIST_c9800'!B36))</f>
        <v>ap name AP9CD5.7DC0.5900 name de0863ncap20033</v>
      </c>
    </row>
    <row r="37" spans="1:1">
      <c r="A37" s="85" t="str">
        <f>IF('AP-LIST_c9800'!E37="","#",CONCATENATE("ap name AP",'AP-LIST_c9800'!M37," name ",'AP-LIST_c9800'!B37))</f>
        <v>ap name AP488B.0A77.96DC name de0863ncap20034</v>
      </c>
    </row>
    <row r="38" spans="1:1">
      <c r="A38" s="85" t="str">
        <f>IF('AP-LIST_c9800'!E38="","#",CONCATENATE("ap name AP",'AP-LIST_c9800'!M38," name ",'AP-LIST_c9800'!B38))</f>
        <v>ap name AP488B.0A77.9874 name de0863ncap20035</v>
      </c>
    </row>
    <row r="39" spans="1:1">
      <c r="A39" s="85" t="str">
        <f>IF('AP-LIST_c9800'!E39="","#",CONCATENATE("ap name AP",'AP-LIST_c9800'!M39," name ",'AP-LIST_c9800'!B39))</f>
        <v>ap name AP488B.0A77.8774 name de0863ncap20036</v>
      </c>
    </row>
    <row r="40" spans="1:1">
      <c r="A40" s="85" t="str">
        <f>IF('AP-LIST_c9800'!E40="","#",CONCATENATE("ap name AP",'AP-LIST_c9800'!M40," name ",'AP-LIST_c9800'!B40))</f>
        <v>ap name AP488B.0A77.9578 name de0863ncap20037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23" activePane="bottomLeft" state="frozen"/>
      <selection pane="bottomLeft" activeCell="A26" sqref="A26:B27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de0863ncap20001 static-ip ip-address 10.251.138.201 netmask 255.255.255.0 gateway 10.251.138.1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de0863ncap20002 static-ip ip-address 10.251.138.202 netmask 255.255.255.0 gateway 10.251.138.1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de0863ncap20003 static-ip ip-address 10.251.138.203 netmask 255.255.255.0 gateway 10.251.138.1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de0863ncap20004 static-ip ip-address 10.251.138.204 netmask 255.255.255.0 gateway 10.251.138.1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de0863ncap20005 static-ip ip-address 10.251.138.205 netmask 255.255.255.0 gateway 10.251.138.1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de0863ncap20006 static-ip ip-address 10.251.138.206 netmask 255.255.255.0 gateway 10.251.138.1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de0863ncap20007 static-ip ip-address 10.251.138.207 netmask 255.255.255.0 gateway 10.251.138.1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de0863ncap20008 static-ip ip-address 10.251.138.208 netmask 255.255.255.0 gateway 10.251.138.1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de0863ncap20009 static-ip ip-address 10.251.138.209 netmask 255.255.255.0 gateway 10.251.138.1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de0863ncap20010 static-ip ip-address 10.251.138.210 netmask 255.255.255.0 gateway 10.251.138.1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de0863ncap20011 static-ip ip-address 10.251.138.211 netmask 255.255.255.0 gateway 10.251.138.1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de0863ncap20012 static-ip ip-address 10.251.138.212 netmask 255.255.255.0 gateway 10.251.138.1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de0863ncap20013 static-ip ip-address 10.251.138.213 netmask 255.255.255.0 gateway 10.251.138.1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de0863ncap20014 static-ip ip-address 10.251.138.214 netmask 255.255.255.0 gateway 10.251.138.1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de0863ncap20015 static-ip ip-address 10.251.138.215 netmask 255.255.255.0 gateway 10.251.138.1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de0863ncap20016 static-ip ip-address 10.251.138.216 netmask 255.255.255.0 gateway 10.251.138.1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de0863ncap20017 static-ip ip-address 10.251.138.217 netmask 255.255.255.0 gateway 10.251.138.1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de0863ncap20018 static-ip ip-address 10.251.138.218 netmask 255.255.255.0 gateway 10.251.138.1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de0863ncap20019 static-ip ip-address 10.251.138.219 netmask 255.255.255.0 gateway 10.251.138.1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de0863ncap20020 static-ip ip-address 10.251.138.220 netmask 255.255.255.0 gateway 10.251.138.1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de0863ncap20021 static-ip ip-address 10.251.138.221 netmask 255.255.255.0 gateway 10.251.138.1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de0863ncap20022 static-ip ip-address 10.251.138.222 netmask 255.255.255.0 gateway 10.251.138.1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de0863ncap20023 static-ip ip-address 10.251.138.223 netmask 255.255.255.0 gateway 10.251.138.1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de0863ncap20024 static-ip ip-address 10.251.138.224 netmask 255.255.255.0 gateway 10.251.138.1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de0863ncap20025 static-ip ip-address 10.251.138.225 netmask 255.255.255.0 gateway 10.251.138.1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de0863ncap20026 static-ip ip-address 10.251.138.226 netmask 255.255.255.0 gateway 10.251.138.1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de0863ncap20027 static-ip ip-address 10.251.138.227 netmask 255.255.255.0 gateway 10.251.138.1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de0863ncap20028 static-ip ip-address 10.251.138.228 netmask 255.255.255.0 gateway 10.251.138.1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de0863ncap20029 static-ip ip-address 10.251.138.229 netmask 255.255.255.0 gateway 10.251.138.1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de0863ncap20030 static-ip ip-address 10.251.138.230 netmask 255.255.255.0 gateway 10.251.138.1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de0863ncap20031 static-ip ip-address 10.251.138.231 netmask 255.255.255.0 gateway 10.251.138.1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de0863ncap20032 static-ip ip-address 10.251.138.232 netmask 255.255.255.0 gateway 10.251.138.1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de0863ncap20033 static-ip ip-address 10.251.138.233 netmask 255.255.255.0 gateway 10.251.138.1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de0863ncap20034 static-ip ip-address 10.251.138.234 netmask 255.255.255.0 gateway 10.251.138.1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de0863ncap20035 static-ip ip-address 10.251.138.235 netmask 255.255.255.0 gateway 10.251.138.1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de0863ncap20036 static-ip ip-address 10.251.138.236 netmask 255.255.255.0 gateway 10.251.138.1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de0863ncap20037 static-ip ip-address 10.251.138.237 netmask 255.255.255.0 gateway 10.251.138.1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de0863ncap20038 static-ip ip-address 10.251.138.238 netmask 255.255.255.0 gateway 10.251.138.1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de0863ncap20039 static-ip ip-address 10.251.138.239 netmask 255.255.255.0 gateway 10.251.138.1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de0863ncap20040 static-ip ip-address 10.251.138.240 netmask 255.255.255.0 gateway 10.251.138.1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de0863ncap20041 static-ip ip-address 10.251.138.241 netmask 255.255.255.0 gateway 10.251.138.1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de0863ncap20042 static-ip ip-address 10.251.138.242 netmask 255.255.255.0 gateway 10.251.138.1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de0863ncap20043 static-ip ip-address 10.251.138.243 netmask 255.255.255.0 gateway 10.251.138.1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de0863ncap20044 static-ip ip-address 10.251.138.244 netmask 255.255.255.0 gateway 10.251.138.1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de0863ncap20045 static-ip ip-address 10.251.138.245 netmask 255.255.255.0 gateway 10.251.138.1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de0863ncap20046 static-ip ip-address 10.251.138.246 netmask 255.255.255.0 gateway 10.251.138.1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de0863ncap20047 static-ip ip-address 10.251.138.247 netmask 255.255.255.0 gateway 10.251.138.1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de0863ncap20048 static-ip ip-address 10.251.138.248 netmask 255.255.255.0 gateway 10.251.138.1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de0863ncap20049 static-ip ip-address 10.251.138.249 netmask 255.255.255.0 gateway 10.251.138.1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de0863ncap20050 static-ip ip-address 10.251.138.250 netmask 255.255.255.0 gateway 10.251.138.1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de0863ncap20051 static-ip ip-address 10.251.138.251 netmask 255.255.255.0 gateway 10.251.138.1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de0863ncap20052 static-ip ip-address 10.251.138.252 netmask 255.255.255.0 gateway 10.251.138.1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de0863ncap20053 static-ip ip-address 10.251.138.253 netmask 255.255.255.0 gateway 10.251.138.1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de0863ncap20054 static-ip ip-address 10.251.138.254 netmask 255.255.255.0 gateway 10.251.138.1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de0863ncap20055 static-ip ip-address 10.251.138.55 netmask 255.255.255.0 gateway 10.251.138.1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de0863ncap20056 static-ip ip-address 10.251.138.56 netmask 255.255.255.0 gateway 10.251.138.1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de0863ncap20057 static-ip ip-address 10.251.138.57 netmask 255.255.255.0 gateway 10.251.138.1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de0863ncap20058 static-ip ip-address 10.251.138.58 netmask 255.255.255.0 gateway 10.251.138.1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de0863ncap20059 static-ip ip-address 10.251.138.59 netmask 255.255.255.0 gateway 10.251.138.1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de0863ncap20060 static-ip ip-address 10.251.138.60 netmask 255.255.255.0 gateway 10.251.138.1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de0863ncap20061 static-ip ip-address 10.251.138.61 netmask 255.255.255.0 gateway 10.251.138.1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de0863ncap20062 static-ip ip-address 10.251.138.62 netmask 255.255.255.0 gateway 10.251.138.1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de0863ncap20063 static-ip ip-address 10.251.138.63 netmask 255.255.255.0 gateway 10.251.138.1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de0863ncap20064 static-ip ip-address 10.251.138.64 netmask 255.255.255.0 gateway 10.251.138.1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de0863ncap20065 static-ip ip-address 10.251.138.65 netmask 255.255.255.0 gateway 10.251.138.1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de0863ncap20066 static-ip ip-address 10.251.138.66 netmask 255.255.255.0 gateway 10.251.138.1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de0863ncap20067 static-ip ip-address 10.251.138.67 netmask 255.255.255.0 gateway 10.251.138.1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de0863ncap20068 static-ip ip-address 10.251.138.68 netmask 255.255.255.0 gateway 10.251.138.1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de0863ncap20069 static-ip ip-address 10.251.138.69 netmask 255.255.255.0 gateway 10.251.138.1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de0863ncap20001 controller primary de0863swlc20002 10.251.138.195</v>
      </c>
    </row>
    <row r="5" spans="1:1">
      <c r="A5" s="6" t="str">
        <f>CONCATENATE("ap name ",'AP-LIST_c9800'!B5," controller primary ",var_dns_wlc2," ",var_ip_wlc2)</f>
        <v>ap name de0863ncap20002 controller primary de0863swlc20002 10.251.138.195</v>
      </c>
    </row>
    <row r="6" spans="1:1">
      <c r="A6" s="6" t="str">
        <f>CONCATENATE("ap name ",'AP-LIST_c9800'!B6," controller primary ",var_dns_wlc2," ",var_ip_wlc2)</f>
        <v>ap name de0863ncap20003 controller primary de0863swlc20002 10.251.138.195</v>
      </c>
    </row>
    <row r="7" spans="1:1">
      <c r="A7" s="6" t="str">
        <f>CONCATENATE("ap name ",'AP-LIST_c9800'!B7," controller primary ",var_dns_wlc2," ",var_ip_wlc2)</f>
        <v>ap name de0863ncap20004 controller primary de0863swlc20002 10.251.138.195</v>
      </c>
    </row>
    <row r="8" spans="1:1">
      <c r="A8" s="6" t="str">
        <f>CONCATENATE("ap name ",'AP-LIST_c9800'!B8," controller primary ",var_dns_wlc2," ",var_ip_wlc2)</f>
        <v>ap name de0863ncap20005 controller primary de0863swlc20002 10.251.138.195</v>
      </c>
    </row>
    <row r="9" spans="1:1">
      <c r="A9" s="6" t="str">
        <f>CONCATENATE("ap name ",'AP-LIST_c9800'!B9," controller primary ",var_dns_wlc2," ",var_ip_wlc2)</f>
        <v>ap name de0863ncap20006 controller primary de0863swlc20002 10.251.138.195</v>
      </c>
    </row>
    <row r="10" spans="1:1">
      <c r="A10" s="6" t="str">
        <f>CONCATENATE("ap name ",'AP-LIST_c9800'!B10," controller primary ",var_dns_wlc2," ",var_ip_wlc2)</f>
        <v>ap name de0863ncap20007 controller primary de0863swlc20002 10.251.138.195</v>
      </c>
    </row>
    <row r="11" spans="1:1">
      <c r="A11" s="6" t="str">
        <f>CONCATENATE("ap name ",'AP-LIST_c9800'!B11," controller primary ",var_dns_wlc2," ",var_ip_wlc2)</f>
        <v>ap name de0863ncap20008 controller primary de0863swlc20002 10.251.138.195</v>
      </c>
    </row>
    <row r="12" spans="1:1">
      <c r="A12" s="6" t="str">
        <f>CONCATENATE("ap name ",'AP-LIST_c9800'!B12," controller primary ",var_dns_wlc2," ",var_ip_wlc2)</f>
        <v>ap name de0863ncap20009 controller primary de0863swlc20002 10.251.138.195</v>
      </c>
    </row>
    <row r="13" spans="1:1">
      <c r="A13" s="6" t="str">
        <f>CONCATENATE("ap name ",'AP-LIST_c9800'!B13," controller primary ",var_dns_wlc2," ",var_ip_wlc2)</f>
        <v>ap name de0863ncap20010 controller primary de0863swlc20002 10.251.138.195</v>
      </c>
    </row>
    <row r="14" spans="1:1">
      <c r="A14" s="6" t="str">
        <f>CONCATENATE("ap name ",'AP-LIST_c9800'!B14," controller primary ",var_dns_wlc2," ",var_ip_wlc2)</f>
        <v>ap name de0863ncap20011 controller primary de0863swlc20002 10.251.138.195</v>
      </c>
    </row>
    <row r="15" spans="1:1">
      <c r="A15" s="6" t="str">
        <f>CONCATENATE("ap name ",'AP-LIST_c9800'!B15," controller primary ",var_dns_wlc2," ",var_ip_wlc2)</f>
        <v>ap name de0863ncap20012 controller primary de0863swlc20002 10.251.138.195</v>
      </c>
    </row>
    <row r="16" spans="1:1">
      <c r="A16" s="6" t="str">
        <f>CONCATENATE("ap name ",'AP-LIST_c9800'!B16," controller primary ",var_dns_wlc2," ",var_ip_wlc2)</f>
        <v>ap name de0863ncap20013 controller primary de0863swlc20002 10.251.138.195</v>
      </c>
    </row>
    <row r="17" spans="1:1">
      <c r="A17" s="6" t="str">
        <f>CONCATENATE("ap name ",'AP-LIST_c9800'!B17," controller primary ",var_dns_wlc2," ",var_ip_wlc2)</f>
        <v>ap name de0863ncap20014 controller primary de0863swlc20002 10.251.138.195</v>
      </c>
    </row>
    <row r="18" spans="1:1">
      <c r="A18" s="6" t="str">
        <f>CONCATENATE("ap name ",'AP-LIST_c9800'!B18," controller primary ",var_dns_wlc2," ",var_ip_wlc2)</f>
        <v>ap name de0863ncap20015 controller primary de0863swlc20002 10.251.138.195</v>
      </c>
    </row>
    <row r="19" spans="1:1">
      <c r="A19" s="6" t="str">
        <f>CONCATENATE("ap name ",'AP-LIST_c9800'!B19," controller primary ",var_dns_wlc2," ",var_ip_wlc2)</f>
        <v>ap name de0863ncap20016 controller primary de0863swlc20002 10.251.138.195</v>
      </c>
    </row>
    <row r="20" spans="1:1">
      <c r="A20" s="6" t="str">
        <f>CONCATENATE("ap name ",'AP-LIST_c9800'!B20," controller primary ",var_dns_wlc2," ",var_ip_wlc2)</f>
        <v>ap name de0863ncap20017 controller primary de0863swlc20002 10.251.138.195</v>
      </c>
    </row>
    <row r="21" spans="1:1">
      <c r="A21" s="6" t="str">
        <f>CONCATENATE("ap name ",'AP-LIST_c9800'!B21," controller primary ",var_dns_wlc2," ",var_ip_wlc2)</f>
        <v>ap name de0863ncap20018 controller primary de0863swlc20002 10.251.138.195</v>
      </c>
    </row>
    <row r="22" spans="1:1">
      <c r="A22" s="6" t="str">
        <f>CONCATENATE("ap name ",'AP-LIST_c9800'!B22," controller primary ",var_dns_wlc2," ",var_ip_wlc2)</f>
        <v>ap name de0863ncap20019 controller primary de0863swlc20002 10.251.138.195</v>
      </c>
    </row>
    <row r="23" spans="1:1">
      <c r="A23" s="6" t="str">
        <f>CONCATENATE("ap name ",'AP-LIST_c9800'!B23," controller primary ",var_dns_wlc2," ",var_ip_wlc2)</f>
        <v>ap name de0863ncap20020 controller primary de0863swlc20002 10.251.138.195</v>
      </c>
    </row>
    <row r="24" spans="1:1">
      <c r="A24" s="6" t="str">
        <f>CONCATENATE("ap name ",'AP-LIST_c9800'!B24," controller primary ",var_dns_wlc2," ",var_ip_wlc2)</f>
        <v>ap name de0863ncap20021 controller primary de0863swlc20002 10.251.138.195</v>
      </c>
    </row>
    <row r="25" spans="1:1">
      <c r="A25" s="6" t="str">
        <f>CONCATENATE("ap name ",'AP-LIST_c9800'!B25," controller primary ",var_dns_wlc2," ",var_ip_wlc2)</f>
        <v>ap name de0863ncap20022 controller primary de0863swlc20002 10.251.138.195</v>
      </c>
    </row>
    <row r="26" spans="1:1">
      <c r="A26" s="6" t="str">
        <f>CONCATENATE("ap name ",'AP-LIST_c9800'!B26," controller primary ",var_dns_wlc2," ",var_ip_wlc2)</f>
        <v>ap name de0863ncap20023 controller primary de0863swlc20002 10.251.138.195</v>
      </c>
    </row>
    <row r="27" spans="1:1">
      <c r="A27" s="6" t="str">
        <f>CONCATENATE("ap name ",'AP-LIST_c9800'!B27," controller primary ",var_dns_wlc2," ",var_ip_wlc2)</f>
        <v>ap name de0863ncap20024 controller primary de0863swlc20002 10.251.138.195</v>
      </c>
    </row>
    <row r="28" spans="1:1">
      <c r="A28" s="6" t="str">
        <f>CONCATENATE("ap name ",'AP-LIST_c9800'!B28," controller primary ",var_dns_wlc2," ",var_ip_wlc2)</f>
        <v>ap name de0863ncap20025 controller primary de0863swlc20002 10.251.138.195</v>
      </c>
    </row>
    <row r="29" spans="1:1">
      <c r="A29" s="6" t="str">
        <f>CONCATENATE("ap name ",'AP-LIST_c9800'!B29," controller primary ",var_dns_wlc2," ",var_ip_wlc2)</f>
        <v>ap name de0863ncap20026 controller primary de0863swlc20002 10.251.138.195</v>
      </c>
    </row>
    <row r="30" spans="1:1">
      <c r="A30" s="6" t="str">
        <f>CONCATENATE("ap name ",'AP-LIST_c9800'!B30," controller primary ",var_dns_wlc2," ",var_ip_wlc2)</f>
        <v>ap name de0863ncap20027 controller primary de0863swlc20002 10.251.138.195</v>
      </c>
    </row>
    <row r="31" spans="1:1">
      <c r="A31" s="6" t="str">
        <f>CONCATENATE("ap name ",'AP-LIST_c9800'!B31," controller primary ",var_dns_wlc2," ",var_ip_wlc2)</f>
        <v>ap name de0863ncap20028 controller primary de0863swlc20002 10.251.138.195</v>
      </c>
    </row>
    <row r="32" spans="1:1">
      <c r="A32" s="6" t="str">
        <f>CONCATENATE("ap name ",'AP-LIST_c9800'!B32," controller primary ",var_dns_wlc2," ",var_ip_wlc2)</f>
        <v>ap name de0863ncap20029 controller primary de0863swlc20002 10.251.138.195</v>
      </c>
    </row>
    <row r="33" spans="1:1">
      <c r="A33" s="6" t="str">
        <f>CONCATENATE("ap name ",'AP-LIST_c9800'!B33," controller primary ",var_dns_wlc2," ",var_ip_wlc2)</f>
        <v>ap name de0863ncap20030 controller primary de0863swlc20002 10.251.138.195</v>
      </c>
    </row>
    <row r="34" spans="1:1">
      <c r="A34" s="6" t="str">
        <f>CONCATENATE("ap name ",'AP-LIST_c9800'!B34," controller primary ",var_dns_wlc2," ",var_ip_wlc2)</f>
        <v>ap name de0863ncap20031 controller primary de0863swlc20002 10.251.138.195</v>
      </c>
    </row>
    <row r="35" spans="1:1">
      <c r="A35" s="6" t="str">
        <f>CONCATENATE("ap name ",'AP-LIST_c9800'!B35," controller primary ",var_dns_wlc2," ",var_ip_wlc2)</f>
        <v>ap name de0863ncap20032 controller primary de0863swlc20002 10.251.138.195</v>
      </c>
    </row>
    <row r="36" spans="1:1">
      <c r="A36" s="6" t="str">
        <f>CONCATENATE("ap name ",'AP-LIST_c9800'!B36," controller primary ",var_dns_wlc2," ",var_ip_wlc2)</f>
        <v>ap name de0863ncap20033 controller primary de0863swlc20002 10.251.138.195</v>
      </c>
    </row>
    <row r="37" spans="1:1">
      <c r="A37" s="6" t="str">
        <f>CONCATENATE("ap name ",'AP-LIST_c9800'!B37," controller primary ",var_dns_wlc2," ",var_ip_wlc2)</f>
        <v>ap name de0863ncap20034 controller primary de0863swlc20002 10.251.138.195</v>
      </c>
    </row>
    <row r="38" spans="1:1">
      <c r="A38" s="6" t="str">
        <f>CONCATENATE("ap name ",'AP-LIST_c9800'!B38," controller primary ",var_dns_wlc2," ",var_ip_wlc2)</f>
        <v>ap name de0863ncap20035 controller primary de0863swlc20002 10.251.138.195</v>
      </c>
    </row>
    <row r="39" spans="1:1">
      <c r="A39" s="6" t="str">
        <f>CONCATENATE("ap name ",'AP-LIST_c9800'!B39," controller primary ",var_dns_wlc2," ",var_ip_wlc2)</f>
        <v>ap name de0863ncap20036 controller primary de0863swlc20002 10.251.138.195</v>
      </c>
    </row>
    <row r="40" spans="1:1">
      <c r="A40" s="6" t="str">
        <f>CONCATENATE("ap name ",'AP-LIST_c9800'!B40," controller primary ",var_dns_wlc2," ",var_ip_wlc2)</f>
        <v>ap name de0863ncap20037 controller primary de0863swlc20002 10.251.138.195</v>
      </c>
    </row>
    <row r="41" spans="1:1">
      <c r="A41" s="6" t="str">
        <f>CONCATENATE("ap name ",'AP-LIST_c9800'!B41," controller primary ",var_dns_wlc2," ",var_ip_wlc2)</f>
        <v>ap name de0863ncap20038 controller primary de0863swlc20002 10.251.138.195</v>
      </c>
    </row>
    <row r="42" spans="1:1">
      <c r="A42" s="6" t="str">
        <f>CONCATENATE("ap name ",'AP-LIST_c9800'!B42," controller primary ",var_dns_wlc2," ",var_ip_wlc2)</f>
        <v>ap name de0863ncap20039 controller primary de0863swlc20002 10.251.138.195</v>
      </c>
    </row>
    <row r="43" spans="1:1">
      <c r="A43" s="6" t="str">
        <f>CONCATENATE("ap name ",'AP-LIST_c9800'!B43," controller primary ",var_dns_wlc2," ",var_ip_wlc2)</f>
        <v>ap name de0863ncap20040 controller primary de0863swlc20002 10.251.138.195</v>
      </c>
    </row>
    <row r="44" spans="1:1">
      <c r="A44" s="6" t="str">
        <f>CONCATENATE("ap name ",'AP-LIST_c9800'!B44," controller primary ",var_dns_wlc2," ",var_ip_wlc2)</f>
        <v>ap name de0863ncap20041 controller primary de0863swlc20002 10.251.138.195</v>
      </c>
    </row>
    <row r="45" spans="1:1">
      <c r="A45" s="6" t="str">
        <f>CONCATENATE("ap name ",'AP-LIST_c9800'!B45," controller primary ",var_dns_wlc2," ",var_ip_wlc2)</f>
        <v>ap name de0863ncap20042 controller primary de0863swlc20002 10.251.138.195</v>
      </c>
    </row>
    <row r="46" spans="1:1">
      <c r="A46" s="6" t="str">
        <f>CONCATENATE("ap name ",'AP-LIST_c9800'!B46," controller primary ",var_dns_wlc2," ",var_ip_wlc2)</f>
        <v>ap name de0863ncap20043 controller primary de0863swlc20002 10.251.138.195</v>
      </c>
    </row>
    <row r="47" spans="1:1">
      <c r="A47" s="6" t="str">
        <f>CONCATENATE("ap name ",'AP-LIST_c9800'!B47," controller primary ",var_dns_wlc2," ",var_ip_wlc2)</f>
        <v>ap name de0863ncap20044 controller primary de0863swlc20002 10.251.138.195</v>
      </c>
    </row>
    <row r="48" spans="1:1">
      <c r="A48" s="6" t="str">
        <f>CONCATENATE("ap name ",'AP-LIST_c9800'!B48," controller primary ",var_dns_wlc2," ",var_ip_wlc2)</f>
        <v>ap name de0863ncap20045 controller primary de0863swlc20002 10.251.138.195</v>
      </c>
    </row>
    <row r="49" spans="1:1">
      <c r="A49" s="6" t="str">
        <f>CONCATENATE("ap name ",'AP-LIST_c9800'!B49," controller primary ",var_dns_wlc2," ",var_ip_wlc2)</f>
        <v>ap name de0863ncap20046 controller primary de0863swlc20002 10.251.138.195</v>
      </c>
    </row>
    <row r="50" spans="1:1">
      <c r="A50" s="6" t="str">
        <f>CONCATENATE("ap name ",'AP-LIST_c9800'!B50," controller primary ",var_dns_wlc2," ",var_ip_wlc2)</f>
        <v>ap name de0863ncap20047 controller primary de0863swlc20002 10.251.138.195</v>
      </c>
    </row>
    <row r="51" spans="1:1">
      <c r="A51" s="6" t="str">
        <f>CONCATENATE("ap name ",'AP-LIST_c9800'!B51," controller primary ",var_dns_wlc2," ",var_ip_wlc2)</f>
        <v>ap name de0863ncap20048 controller primary de0863swlc20002 10.251.138.195</v>
      </c>
    </row>
    <row r="52" spans="1:1">
      <c r="A52" s="6" t="str">
        <f>CONCATENATE("ap name ",'AP-LIST_c9800'!B52," controller primary ",var_dns_wlc2," ",var_ip_wlc2)</f>
        <v>ap name de0863ncap20049 controller primary de0863swlc20002 10.251.138.195</v>
      </c>
    </row>
    <row r="53" spans="1:1">
      <c r="A53" s="6" t="str">
        <f>CONCATENATE("ap name ",'AP-LIST_c9800'!B53," controller primary ",var_dns_wlc2," ",var_ip_wlc2)</f>
        <v>ap name de0863ncap20050 controller primary de0863swlc20002 10.251.138.195</v>
      </c>
    </row>
    <row r="54" spans="1:1">
      <c r="A54" s="6" t="str">
        <f>CONCATENATE("ap name ",'AP-LIST_c9800'!B54," controller primary ",var_dns_wlc2," ",var_ip_wlc2)</f>
        <v>ap name de0863ncap20051 controller primary de0863swlc20002 10.251.138.195</v>
      </c>
    </row>
    <row r="55" spans="1:1">
      <c r="A55" s="6" t="str">
        <f>CONCATENATE("ap name ",'AP-LIST_c9800'!B55," controller primary ",var_dns_wlc2," ",var_ip_wlc2)</f>
        <v>ap name de0863ncap20052 controller primary de0863swlc20002 10.251.138.195</v>
      </c>
    </row>
    <row r="56" spans="1:1">
      <c r="A56" s="6" t="str">
        <f>CONCATENATE("ap name ",'AP-LIST_c9800'!B56," controller primary ",var_dns_wlc2," ",var_ip_wlc2)</f>
        <v>ap name de0863ncap20053 controller primary de0863swlc20002 10.251.138.195</v>
      </c>
    </row>
    <row r="57" spans="1:1">
      <c r="A57" s="6" t="str">
        <f>CONCATENATE("ap name ",'AP-LIST_c9800'!B57," controller primary ",var_dns_wlc2," ",var_ip_wlc2)</f>
        <v>ap name de0863ncap20054 controller primary de0863swlc20002 10.251.138.195</v>
      </c>
    </row>
    <row r="58" spans="1:1">
      <c r="A58" s="6" t="str">
        <f>CONCATENATE("ap name ",'AP-LIST_c9800'!B58," controller primary ",var_dns_wlc2," ",var_ip_wlc2)</f>
        <v>ap name de0863ncap20055 controller primary de0863swlc20002 10.251.138.195</v>
      </c>
    </row>
    <row r="59" spans="1:1">
      <c r="A59" s="6" t="str">
        <f>CONCATENATE("ap name ",'AP-LIST_c9800'!B59," controller primary ",var_dns_wlc2," ",var_ip_wlc2)</f>
        <v>ap name de0863ncap20056 controller primary de0863swlc20002 10.251.138.195</v>
      </c>
    </row>
    <row r="60" spans="1:1">
      <c r="A60" s="6" t="str">
        <f>CONCATENATE("ap name ",'AP-LIST_c9800'!B60," controller primary ",var_dns_wlc2," ",var_ip_wlc2)</f>
        <v>ap name de0863ncap20057 controller primary de0863swlc20002 10.251.138.195</v>
      </c>
    </row>
    <row r="61" spans="1:1">
      <c r="A61" s="6" t="str">
        <f>CONCATENATE("ap name ",'AP-LIST_c9800'!B61," controller primary ",var_dns_wlc2," ",var_ip_wlc2)</f>
        <v>ap name de0863ncap20058 controller primary de0863swlc20002 10.251.138.195</v>
      </c>
    </row>
    <row r="62" spans="1:1">
      <c r="A62" s="6" t="str">
        <f>CONCATENATE("ap name ",'AP-LIST_c9800'!B62," controller primary ",var_dns_wlc2," ",var_ip_wlc2)</f>
        <v>ap name de0863ncap20059 controller primary de0863swlc20002 10.251.138.195</v>
      </c>
    </row>
    <row r="63" spans="1:1">
      <c r="A63" s="6" t="str">
        <f>CONCATENATE("ap name ",'AP-LIST_c9800'!B63," controller primary ",var_dns_wlc2," ",var_ip_wlc2)</f>
        <v>ap name de0863ncap20060 controller primary de0863swlc20002 10.251.138.195</v>
      </c>
    </row>
    <row r="64" spans="1:1">
      <c r="A64" s="6" t="str">
        <f>CONCATENATE("ap name ",'AP-LIST_c9800'!B64," controller primary ",var_dns_wlc2," ",var_ip_wlc2)</f>
        <v>ap name de0863ncap20061 controller primary de0863swlc20002 10.251.138.195</v>
      </c>
    </row>
    <row r="65" spans="1:1">
      <c r="A65" s="6" t="str">
        <f>CONCATENATE("ap name ",'AP-LIST_c9800'!B65," controller primary ",var_dns_wlc2," ",var_ip_wlc2)</f>
        <v>ap name de0863ncap20062 controller primary de0863swlc20002 10.251.138.195</v>
      </c>
    </row>
    <row r="66" spans="1:1">
      <c r="A66" s="6" t="str">
        <f>CONCATENATE("ap name ",'AP-LIST_c9800'!B66," controller primary ",var_dns_wlc2," ",var_ip_wlc2)</f>
        <v>ap name de0863ncap20063 controller primary de0863swlc20002 10.251.138.195</v>
      </c>
    </row>
    <row r="67" spans="1:1">
      <c r="A67" s="6" t="str">
        <f>CONCATENATE("ap name ",'AP-LIST_c9800'!B67," controller primary ",var_dns_wlc2," ",var_ip_wlc2)</f>
        <v>ap name de0863ncap20064 controller primary de0863swlc20002 10.251.138.195</v>
      </c>
    </row>
    <row r="68" spans="1:1">
      <c r="A68" s="6" t="str">
        <f>CONCATENATE("ap name ",'AP-LIST_c9800'!B68," controller primary ",var_dns_wlc2," ",var_ip_wlc2)</f>
        <v>ap name de0863ncap20065 controller primary de0863swlc20002 10.251.138.195</v>
      </c>
    </row>
    <row r="69" spans="1:1">
      <c r="A69" s="6" t="str">
        <f>CONCATENATE("ap name ",'AP-LIST_c9800'!B69," controller primary ",var_dns_wlc2," ",var_ip_wlc2)</f>
        <v>ap name de0863ncap20066 controller primary de0863swlc20002 10.251.138.195</v>
      </c>
    </row>
    <row r="70" spans="1:1">
      <c r="A70" s="6" t="str">
        <f>CONCATENATE("ap name ",'AP-LIST_c9800'!B70," controller primary ",var_dns_wlc2," ",var_ip_wlc2)</f>
        <v>ap name de0863ncap20067 controller primary de0863swlc20002 10.251.138.195</v>
      </c>
    </row>
    <row r="71" spans="1:1">
      <c r="A71" s="6" t="str">
        <f>CONCATENATE("ap name ",'AP-LIST_c9800'!B71," controller primary ",var_dns_wlc2," ",var_ip_wlc2)</f>
        <v>ap name de0863ncap20068 controller primary de0863swlc20002 10.251.138.195</v>
      </c>
    </row>
    <row r="72" spans="1:1">
      <c r="A72" s="6" t="str">
        <f>CONCATENATE("ap name ",'AP-LIST_c9800'!B72," controller primary ",var_dns_wlc2," ",var_ip_wlc2)</f>
        <v>ap name de0863ncap20069 controller primary de0863swlc20002 10.251.138.195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1490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de0863ncap20001 static-ip domain fc.de.bauhaus.intra</v>
      </c>
    </row>
    <row r="5" spans="1:1">
      <c r="A5" s="6" t="str">
        <f>CONCATENATE("ap name ",'AP-LIST_c9800'!B5," static-ip domain ",var_domain_nl)</f>
        <v>ap name de0863ncap20002 static-ip domain fc.de.bauhaus.intra</v>
      </c>
    </row>
    <row r="6" spans="1:1">
      <c r="A6" s="6" t="str">
        <f>CONCATENATE("ap name ",'AP-LIST_c9800'!B6," static-ip domain ",var_domain_nl)</f>
        <v>ap name de0863ncap20003 static-ip domain fc.de.bauhaus.intra</v>
      </c>
    </row>
    <row r="7" spans="1:1">
      <c r="A7" s="6" t="str">
        <f>CONCATENATE("ap name ",'AP-LIST_c9800'!B7," static-ip domain ",var_domain_nl)</f>
        <v>ap name de0863ncap20004 static-ip domain fc.de.bauhaus.intra</v>
      </c>
    </row>
    <row r="8" spans="1:1">
      <c r="A8" s="6" t="str">
        <f>CONCATENATE("ap name ",'AP-LIST_c9800'!B8," static-ip domain ",var_domain_nl)</f>
        <v>ap name de0863ncap20005 static-ip domain fc.de.bauhaus.intra</v>
      </c>
    </row>
    <row r="9" spans="1:1">
      <c r="A9" s="6" t="str">
        <f>CONCATENATE("ap name ",'AP-LIST_c9800'!B9," static-ip domain ",var_domain_nl)</f>
        <v>ap name de0863ncap20006 static-ip domain fc.de.bauhaus.intra</v>
      </c>
    </row>
    <row r="10" spans="1:1">
      <c r="A10" s="6" t="str">
        <f>CONCATENATE("ap name ",'AP-LIST_c9800'!B10," static-ip domain ",var_domain_nl)</f>
        <v>ap name de0863ncap20007 static-ip domain fc.de.bauhaus.intra</v>
      </c>
    </row>
    <row r="11" spans="1:1">
      <c r="A11" s="6" t="str">
        <f>CONCATENATE("ap name ",'AP-LIST_c9800'!B11," static-ip domain ",var_domain_nl)</f>
        <v>ap name de0863ncap20008 static-ip domain fc.de.bauhaus.intra</v>
      </c>
    </row>
    <row r="12" spans="1:1">
      <c r="A12" s="6" t="str">
        <f>CONCATENATE("ap name ",'AP-LIST_c9800'!B12," static-ip domain ",var_domain_nl)</f>
        <v>ap name de0863ncap20009 static-ip domain fc.de.bauhaus.intra</v>
      </c>
    </row>
    <row r="13" spans="1:1">
      <c r="A13" s="6" t="str">
        <f>CONCATENATE("ap name ",'AP-LIST_c9800'!B13," static-ip domain ",var_domain_nl)</f>
        <v>ap name de0863ncap20010 static-ip domain fc.de.bauhaus.intra</v>
      </c>
    </row>
    <row r="14" spans="1:1">
      <c r="A14" s="6" t="str">
        <f>CONCATENATE("ap name ",'AP-LIST_c9800'!B14," static-ip domain ",var_domain_nl)</f>
        <v>ap name de0863ncap20011 static-ip domain fc.de.bauhaus.intra</v>
      </c>
    </row>
    <row r="15" spans="1:1">
      <c r="A15" s="6" t="str">
        <f>CONCATENATE("ap name ",'AP-LIST_c9800'!B15," static-ip domain ",var_domain_nl)</f>
        <v>ap name de0863ncap20012 static-ip domain fc.de.bauhaus.intra</v>
      </c>
    </row>
    <row r="16" spans="1:1">
      <c r="A16" s="6" t="str">
        <f>CONCATENATE("ap name ",'AP-LIST_c9800'!B16," static-ip domain ",var_domain_nl)</f>
        <v>ap name de0863ncap20013 static-ip domain fc.de.bauhaus.intra</v>
      </c>
    </row>
    <row r="17" spans="1:1">
      <c r="A17" s="6" t="str">
        <f>CONCATENATE("ap name ",'AP-LIST_c9800'!B17," static-ip domain ",var_domain_nl)</f>
        <v>ap name de0863ncap20014 static-ip domain fc.de.bauhaus.intra</v>
      </c>
    </row>
    <row r="18" spans="1:1">
      <c r="A18" s="6" t="str">
        <f>CONCATENATE("ap name ",'AP-LIST_c9800'!B18," static-ip domain ",var_domain_nl)</f>
        <v>ap name de0863ncap20015 static-ip domain fc.de.bauhaus.intra</v>
      </c>
    </row>
    <row r="19" spans="1:1">
      <c r="A19" s="6" t="str">
        <f>CONCATENATE("ap name ",'AP-LIST_c9800'!B19," static-ip domain ",var_domain_nl)</f>
        <v>ap name de0863ncap20016 static-ip domain fc.de.bauhaus.intra</v>
      </c>
    </row>
    <row r="20" spans="1:1">
      <c r="A20" s="6" t="str">
        <f>CONCATENATE("ap name ",'AP-LIST_c9800'!B20," static-ip domain ",var_domain_nl)</f>
        <v>ap name de0863ncap20017 static-ip domain fc.de.bauhaus.intra</v>
      </c>
    </row>
    <row r="21" spans="1:1">
      <c r="A21" s="6" t="str">
        <f>CONCATENATE("ap name ",'AP-LIST_c9800'!B21," static-ip domain ",var_domain_nl)</f>
        <v>ap name de0863ncap20018 static-ip domain fc.de.bauhaus.intra</v>
      </c>
    </row>
    <row r="22" spans="1:1">
      <c r="A22" s="6" t="str">
        <f>CONCATENATE("ap name ",'AP-LIST_c9800'!B22," static-ip domain ",var_domain_nl)</f>
        <v>ap name de0863ncap20019 static-ip domain fc.de.bauhaus.intra</v>
      </c>
    </row>
    <row r="23" spans="1:1">
      <c r="A23" s="6" t="str">
        <f>CONCATENATE("ap name ",'AP-LIST_c9800'!B23," static-ip domain ",var_domain_nl)</f>
        <v>ap name de0863ncap20020 static-ip domain fc.de.bauhaus.intra</v>
      </c>
    </row>
    <row r="24" spans="1:1">
      <c r="A24" s="6" t="str">
        <f>CONCATENATE("ap name ",'AP-LIST_c9800'!B24," static-ip domain ",var_domain_nl)</f>
        <v>ap name de0863ncap20021 static-ip domain fc.de.bauhaus.intra</v>
      </c>
    </row>
    <row r="25" spans="1:1">
      <c r="A25" s="6" t="str">
        <f>CONCATENATE("ap name ",'AP-LIST_c9800'!B25," static-ip domain ",var_domain_nl)</f>
        <v>ap name de0863ncap20022 static-ip domain fc.de.bauhaus.intra</v>
      </c>
    </row>
    <row r="26" spans="1:1">
      <c r="A26" s="6" t="str">
        <f>CONCATENATE("ap name ",'AP-LIST_c9800'!B26," static-ip domain ",var_domain_nl)</f>
        <v>ap name de0863ncap20023 static-ip domain fc.de.bauhaus.intra</v>
      </c>
    </row>
    <row r="27" spans="1:1">
      <c r="A27" s="6" t="str">
        <f>CONCATENATE("ap name ",'AP-LIST_c9800'!B27," static-ip domain ",var_domain_nl)</f>
        <v>ap name de0863ncap20024 static-ip domain fc.de.bauhaus.intra</v>
      </c>
    </row>
    <row r="28" spans="1:1">
      <c r="A28" s="6" t="str">
        <f>CONCATENATE("ap name ",'AP-LIST_c9800'!B28," static-ip domain ",var_domain_nl)</f>
        <v>ap name de0863ncap20025 static-ip domain fc.de.bauhaus.intra</v>
      </c>
    </row>
    <row r="29" spans="1:1">
      <c r="A29" s="6" t="str">
        <f>CONCATENATE("ap name ",'AP-LIST_c9800'!B29," static-ip domain ",var_domain_nl)</f>
        <v>ap name de0863ncap20026 static-ip domain fc.de.bauhaus.intra</v>
      </c>
    </row>
    <row r="30" spans="1:1">
      <c r="A30" s="6" t="str">
        <f>CONCATENATE("ap name ",'AP-LIST_c9800'!B30," static-ip domain ",var_domain_nl)</f>
        <v>ap name de0863ncap20027 static-ip domain fc.de.bauhaus.intra</v>
      </c>
    </row>
    <row r="31" spans="1:1">
      <c r="A31" s="6" t="str">
        <f>CONCATENATE("ap name ",'AP-LIST_c9800'!B31," static-ip domain ",var_domain_nl)</f>
        <v>ap name de0863ncap20028 static-ip domain fc.de.bauhaus.intra</v>
      </c>
    </row>
    <row r="32" spans="1:1">
      <c r="A32" s="6" t="str">
        <f>CONCATENATE("ap name ",'AP-LIST_c9800'!B32," static-ip domain ",var_domain_nl)</f>
        <v>ap name de0863ncap20029 static-ip domain fc.de.bauhaus.intra</v>
      </c>
    </row>
    <row r="33" spans="1:1">
      <c r="A33" s="6" t="str">
        <f>CONCATENATE("ap name ",'AP-LIST_c9800'!B33," static-ip domain ",var_domain_nl)</f>
        <v>ap name de0863ncap20030 static-ip domain fc.de.bauhaus.intra</v>
      </c>
    </row>
    <row r="34" spans="1:1">
      <c r="A34" s="6" t="str">
        <f>CONCATENATE("ap name ",'AP-LIST_c9800'!B34," static-ip domain ",var_domain_nl)</f>
        <v>ap name de0863ncap20031 static-ip domain fc.de.bauhaus.intra</v>
      </c>
    </row>
    <row r="35" spans="1:1">
      <c r="A35" s="6" t="str">
        <f>CONCATENATE("ap name ",'AP-LIST_c9800'!B35," static-ip domain ",var_domain_nl)</f>
        <v>ap name de0863ncap20032 static-ip domain fc.de.bauhaus.intra</v>
      </c>
    </row>
    <row r="36" spans="1:1">
      <c r="A36" s="6" t="str">
        <f>CONCATENATE("ap name ",'AP-LIST_c9800'!B36," static-ip domain ",var_domain_nl)</f>
        <v>ap name de0863ncap20033 static-ip domain fc.de.bauhaus.intra</v>
      </c>
    </row>
    <row r="37" spans="1:1">
      <c r="A37" s="6" t="str">
        <f>CONCATENATE("ap name ",'AP-LIST_c9800'!B37," static-ip domain ",var_domain_nl)</f>
        <v>ap name de0863ncap20034 static-ip domain fc.de.bauhaus.intra</v>
      </c>
    </row>
    <row r="38" spans="1:1">
      <c r="A38" s="6" t="str">
        <f>CONCATENATE("ap name ",'AP-LIST_c9800'!B38," static-ip domain ",var_domain_nl)</f>
        <v>ap name de0863ncap20035 static-ip domain fc.de.bauhaus.intra</v>
      </c>
    </row>
    <row r="39" spans="1:1">
      <c r="A39" s="6" t="str">
        <f>CONCATENATE("ap name ",'AP-LIST_c9800'!B39," static-ip domain ",var_domain_nl)</f>
        <v>ap name de0863ncap20036 static-ip domain fc.de.bauhaus.intra</v>
      </c>
    </row>
    <row r="40" spans="1:1">
      <c r="A40" s="6" t="str">
        <f>CONCATENATE("ap name ",'AP-LIST_c9800'!B40," static-ip domain ",var_domain_nl)</f>
        <v>ap name de0863ncap20037 static-ip domain fc.de.bauhaus.intra</v>
      </c>
    </row>
    <row r="41" spans="1:1">
      <c r="A41" s="6" t="str">
        <f>CONCATENATE("ap name ",'AP-LIST_c9800'!B41," static-ip domain ",var_domain_nl)</f>
        <v>ap name de0863ncap20038 static-ip domain fc.de.bauhaus.intra</v>
      </c>
    </row>
    <row r="42" spans="1:1">
      <c r="A42" s="6" t="str">
        <f>CONCATENATE("ap name ",'AP-LIST_c9800'!B42," static-ip domain ",var_domain_nl)</f>
        <v>ap name de0863ncap20039 static-ip domain fc.de.bauhaus.intra</v>
      </c>
    </row>
    <row r="43" spans="1:1">
      <c r="A43" s="6" t="str">
        <f>CONCATENATE("ap name ",'AP-LIST_c9800'!B43," static-ip domain ",var_domain_nl)</f>
        <v>ap name de0863ncap20040 static-ip domain fc.de.bauhaus.intra</v>
      </c>
    </row>
    <row r="44" spans="1:1">
      <c r="A44" s="6" t="str">
        <f>CONCATENATE("ap name ",'AP-LIST_c9800'!B44," static-ip domain ",var_domain_nl)</f>
        <v>ap name de0863ncap20041 static-ip domain fc.de.bauhaus.intra</v>
      </c>
    </row>
    <row r="45" spans="1:1">
      <c r="A45" s="6" t="str">
        <f>CONCATENATE("ap name ",'AP-LIST_c9800'!B45," static-ip domain ",var_domain_nl)</f>
        <v>ap name de0863ncap20042 static-ip domain fc.de.bauhaus.intra</v>
      </c>
    </row>
    <row r="46" spans="1:1">
      <c r="A46" s="6" t="str">
        <f>CONCATENATE("ap name ",'AP-LIST_c9800'!B46," static-ip domain ",var_domain_nl)</f>
        <v>ap name de0863ncap20043 static-ip domain fc.de.bauhaus.intra</v>
      </c>
    </row>
    <row r="47" spans="1:1">
      <c r="A47" s="6" t="str">
        <f>CONCATENATE("ap name ",'AP-LIST_c9800'!B47," static-ip domain ",var_domain_nl)</f>
        <v>ap name de0863ncap20044 static-ip domain fc.de.bauhaus.intra</v>
      </c>
    </row>
    <row r="48" spans="1:1">
      <c r="A48" s="6" t="str">
        <f>CONCATENATE("ap name ",'AP-LIST_c9800'!B48," static-ip domain ",var_domain_nl)</f>
        <v>ap name de0863ncap20045 static-ip domain fc.de.bauhaus.intra</v>
      </c>
    </row>
    <row r="49" spans="1:1">
      <c r="A49" s="6" t="str">
        <f>CONCATENATE("ap name ",'AP-LIST_c9800'!B49," static-ip domain ",var_domain_nl)</f>
        <v>ap name de0863ncap20046 static-ip domain fc.de.bauhaus.intra</v>
      </c>
    </row>
    <row r="50" spans="1:1">
      <c r="A50" s="6" t="str">
        <f>CONCATENATE("ap name ",'AP-LIST_c9800'!B50," static-ip domain ",var_domain_nl)</f>
        <v>ap name de0863ncap20047 static-ip domain fc.de.bauhaus.intra</v>
      </c>
    </row>
    <row r="51" spans="1:1">
      <c r="A51" s="6" t="str">
        <f>CONCATENATE("ap name ",'AP-LIST_c9800'!B51," static-ip domain ",var_domain_nl)</f>
        <v>ap name de0863ncap20048 static-ip domain fc.de.bauhaus.intra</v>
      </c>
    </row>
    <row r="52" spans="1:1">
      <c r="A52" s="6" t="str">
        <f>CONCATENATE("ap name ",'AP-LIST_c9800'!B52," static-ip domain ",var_domain_nl)</f>
        <v>ap name de0863ncap20049 static-ip domain fc.de.bauhaus.intra</v>
      </c>
    </row>
    <row r="53" spans="1:1">
      <c r="A53" s="6" t="str">
        <f>CONCATENATE("ap name ",'AP-LIST_c9800'!B53," static-ip domain ",var_domain_nl)</f>
        <v>ap name de0863ncap20050 static-ip domain fc.de.bauhaus.intra</v>
      </c>
    </row>
    <row r="54" spans="1:1">
      <c r="A54" s="6" t="str">
        <f>CONCATENATE("ap name ",'AP-LIST_c9800'!B54," static-ip domain ",var_domain_nl)</f>
        <v>ap name de0863ncap20051 static-ip domain fc.de.bauhaus.intra</v>
      </c>
    </row>
    <row r="55" spans="1:1">
      <c r="A55" s="6" t="str">
        <f>CONCATENATE("ap name ",'AP-LIST_c9800'!B55," static-ip domain ",var_domain_nl)</f>
        <v>ap name de0863ncap20052 static-ip domain fc.de.bauhaus.intra</v>
      </c>
    </row>
    <row r="56" spans="1:1">
      <c r="A56" s="6" t="str">
        <f>CONCATENATE("ap name ",'AP-LIST_c9800'!B56," static-ip domain ",var_domain_nl)</f>
        <v>ap name de0863ncap20053 static-ip domain fc.de.bauhaus.intra</v>
      </c>
    </row>
    <row r="57" spans="1:1">
      <c r="A57" s="6" t="str">
        <f>CONCATENATE("ap name ",'AP-LIST_c9800'!B57," static-ip domain ",var_domain_nl)</f>
        <v>ap name de0863ncap20054 static-ip domain fc.de.bauhaus.intra</v>
      </c>
    </row>
    <row r="58" spans="1:1">
      <c r="A58" s="6" t="str">
        <f>CONCATENATE("ap name ",'AP-LIST_c9800'!B58," static-ip domain ",var_domain_nl)</f>
        <v>ap name de0863ncap20055 static-ip domain fc.de.bauhaus.intra</v>
      </c>
    </row>
    <row r="59" spans="1:1">
      <c r="A59" s="6" t="str">
        <f>CONCATENATE("ap name ",'AP-LIST_c9800'!B59," static-ip domain ",var_domain_nl)</f>
        <v>ap name de0863ncap20056 static-ip domain fc.de.bauhaus.intra</v>
      </c>
    </row>
    <row r="60" spans="1:1">
      <c r="A60" s="6" t="str">
        <f>CONCATENATE("ap name ",'AP-LIST_c9800'!B60," static-ip domain ",var_domain_nl)</f>
        <v>ap name de0863ncap20057 static-ip domain fc.de.bauhaus.intra</v>
      </c>
    </row>
    <row r="61" spans="1:1">
      <c r="A61" s="6" t="str">
        <f>CONCATENATE("ap name ",'AP-LIST_c9800'!B61," static-ip domain ",var_domain_nl)</f>
        <v>ap name de0863ncap20058 static-ip domain fc.de.bauhaus.intra</v>
      </c>
    </row>
    <row r="62" spans="1:1">
      <c r="A62" s="6" t="str">
        <f>CONCATENATE("ap name ",'AP-LIST_c9800'!B62," static-ip domain ",var_domain_nl)</f>
        <v>ap name de0863ncap20059 static-ip domain fc.de.bauhaus.intra</v>
      </c>
    </row>
    <row r="63" spans="1:1">
      <c r="A63" s="6" t="str">
        <f>CONCATENATE("ap name ",'AP-LIST_c9800'!B63," static-ip domain ",var_domain_nl)</f>
        <v>ap name de0863ncap20060 static-ip domain fc.de.bauhaus.intra</v>
      </c>
    </row>
    <row r="64" spans="1:1">
      <c r="A64" s="6" t="str">
        <f>CONCATENATE("ap name ",'AP-LIST_c9800'!B64," static-ip domain ",var_domain_nl)</f>
        <v>ap name de0863ncap20061 static-ip domain fc.de.bauhaus.intra</v>
      </c>
    </row>
    <row r="65" spans="1:1">
      <c r="A65" s="6" t="str">
        <f>CONCATENATE("ap name ",'AP-LIST_c9800'!B65," static-ip domain ",var_domain_nl)</f>
        <v>ap name de0863ncap20062 static-ip domain fc.de.bauhaus.intra</v>
      </c>
    </row>
    <row r="66" spans="1:1">
      <c r="A66" s="6" t="str">
        <f>CONCATENATE("ap name ",'AP-LIST_c9800'!B66," static-ip domain ",var_domain_nl)</f>
        <v>ap name de0863ncap20063 static-ip domain fc.de.bauhaus.intra</v>
      </c>
    </row>
    <row r="67" spans="1:1">
      <c r="A67" s="6" t="str">
        <f>CONCATENATE("ap name ",'AP-LIST_c9800'!B67," static-ip domain ",var_domain_nl)</f>
        <v>ap name de0863ncap20064 static-ip domain fc.de.bauhaus.intra</v>
      </c>
    </row>
    <row r="68" spans="1:1">
      <c r="A68" s="6" t="str">
        <f>CONCATENATE("ap name ",'AP-LIST_c9800'!B68," static-ip domain ",var_domain_nl)</f>
        <v>ap name de0863ncap20065 static-ip domain fc.de.bauhaus.intra</v>
      </c>
    </row>
    <row r="69" spans="1:1">
      <c r="A69" s="6" t="str">
        <f>CONCATENATE("ap name ",'AP-LIST_c9800'!B69," static-ip domain ",var_domain_nl)</f>
        <v>ap name de0863ncap20066 static-ip domain fc.de.bauhaus.intra</v>
      </c>
    </row>
    <row r="70" spans="1:1">
      <c r="A70" s="6" t="str">
        <f>CONCATENATE("ap name ",'AP-LIST_c9800'!B70," static-ip domain ",var_domain_nl)</f>
        <v>ap name de0863ncap20067 static-ip domain fc.de.bauhaus.intra</v>
      </c>
    </row>
    <row r="71" spans="1:1">
      <c r="A71" s="6" t="str">
        <f>CONCATENATE("ap name ",'AP-LIST_c9800'!B71," static-ip domain ",var_domain_nl)</f>
        <v>ap name de0863ncap20068 static-ip domain fc.de.bauhaus.intra</v>
      </c>
    </row>
    <row r="72" spans="1:1">
      <c r="A72" s="6" t="str">
        <f>CONCATENATE("ap name ",'AP-LIST_c9800'!B72," static-ip domain ",var_domain_nl)</f>
        <v>ap name de0863ncap20069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1491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de0863ncap20001 static-ip nameserver 172.16.138.11</v>
      </c>
    </row>
    <row r="5" spans="1:1">
      <c r="A5" s="6" t="str">
        <f>CONCATENATE("ap name ",'AP-LIST_c9800'!B5," static-ip nameserver ",var_ip_dns1)</f>
        <v>ap name de0863ncap20002 static-ip nameserver 172.16.138.11</v>
      </c>
    </row>
    <row r="6" spans="1:1">
      <c r="A6" s="6" t="str">
        <f>CONCATENATE("ap name ",'AP-LIST_c9800'!B6," static-ip nameserver ",var_ip_dns1)</f>
        <v>ap name de0863ncap20003 static-ip nameserver 172.16.138.11</v>
      </c>
    </row>
    <row r="7" spans="1:1">
      <c r="A7" s="6" t="str">
        <f>CONCATENATE("ap name ",'AP-LIST_c9800'!B7," static-ip nameserver ",var_ip_dns1)</f>
        <v>ap name de0863ncap20004 static-ip nameserver 172.16.138.11</v>
      </c>
    </row>
    <row r="8" spans="1:1">
      <c r="A8" s="6" t="str">
        <f>CONCATENATE("ap name ",'AP-LIST_c9800'!B8," static-ip nameserver ",var_ip_dns1)</f>
        <v>ap name de0863ncap20005 static-ip nameserver 172.16.138.11</v>
      </c>
    </row>
    <row r="9" spans="1:1">
      <c r="A9" s="6" t="str">
        <f>CONCATENATE("ap name ",'AP-LIST_c9800'!B9," static-ip nameserver ",var_ip_dns1)</f>
        <v>ap name de0863ncap20006 static-ip nameserver 172.16.138.11</v>
      </c>
    </row>
    <row r="10" spans="1:1">
      <c r="A10" s="6" t="str">
        <f>CONCATENATE("ap name ",'AP-LIST_c9800'!B10," static-ip nameserver ",var_ip_dns1)</f>
        <v>ap name de0863ncap20007 static-ip nameserver 172.16.138.11</v>
      </c>
    </row>
    <row r="11" spans="1:1">
      <c r="A11" s="6" t="str">
        <f>CONCATENATE("ap name ",'AP-LIST_c9800'!B11," static-ip nameserver ",var_ip_dns1)</f>
        <v>ap name de0863ncap20008 static-ip nameserver 172.16.138.11</v>
      </c>
    </row>
    <row r="12" spans="1:1">
      <c r="A12" s="6" t="str">
        <f>CONCATENATE("ap name ",'AP-LIST_c9800'!B12," static-ip nameserver ",var_ip_dns1)</f>
        <v>ap name de0863ncap20009 static-ip nameserver 172.16.138.11</v>
      </c>
    </row>
    <row r="13" spans="1:1">
      <c r="A13" s="6" t="str">
        <f>CONCATENATE("ap name ",'AP-LIST_c9800'!B13," static-ip nameserver ",var_ip_dns1)</f>
        <v>ap name de0863ncap20010 static-ip nameserver 172.16.138.11</v>
      </c>
    </row>
    <row r="14" spans="1:1">
      <c r="A14" s="6" t="str">
        <f>CONCATENATE("ap name ",'AP-LIST_c9800'!B14," static-ip nameserver ",var_ip_dns1)</f>
        <v>ap name de0863ncap20011 static-ip nameserver 172.16.138.11</v>
      </c>
    </row>
    <row r="15" spans="1:1">
      <c r="A15" s="6" t="str">
        <f>CONCATENATE("ap name ",'AP-LIST_c9800'!B15," static-ip nameserver ",var_ip_dns1)</f>
        <v>ap name de0863ncap20012 static-ip nameserver 172.16.138.11</v>
      </c>
    </row>
    <row r="16" spans="1:1">
      <c r="A16" s="6" t="str">
        <f>CONCATENATE("ap name ",'AP-LIST_c9800'!B16," static-ip nameserver ",var_ip_dns1)</f>
        <v>ap name de0863ncap20013 static-ip nameserver 172.16.138.11</v>
      </c>
    </row>
    <row r="17" spans="1:1">
      <c r="A17" s="6" t="str">
        <f>CONCATENATE("ap name ",'AP-LIST_c9800'!B17," static-ip nameserver ",var_ip_dns1)</f>
        <v>ap name de0863ncap20014 static-ip nameserver 172.16.138.11</v>
      </c>
    </row>
    <row r="18" spans="1:1">
      <c r="A18" s="6" t="str">
        <f>CONCATENATE("ap name ",'AP-LIST_c9800'!B18," static-ip nameserver ",var_ip_dns1)</f>
        <v>ap name de0863ncap20015 static-ip nameserver 172.16.138.11</v>
      </c>
    </row>
    <row r="19" spans="1:1">
      <c r="A19" s="6" t="str">
        <f>CONCATENATE("ap name ",'AP-LIST_c9800'!B19," static-ip nameserver ",var_ip_dns1)</f>
        <v>ap name de0863ncap20016 static-ip nameserver 172.16.138.11</v>
      </c>
    </row>
    <row r="20" spans="1:1">
      <c r="A20" s="6" t="str">
        <f>CONCATENATE("ap name ",'AP-LIST_c9800'!B20," static-ip nameserver ",var_ip_dns1)</f>
        <v>ap name de0863ncap20017 static-ip nameserver 172.16.138.11</v>
      </c>
    </row>
    <row r="21" spans="1:1">
      <c r="A21" s="6" t="str">
        <f>CONCATENATE("ap name ",'AP-LIST_c9800'!B21," static-ip nameserver ",var_ip_dns1)</f>
        <v>ap name de0863ncap20018 static-ip nameserver 172.16.138.11</v>
      </c>
    </row>
    <row r="22" spans="1:1">
      <c r="A22" s="6" t="str">
        <f>CONCATENATE("ap name ",'AP-LIST_c9800'!B22," static-ip nameserver ",var_ip_dns1)</f>
        <v>ap name de0863ncap20019 static-ip nameserver 172.16.138.11</v>
      </c>
    </row>
    <row r="23" spans="1:1">
      <c r="A23" s="6" t="str">
        <f>CONCATENATE("ap name ",'AP-LIST_c9800'!B23," static-ip nameserver ",var_ip_dns1)</f>
        <v>ap name de0863ncap20020 static-ip nameserver 172.16.138.11</v>
      </c>
    </row>
    <row r="24" spans="1:1">
      <c r="A24" s="6" t="str">
        <f>CONCATENATE("ap name ",'AP-LIST_c9800'!B24," static-ip nameserver ",var_ip_dns1)</f>
        <v>ap name de0863ncap20021 static-ip nameserver 172.16.138.11</v>
      </c>
    </row>
    <row r="25" spans="1:1">
      <c r="A25" s="6" t="str">
        <f>CONCATENATE("ap name ",'AP-LIST_c9800'!B25," static-ip nameserver ",var_ip_dns1)</f>
        <v>ap name de0863ncap20022 static-ip nameserver 172.16.138.11</v>
      </c>
    </row>
    <row r="26" spans="1:1">
      <c r="A26" s="6" t="str">
        <f>CONCATENATE("ap name ",'AP-LIST_c9800'!B26," static-ip nameserver ",var_ip_dns1)</f>
        <v>ap name de0863ncap20023 static-ip nameserver 172.16.138.11</v>
      </c>
    </row>
    <row r="27" spans="1:1">
      <c r="A27" s="6" t="str">
        <f>CONCATENATE("ap name ",'AP-LIST_c9800'!B27," static-ip nameserver ",var_ip_dns1)</f>
        <v>ap name de0863ncap20024 static-ip nameserver 172.16.138.11</v>
      </c>
    </row>
    <row r="28" spans="1:1">
      <c r="A28" s="6" t="str">
        <f>CONCATENATE("ap name ",'AP-LIST_c9800'!B28," static-ip nameserver ",var_ip_dns1)</f>
        <v>ap name de0863ncap20025 static-ip nameserver 172.16.138.11</v>
      </c>
    </row>
    <row r="29" spans="1:1">
      <c r="A29" s="6" t="str">
        <f>CONCATENATE("ap name ",'AP-LIST_c9800'!B29," static-ip nameserver ",var_ip_dns1)</f>
        <v>ap name de0863ncap20026 static-ip nameserver 172.16.138.11</v>
      </c>
    </row>
    <row r="30" spans="1:1">
      <c r="A30" s="6" t="str">
        <f>CONCATENATE("ap name ",'AP-LIST_c9800'!B30," static-ip nameserver ",var_ip_dns1)</f>
        <v>ap name de0863ncap20027 static-ip nameserver 172.16.138.11</v>
      </c>
    </row>
    <row r="31" spans="1:1">
      <c r="A31" s="6" t="str">
        <f>CONCATENATE("ap name ",'AP-LIST_c9800'!B31," static-ip nameserver ",var_ip_dns1)</f>
        <v>ap name de0863ncap20028 static-ip nameserver 172.16.138.11</v>
      </c>
    </row>
    <row r="32" spans="1:1">
      <c r="A32" s="6" t="str">
        <f>CONCATENATE("ap name ",'AP-LIST_c9800'!B32," static-ip nameserver ",var_ip_dns1)</f>
        <v>ap name de0863ncap20029 static-ip nameserver 172.16.138.11</v>
      </c>
    </row>
    <row r="33" spans="1:1">
      <c r="A33" s="6" t="str">
        <f>CONCATENATE("ap name ",'AP-LIST_c9800'!B33," static-ip nameserver ",var_ip_dns1)</f>
        <v>ap name de0863ncap20030 static-ip nameserver 172.16.138.11</v>
      </c>
    </row>
    <row r="34" spans="1:1">
      <c r="A34" s="6" t="str">
        <f>CONCATENATE("ap name ",'AP-LIST_c9800'!B34," static-ip nameserver ",var_ip_dns1)</f>
        <v>ap name de0863ncap20031 static-ip nameserver 172.16.138.11</v>
      </c>
    </row>
    <row r="35" spans="1:1">
      <c r="A35" s="6" t="str">
        <f>CONCATENATE("ap name ",'AP-LIST_c9800'!B35," static-ip nameserver ",var_ip_dns1)</f>
        <v>ap name de0863ncap20032 static-ip nameserver 172.16.138.11</v>
      </c>
    </row>
    <row r="36" spans="1:1">
      <c r="A36" s="6" t="str">
        <f>CONCATENATE("ap name ",'AP-LIST_c9800'!B36," static-ip nameserver ",var_ip_dns1)</f>
        <v>ap name de0863ncap20033 static-ip nameserver 172.16.138.11</v>
      </c>
    </row>
    <row r="37" spans="1:1">
      <c r="A37" s="6" t="str">
        <f>CONCATENATE("ap name ",'AP-LIST_c9800'!B37," static-ip nameserver ",var_ip_dns1)</f>
        <v>ap name de0863ncap20034 static-ip nameserver 172.16.138.11</v>
      </c>
    </row>
    <row r="38" spans="1:1">
      <c r="A38" s="6" t="str">
        <f>CONCATENATE("ap name ",'AP-LIST_c9800'!B38," static-ip nameserver ",var_ip_dns1)</f>
        <v>ap name de0863ncap20035 static-ip nameserver 172.16.138.11</v>
      </c>
    </row>
    <row r="39" spans="1:1">
      <c r="A39" s="6" t="str">
        <f>CONCATENATE("ap name ",'AP-LIST_c9800'!B39," static-ip nameserver ",var_ip_dns1)</f>
        <v>ap name de0863ncap20036 static-ip nameserver 172.16.138.11</v>
      </c>
    </row>
    <row r="40" spans="1:1">
      <c r="A40" s="6" t="str">
        <f>CONCATENATE("ap name ",'AP-LIST_c9800'!B40," static-ip nameserver ",var_ip_dns1)</f>
        <v>ap name de0863ncap20037 static-ip nameserver 172.16.138.11</v>
      </c>
    </row>
    <row r="41" spans="1:1">
      <c r="A41" s="6" t="str">
        <f>CONCATENATE("ap name ",'AP-LIST_c9800'!B41," static-ip nameserver ",var_ip_dns1)</f>
        <v>ap name de0863ncap20038 static-ip nameserver 172.16.138.11</v>
      </c>
    </row>
    <row r="42" spans="1:1">
      <c r="A42" s="6" t="str">
        <f>CONCATENATE("ap name ",'AP-LIST_c9800'!B42," static-ip nameserver ",var_ip_dns1)</f>
        <v>ap name de0863ncap20039 static-ip nameserver 172.16.138.11</v>
      </c>
    </row>
    <row r="43" spans="1:1">
      <c r="A43" s="6" t="str">
        <f>CONCATENATE("ap name ",'AP-LIST_c9800'!B43," static-ip nameserver ",var_ip_dns1)</f>
        <v>ap name de0863ncap20040 static-ip nameserver 172.16.138.11</v>
      </c>
    </row>
    <row r="44" spans="1:1">
      <c r="A44" s="6" t="str">
        <f>CONCATENATE("ap name ",'AP-LIST_c9800'!B44," static-ip nameserver ",var_ip_dns1)</f>
        <v>ap name de0863ncap20041 static-ip nameserver 172.16.138.11</v>
      </c>
    </row>
    <row r="45" spans="1:1">
      <c r="A45" s="6" t="str">
        <f>CONCATENATE("ap name ",'AP-LIST_c9800'!B45," static-ip nameserver ",var_ip_dns1)</f>
        <v>ap name de0863ncap20042 static-ip nameserver 172.16.138.11</v>
      </c>
    </row>
    <row r="46" spans="1:1">
      <c r="A46" s="6" t="str">
        <f>CONCATENATE("ap name ",'AP-LIST_c9800'!B46," static-ip nameserver ",var_ip_dns1)</f>
        <v>ap name de0863ncap20043 static-ip nameserver 172.16.138.11</v>
      </c>
    </row>
    <row r="47" spans="1:1">
      <c r="A47" s="6" t="str">
        <f>CONCATENATE("ap name ",'AP-LIST_c9800'!B47," static-ip nameserver ",var_ip_dns1)</f>
        <v>ap name de0863ncap20044 static-ip nameserver 172.16.138.11</v>
      </c>
    </row>
    <row r="48" spans="1:1">
      <c r="A48" s="6" t="str">
        <f>CONCATENATE("ap name ",'AP-LIST_c9800'!B48," static-ip nameserver ",var_ip_dns1)</f>
        <v>ap name de0863ncap20045 static-ip nameserver 172.16.138.11</v>
      </c>
    </row>
    <row r="49" spans="1:1">
      <c r="A49" s="6" t="str">
        <f>CONCATENATE("ap name ",'AP-LIST_c9800'!B49," static-ip nameserver ",var_ip_dns1)</f>
        <v>ap name de0863ncap20046 static-ip nameserver 172.16.138.11</v>
      </c>
    </row>
    <row r="50" spans="1:1">
      <c r="A50" s="6" t="str">
        <f>CONCATENATE("ap name ",'AP-LIST_c9800'!B50," static-ip nameserver ",var_ip_dns1)</f>
        <v>ap name de0863ncap20047 static-ip nameserver 172.16.138.11</v>
      </c>
    </row>
    <row r="51" spans="1:1">
      <c r="A51" s="6" t="str">
        <f>CONCATENATE("ap name ",'AP-LIST_c9800'!B51," static-ip nameserver ",var_ip_dns1)</f>
        <v>ap name de0863ncap20048 static-ip nameserver 172.16.138.11</v>
      </c>
    </row>
    <row r="52" spans="1:1">
      <c r="A52" s="6" t="str">
        <f>CONCATENATE("ap name ",'AP-LIST_c9800'!B52," static-ip nameserver ",var_ip_dns1)</f>
        <v>ap name de0863ncap20049 static-ip nameserver 172.16.138.11</v>
      </c>
    </row>
    <row r="53" spans="1:1">
      <c r="A53" s="6" t="str">
        <f>CONCATENATE("ap name ",'AP-LIST_c9800'!B53," static-ip nameserver ",var_ip_dns1)</f>
        <v>ap name de0863ncap20050 static-ip nameserver 172.16.138.11</v>
      </c>
    </row>
    <row r="54" spans="1:1">
      <c r="A54" s="6" t="str">
        <f>CONCATENATE("ap name ",'AP-LIST_c9800'!B54," static-ip nameserver ",var_ip_dns1)</f>
        <v>ap name de0863ncap20051 static-ip nameserver 172.16.138.11</v>
      </c>
    </row>
    <row r="55" spans="1:1">
      <c r="A55" s="6" t="str">
        <f>CONCATENATE("ap name ",'AP-LIST_c9800'!B55," static-ip nameserver ",var_ip_dns1)</f>
        <v>ap name de0863ncap20052 static-ip nameserver 172.16.138.11</v>
      </c>
    </row>
    <row r="56" spans="1:1">
      <c r="A56" s="6" t="str">
        <f>CONCATENATE("ap name ",'AP-LIST_c9800'!B56," static-ip nameserver ",var_ip_dns1)</f>
        <v>ap name de0863ncap20053 static-ip nameserver 172.16.138.11</v>
      </c>
    </row>
    <row r="57" spans="1:1">
      <c r="A57" s="6" t="str">
        <f>CONCATENATE("ap name ",'AP-LIST_c9800'!B57," static-ip nameserver ",var_ip_dns1)</f>
        <v>ap name de0863ncap20054 static-ip nameserver 172.16.138.11</v>
      </c>
    </row>
    <row r="58" spans="1:1">
      <c r="A58" s="6" t="str">
        <f>CONCATENATE("ap name ",'AP-LIST_c9800'!B58," static-ip nameserver ",var_ip_dns1)</f>
        <v>ap name de0863ncap20055 static-ip nameserver 172.16.138.11</v>
      </c>
    </row>
    <row r="59" spans="1:1">
      <c r="A59" s="6" t="str">
        <f>CONCATENATE("ap name ",'AP-LIST_c9800'!B59," static-ip nameserver ",var_ip_dns1)</f>
        <v>ap name de0863ncap20056 static-ip nameserver 172.16.138.11</v>
      </c>
    </row>
    <row r="60" spans="1:1">
      <c r="A60" s="6" t="str">
        <f>CONCATENATE("ap name ",'AP-LIST_c9800'!B60," static-ip nameserver ",var_ip_dns1)</f>
        <v>ap name de0863ncap20057 static-ip nameserver 172.16.138.11</v>
      </c>
    </row>
    <row r="61" spans="1:1">
      <c r="A61" s="6" t="str">
        <f>CONCATENATE("ap name ",'AP-LIST_c9800'!B61," static-ip nameserver ",var_ip_dns1)</f>
        <v>ap name de0863ncap20058 static-ip nameserver 172.16.138.11</v>
      </c>
    </row>
    <row r="62" spans="1:1">
      <c r="A62" s="6" t="str">
        <f>CONCATENATE("ap name ",'AP-LIST_c9800'!B62," static-ip nameserver ",var_ip_dns1)</f>
        <v>ap name de0863ncap20059 static-ip nameserver 172.16.138.11</v>
      </c>
    </row>
    <row r="63" spans="1:1">
      <c r="A63" s="6" t="str">
        <f>CONCATENATE("ap name ",'AP-LIST_c9800'!B63," static-ip nameserver ",var_ip_dns1)</f>
        <v>ap name de0863ncap20060 static-ip nameserver 172.16.138.11</v>
      </c>
    </row>
    <row r="64" spans="1:1">
      <c r="A64" s="6" t="str">
        <f>CONCATENATE("ap name ",'AP-LIST_c9800'!B64," static-ip nameserver ",var_ip_dns1)</f>
        <v>ap name de0863ncap20061 static-ip nameserver 172.16.138.11</v>
      </c>
    </row>
    <row r="65" spans="1:1">
      <c r="A65" s="6" t="str">
        <f>CONCATENATE("ap name ",'AP-LIST_c9800'!B65," static-ip nameserver ",var_ip_dns1)</f>
        <v>ap name de0863ncap20062 static-ip nameserver 172.16.138.11</v>
      </c>
    </row>
    <row r="66" spans="1:1">
      <c r="A66" s="6" t="str">
        <f>CONCATENATE("ap name ",'AP-LIST_c9800'!B66," static-ip nameserver ",var_ip_dns1)</f>
        <v>ap name de0863ncap20063 static-ip nameserver 172.16.138.11</v>
      </c>
    </row>
    <row r="67" spans="1:1">
      <c r="A67" s="6" t="str">
        <f>CONCATENATE("ap name ",'AP-LIST_c9800'!B67," static-ip nameserver ",var_ip_dns1)</f>
        <v>ap name de0863ncap20064 static-ip nameserver 172.16.138.11</v>
      </c>
    </row>
    <row r="68" spans="1:1">
      <c r="A68" s="6" t="str">
        <f>CONCATENATE("ap name ",'AP-LIST_c9800'!B68," static-ip nameserver ",var_ip_dns1)</f>
        <v>ap name de0863ncap20065 static-ip nameserver 172.16.138.11</v>
      </c>
    </row>
    <row r="69" spans="1:1">
      <c r="A69" s="6" t="str">
        <f>CONCATENATE("ap name ",'AP-LIST_c9800'!B69," static-ip nameserver ",var_ip_dns1)</f>
        <v>ap name de0863ncap20066 static-ip nameserver 172.16.138.11</v>
      </c>
    </row>
    <row r="70" spans="1:1">
      <c r="A70" s="6" t="str">
        <f>CONCATENATE("ap name ",'AP-LIST_c9800'!B70," static-ip nameserver ",var_ip_dns1)</f>
        <v>ap name de0863ncap20067 static-ip nameserver 172.16.138.11</v>
      </c>
    </row>
    <row r="71" spans="1:1">
      <c r="A71" s="6" t="str">
        <f>CONCATENATE("ap name ",'AP-LIST_c9800'!B71," static-ip nameserver ",var_ip_dns1)</f>
        <v>ap name de0863ncap20068 static-ip nameserver 172.16.138.11</v>
      </c>
    </row>
    <row r="72" spans="1:1">
      <c r="A72" s="6" t="str">
        <f>CONCATENATE("ap name ",'AP-LIST_c9800'!B72," static-ip nameserver ",var_ip_dns1)</f>
        <v>ap name de0863ncap20069 static-ip nameserver 172.16.138.11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1497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1381</v>
      </c>
    </row>
    <row r="5" spans="1:1">
      <c r="A5" s="103" t="str">
        <f>CONCATENATE("config ap primary-base ",var_dns_wlc2," ",'AP-LIST_c9800'!B4," ",var_ip_wlc2)</f>
        <v>config ap primary-base de0863swlc20002 de0863ncap20001 10.251.138.195</v>
      </c>
    </row>
    <row r="6" spans="1:1">
      <c r="A6" s="103" t="str">
        <f>CONCATENATE("config ap primary-base ",var_dns_wlc2," ",'AP-LIST_c9800'!B5," ",var_ip_wlc2)</f>
        <v>config ap primary-base de0863swlc20002 de0863ncap20002 10.251.138.195</v>
      </c>
    </row>
    <row r="7" spans="1:1">
      <c r="A7" s="103" t="str">
        <f>CONCATENATE("config ap primary-base ",var_dns_wlc2," ",'AP-LIST_c9800'!B6," ",var_ip_wlc2)</f>
        <v>config ap primary-base de0863swlc20002 de0863ncap20003 10.251.138.195</v>
      </c>
    </row>
    <row r="8" spans="1:1">
      <c r="A8" s="103" t="str">
        <f>CONCATENATE("config ap primary-base ",var_dns_wlc2," ",'AP-LIST_c9800'!B7," ",var_ip_wlc2)</f>
        <v>config ap primary-base de0863swlc20002 de0863ncap20004 10.251.138.195</v>
      </c>
    </row>
    <row r="9" spans="1:1">
      <c r="A9" s="103" t="str">
        <f>CONCATENATE("config ap primary-base ",var_dns_wlc2," ",'AP-LIST_c9800'!B8," ",var_ip_wlc2)</f>
        <v>config ap primary-base de0863swlc20002 de0863ncap20005 10.251.138.195</v>
      </c>
    </row>
    <row r="10" spans="1:1">
      <c r="A10" s="103" t="str">
        <f>CONCATENATE("config ap primary-base ",var_dns_wlc2," ",'AP-LIST_c9800'!B9," ",var_ip_wlc2)</f>
        <v>config ap primary-base de0863swlc20002 de0863ncap20006 10.251.138.195</v>
      </c>
    </row>
    <row r="11" spans="1:1">
      <c r="A11" s="103" t="str">
        <f>CONCATENATE("config ap primary-base ",var_dns_wlc2," ",'AP-LIST_c9800'!B10," ",var_ip_wlc2)</f>
        <v>config ap primary-base de0863swlc20002 de0863ncap20007 10.251.138.195</v>
      </c>
    </row>
    <row r="12" spans="1:1">
      <c r="A12" s="103" t="str">
        <f>CONCATENATE("config ap primary-base ",var_dns_wlc2," ",'AP-LIST_c9800'!B11," ",var_ip_wlc2)</f>
        <v>config ap primary-base de0863swlc20002 de0863ncap20008 10.251.138.195</v>
      </c>
    </row>
    <row r="13" spans="1:1">
      <c r="A13" s="103" t="str">
        <f>CONCATENATE("config ap primary-base ",var_dns_wlc2," ",'AP-LIST_c9800'!B12," ",var_ip_wlc2)</f>
        <v>config ap primary-base de0863swlc20002 de0863ncap20009 10.251.138.195</v>
      </c>
    </row>
    <row r="14" spans="1:1">
      <c r="A14" s="103" t="str">
        <f>CONCATENATE("config ap primary-base ",var_dns_wlc2," ",'AP-LIST_c9800'!B13," ",var_ip_wlc2)</f>
        <v>config ap primary-base de0863swlc20002 de0863ncap20010 10.251.138.195</v>
      </c>
    </row>
    <row r="15" spans="1:1">
      <c r="A15" s="103" t="str">
        <f>CONCATENATE("config ap primary-base ",var_dns_wlc2," ",'AP-LIST_c9800'!B14," ",var_ip_wlc2)</f>
        <v>config ap primary-base de0863swlc20002 de0863ncap20011 10.251.138.195</v>
      </c>
    </row>
    <row r="16" spans="1:1">
      <c r="A16" s="103" t="str">
        <f>CONCATENATE("config ap primary-base ",var_dns_wlc2," ",'AP-LIST_c9800'!B15," ",var_ip_wlc2)</f>
        <v>config ap primary-base de0863swlc20002 de0863ncap20012 10.251.138.195</v>
      </c>
    </row>
    <row r="17" spans="1:1">
      <c r="A17" s="103" t="str">
        <f>CONCATENATE("config ap primary-base ",var_dns_wlc2," ",'AP-LIST_c9800'!B16," ",var_ip_wlc2)</f>
        <v>config ap primary-base de0863swlc20002 de0863ncap20013 10.251.138.195</v>
      </c>
    </row>
    <row r="18" spans="1:1">
      <c r="A18" s="103" t="str">
        <f>CONCATENATE("config ap primary-base ",var_dns_wlc2," ",'AP-LIST_c9800'!B17," ",var_ip_wlc2)</f>
        <v>config ap primary-base de0863swlc20002 de0863ncap20014 10.251.138.195</v>
      </c>
    </row>
    <row r="19" spans="1:1">
      <c r="A19" s="103" t="str">
        <f>CONCATENATE("config ap primary-base ",var_dns_wlc2," ",'AP-LIST_c9800'!B18," ",var_ip_wlc2)</f>
        <v>config ap primary-base de0863swlc20002 de0863ncap20015 10.251.138.195</v>
      </c>
    </row>
    <row r="20" spans="1:1">
      <c r="A20" s="103" t="str">
        <f>CONCATENATE("config ap primary-base ",var_dns_wlc2," ",'AP-LIST_c9800'!B19," ",var_ip_wlc2)</f>
        <v>config ap primary-base de0863swlc20002 de0863ncap20016 10.251.138.195</v>
      </c>
    </row>
    <row r="21" spans="1:1">
      <c r="A21" s="103" t="str">
        <f>CONCATENATE("config ap primary-base ",var_dns_wlc2," ",'AP-LIST_c9800'!B20," ",var_ip_wlc2)</f>
        <v>config ap primary-base de0863swlc20002 de0863ncap20017 10.251.138.195</v>
      </c>
    </row>
    <row r="22" spans="1:1">
      <c r="A22" s="103" t="str">
        <f>CONCATENATE("config ap primary-base ",var_dns_wlc2," ",'AP-LIST_c9800'!B21," ",var_ip_wlc2)</f>
        <v>config ap primary-base de0863swlc20002 de0863ncap20018 10.251.138.195</v>
      </c>
    </row>
    <row r="23" spans="1:1">
      <c r="A23" s="103" t="str">
        <f>CONCATENATE("config ap primary-base ",var_dns_wlc2," ",'AP-LIST_c9800'!B22," ",var_ip_wlc2)</f>
        <v>config ap primary-base de0863swlc20002 de0863ncap20019 10.251.138.195</v>
      </c>
    </row>
    <row r="24" spans="1:1">
      <c r="A24" s="103" t="str">
        <f>CONCATENATE("config ap primary-base ",var_dns_wlc2," ",'AP-LIST_c9800'!B23," ",var_ip_wlc2)</f>
        <v>config ap primary-base de0863swlc20002 de0863ncap20020 10.251.138.195</v>
      </c>
    </row>
    <row r="25" spans="1:1">
      <c r="A25" s="103" t="str">
        <f>CONCATENATE("config ap primary-base ",var_dns_wlc2," ",'AP-LIST_c9800'!B24," ",var_ip_wlc2)</f>
        <v>config ap primary-base de0863swlc20002 de0863ncap20021 10.251.138.195</v>
      </c>
    </row>
    <row r="26" spans="1:1">
      <c r="A26" s="103" t="str">
        <f>CONCATENATE("config ap primary-base ",var_dns_wlc2," ",'AP-LIST_c9800'!B25," ",var_ip_wlc2)</f>
        <v>config ap primary-base de0863swlc20002 de0863ncap20022 10.251.138.195</v>
      </c>
    </row>
    <row r="27" spans="1:1">
      <c r="A27" s="103" t="str">
        <f>CONCATENATE("config ap primary-base ",var_dns_wlc2," ",'AP-LIST_c9800'!B26," ",var_ip_wlc2)</f>
        <v>config ap primary-base de0863swlc20002 de0863ncap20023 10.251.138.195</v>
      </c>
    </row>
    <row r="28" spans="1:1">
      <c r="A28" s="103" t="str">
        <f>CONCATENATE("config ap primary-base ",var_dns_wlc2," ",'AP-LIST_c9800'!B27," ",var_ip_wlc2)</f>
        <v>config ap primary-base de0863swlc20002 de0863ncap20024 10.251.138.195</v>
      </c>
    </row>
    <row r="29" spans="1:1">
      <c r="A29" s="103" t="str">
        <f>CONCATENATE("config ap primary-base ",var_dns_wlc2," ",'AP-LIST_c9800'!B28," ",var_ip_wlc2)</f>
        <v>config ap primary-base de0863swlc20002 de0863ncap20025 10.251.138.195</v>
      </c>
    </row>
    <row r="30" spans="1:1">
      <c r="A30" s="103" t="str">
        <f>CONCATENATE("config ap primary-base ",var_dns_wlc2," ",'AP-LIST_c9800'!B29," ",var_ip_wlc2)</f>
        <v>config ap primary-base de0863swlc20002 de0863ncap20026 10.251.138.195</v>
      </c>
    </row>
    <row r="31" spans="1:1">
      <c r="A31" s="103" t="str">
        <f>CONCATENATE("config ap primary-base ",var_dns_wlc2," ",'AP-LIST_c9800'!B30," ",var_ip_wlc2)</f>
        <v>config ap primary-base de0863swlc20002 de0863ncap20027 10.251.138.195</v>
      </c>
    </row>
    <row r="32" spans="1:1">
      <c r="A32" s="103" t="str">
        <f>CONCATENATE("config ap primary-base ",var_dns_wlc2," ",'AP-LIST_c9800'!B31," ",var_ip_wlc2)</f>
        <v>config ap primary-base de0863swlc20002 de0863ncap20028 10.251.138.195</v>
      </c>
    </row>
    <row r="33" spans="1:1">
      <c r="A33" s="103" t="str">
        <f>CONCATENATE("config ap primary-base ",var_dns_wlc2," ",'AP-LIST_c9800'!B32," ",var_ip_wlc2)</f>
        <v>config ap primary-base de0863swlc20002 de0863ncap20029 10.251.138.195</v>
      </c>
    </row>
    <row r="34" spans="1:1">
      <c r="A34" s="103" t="str">
        <f>CONCATENATE("config ap primary-base ",var_dns_wlc2," ",'AP-LIST_c9800'!B33," ",var_ip_wlc2)</f>
        <v>config ap primary-base de0863swlc20002 de0863ncap20030 10.251.138.195</v>
      </c>
    </row>
    <row r="35" spans="1:1">
      <c r="A35" s="103" t="str">
        <f>CONCATENATE("config ap primary-base ",var_dns_wlc2," ",'AP-LIST_c9800'!B34," ",var_ip_wlc2)</f>
        <v>config ap primary-base de0863swlc20002 de0863ncap20031 10.251.138.195</v>
      </c>
    </row>
    <row r="36" spans="1:1">
      <c r="A36" s="103" t="str">
        <f>CONCATENATE("config ap primary-base ",var_dns_wlc2," ",'AP-LIST_c9800'!B35," ",var_ip_wlc2)</f>
        <v>config ap primary-base de0863swlc20002 de0863ncap20032 10.251.138.195</v>
      </c>
    </row>
    <row r="37" spans="1:1">
      <c r="A37" s="103" t="str">
        <f>CONCATENATE("config ap primary-base ",var_dns_wlc2," ",'AP-LIST_c9800'!B36," ",var_ip_wlc2)</f>
        <v>config ap primary-base de0863swlc20002 de0863ncap20033 10.251.138.195</v>
      </c>
    </row>
    <row r="38" spans="1:1">
      <c r="A38" s="103" t="str">
        <f>CONCATENATE("config ap primary-base ",var_dns_wlc2," ",'AP-LIST_c9800'!B37," ",var_ip_wlc2)</f>
        <v>config ap primary-base de0863swlc20002 de0863ncap20034 10.251.138.195</v>
      </c>
    </row>
    <row r="39" spans="1:1">
      <c r="A39" s="103" t="str">
        <f>CONCATENATE("config ap primary-base ",var_dns_wlc2," ",'AP-LIST_c9800'!B38," ",var_ip_wlc2)</f>
        <v>config ap primary-base de0863swlc20002 de0863ncap20035 10.251.138.195</v>
      </c>
    </row>
    <row r="40" spans="1:1">
      <c r="A40" s="103" t="str">
        <f>CONCATENATE("config ap primary-base ",var_dns_wlc2," ",'AP-LIST_c9800'!B39," ",var_ip_wlc2)</f>
        <v>config ap primary-base de0863swlc20002 de0863ncap20036 10.251.138.195</v>
      </c>
    </row>
    <row r="41" spans="1:1">
      <c r="A41" s="103" t="str">
        <f>CONCATENATE("config ap primary-base ",var_dns_wlc2," ",'AP-LIST_c9800'!B40," ",var_ip_wlc2)</f>
        <v>config ap primary-base de0863swlc20002 de0863ncap20037 10.251.138.195</v>
      </c>
    </row>
    <row r="42" spans="1:1">
      <c r="A42" s="103" t="str">
        <f>CONCATENATE("config ap primary-base ",var_dns_wlc2," ",'AP-LIST_c9800'!B41," ",var_ip_wlc2)</f>
        <v>config ap primary-base de0863swlc20002 de0863ncap20038 10.251.138.195</v>
      </c>
    </row>
    <row r="43" spans="1:1">
      <c r="A43" s="103" t="str">
        <f>CONCATENATE("config ap primary-base ",var_dns_wlc2," ",'AP-LIST_c9800'!B42," ",var_ip_wlc2)</f>
        <v>config ap primary-base de0863swlc20002 de0863ncap20039 10.251.138.195</v>
      </c>
    </row>
    <row r="44" spans="1:1">
      <c r="A44" s="103" t="str">
        <f>CONCATENATE("config ap primary-base ",var_dns_wlc2," ",'AP-LIST_c9800'!B43," ",var_ip_wlc2)</f>
        <v>config ap primary-base de0863swlc20002 de0863ncap20040 10.251.138.195</v>
      </c>
    </row>
    <row r="45" spans="1:1">
      <c r="A45" s="103" t="str">
        <f>CONCATENATE("config ap primary-base ",var_dns_wlc2," ",'AP-LIST_c9800'!B44," ",var_ip_wlc2)</f>
        <v>config ap primary-base de0863swlc20002 de0863ncap20041 10.251.138.195</v>
      </c>
    </row>
    <row r="46" spans="1:1">
      <c r="A46" s="103" t="str">
        <f>CONCATENATE("config ap primary-base ",var_dns_wlc2," ",'AP-LIST_c9800'!B45," ",var_ip_wlc2)</f>
        <v>config ap primary-base de0863swlc20002 de0863ncap20042 10.251.138.195</v>
      </c>
    </row>
    <row r="47" spans="1:1">
      <c r="A47" s="103" t="str">
        <f>CONCATENATE("config ap primary-base ",var_dns_wlc2," ",'AP-LIST_c9800'!B46," ",var_ip_wlc2)</f>
        <v>config ap primary-base de0863swlc20002 de0863ncap20043 10.251.138.195</v>
      </c>
    </row>
    <row r="48" spans="1:1">
      <c r="A48" s="103" t="str">
        <f>CONCATENATE("config ap primary-base ",var_dns_wlc2," ",'AP-LIST_c9800'!B47," ",var_ip_wlc2)</f>
        <v>config ap primary-base de0863swlc20002 de0863ncap20044 10.251.138.195</v>
      </c>
    </row>
    <row r="49" spans="1:1">
      <c r="A49" s="103" t="str">
        <f>CONCATENATE("config ap primary-base ",var_dns_wlc2," ",'AP-LIST_c9800'!B48," ",var_ip_wlc2)</f>
        <v>config ap primary-base de0863swlc20002 de0863ncap20045 10.251.138.195</v>
      </c>
    </row>
    <row r="50" spans="1:1">
      <c r="A50" s="103" t="str">
        <f>CONCATENATE("config ap primary-base ",var_dns_wlc2," ",'AP-LIST_c9800'!B49," ",var_ip_wlc2)</f>
        <v>config ap primary-base de0863swlc20002 de0863ncap20046 10.251.138.195</v>
      </c>
    </row>
    <row r="51" spans="1:1">
      <c r="A51" s="103" t="str">
        <f>CONCATENATE("config ap primary-base ",var_dns_wlc2," ",'AP-LIST_c9800'!B50," ",var_ip_wlc2)</f>
        <v>config ap primary-base de0863swlc20002 de0863ncap20047 10.251.138.195</v>
      </c>
    </row>
    <row r="52" spans="1:1">
      <c r="A52" s="103" t="str">
        <f>CONCATENATE("config ap primary-base ",var_dns_wlc2," ",'AP-LIST_c9800'!B51," ",var_ip_wlc2)</f>
        <v>config ap primary-base de0863swlc20002 de0863ncap20048 10.251.138.195</v>
      </c>
    </row>
    <row r="53" spans="1:1">
      <c r="A53" s="103" t="str">
        <f>CONCATENATE("config ap primary-base ",var_dns_wlc2," ",'AP-LIST_c9800'!B52," ",var_ip_wlc2)</f>
        <v>config ap primary-base de0863swlc20002 de0863ncap20049 10.251.138.195</v>
      </c>
    </row>
    <row r="54" spans="1:1">
      <c r="A54" s="103" t="str">
        <f>CONCATENATE("config ap primary-base ",var_dns_wlc2," ",'AP-LIST_c9800'!B53," ",var_ip_wlc2)</f>
        <v>config ap primary-base de0863swlc20002 de0863ncap20050 10.251.138.195</v>
      </c>
    </row>
    <row r="55" spans="1:1">
      <c r="A55" s="103" t="str">
        <f>CONCATENATE("config ap primary-base ",var_dns_wlc2," ",'AP-LIST_c9800'!B54," ",var_ip_wlc2)</f>
        <v>config ap primary-base de0863swlc20002 de0863ncap20051 10.251.138.195</v>
      </c>
    </row>
    <row r="56" spans="1:1">
      <c r="A56" s="103" t="str">
        <f>CONCATENATE("config ap primary-base ",var_dns_wlc2," ",'AP-LIST_c9800'!B55," ",var_ip_wlc2)</f>
        <v>config ap primary-base de0863swlc20002 de0863ncap20052 10.251.138.195</v>
      </c>
    </row>
    <row r="57" spans="1:1">
      <c r="A57" s="103" t="str">
        <f>CONCATENATE("config ap primary-base ",var_dns_wlc2," ",'AP-LIST_c9800'!B56," ",var_ip_wlc2)</f>
        <v>config ap primary-base de0863swlc20002 de0863ncap20053 10.251.138.195</v>
      </c>
    </row>
    <row r="58" spans="1:1">
      <c r="A58" s="103" t="str">
        <f>CONCATENATE("config ap primary-base ",var_dns_wlc2," ",'AP-LIST_c9800'!B57," ",var_ip_wlc2)</f>
        <v>config ap primary-base de0863swlc20002 de0863ncap20054 10.251.138.195</v>
      </c>
    </row>
    <row r="59" spans="1:1">
      <c r="A59" s="103" t="str">
        <f>CONCATENATE("config ap primary-base ",var_dns_wlc2," ",'AP-LIST_c9800'!B58," ",var_ip_wlc2)</f>
        <v>config ap primary-base de0863swlc20002 de0863ncap20055 10.251.138.195</v>
      </c>
    </row>
    <row r="60" spans="1:1">
      <c r="A60" s="103" t="str">
        <f>CONCATENATE("config ap primary-base ",var_dns_wlc2," ",'AP-LIST_c9800'!B59," ",var_ip_wlc2)</f>
        <v>config ap primary-base de0863swlc20002 de0863ncap20056 10.251.138.195</v>
      </c>
    </row>
    <row r="61" spans="1:1">
      <c r="A61" s="103" t="str">
        <f>CONCATENATE("config ap primary-base ",var_dns_wlc2," ",'AP-LIST_c9800'!B60," ",var_ip_wlc2)</f>
        <v>config ap primary-base de0863swlc20002 de0863ncap20057 10.251.138.195</v>
      </c>
    </row>
    <row r="62" spans="1:1">
      <c r="A62" s="103" t="str">
        <f>CONCATENATE("config ap primary-base ",var_dns_wlc2," ",'AP-LIST_c9800'!B61," ",var_ip_wlc2)</f>
        <v>config ap primary-base de0863swlc20002 de0863ncap20058 10.251.138.195</v>
      </c>
    </row>
    <row r="63" spans="1:1">
      <c r="A63" s="103" t="str">
        <f>CONCATENATE("config ap primary-base ",var_dns_wlc2," ",'AP-LIST_c9800'!B62," ",var_ip_wlc2)</f>
        <v>config ap primary-base de0863swlc20002 de0863ncap20059 10.251.138.195</v>
      </c>
    </row>
    <row r="64" spans="1:1">
      <c r="A64" s="103" t="str">
        <f>CONCATENATE("config ap primary-base ",var_dns_wlc2," ",'AP-LIST_c9800'!B63," ",var_ip_wlc2)</f>
        <v>config ap primary-base de0863swlc20002 de0863ncap20060 10.251.138.195</v>
      </c>
    </row>
    <row r="65" spans="1:1">
      <c r="A65" s="103" t="str">
        <f>CONCATENATE("config ap primary-base ",var_dns_wlc2," ",'AP-LIST_c9800'!B64," ",var_ip_wlc2)</f>
        <v>config ap primary-base de0863swlc20002 de0863ncap20061 10.251.138.195</v>
      </c>
    </row>
    <row r="66" spans="1:1">
      <c r="A66" s="103" t="str">
        <f>CONCATENATE("config ap primary-base ",var_dns_wlc2," ",'AP-LIST_c9800'!B65," ",var_ip_wlc2)</f>
        <v>config ap primary-base de0863swlc20002 de0863ncap20062 10.251.138.195</v>
      </c>
    </row>
    <row r="67" spans="1:1">
      <c r="A67" s="103" t="str">
        <f>CONCATENATE("config ap primary-base ",var_dns_wlc2," ",'AP-LIST_c9800'!B66," ",var_ip_wlc2)</f>
        <v>config ap primary-base de0863swlc20002 de0863ncap20063 10.251.138.195</v>
      </c>
    </row>
    <row r="68" spans="1:1">
      <c r="A68" s="103" t="str">
        <f>CONCATENATE("config ap primary-base ",var_dns_wlc2," ",'AP-LIST_c9800'!B67," ",var_ip_wlc2)</f>
        <v>config ap primary-base de0863swlc20002 de0863ncap20064 10.251.138.195</v>
      </c>
    </row>
    <row r="69" spans="1:1">
      <c r="A69" s="103" t="str">
        <f>CONCATENATE("config ap primary-base ",var_dns_wlc2," ",'AP-LIST_c9800'!B68," ",var_ip_wlc2)</f>
        <v>config ap primary-base de0863swlc20002 de0863ncap20065 10.251.138.195</v>
      </c>
    </row>
    <row r="70" spans="1:1">
      <c r="A70" s="103" t="str">
        <f>CONCATENATE("config ap primary-base ",var_dns_wlc2," ",'AP-LIST_c9800'!B69," ",var_ip_wlc2)</f>
        <v>config ap primary-base de0863swlc20002 de0863ncap20066 10.251.138.195</v>
      </c>
    </row>
    <row r="71" spans="1:1">
      <c r="A71" s="103" t="str">
        <f>CONCATENATE("config ap primary-base ",var_dns_wlc2," ",'AP-LIST_c9800'!B70," ",var_ip_wlc2)</f>
        <v>config ap primary-base de0863swlc20002 de0863ncap20067 10.251.138.195</v>
      </c>
    </row>
    <row r="72" spans="1:1">
      <c r="A72" s="103" t="str">
        <f>CONCATENATE("config ap primary-base ",var_dns_wlc2," ",'AP-LIST_c9800'!B71," ",var_ip_wlc2)</f>
        <v>config ap primary-base de0863swlc20002 de0863ncap20068 10.251.138.195</v>
      </c>
    </row>
    <row r="73" spans="1:1">
      <c r="A73" s="103" t="str">
        <f>CONCATENATE("config ap primary-base ",var_dns_wlc2," ",'AP-LIST_c9800'!B72," ",var_ip_wlc2)</f>
        <v>config ap primary-base de0863swlc20002 de0863ncap20069 10.251.138.195</v>
      </c>
    </row>
    <row r="74" spans="1:1">
      <c r="A74" s="103" t="str">
        <f>CONCATENATE("config ap primary-base ",var_dns_wlc2," ",'AP-LIST_c9800'!B73," ",var_ip_wlc2)</f>
        <v>config ap primary-base de0863swlc20002 # no free IP 10.251.138.195</v>
      </c>
    </row>
    <row r="75" spans="1:1">
      <c r="A75" s="103" t="str">
        <f>CONCATENATE("config ap primary-base ",var_dns_wlc2," ",'AP-LIST_c9800'!B74," ",var_ip_wlc2)</f>
        <v>config ap primary-base de0863swlc20002 # no free IP 10.251.138.195</v>
      </c>
    </row>
    <row r="76" spans="1:1">
      <c r="A76" s="103" t="str">
        <f>CONCATENATE("config ap primary-base ",var_dns_wlc2," ",'AP-LIST_c9800'!B75," ",var_ip_wlc2)</f>
        <v>config ap primary-base de0863swlc20002 # no free IP 10.251.138.195</v>
      </c>
    </row>
    <row r="77" spans="1:1">
      <c r="A77" s="103" t="str">
        <f>CONCATENATE("config ap primary-base ",var_dns_wlc2," ",'AP-LIST_c9800'!B76," ",var_ip_wlc2)</f>
        <v>config ap primary-base de0863swlc20002 # no free IP 10.251.138.195</v>
      </c>
    </row>
    <row r="78" spans="1:1">
      <c r="A78" s="103" t="str">
        <f>CONCATENATE("config ap primary-base ",var_dns_wlc2," ",'AP-LIST_c9800'!B77," ",var_ip_wlc2)</f>
        <v>config ap primary-base de0863swlc20002 # no free IP 10.251.138.195</v>
      </c>
    </row>
    <row r="79" spans="1:1">
      <c r="A79" s="103" t="str">
        <f>CONCATENATE("config ap primary-base ",var_dns_wlc2," ",'AP-LIST_c9800'!B78," ",var_ip_wlc2)</f>
        <v>config ap primary-base de0863swlc20002 # no free IP 10.251.138.195</v>
      </c>
    </row>
    <row r="80" spans="1:1">
      <c r="A80" s="103" t="str">
        <f>CONCATENATE("config ap primary-base ",var_dns_wlc2," ",'AP-LIST_c9800'!B79," ",var_ip_wlc2)</f>
        <v>config ap primary-base de0863swlc20002 # no free IP 10.251.138.195</v>
      </c>
    </row>
    <row r="81" spans="1:1">
      <c r="A81" s="103" t="str">
        <f>CONCATENATE("config ap primary-base ",var_dns_wlc2," ",'AP-LIST_c9800'!B80," ",var_ip_wlc2)</f>
        <v>config ap primary-base de0863swlc20002 # no free IP 10.251.138.195</v>
      </c>
    </row>
    <row r="82" spans="1:1">
      <c r="A82" s="103" t="str">
        <f>CONCATENATE("config ap primary-base ",var_dns_wlc2," ",'AP-LIST_c9800'!B81," ",var_ip_wlc2)</f>
        <v>config ap primary-base de0863swlc20002 # no free IP 10.251.138.195</v>
      </c>
    </row>
    <row r="83" spans="1:1">
      <c r="A83" s="103" t="str">
        <f>CONCATENATE("config ap primary-base ",var_dns_wlc2," ",'AP-LIST_c9800'!B82," ",var_ip_wlc2)</f>
        <v>config ap primary-base de0863swlc20002 # no free IP 10.251.138.195</v>
      </c>
    </row>
    <row r="84" spans="1:1">
      <c r="A84" s="103" t="str">
        <f>CONCATENATE("config ap primary-base ",var_dns_wlc2," ",'AP-LIST_c9800'!B83," ",var_ip_wlc2)</f>
        <v>config ap primary-base de0863swlc20002 # no free IP 10.251.138.195</v>
      </c>
    </row>
    <row r="85" spans="1:1">
      <c r="A85" s="103" t="str">
        <f>CONCATENATE("config ap primary-base ",var_dns_wlc2," ",'AP-LIST_c9800'!B84," ",var_ip_wlc2)</f>
        <v>config ap primary-base de0863swlc20002 # no free IP 10.251.138.195</v>
      </c>
    </row>
    <row r="86" spans="1:1">
      <c r="A86" s="103" t="str">
        <f>CONCATENATE("config ap primary-base ",var_dns_wlc2," ",'AP-LIST_c9800'!B85," ",var_ip_wlc2)</f>
        <v>config ap primary-base de0863swlc20002 # no free IP 10.251.138.195</v>
      </c>
    </row>
    <row r="87" spans="1:1">
      <c r="A87" s="103" t="str">
        <f>CONCATENATE("config ap primary-base ",var_dns_wlc2," ",'AP-LIST_c9800'!B86," ",var_ip_wlc2)</f>
        <v>config ap primary-base de0863swlc20002 # no free IP 10.251.138.195</v>
      </c>
    </row>
    <row r="88" spans="1:1">
      <c r="A88" s="103" t="str">
        <f>CONCATENATE("config ap primary-base ",var_dns_wlc2," ",'AP-LIST_c9800'!B87," ",var_ip_wlc2)</f>
        <v>config ap primary-base de0863swlc20002 # no free IP 10.251.138.195</v>
      </c>
    </row>
    <row r="89" spans="1:1">
      <c r="A89" s="103" t="str">
        <f>CONCATENATE("config ap primary-base ",var_dns_wlc2," ",'AP-LIST_c9800'!B88," ",var_ip_wlc2)</f>
        <v>config ap primary-base de0863swlc20002 # no free IP 10.251.138.195</v>
      </c>
    </row>
    <row r="90" spans="1:1">
      <c r="A90" s="103" t="str">
        <f>CONCATENATE("config ap primary-base ",var_dns_wlc2," ",'AP-LIST_c9800'!B89," ",var_ip_wlc2)</f>
        <v>config ap primary-base de0863swlc20002 # no free IP 10.251.138.195</v>
      </c>
    </row>
    <row r="91" spans="1:1">
      <c r="A91" s="103" t="str">
        <f>CONCATENATE("config ap primary-base ",var_dns_wlc2," ",'AP-LIST_c9800'!B90," ",var_ip_wlc2)</f>
        <v>config ap primary-base de0863swlc20002 # no free IP 10.251.138.195</v>
      </c>
    </row>
    <row r="92" spans="1:1">
      <c r="A92" s="103" t="str">
        <f>CONCATENATE("config ap primary-base ",var_dns_wlc2," ",'AP-LIST_c9800'!B91," ",var_ip_wlc2)</f>
        <v>config ap primary-base de0863swlc20002 # no free IP 10.251.138.195</v>
      </c>
    </row>
    <row r="93" spans="1:1">
      <c r="A93" s="103" t="str">
        <f>CONCATENATE("config ap primary-base ",var_dns_wlc2," ",'AP-LIST_c9800'!B92," ",var_ip_wlc2)</f>
        <v>config ap primary-base de0863swlc20002 # no free IP 10.251.138.195</v>
      </c>
    </row>
    <row r="94" spans="1:1">
      <c r="A94" s="103" t="str">
        <f>CONCATENATE("config ap primary-base ",var_dns_wlc2," ",'AP-LIST_c9800'!B93," ",var_ip_wlc2)</f>
        <v>config ap primary-base de0863swlc20002 # no free IP 10.251.138.195</v>
      </c>
    </row>
    <row r="95" spans="1:1">
      <c r="A95" s="103" t="str">
        <f>CONCATENATE("config ap primary-base ",var_dns_wlc2," ",'AP-LIST_c9800'!B94," ",var_ip_wlc2)</f>
        <v>config ap primary-base de0863swlc20002 # no free IP 10.251.138.195</v>
      </c>
    </row>
    <row r="96" spans="1:1">
      <c r="A96" s="103" t="str">
        <f>CONCATENATE("config ap primary-base ",var_dns_wlc2," ",'AP-LIST_c9800'!B95," ",var_ip_wlc2)</f>
        <v>config ap primary-base de0863swlc20002 # no free IP 10.251.138.195</v>
      </c>
    </row>
    <row r="97" spans="1:1">
      <c r="A97" s="103" t="str">
        <f>CONCATENATE("config ap primary-base ",var_dns_wlc2," ",'AP-LIST_c9800'!B96," ",var_ip_wlc2)</f>
        <v>config ap primary-base de0863swlc20002 # no free IP 10.251.138.195</v>
      </c>
    </row>
    <row r="98" spans="1:1">
      <c r="A98" s="103" t="str">
        <f>CONCATENATE("config ap primary-base ",var_dns_wlc2," ",'AP-LIST_c9800'!B97," ",var_ip_wlc2)</f>
        <v>config ap primary-base de0863swlc20002 # no free IP 10.251.138.195</v>
      </c>
    </row>
    <row r="99" spans="1:1">
      <c r="A99" s="103" t="str">
        <f>CONCATENATE("config ap primary-base ",var_dns_wlc2," ",'AP-LIST_c9800'!B98," ",var_ip_wlc2)</f>
        <v>config ap primary-base de0863swlc20002 # no free IP 10.251.138.195</v>
      </c>
    </row>
    <row r="100" spans="1:1">
      <c r="A100" s="103" t="str">
        <f>CONCATENATE("config ap primary-base ",var_dns_wlc2," ",'AP-LIST_c9800'!B99," ",var_ip_wlc2)</f>
        <v>config ap primary-base de0863swlc20002 # no free IP 10.251.138.195</v>
      </c>
    </row>
    <row r="101" spans="1:1">
      <c r="A101" s="103" t="str">
        <f>CONCATENATE("config ap primary-base ",var_dns_wlc2," ",'AP-LIST_c9800'!B100," ",var_ip_wlc2)</f>
        <v>config ap primary-base de0863swlc20002 # no free IP 10.251.138.195</v>
      </c>
    </row>
    <row r="102" spans="1:1">
      <c r="A102" s="103" t="str">
        <f>CONCATENATE("config ap primary-base ",var_dns_wlc2," ",'AP-LIST_c9800'!B101," ",var_ip_wlc2)</f>
        <v>config ap primary-base de0863swlc20002 # no free IP 10.251.138.195</v>
      </c>
    </row>
    <row r="103" spans="1:1">
      <c r="A103" s="103" t="str">
        <f>CONCATENATE("config ap primary-base ",var_dns_wlc2," ",'AP-LIST_c9800'!B102," ",var_ip_wlc2)</f>
        <v>config ap primary-base de0863swlc20002 # no free IP 10.251.138.195</v>
      </c>
    </row>
    <row r="104" spans="1:1">
      <c r="A104" s="103" t="str">
        <f>CONCATENATE("config ap primary-base ",var_dns_wlc2," ",'AP-LIST_c9800'!B103," ",var_ip_wlc2)</f>
        <v>config ap primary-base de0863swlc20002 # no free IP 10.251.138.195</v>
      </c>
    </row>
    <row r="105" spans="1:1">
      <c r="A105" s="103" t="str">
        <f>CONCATENATE("config ap primary-base ",var_dns_wlc2," ",'AP-LIST_c9800'!B104," ",var_ip_wlc2)</f>
        <v>config ap primary-base de0863swlc20002 # no free IP 10.251.138.195</v>
      </c>
    </row>
    <row r="106" spans="1:1">
      <c r="A106" s="103" t="str">
        <f>CONCATENATE("config ap primary-base ",var_dns_wlc2," ",'AP-LIST_c9800'!B105," ",var_ip_wlc2)</f>
        <v>config ap primary-base de0863swlc20002 # no free IP 10.251.138.195</v>
      </c>
    </row>
    <row r="107" spans="1:1">
      <c r="A107" s="103" t="str">
        <f>CONCATENATE("config ap primary-base ",var_dns_wlc2," ",'AP-LIST_c9800'!B106," ",var_ip_wlc2)</f>
        <v>config ap primary-base de0863swlc20002 # no free IP 10.251.138.195</v>
      </c>
    </row>
    <row r="108" spans="1:1">
      <c r="A108" s="103" t="str">
        <f>CONCATENATE("config ap primary-base ",var_dns_wlc2," ",'AP-LIST_c9800'!B107," ",var_ip_wlc2)</f>
        <v>config ap primary-base de0863swlc20002 # no free IP 10.251.138.195</v>
      </c>
    </row>
    <row r="109" spans="1:1">
      <c r="A109" s="103" t="str">
        <f>CONCATENATE("config ap primary-base ",var_dns_wlc2," ",'AP-LIST_c9800'!B108," ",var_ip_wlc2)</f>
        <v>config ap primary-base de0863swlc20002 # no free IP 10.251.138.195</v>
      </c>
    </row>
    <row r="110" spans="1:1">
      <c r="A110" s="103" t="str">
        <f>CONCATENATE("config ap primary-base ",var_dns_wlc2," ",'AP-LIST_c9800'!B109," ",var_ip_wlc2)</f>
        <v>config ap primary-base de0863swlc20002 # no free IP 10.251.138.195</v>
      </c>
    </row>
    <row r="111" spans="1:1">
      <c r="A111" s="103" t="str">
        <f>CONCATENATE("config ap primary-base ",var_dns_wlc2," ",'AP-LIST_c9800'!B110," ",var_ip_wlc2)</f>
        <v>config ap primary-base de0863swlc20002 # no free IP 10.251.138.195</v>
      </c>
    </row>
    <row r="112" spans="1:1">
      <c r="A112" s="103" t="str">
        <f>CONCATENATE("config ap primary-base ",var_dns_wlc2," ",'AP-LIST_c9800'!B111," ",var_ip_wlc2)</f>
        <v>config ap primary-base de0863swlc20002 # no free IP 10.251.138.195</v>
      </c>
    </row>
    <row r="113" spans="1:1">
      <c r="A113" s="103" t="str">
        <f>CONCATENATE("config ap primary-base ",var_dns_wlc2," ",'AP-LIST_c9800'!B112," ",var_ip_wlc2)</f>
        <v>config ap primary-base de0863swlc20002 # no free IP 10.251.138.195</v>
      </c>
    </row>
    <row r="114" spans="1:1">
      <c r="A114" s="103" t="str">
        <f>CONCATENATE("config ap primary-base ",var_dns_wlc2," ",'AP-LIST_c9800'!B113," ",var_ip_wlc2)</f>
        <v>config ap primary-base de0863swlc20002 # no free IP 10.251.138.195</v>
      </c>
    </row>
    <row r="115" spans="1:1">
      <c r="A115" s="103" t="str">
        <f>CONCATENATE("config ap primary-base ",var_dns_wlc2," ",'AP-LIST_c9800'!B114," ",var_ip_wlc2)</f>
        <v>config ap primary-base de0863swlc20002 # no free IP 10.251.138.195</v>
      </c>
    </row>
    <row r="116" spans="1:1">
      <c r="A116" s="103" t="str">
        <f>CONCATENATE("config ap primary-base ",var_dns_wlc2," ",'AP-LIST_c9800'!B115," ",var_ip_wlc2)</f>
        <v>config ap primary-base de0863swlc20002 # no free IP 10.251.138.195</v>
      </c>
    </row>
    <row r="117" spans="1:1">
      <c r="A117" s="103" t="str">
        <f>CONCATENATE("config ap primary-base ",var_dns_wlc2," ",'AP-LIST_c9800'!B116," ",var_ip_wlc2)</f>
        <v>config ap primary-base de0863swlc20002 # no free IP 10.251.138.195</v>
      </c>
    </row>
    <row r="118" spans="1:1">
      <c r="A118" s="103" t="str">
        <f>CONCATENATE("config ap primary-base ",var_dns_wlc2," ",'AP-LIST_c9800'!B117," ",var_ip_wlc2)</f>
        <v>config ap primary-base de0863swlc20002 # no free IP 10.251.138.195</v>
      </c>
    </row>
    <row r="119" spans="1:1">
      <c r="A119" s="103" t="str">
        <f>CONCATENATE("config ap primary-base ",var_dns_wlc2," ",'AP-LIST_c9800'!B118," ",var_ip_wlc2)</f>
        <v>config ap primary-base de0863swlc20002 # no free IP 10.251.138.195</v>
      </c>
    </row>
    <row r="120" spans="1:1">
      <c r="A120" s="103" t="str">
        <f>CONCATENATE("config ap primary-base ",var_dns_wlc2," ",'AP-LIST_c9800'!B119," ",var_ip_wlc2)</f>
        <v>config ap primary-base de0863swlc20002 # no free IP 10.251.138.195</v>
      </c>
    </row>
    <row r="121" spans="1:1">
      <c r="A121" s="103" t="str">
        <f>CONCATENATE("config ap primary-base ",var_dns_wlc2," ",'AP-LIST_c9800'!B120," ",var_ip_wlc2)</f>
        <v>config ap primary-base de0863swlc20002 # no free IP 10.251.138.195</v>
      </c>
    </row>
    <row r="122" spans="1:1">
      <c r="A122" s="103" t="str">
        <f>CONCATENATE("config ap primary-base ",var_dns_wlc2," ",'AP-LIST_c9800'!B121," ",var_ip_wlc2)</f>
        <v>config ap primary-base de0863swlc20002 # no free IP 10.251.138.195</v>
      </c>
    </row>
    <row r="123" spans="1:1">
      <c r="A123" s="103" t="str">
        <f>CONCATENATE("config ap primary-base ",var_dns_wlc2," ",'AP-LIST_c9800'!B122," ",var_ip_wlc2)</f>
        <v>config ap primary-base de0863swlc20002 # no free IP 10.251.138.195</v>
      </c>
    </row>
    <row r="124" spans="1:1">
      <c r="A124" s="103" t="str">
        <f>CONCATENATE("config ap primary-base ",var_dns_wlc2," ",'AP-LIST_c9800'!B123," ",var_ip_wlc2)</f>
        <v>config ap primary-base de0863swlc20002 # no free IP 10.251.138.195</v>
      </c>
    </row>
    <row r="125" spans="1:1">
      <c r="A125" s="103" t="str">
        <f>CONCATENATE("config ap primary-base ",var_dns_wlc2," ",'AP-LIST_c9800'!B124," ",var_ip_wlc2)</f>
        <v>config ap primary-base de0863swlc20002 # no free IP 10.251.138.195</v>
      </c>
    </row>
    <row r="126" spans="1:1">
      <c r="A126" s="103" t="str">
        <f>CONCATENATE("config ap primary-base ",var_dns_wlc2," ",'AP-LIST_c9800'!B125," ",var_ip_wlc2)</f>
        <v>config ap primary-base de0863swlc20002 # no free IP 10.251.138.195</v>
      </c>
    </row>
    <row r="127" spans="1:1">
      <c r="A127" s="103" t="str">
        <f>CONCATENATE("config ap primary-base ",var_dns_wlc2," ",'AP-LIST_c9800'!B126," ",var_ip_wlc2)</f>
        <v>config ap primary-base de0863swlc20002 # no free IP 10.251.138.195</v>
      </c>
    </row>
    <row r="128" spans="1:1">
      <c r="A128" s="103" t="str">
        <f>CONCATENATE("config ap primary-base ",var_dns_wlc2," ",'AP-LIST_c9800'!B127," ",var_ip_wlc2)</f>
        <v>config ap primary-base de0863swlc20002 # no free IP 10.251.138.195</v>
      </c>
    </row>
    <row r="129" spans="1:1">
      <c r="A129" s="103" t="str">
        <f>CONCATENATE("config ap primary-base ",var_dns_wlc2," ",'AP-LIST_c9800'!B128," ",var_ip_wlc2)</f>
        <v>config ap primary-base de0863swlc20002 # no free IP 10.251.138.195</v>
      </c>
    </row>
    <row r="130" spans="1:1">
      <c r="A130" s="103" t="str">
        <f>CONCATENATE("config ap primary-base ",var_dns_wlc2," ",'AP-LIST_c9800'!B129," ",var_ip_wlc2)</f>
        <v>config ap primary-base de0863swlc20002 # no free IP 10.251.138.195</v>
      </c>
    </row>
    <row r="131" spans="1:1">
      <c r="A131" s="103" t="str">
        <f>CONCATENATE("config ap primary-base ",var_dns_wlc2," ",'AP-LIST_c9800'!B130," ",var_ip_wlc2)</f>
        <v>config ap primary-base de0863swlc20002 # no free IP 10.251.138.195</v>
      </c>
    </row>
    <row r="132" spans="1:1">
      <c r="A132" s="103" t="str">
        <f>CONCATENATE("config ap primary-base ",var_dns_wlc2," ",'AP-LIST_c9800'!B131," ",var_ip_wlc2)</f>
        <v>config ap primary-base de0863swlc20002 # no free IP 10.251.138.195</v>
      </c>
    </row>
    <row r="133" spans="1:1">
      <c r="A133" s="103" t="str">
        <f>CONCATENATE("config ap primary-base ",var_dns_wlc2," ",'AP-LIST_c9800'!B132," ",var_ip_wlc2)</f>
        <v>config ap primary-base de0863swlc20002 # no free IP 10.251.138.195</v>
      </c>
    </row>
    <row r="134" spans="1:1">
      <c r="A134" s="103" t="str">
        <f>CONCATENATE("config ap primary-base ",var_dns_wlc2," ",'AP-LIST_c9800'!B133," ",var_ip_wlc2)</f>
        <v>config ap primary-base de0863swlc20002 # no free IP 10.251.138.195</v>
      </c>
    </row>
    <row r="135" spans="1:1">
      <c r="A135" s="103" t="str">
        <f>CONCATENATE("config ap primary-base ",var_dns_wlc2," ",'AP-LIST_c9800'!B134," ",var_ip_wlc2)</f>
        <v>config ap primary-base de0863swlc20002 # no free IP 10.251.138.195</v>
      </c>
    </row>
    <row r="136" spans="1:1">
      <c r="A136" s="103" t="str">
        <f>CONCATENATE("config ap primary-base ",var_dns_wlc2," ",'AP-LIST_c9800'!B135," ",var_ip_wlc2)</f>
        <v>config ap primary-base de0863swlc20002 # no free IP 10.251.138.195</v>
      </c>
    </row>
    <row r="137" spans="1:1">
      <c r="A137" s="103" t="str">
        <f>CONCATENATE("config ap primary-base ",var_dns_wlc2," ",'AP-LIST_c9800'!B136," ",var_ip_wlc2)</f>
        <v>config ap primary-base de0863swlc20002 # no free IP 10.251.138.195</v>
      </c>
    </row>
    <row r="138" spans="1:1">
      <c r="A138" s="103" t="str">
        <f>CONCATENATE("config ap primary-base ",var_dns_wlc2," ",'AP-LIST_c9800'!B137," ",var_ip_wlc2)</f>
        <v>config ap primary-base de0863swlc20002 # no free IP 10.251.138.195</v>
      </c>
    </row>
    <row r="139" spans="1:1">
      <c r="A139" s="103" t="str">
        <f>CONCATENATE("config ap primary-base ",var_dns_wlc2," ",'AP-LIST_c9800'!B138," ",var_ip_wlc2)</f>
        <v>config ap primary-base de0863swlc20002 # no free IP 10.251.138.195</v>
      </c>
    </row>
    <row r="140" spans="1:1">
      <c r="A140" s="103" t="str">
        <f>CONCATENATE("config ap primary-base ",var_dns_wlc2," ",'AP-LIST_c9800'!B139," ",var_ip_wlc2)</f>
        <v>config ap primary-base de0863swlc20002 # no free IP 10.251.138.195</v>
      </c>
    </row>
    <row r="141" spans="1:1">
      <c r="A141" s="103" t="str">
        <f>CONCATENATE("config ap primary-base ",var_dns_wlc2," ",'AP-LIST_c9800'!B140," ",var_ip_wlc2)</f>
        <v>config ap primary-base de0863swlc20002 # no free IP 10.251.138.195</v>
      </c>
    </row>
    <row r="142" spans="1:1">
      <c r="A142" s="103" t="str">
        <f>CONCATENATE("config ap primary-base ",var_dns_wlc2," ",'AP-LIST_c9800'!B141," ",var_ip_wlc2)</f>
        <v>config ap primary-base de0863swlc20002 # no free IP 10.251.138.195</v>
      </c>
    </row>
    <row r="143" spans="1:1">
      <c r="A143" s="103" t="str">
        <f>CONCATENATE("config ap primary-base ",var_dns_wlc2," ",'AP-LIST_c9800'!B142," ",var_ip_wlc2)</f>
        <v>config ap primary-base de0863swlc20002 # no free IP 10.251.138.195</v>
      </c>
    </row>
    <row r="144" spans="1:1">
      <c r="A144" s="103" t="str">
        <f>CONCATENATE("config ap primary-base ",var_dns_wlc2," ",'AP-LIST_c9800'!B143," ",var_ip_wlc2)</f>
        <v>config ap primary-base de0863swlc20002 # no free IP 10.251.138.195</v>
      </c>
    </row>
    <row r="145" spans="1:1">
      <c r="A145" s="103" t="str">
        <f>CONCATENATE("config ap primary-base ",var_dns_wlc2," ",'AP-LIST_c9800'!B144," ",var_ip_wlc2)</f>
        <v>config ap primary-base de0863swlc20002 # no free IP 10.251.138.195</v>
      </c>
    </row>
    <row r="146" spans="1:1">
      <c r="A146" s="103" t="str">
        <f>CONCATENATE("config ap primary-base ",var_dns_wlc2," ",'AP-LIST_c9800'!B145," ",var_ip_wlc2)</f>
        <v>config ap primary-base de0863swlc20002 # no free IP 10.251.138.195</v>
      </c>
    </row>
    <row r="147" spans="1:1">
      <c r="A147" s="103" t="str">
        <f>CONCATENATE("config ap primary-base ",var_dns_wlc2," ",'AP-LIST_c9800'!B146," ",var_ip_wlc2)</f>
        <v>config ap primary-base de0863swlc20002 # no free IP 10.251.138.195</v>
      </c>
    </row>
    <row r="148" spans="1:1">
      <c r="A148" s="103" t="str">
        <f>CONCATENATE("config ap primary-base ",var_dns_wlc2," ",'AP-LIST_c9800'!B147," ",var_ip_wlc2)</f>
        <v>config ap primary-base de0863swlc20002 # no free IP 10.251.138.195</v>
      </c>
    </row>
    <row r="149" spans="1:1">
      <c r="A149" s="103" t="str">
        <f>CONCATENATE("config ap primary-base ",var_dns_wlc2," ",'AP-LIST_c9800'!B148," ",var_ip_wlc2)</f>
        <v>config ap primary-base de0863swlc20002 # no free IP 10.251.138.195</v>
      </c>
    </row>
    <row r="150" spans="1:1">
      <c r="A150" s="103" t="str">
        <f>CONCATENATE("config ap primary-base ",var_dns_wlc2," ",'AP-LIST_c9800'!B149," ",var_ip_wlc2)</f>
        <v>config ap primary-base de0863swlc20002 # no free IP 10.251.138.195</v>
      </c>
    </row>
    <row r="151" spans="1:1">
      <c r="A151" s="103" t="str">
        <f>CONCATENATE("config ap primary-base ",var_dns_wlc2," ",'AP-LIST_c9800'!B150," ",var_ip_wlc2)</f>
        <v>config ap primary-base de0863swlc20002 # no free IP 10.251.138.195</v>
      </c>
    </row>
    <row r="152" spans="1:1">
      <c r="A152" s="103" t="str">
        <f>CONCATENATE("config ap primary-base ",var_dns_wlc2," ",'AP-LIST_c9800'!B151," ",var_ip_wlc2)</f>
        <v>config ap primary-base de0863swlc20002 # no free IP 10.251.138.195</v>
      </c>
    </row>
    <row r="153" spans="1:1">
      <c r="A153" s="103" t="str">
        <f>CONCATENATE("config ap primary-base ",var_dns_wlc2," ",'AP-LIST_c9800'!B152," ",var_ip_wlc2)</f>
        <v>config ap primary-base de0863swlc20002 # no free IP 10.251.138.195</v>
      </c>
    </row>
    <row r="154" spans="1:1">
      <c r="A154" s="103" t="str">
        <f>CONCATENATE("config ap primary-base ",var_dns_wlc2," ",'AP-LIST_c9800'!B153," ",var_ip_wlc2)</f>
        <v>config ap primary-base de0863swlc20002 # no free IP 10.251.138.195</v>
      </c>
    </row>
    <row r="155" spans="1:1">
      <c r="A155" s="103" t="str">
        <f>CONCATENATE("config ap primary-base ",var_dns_wlc2," ",'AP-LIST_c9800'!B154," ",var_ip_wlc2)</f>
        <v>config ap primary-base de0863swlc20002 # no free IP 10.251.138.195</v>
      </c>
    </row>
    <row r="156" spans="1:1">
      <c r="A156" s="103" t="str">
        <f>CONCATENATE("config ap primary-base ",var_dns_wlc2," ",'AP-LIST_c9800'!B155," ",var_ip_wlc2)</f>
        <v>config ap primary-base de0863swlc20002 # no free IP 10.251.138.195</v>
      </c>
    </row>
    <row r="157" spans="1:1">
      <c r="A157" s="103" t="str">
        <f>CONCATENATE("config ap primary-base ",var_dns_wlc2," ",'AP-LIST_c9800'!B156," ",var_ip_wlc2)</f>
        <v>config ap primary-base de0863swlc20002 # no free IP 10.251.138.195</v>
      </c>
    </row>
    <row r="158" spans="1:1">
      <c r="A158" s="103" t="str">
        <f>CONCATENATE("config ap primary-base ",var_dns_wlc2," ",'AP-LIST_c9800'!B157," ",var_ip_wlc2)</f>
        <v>config ap primary-base de0863swlc20002 # no free IP 10.251.138.195</v>
      </c>
    </row>
    <row r="159" spans="1:1">
      <c r="A159" s="103" t="str">
        <f>CONCATENATE("config ap primary-base ",var_dns_wlc2," ",'AP-LIST_c9800'!B158," ",var_ip_wlc2)</f>
        <v>config ap primary-base de0863swlc20002 # no free IP 10.251.138.195</v>
      </c>
    </row>
    <row r="160" spans="1:1">
      <c r="A160" s="103" t="str">
        <f>CONCATENATE("config ap primary-base ",var_dns_wlc2," ",'AP-LIST_c9800'!B159," ",var_ip_wlc2)</f>
        <v>config ap primary-base de0863swlc20002 # no free IP 10.251.138.195</v>
      </c>
    </row>
    <row r="161" spans="1:1">
      <c r="A161" s="103" t="str">
        <f>CONCATENATE("config ap primary-base ",var_dns_wlc2," ",'AP-LIST_c9800'!B160," ",var_ip_wlc2)</f>
        <v>config ap primary-base de0863swlc20002 # no free IP 10.251.138.195</v>
      </c>
    </row>
    <row r="162" spans="1:1">
      <c r="A162" s="103" t="str">
        <f>CONCATENATE("config ap primary-base ",var_dns_wlc2," ",'AP-LIST_c9800'!B161," ",var_ip_wlc2)</f>
        <v>config ap primary-base de0863swlc20002 # no free IP 10.251.138.195</v>
      </c>
    </row>
    <row r="163" spans="1:1">
      <c r="A163" s="103" t="str">
        <f>CONCATENATE("config ap primary-base ",var_dns_wlc2," ",'AP-LIST_c9800'!B162," ",var_ip_wlc2)</f>
        <v>config ap primary-base de0863swlc20002 # no free IP 10.251.138.195</v>
      </c>
    </row>
    <row r="164" spans="1:1">
      <c r="A164" s="103" t="str">
        <f>CONCATENATE("config ap primary-base ",var_dns_wlc2," ",'AP-LIST_c9800'!B163," ",var_ip_wlc2)</f>
        <v>config ap primary-base de0863swlc20002 # no free IP 10.251.138.195</v>
      </c>
    </row>
    <row r="165" spans="1:1">
      <c r="A165" s="103" t="str">
        <f>CONCATENATE("config ap primary-base ",var_dns_wlc2," ",'AP-LIST_c9800'!B164," ",var_ip_wlc2)</f>
        <v>config ap primary-base de0863swlc20002 # no free IP 10.251.138.195</v>
      </c>
    </row>
    <row r="166" spans="1:1">
      <c r="A166" s="103" t="str">
        <f>CONCATENATE("config ap primary-base ",var_dns_wlc2," ",'AP-LIST_c9800'!B165," ",var_ip_wlc2)</f>
        <v>config ap primary-base de0863swlc20002 # no free IP 10.251.138.195</v>
      </c>
    </row>
    <row r="167" spans="1:1">
      <c r="A167" s="103" t="str">
        <f>CONCATENATE("config ap primary-base ",var_dns_wlc2," ",'AP-LIST_c9800'!B166," ",var_ip_wlc2)</f>
        <v>config ap primary-base de0863swlc20002 # no free IP 10.251.138.195</v>
      </c>
    </row>
    <row r="168" spans="1:1">
      <c r="A168" s="103" t="str">
        <f>CONCATENATE("config ap primary-base ",var_dns_wlc2," ",'AP-LIST_c9800'!B167," ",var_ip_wlc2)</f>
        <v>config ap primary-base de0863swlc20002 # no free IP 10.251.138.195</v>
      </c>
    </row>
    <row r="169" spans="1:1">
      <c r="A169" s="103" t="str">
        <f>CONCATENATE("config ap primary-base ",var_dns_wlc2," ",'AP-LIST_c9800'!B168," ",var_ip_wlc2)</f>
        <v>config ap primary-base de0863swlc20002 # no free IP 10.251.138.195</v>
      </c>
    </row>
    <row r="170" spans="1:1">
      <c r="A170" s="103" t="str">
        <f>CONCATENATE("config ap primary-base ",var_dns_wlc2," ",'AP-LIST_c9800'!B169," ",var_ip_wlc2)</f>
        <v>config ap primary-base de0863swlc20002 # no free IP 10.251.138.195</v>
      </c>
    </row>
    <row r="171" spans="1:1">
      <c r="A171" s="103" t="str">
        <f>CONCATENATE("config ap primary-base ",var_dns_wlc2," ",'AP-LIST_c9800'!B170," ",var_ip_wlc2)</f>
        <v>config ap primary-base de0863swlc20002 # no free IP 10.251.138.195</v>
      </c>
    </row>
    <row r="172" spans="1:1">
      <c r="A172" s="103" t="str">
        <f>CONCATENATE("config ap primary-base ",var_dns_wlc2," ",'AP-LIST_c9800'!B171," ",var_ip_wlc2)</f>
        <v>config ap primary-base de0863swlc20002 # no free IP 10.251.138.195</v>
      </c>
    </row>
    <row r="173" spans="1:1">
      <c r="A173" s="103" t="str">
        <f>CONCATENATE("config ap primary-base ",var_dns_wlc2," ",'AP-LIST_c9800'!B172," ",var_ip_wlc2)</f>
        <v>config ap primary-base de0863swlc20002 # no free IP 10.251.138.195</v>
      </c>
    </row>
    <row r="174" spans="1:1">
      <c r="A174" s="103" t="str">
        <f>CONCATENATE("config ap primary-base ",var_dns_wlc2," ",'AP-LIST_c9800'!B173," ",var_ip_wlc2)</f>
        <v>config ap primary-base de0863swlc20002 # no free IP 10.251.138.195</v>
      </c>
    </row>
    <row r="175" spans="1:1">
      <c r="A175" s="103" t="str">
        <f>CONCATENATE("config ap primary-base ",var_dns_wlc2," ",'AP-LIST_c9800'!B174," ",var_ip_wlc2)</f>
        <v>config ap primary-base de0863swlc20002 # no free IP 10.251.138.195</v>
      </c>
    </row>
    <row r="176" spans="1:1">
      <c r="A176" s="103" t="str">
        <f>CONCATENATE("config ap primary-base ",var_dns_wlc2," ",'AP-LIST_c9800'!B175," ",var_ip_wlc2)</f>
        <v>config ap primary-base de0863swlc20002 # no free IP 10.251.138.195</v>
      </c>
    </row>
    <row r="177" spans="1:1">
      <c r="A177" s="103" t="str">
        <f>CONCATENATE("config ap primary-base ",var_dns_wlc2," ",'AP-LIST_c9800'!B176," ",var_ip_wlc2)</f>
        <v>config ap primary-base de0863swlc20002 # no free IP 10.251.138.195</v>
      </c>
    </row>
    <row r="178" spans="1:1">
      <c r="A178" s="103" t="str">
        <f>CONCATENATE("config ap primary-base ",var_dns_wlc2," ",'AP-LIST_c9800'!B177," ",var_ip_wlc2)</f>
        <v>config ap primary-base de0863swlc20002 # no free IP 10.251.138.195</v>
      </c>
    </row>
    <row r="179" spans="1:1">
      <c r="A179" s="103" t="str">
        <f>CONCATENATE("config ap primary-base ",var_dns_wlc2," ",'AP-LIST_c9800'!B178," ",var_ip_wlc2)</f>
        <v>config ap primary-base de0863swlc20002 # no free IP 10.251.138.195</v>
      </c>
    </row>
    <row r="180" spans="1:1">
      <c r="A180" s="103" t="str">
        <f>CONCATENATE("config ap primary-base ",var_dns_wlc2," ",'AP-LIST_c9800'!B179," ",var_ip_wlc2)</f>
        <v>config ap primary-base de0863swlc20002 # no free IP 10.251.138.195</v>
      </c>
    </row>
    <row r="181" spans="1:1">
      <c r="A181" s="103" t="str">
        <f>CONCATENATE("config ap primary-base ",var_dns_wlc2," ",'AP-LIST_c9800'!B180," ",var_ip_wlc2)</f>
        <v>config ap primary-base de0863swlc20002 # no free IP 10.251.138.195</v>
      </c>
    </row>
    <row r="182" spans="1:1">
      <c r="A182" s="103" t="str">
        <f>CONCATENATE("config ap primary-base ",var_dns_wlc2," ",'AP-LIST_c9800'!B181," ",var_ip_wlc2)</f>
        <v>config ap primary-base de0863swlc20002 # no free IP 10.251.138.195</v>
      </c>
    </row>
    <row r="183" spans="1:1">
      <c r="A183" s="103" t="str">
        <f>CONCATENATE("config ap primary-base ",var_dns_wlc2," ",'AP-LIST_c9800'!B182," ",var_ip_wlc2)</f>
        <v>config ap primary-base de0863swlc20002 # no free IP 10.251.138.195</v>
      </c>
    </row>
    <row r="184" spans="1:1">
      <c r="A184" s="103" t="str">
        <f>CONCATENATE("config ap primary-base ",var_dns_wlc2," ",'AP-LIST_c9800'!B183," ",var_ip_wlc2)</f>
        <v>config ap primary-base de0863swlc20002 # no free IP 10.251.138.195</v>
      </c>
    </row>
    <row r="185" spans="1:1">
      <c r="A185" s="103" t="str">
        <f>CONCATENATE("config ap primary-base ",var_dns_wlc2," ",'AP-LIST_c9800'!B184," ",var_ip_wlc2)</f>
        <v>config ap primary-base de0863swlc20002 # no free IP 10.251.138.195</v>
      </c>
    </row>
    <row r="186" spans="1:1">
      <c r="A186" s="103" t="str">
        <f>CONCATENATE("config ap primary-base ",var_dns_wlc2," ",'AP-LIST_c9800'!B185," ",var_ip_wlc2)</f>
        <v>config ap primary-base de0863swlc20002 # no free IP 10.251.138.195</v>
      </c>
    </row>
    <row r="187" spans="1:1">
      <c r="A187" s="103" t="str">
        <f>CONCATENATE("config ap primary-base ",var_dns_wlc2," ",'AP-LIST_c9800'!B186," ",var_ip_wlc2)</f>
        <v>config ap primary-base de0863swlc20002 # no free IP 10.251.138.195</v>
      </c>
    </row>
    <row r="188" spans="1:1">
      <c r="A188" s="103" t="str">
        <f>CONCATENATE("config ap primary-base ",var_dns_wlc2," ",'AP-LIST_c9800'!B187," ",var_ip_wlc2)</f>
        <v>config ap primary-base de0863swlc20002 # no free IP 10.251.138.195</v>
      </c>
    </row>
    <row r="189" spans="1:1">
      <c r="A189" s="103" t="str">
        <f>CONCATENATE("config ap primary-base ",var_dns_wlc2," ",'AP-LIST_c9800'!B188," ",var_ip_wlc2)</f>
        <v>config ap primary-base de0863swlc20002 # no free IP 10.251.138.195</v>
      </c>
    </row>
    <row r="190" spans="1:1">
      <c r="A190" s="103" t="str">
        <f>CONCATENATE("config ap primary-base ",var_dns_wlc2," ",'AP-LIST_c9800'!B189," ",var_ip_wlc2)</f>
        <v>config ap primary-base de0863swlc20002 # no free IP 10.251.138.195</v>
      </c>
    </row>
    <row r="191" spans="1:1">
      <c r="A191" s="103" t="str">
        <f>CONCATENATE("config ap primary-base ",var_dns_wlc2," ",'AP-LIST_c9800'!B190," ",var_ip_wlc2)</f>
        <v>config ap primary-base de0863swlc20002 # no free IP 10.251.138.195</v>
      </c>
    </row>
    <row r="192" spans="1:1">
      <c r="A192" s="103" t="str">
        <f>CONCATENATE("config ap primary-base ",var_dns_wlc2," ",'AP-LIST_c9800'!B191," ",var_ip_wlc2)</f>
        <v>config ap primary-base de0863swlc20002 # no free IP 10.251.138.195</v>
      </c>
    </row>
    <row r="193" spans="1:1">
      <c r="A193" s="103" t="str">
        <f>CONCATENATE("config ap primary-base ",var_dns_wlc2," ",'AP-LIST_c9800'!B192," ",var_ip_wlc2)</f>
        <v>config ap primary-base de0863swlc20002 # no free IP 10.251.138.195</v>
      </c>
    </row>
    <row r="194" spans="1:1">
      <c r="A194" s="103" t="str">
        <f>CONCATENATE("config ap primary-base ",var_dns_wlc2," ",'AP-LIST_c9800'!B193," ",var_ip_wlc2)</f>
        <v>config ap primary-base de0863swlc20002 # no free IP 10.251.138.195</v>
      </c>
    </row>
    <row r="195" spans="1:1">
      <c r="A195" s="103" t="str">
        <f>CONCATENATE("config ap primary-base ",var_dns_wlc2," ",'AP-LIST_c9800'!B194," ",var_ip_wlc2)</f>
        <v>config ap primary-base de0863swlc20002 # no free IP 10.251.138.195</v>
      </c>
    </row>
    <row r="196" spans="1:1">
      <c r="A196" s="103" t="str">
        <f>CONCATENATE("config ap primary-base ",var_dns_wlc2," ",'AP-LIST_c9800'!B195," ",var_ip_wlc2)</f>
        <v>config ap primary-base de0863swlc20002 # no free IP 10.251.138.195</v>
      </c>
    </row>
    <row r="197" spans="1:1">
      <c r="A197" s="103" t="str">
        <f>CONCATENATE("config ap primary-base ",var_dns_wlc2," ",'AP-LIST_c9800'!B196," ",var_ip_wlc2)</f>
        <v>config ap primary-base de0863swlc20002 # no free IP 10.251.138.195</v>
      </c>
    </row>
    <row r="198" spans="1:1">
      <c r="A198" s="103" t="str">
        <f>CONCATENATE("config ap primary-base ",var_dns_wlc2," ",'AP-LIST_c9800'!B197," ",var_ip_wlc2)</f>
        <v>config ap primary-base de0863swlc20002 # no free IP 10.251.138.195</v>
      </c>
    </row>
    <row r="199" spans="1:1">
      <c r="A199" s="103" t="str">
        <f>CONCATENATE("config ap primary-base ",var_dns_wlc2," ",'AP-LIST_c9800'!B198," ",var_ip_wlc2)</f>
        <v>config ap primary-base de0863swlc20002 # no free IP 10.251.138.195</v>
      </c>
    </row>
    <row r="200" spans="1:1">
      <c r="A200" s="103" t="str">
        <f>CONCATENATE("config ap primary-base ",var_dns_wlc2," ",'AP-LIST_c9800'!B199," ",var_ip_wlc2)</f>
        <v>config ap primary-base de0863swlc20002 # no free IP 10.251.138.195</v>
      </c>
    </row>
    <row r="201" spans="1:1">
      <c r="A201" s="103" t="str">
        <f>CONCATENATE("config ap primary-base ",var_dns_wlc2," ",'AP-LIST_c9800'!B200," ",var_ip_wlc2)</f>
        <v>config ap primary-base de0863swlc20002 # no free IP 10.251.138.195</v>
      </c>
    </row>
    <row r="202" spans="1:1">
      <c r="A202" s="103" t="str">
        <f>CONCATENATE("config ap primary-base ",var_dns_wlc2," ",'AP-LIST_c9800'!B201," ",var_ip_wlc2)</f>
        <v>config ap primary-base de0863swlc20002 # no free IP 10.251.138.195</v>
      </c>
    </row>
    <row r="203" spans="1:1">
      <c r="A203" s="103" t="str">
        <f>CONCATENATE("config ap primary-base ",var_dns_wlc2," ",'AP-LIST_c9800'!B202," ",var_ip_wlc2)</f>
        <v>config ap primary-base de0863swlc20002 # no free IP 10.251.138.195</v>
      </c>
    </row>
    <row r="204" spans="1:1">
      <c r="A204" s="103" t="str">
        <f>CONCATENATE("config ap primary-base ",var_dns_wlc2," ",'AP-LIST_c9800'!B203," ",var_ip_wlc2)</f>
        <v>config ap primary-base de0863swlc20002 # no free IP 10.251.138.195</v>
      </c>
    </row>
    <row r="205" spans="1:1">
      <c r="A205" s="103" t="str">
        <f>CONCATENATE("config ap primary-base ",var_dns_wlc2," ",'AP-LIST_c9800'!B204," ",var_ip_wlc2)</f>
        <v>config ap primary-base de0863swlc20002 # no free IP 10.251.138.195</v>
      </c>
    </row>
    <row r="206" spans="1:1">
      <c r="A206" s="103" t="str">
        <f>CONCATENATE("config ap primary-base ",var_dns_wlc2," ",'AP-LIST_c9800'!B205," ",var_ip_wlc2)</f>
        <v>config ap primary-base de0863swlc20002 # no free IP 10.251.138.195</v>
      </c>
    </row>
    <row r="207" spans="1:1">
      <c r="A207" s="103" t="str">
        <f>CONCATENATE("config ap primary-base ",var_dns_wlc2," ",'AP-LIST_c9800'!B206," ",var_ip_wlc2)</f>
        <v>config ap primary-base de0863swlc20002 # no free IP 10.251.138.195</v>
      </c>
    </row>
    <row r="208" spans="1:1">
      <c r="A208" s="103" t="str">
        <f>CONCATENATE("config ap primary-base ",var_dns_wlc2," ",'AP-LIST_c9800'!B207," ",var_ip_wlc2)</f>
        <v>config ap primary-base de0863swlc20002 # no free IP 10.251.138.195</v>
      </c>
    </row>
    <row r="209" spans="1:1">
      <c r="A209" s="103" t="str">
        <f>CONCATENATE("config ap primary-base ",var_dns_wlc2," ",'AP-LIST_c9800'!B208," ",var_ip_wlc2)</f>
        <v>config ap primary-base de0863swlc20002 # no free IP 10.251.138.195</v>
      </c>
    </row>
    <row r="210" spans="1:1">
      <c r="A210" s="103" t="str">
        <f>CONCATENATE("config ap primary-base ",var_dns_wlc2," ",'AP-LIST_c9800'!B209," ",var_ip_wlc2)</f>
        <v>config ap primary-base de0863swlc20002 # no free IP 10.251.138.195</v>
      </c>
    </row>
    <row r="211" spans="1:1">
      <c r="A211" s="103" t="str">
        <f>CONCATENATE("config ap primary-base ",var_dns_wlc2," ",'AP-LIST_c9800'!B210," ",var_ip_wlc2)</f>
        <v>config ap primary-base de0863swlc20002 # no free IP 10.251.138.195</v>
      </c>
    </row>
    <row r="212" spans="1:1">
      <c r="A212" s="103" t="str">
        <f>CONCATENATE("config ap primary-base ",var_dns_wlc2," ",'AP-LIST_c9800'!B211," ",var_ip_wlc2)</f>
        <v>config ap primary-base de0863swlc20002 # no free IP 10.251.138.195</v>
      </c>
    </row>
    <row r="213" spans="1:1">
      <c r="A213" s="103" t="str">
        <f>CONCATENATE("config ap primary-base ",var_dns_wlc2," ",'AP-LIST_c9800'!B212," ",var_ip_wlc2)</f>
        <v>config ap primary-base de0863swlc20002 # no free IP 10.251.138.195</v>
      </c>
    </row>
    <row r="214" spans="1:1">
      <c r="A214" s="103" t="str">
        <f>CONCATENATE("config ap primary-base ",var_dns_wlc2," ",'AP-LIST_c9800'!B213," ",var_ip_wlc2)</f>
        <v>config ap primary-base de0863swlc20002 # no free IP 10.251.138.195</v>
      </c>
    </row>
    <row r="215" spans="1:1">
      <c r="A215" s="103" t="str">
        <f>CONCATENATE("config ap primary-base ",var_dns_wlc2," ",'AP-LIST_c9800'!B214," ",var_ip_wlc2)</f>
        <v>config ap primary-base de0863swlc20002 # no free IP 10.251.138.195</v>
      </c>
    </row>
    <row r="216" spans="1:1">
      <c r="A216" s="103" t="str">
        <f>CONCATENATE("config ap primary-base ",var_dns_wlc2," ",'AP-LIST_c9800'!B215," ",var_ip_wlc2)</f>
        <v>config ap primary-base de0863swlc20002 # no free IP 10.251.138.195</v>
      </c>
    </row>
    <row r="217" spans="1:1">
      <c r="A217" s="103" t="str">
        <f>CONCATENATE("config ap primary-base ",var_dns_wlc2," ",'AP-LIST_c9800'!B216," ",var_ip_wlc2)</f>
        <v>config ap primary-base de0863swlc20002 # no free IP 10.251.138.195</v>
      </c>
    </row>
    <row r="218" spans="1:1">
      <c r="A218" s="103" t="str">
        <f>CONCATENATE("config ap primary-base ",var_dns_wlc2," ",'AP-LIST_c9800'!B217," ",var_ip_wlc2)</f>
        <v>config ap primary-base de0863swlc20002 # no free IP 10.251.138.195</v>
      </c>
    </row>
    <row r="219" spans="1:1">
      <c r="A219" s="103" t="str">
        <f>CONCATENATE("config ap primary-base ",var_dns_wlc2," ",'AP-LIST_c9800'!B218," ",var_ip_wlc2)</f>
        <v>config ap primary-base de0863swlc20002 # no free IP 10.251.138.195</v>
      </c>
    </row>
    <row r="220" spans="1:1">
      <c r="A220" s="103" t="str">
        <f>CONCATENATE("config ap primary-base ",var_dns_wlc2," ",'AP-LIST_c9800'!B219," ",var_ip_wlc2)</f>
        <v>config ap primary-base de0863swlc20002 # no free IP 10.251.138.195</v>
      </c>
    </row>
    <row r="221" spans="1:1">
      <c r="A221" s="103" t="str">
        <f>CONCATENATE("config ap primary-base ",var_dns_wlc2," ",'AP-LIST_c9800'!B220," ",var_ip_wlc2)</f>
        <v>config ap primary-base de0863swlc20002 # no free IP 10.251.138.195</v>
      </c>
    </row>
    <row r="222" spans="1:1">
      <c r="A222" s="103" t="str">
        <f>CONCATENATE("config ap primary-base ",var_dns_wlc2," ",'AP-LIST_c9800'!B221," ",var_ip_wlc2)</f>
        <v>config ap primary-base de0863swlc20002 # no free IP 10.251.138.195</v>
      </c>
    </row>
    <row r="223" spans="1:1">
      <c r="A223" s="103" t="str">
        <f>CONCATENATE("config ap primary-base ",var_dns_wlc2," ",'AP-LIST_c9800'!B222," ",var_ip_wlc2)</f>
        <v>config ap primary-base de0863swlc20002 # no free IP 10.251.138.195</v>
      </c>
    </row>
    <row r="224" spans="1:1">
      <c r="A224" s="103" t="str">
        <f>CONCATENATE("config ap primary-base ",var_dns_wlc2," ",'AP-LIST_c9800'!B223," ",var_ip_wlc2)</f>
        <v>config ap primary-base de0863swlc20002 # no free IP 10.251.138.195</v>
      </c>
    </row>
    <row r="225" spans="1:1">
      <c r="A225" s="103" t="str">
        <f>CONCATENATE("config ap primary-base ",var_dns_wlc2," ",'AP-LIST_c9800'!B224," ",var_ip_wlc2)</f>
        <v>config ap primary-base de0863swlc20002 # no free IP 10.251.138.195</v>
      </c>
    </row>
    <row r="226" spans="1:1">
      <c r="A226" s="103" t="str">
        <f>CONCATENATE("config ap primary-base ",var_dns_wlc2," ",'AP-LIST_c9800'!B225," ",var_ip_wlc2)</f>
        <v>config ap primary-base de0863swlc20002 # no free IP 10.251.138.195</v>
      </c>
    </row>
    <row r="227" spans="1:1">
      <c r="A227" s="103" t="str">
        <f>CONCATENATE("config ap primary-base ",var_dns_wlc2," ",'AP-LIST_c9800'!B226," ",var_ip_wlc2)</f>
        <v>config ap primary-base de0863swlc20002 # no free IP 10.251.138.195</v>
      </c>
    </row>
    <row r="228" spans="1:1">
      <c r="A228" s="103" t="str">
        <f>CONCATENATE("config ap primary-base ",var_dns_wlc2," ",'AP-LIST_c9800'!B227," ",var_ip_wlc2)</f>
        <v>config ap primary-base de0863swlc20002 # no free IP 10.251.138.195</v>
      </c>
    </row>
    <row r="229" spans="1:1">
      <c r="A229" s="103" t="str">
        <f>CONCATENATE("config ap primary-base ",var_dns_wlc2," ",'AP-LIST_c9800'!B228," ",var_ip_wlc2)</f>
        <v>config ap primary-base de0863swlc20002 # no free IP 10.251.138.195</v>
      </c>
    </row>
    <row r="230" spans="1:1">
      <c r="A230" s="103" t="str">
        <f>CONCATENATE("config ap primary-base ",var_dns_wlc2," ",'AP-LIST_c9800'!B229," ",var_ip_wlc2)</f>
        <v>config ap primary-base de0863swlc20002 # no free IP 10.251.138.195</v>
      </c>
    </row>
    <row r="231" spans="1:1">
      <c r="A231" s="103" t="str">
        <f>CONCATENATE("config ap primary-base ",var_dns_wlc2," ",'AP-LIST_c9800'!B230," ",var_ip_wlc2)</f>
        <v>config ap primary-base de0863swlc20002 # no free IP 10.251.138.195</v>
      </c>
    </row>
    <row r="232" spans="1:1">
      <c r="A232" s="103" t="str">
        <f>CONCATENATE("config ap primary-base ",var_dns_wlc2," ",'AP-LIST_c9800'!B231," ",var_ip_wlc2)</f>
        <v>config ap primary-base de0863swlc20002 # no free IP 10.251.138.195</v>
      </c>
    </row>
    <row r="233" spans="1:1">
      <c r="A233" s="103" t="str">
        <f>CONCATENATE("config ap primary-base ",var_dns_wlc2," ",'AP-LIST_c9800'!B232," ",var_ip_wlc2)</f>
        <v>config ap primary-base de0863swlc20002 # no free IP 10.251.138.195</v>
      </c>
    </row>
    <row r="234" spans="1:1">
      <c r="A234" s="103" t="str">
        <f>CONCATENATE("config ap primary-base ",var_dns_wlc2," ",'AP-LIST_c9800'!B233," ",var_ip_wlc2)</f>
        <v>config ap primary-base de0863swlc20002 # no free IP 10.251.138.195</v>
      </c>
    </row>
    <row r="235" spans="1:1">
      <c r="A235" s="103" t="str">
        <f>CONCATENATE("config ap primary-base ",var_dns_wlc2," ",'AP-LIST_c9800'!B234," ",var_ip_wlc2)</f>
        <v>config ap primary-base de0863swlc20002 # no free IP 10.251.138.195</v>
      </c>
    </row>
    <row r="236" spans="1:1">
      <c r="A236" s="103" t="str">
        <f>CONCATENATE("config ap primary-base ",var_dns_wlc2," ",'AP-LIST_c9800'!B235," ",var_ip_wlc2)</f>
        <v>config ap primary-base de0863swlc20002 # no free IP 10.251.138.195</v>
      </c>
    </row>
    <row r="237" spans="1:1">
      <c r="A237" s="103" t="str">
        <f>CONCATENATE("config ap primary-base ",var_dns_wlc2," ",'AP-LIST_c9800'!B236," ",var_ip_wlc2)</f>
        <v>config ap primary-base de0863swlc20002 # no free IP 10.251.138.195</v>
      </c>
    </row>
    <row r="238" spans="1:1">
      <c r="A238" s="103" t="str">
        <f>CONCATENATE("config ap primary-base ",var_dns_wlc2," ",'AP-LIST_c9800'!B237," ",var_ip_wlc2)</f>
        <v>config ap primary-base de0863swlc20002 # no free IP 10.251.138.195</v>
      </c>
    </row>
    <row r="239" spans="1:1">
      <c r="A239" s="103" t="str">
        <f>CONCATENATE("config ap primary-base ",var_dns_wlc2," ",'AP-LIST_c9800'!B238," ",var_ip_wlc2)</f>
        <v>config ap primary-base de0863swlc20002 # no free IP 10.251.138.195</v>
      </c>
    </row>
    <row r="240" spans="1:1">
      <c r="A240" s="103" t="str">
        <f>CONCATENATE("config ap primary-base ",var_dns_wlc2," ",'AP-LIST_c9800'!B239," ",var_ip_wlc2)</f>
        <v>config ap primary-base de0863swlc20002 # no free IP 10.251.138.195</v>
      </c>
    </row>
    <row r="241" spans="1:1">
      <c r="A241" s="103" t="str">
        <f>CONCATENATE("config ap primary-base ",var_dns_wlc2," ",'AP-LIST_c9800'!B240," ",var_ip_wlc2)</f>
        <v>config ap primary-base de0863swlc20002 # no free IP 10.251.138.195</v>
      </c>
    </row>
    <row r="242" spans="1:1">
      <c r="A242" s="103" t="str">
        <f>CONCATENATE("config ap primary-base ",var_dns_wlc2," ",'AP-LIST_c9800'!B241," ",var_ip_wlc2)</f>
        <v>config ap primary-base de0863swlc20002 # no free IP 10.251.138.195</v>
      </c>
    </row>
    <row r="243" spans="1:1">
      <c r="A243" s="103" t="str">
        <f>CONCATENATE("config ap primary-base ",var_dns_wlc2," ",'AP-LIST_c9800'!B242," ",var_ip_wlc2)</f>
        <v>config ap primary-base de0863swlc20002 # no free IP 10.251.138.195</v>
      </c>
    </row>
    <row r="244" spans="1:1">
      <c r="A244" s="103" t="str">
        <f>CONCATENATE("config ap primary-base ",var_dns_wlc2," ",'AP-LIST_c9800'!B243," ",var_ip_wlc2)</f>
        <v>config ap primary-base de0863swlc20002 # no free IP 10.251.138.195</v>
      </c>
    </row>
    <row r="245" spans="1:1">
      <c r="A245" s="103" t="str">
        <f>CONCATENATE("config ap primary-base ",var_dns_wlc2," ",'AP-LIST_c9800'!B244," ",var_ip_wlc2)</f>
        <v>config ap primary-base de0863swlc20002 # no free IP 10.251.138.195</v>
      </c>
    </row>
    <row r="246" spans="1:1">
      <c r="A246" s="103" t="str">
        <f>CONCATENATE("config ap primary-base ",var_dns_wlc2," ",'AP-LIST_c9800'!B245," ",var_ip_wlc2)</f>
        <v>config ap primary-base de0863swlc20002 # no free IP 10.251.138.195</v>
      </c>
    </row>
    <row r="247" spans="1:1">
      <c r="A247" s="103" t="str">
        <f>CONCATENATE("config ap primary-base ",var_dns_wlc2," ",'AP-LIST_c9800'!B246," ",var_ip_wlc2)</f>
        <v>config ap primary-base de0863swlc20002 # no free IP 10.251.138.195</v>
      </c>
    </row>
    <row r="248" spans="1:1">
      <c r="A248" s="103" t="str">
        <f>CONCATENATE("config ap primary-base ",var_dns_wlc2," ",'AP-LIST_c9800'!B247," ",var_ip_wlc2)</f>
        <v>config ap primary-base de0863swlc20002 # no free IP 10.251.138.195</v>
      </c>
    </row>
    <row r="249" spans="1:1">
      <c r="A249" s="103" t="str">
        <f>CONCATENATE("config ap primary-base ",var_dns_wlc2," ",'AP-LIST_c9800'!B248," ",var_ip_wlc2)</f>
        <v>config ap primary-base de0863swlc20002 # no free IP 10.251.138.195</v>
      </c>
    </row>
    <row r="250" spans="1:1">
      <c r="A250" s="103" t="str">
        <f>CONCATENATE("config ap primary-base ",var_dns_wlc2," ",'AP-LIST_c9800'!B249," ",var_ip_wlc2)</f>
        <v>config ap primary-base de0863swlc20002 # no free IP 10.251.138.195</v>
      </c>
    </row>
    <row r="251" spans="1:1">
      <c r="A251" s="103" t="str">
        <f>CONCATENATE("config ap primary-base ",var_dns_wlc2," ",'AP-LIST_c9800'!B250," ",var_ip_wlc2)</f>
        <v>config ap primary-base de0863swlc20002 # no free IP 10.251.138.195</v>
      </c>
    </row>
    <row r="252" spans="1:1">
      <c r="A252" s="103" t="str">
        <f>CONCATENATE("config ap primary-base ",var_dns_wlc2," ",'AP-LIST_c9800'!B251," ",var_ip_wlc2)</f>
        <v>config ap primary-base de0863swlc20002 # no free IP 10.251.138.195</v>
      </c>
    </row>
    <row r="253" spans="1:1">
      <c r="A253" s="103" t="str">
        <f>CONCATENATE("config ap primary-base ",var_dns_wlc2," ",'AP-LIST_c9800'!B252," ",var_ip_wlc2)</f>
        <v>config ap primary-base de0863swlc20002 # no free IP 10.251.138.195</v>
      </c>
    </row>
    <row r="254" spans="1:1">
      <c r="A254" s="103" t="str">
        <f>CONCATENATE("config ap primary-base ",var_dns_wlc2," ",'AP-LIST_c9800'!B253," ",var_ip_wlc2)</f>
        <v>config ap primary-base de0863swlc20002 # no free IP 10.251.138.195</v>
      </c>
    </row>
    <row r="255" spans="1:1">
      <c r="A255" s="103" t="str">
        <f>CONCATENATE("config ap primary-base ",var_dns_wlc2," ",'AP-LIST_c9800'!B254," ",var_ip_wlc2)</f>
        <v>config ap primary-base de0863swlc20002 # no free IP 10.251.138.195</v>
      </c>
    </row>
    <row r="256" spans="1:1">
      <c r="A256" s="103" t="str">
        <f>CONCATENATE("config ap primary-base ",var_dns_wlc2," ",'AP-LIST_c9800'!B255," ",var_ip_wlc2)</f>
        <v>config ap primary-base de0863swlc20002 # no free IP 10.251.138.195</v>
      </c>
    </row>
    <row r="257" spans="1:1">
      <c r="A257" s="103" t="str">
        <f>CONCATENATE("config ap primary-base ",var_dns_wlc2," ",'AP-LIST_c9800'!B256," ",var_ip_wlc2)</f>
        <v>config ap primary-base de0863swlc20002 # no free IP 10.251.138.195</v>
      </c>
    </row>
    <row r="258" spans="1:1">
      <c r="A258" s="103" t="str">
        <f>CONCATENATE("config ap primary-base ",var_dns_wlc2," ",'AP-LIST_c9800'!B257," ",var_ip_wlc2)</f>
        <v>config ap primary-base de0863swlc20002 # no free IP 10.251.138.195</v>
      </c>
    </row>
    <row r="259" spans="1:1">
      <c r="A259" s="100" t="s">
        <v>1382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P21" sqref="P21:V21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6" t="s">
        <v>1060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8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8" t="s">
        <v>1004</v>
      </c>
      <c r="B2" s="149"/>
      <c r="C2" s="149"/>
      <c r="D2" s="196" t="s">
        <v>862</v>
      </c>
      <c r="E2" s="196"/>
      <c r="F2" s="196"/>
      <c r="G2" s="196"/>
      <c r="H2" s="196"/>
      <c r="I2" s="197"/>
      <c r="J2" s="61"/>
      <c r="K2" s="201" t="s">
        <v>1360</v>
      </c>
      <c r="L2" s="202"/>
      <c r="M2" s="202"/>
      <c r="N2" s="205" t="s">
        <v>1093</v>
      </c>
      <c r="O2" s="205"/>
      <c r="P2" s="206"/>
      <c r="Q2" s="88"/>
      <c r="R2" s="176" t="s">
        <v>1757</v>
      </c>
      <c r="S2" s="177"/>
      <c r="T2" s="177"/>
      <c r="U2" s="177"/>
      <c r="V2" s="178"/>
    </row>
    <row r="3" spans="1:30" ht="15" customHeight="1" thickBot="1">
      <c r="A3" s="152"/>
      <c r="B3" s="153"/>
      <c r="C3" s="153"/>
      <c r="D3" s="198"/>
      <c r="E3" s="198"/>
      <c r="F3" s="198"/>
      <c r="G3" s="198"/>
      <c r="H3" s="198"/>
      <c r="I3" s="199"/>
      <c r="J3" s="61"/>
      <c r="K3" s="200" t="s">
        <v>1358</v>
      </c>
      <c r="L3" s="146"/>
      <c r="M3" s="146"/>
      <c r="N3" s="203" t="s">
        <v>1751</v>
      </c>
      <c r="O3" s="203"/>
      <c r="P3" s="204"/>
      <c r="Q3" s="88"/>
      <c r="R3" s="179"/>
      <c r="S3" s="180"/>
      <c r="T3" s="180"/>
      <c r="U3" s="180"/>
      <c r="V3" s="181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9" t="s">
        <v>1247</v>
      </c>
      <c r="C5" s="149"/>
      <c r="D5" s="149"/>
      <c r="E5" s="149"/>
      <c r="F5" s="149"/>
      <c r="G5" s="149"/>
      <c r="H5" s="149"/>
      <c r="I5" s="165"/>
      <c r="J5" s="93"/>
      <c r="K5" s="148" t="s">
        <v>1359</v>
      </c>
      <c r="L5" s="149"/>
      <c r="M5" s="154" t="s">
        <v>1361</v>
      </c>
      <c r="N5" s="154"/>
      <c r="O5" s="154"/>
      <c r="P5" s="154"/>
      <c r="Q5" s="154"/>
      <c r="R5" s="154"/>
      <c r="S5" s="154"/>
      <c r="T5" s="154"/>
      <c r="U5" s="154"/>
      <c r="V5" s="155"/>
    </row>
    <row r="6" spans="1:30">
      <c r="A6" s="26" t="s">
        <v>1246</v>
      </c>
      <c r="B6" s="142" t="s">
        <v>1236</v>
      </c>
      <c r="C6" s="142"/>
      <c r="D6" s="142"/>
      <c r="E6" s="142"/>
      <c r="F6" s="142"/>
      <c r="G6" s="142"/>
      <c r="H6" s="142"/>
      <c r="I6" s="143"/>
      <c r="J6" s="61"/>
      <c r="K6" s="150"/>
      <c r="L6" s="151"/>
      <c r="M6" s="144" t="s">
        <v>1362</v>
      </c>
      <c r="N6" s="144"/>
      <c r="O6" s="144"/>
      <c r="P6" s="144"/>
      <c r="Q6" s="144"/>
      <c r="R6" s="144"/>
      <c r="S6" s="144"/>
      <c r="T6" s="144"/>
      <c r="U6" s="144"/>
      <c r="V6" s="145"/>
    </row>
    <row r="7" spans="1:30" ht="15.75" thickBot="1">
      <c r="A7" s="30" t="s">
        <v>1233</v>
      </c>
      <c r="B7" s="146" t="s">
        <v>1237</v>
      </c>
      <c r="C7" s="146"/>
      <c r="D7" s="146"/>
      <c r="E7" s="146"/>
      <c r="F7" s="146"/>
      <c r="G7" s="146"/>
      <c r="H7" s="146"/>
      <c r="I7" s="147"/>
      <c r="J7" s="61"/>
      <c r="K7" s="152"/>
      <c r="L7" s="153"/>
      <c r="M7" s="146" t="s">
        <v>1255</v>
      </c>
      <c r="N7" s="146"/>
      <c r="O7" s="146"/>
      <c r="P7" s="146"/>
      <c r="Q7" s="146"/>
      <c r="R7" s="146"/>
      <c r="S7" s="146"/>
      <c r="T7" s="146"/>
      <c r="U7" s="146"/>
      <c r="V7" s="14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8" t="s">
        <v>1223</v>
      </c>
      <c r="B9" s="184" t="s">
        <v>1001</v>
      </c>
      <c r="C9" s="148" t="s">
        <v>999</v>
      </c>
      <c r="D9" s="149"/>
      <c r="E9" s="149"/>
      <c r="F9" s="149"/>
      <c r="G9" s="149"/>
      <c r="H9" s="182" t="s">
        <v>1242</v>
      </c>
      <c r="I9" s="148" t="s">
        <v>1244</v>
      </c>
      <c r="J9" s="190"/>
      <c r="K9" s="149"/>
      <c r="L9" s="149"/>
      <c r="M9" s="165"/>
      <c r="N9" s="190" t="s">
        <v>1243</v>
      </c>
      <c r="O9" s="165"/>
      <c r="P9" s="158" t="s">
        <v>1252</v>
      </c>
      <c r="Q9" s="159"/>
      <c r="R9" s="159"/>
      <c r="S9" s="159"/>
      <c r="T9" s="159"/>
      <c r="U9" s="160"/>
      <c r="V9" s="194" t="s">
        <v>1248</v>
      </c>
    </row>
    <row r="10" spans="1:30" ht="15.75" thickBot="1">
      <c r="A10" s="152"/>
      <c r="B10" s="185"/>
      <c r="C10" s="152"/>
      <c r="D10" s="153"/>
      <c r="E10" s="153"/>
      <c r="F10" s="153"/>
      <c r="G10" s="153"/>
      <c r="H10" s="183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1">
        <v>1</v>
      </c>
      <c r="Q10" s="140"/>
      <c r="R10" s="162"/>
      <c r="S10" s="161">
        <v>2</v>
      </c>
      <c r="T10" s="140"/>
      <c r="U10" s="162"/>
      <c r="V10" s="19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138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191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138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138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138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138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2"/>
      <c r="W15" s="7"/>
      <c r="AA15" s="7"/>
      <c r="AB15" s="7"/>
    </row>
    <row r="16" spans="1:30">
      <c r="A16" s="26" t="s">
        <v>1312</v>
      </c>
      <c r="B16" s="27">
        <v>222</v>
      </c>
      <c r="C16" s="187" t="s">
        <v>1241</v>
      </c>
      <c r="D16" s="134"/>
      <c r="E16" s="134"/>
      <c r="F16" s="134"/>
      <c r="G16" s="135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2"/>
      <c r="AA16" s="7"/>
      <c r="AB16" s="7"/>
    </row>
    <row r="17" spans="1:41" ht="15.75" thickBot="1">
      <c r="A17" s="30" t="s">
        <v>1084</v>
      </c>
      <c r="B17" s="31">
        <v>333</v>
      </c>
      <c r="C17" s="186" t="s">
        <v>1241</v>
      </c>
      <c r="D17" s="174"/>
      <c r="E17" s="174"/>
      <c r="F17" s="174"/>
      <c r="G17" s="17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9" t="s">
        <v>1096</v>
      </c>
      <c r="F19" s="140"/>
      <c r="G19" s="140"/>
      <c r="H19" s="140"/>
      <c r="I19" s="141"/>
      <c r="J19" s="139" t="s">
        <v>1224</v>
      </c>
      <c r="K19" s="140"/>
      <c r="L19" s="140"/>
      <c r="M19" s="140"/>
      <c r="N19" s="141"/>
      <c r="O19" s="97" t="s">
        <v>1225</v>
      </c>
      <c r="P19" s="188" t="s">
        <v>1227</v>
      </c>
      <c r="Q19" s="188"/>
      <c r="R19" s="188"/>
      <c r="S19" s="188"/>
      <c r="T19" s="188"/>
      <c r="U19" s="188"/>
      <c r="V19" s="18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6"/>
      <c r="F20" s="137"/>
      <c r="G20" s="137"/>
      <c r="H20" s="137"/>
      <c r="I20" s="138"/>
      <c r="J20" s="136"/>
      <c r="K20" s="137"/>
      <c r="L20" s="137"/>
      <c r="M20" s="137"/>
      <c r="N20" s="138"/>
      <c r="O20" s="24"/>
      <c r="P20" s="163"/>
      <c r="Q20" s="163"/>
      <c r="R20" s="163"/>
      <c r="S20" s="163"/>
      <c r="T20" s="163"/>
      <c r="U20" s="163"/>
      <c r="V20" s="164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3" t="str">
        <f ca="1">CONCATENATE("vlan",INDIRECT(CONCATENATE("wlan_id",B21,"_vlan")),"_802.1x")</f>
        <v>vlan511_802.1x</v>
      </c>
      <c r="F21" s="134"/>
      <c r="G21" s="134"/>
      <c r="H21" s="134"/>
      <c r="I21" s="135"/>
      <c r="J21" s="133" t="s">
        <v>1305</v>
      </c>
      <c r="K21" s="134"/>
      <c r="L21" s="134"/>
      <c r="M21" s="134"/>
      <c r="N21" s="135"/>
      <c r="O21" s="16" t="s">
        <v>1067</v>
      </c>
      <c r="P21" s="156" t="s">
        <v>1781</v>
      </c>
      <c r="Q21" s="156"/>
      <c r="R21" s="156"/>
      <c r="S21" s="156"/>
      <c r="T21" s="156"/>
      <c r="U21" s="156"/>
      <c r="V21" s="157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3" t="str">
        <f ca="1">CONCATENATE("vlan",INDIRECT(CONCATENATE("wlan_id",B22,"_vlan")),"_802.1x")</f>
        <v>vlan513_802.1x</v>
      </c>
      <c r="F22" s="134"/>
      <c r="G22" s="134"/>
      <c r="H22" s="134"/>
      <c r="I22" s="135"/>
      <c r="J22" s="133" t="s">
        <v>1306</v>
      </c>
      <c r="K22" s="134"/>
      <c r="L22" s="134"/>
      <c r="M22" s="134"/>
      <c r="N22" s="135"/>
      <c r="O22" s="16" t="s">
        <v>1067</v>
      </c>
      <c r="P22" s="142"/>
      <c r="Q22" s="142"/>
      <c r="R22" s="142"/>
      <c r="S22" s="142"/>
      <c r="T22" s="142"/>
      <c r="U22" s="142"/>
      <c r="V22" s="143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3" t="str">
        <f ca="1">CONCATENATE("vlan",INDIRECT(CONCATENATE("wlan_id",B23,"_vlan")),"_802.1x")</f>
        <v>vlan514_802.1x</v>
      </c>
      <c r="F23" s="134"/>
      <c r="G23" s="134"/>
      <c r="H23" s="134"/>
      <c r="I23" s="135"/>
      <c r="J23" s="133" t="s">
        <v>1307</v>
      </c>
      <c r="K23" s="134"/>
      <c r="L23" s="134"/>
      <c r="M23" s="134"/>
      <c r="N23" s="135"/>
      <c r="O23" s="16" t="s">
        <v>1067</v>
      </c>
      <c r="P23" s="142"/>
      <c r="Q23" s="142"/>
      <c r="R23" s="142"/>
      <c r="S23" s="142"/>
      <c r="T23" s="142"/>
      <c r="U23" s="142"/>
      <c r="V23" s="143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3" t="str">
        <f>CONCATENATE("vlan",C24,"_guest")</f>
        <v>vlan222_guest</v>
      </c>
      <c r="F24" s="134"/>
      <c r="G24" s="134"/>
      <c r="H24" s="134"/>
      <c r="I24" s="135"/>
      <c r="J24" s="133" t="s">
        <v>1304</v>
      </c>
      <c r="K24" s="134"/>
      <c r="L24" s="134"/>
      <c r="M24" s="134"/>
      <c r="N24" s="135"/>
      <c r="O24" s="16" t="s">
        <v>1067</v>
      </c>
      <c r="P24" s="142"/>
      <c r="Q24" s="142"/>
      <c r="R24" s="142"/>
      <c r="S24" s="142"/>
      <c r="T24" s="142"/>
      <c r="U24" s="142"/>
      <c r="V24" s="143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3" t="str">
        <f ca="1">CONCATENATE("vlan",INDIRECT(CONCATENATE("wlan_id",B25,"_vlan")),"_",A25)</f>
        <v>vlan333_SmartHome</v>
      </c>
      <c r="F25" s="174"/>
      <c r="G25" s="174"/>
      <c r="H25" s="174"/>
      <c r="I25" s="175"/>
      <c r="J25" s="173" t="s">
        <v>1308</v>
      </c>
      <c r="K25" s="174"/>
      <c r="L25" s="174"/>
      <c r="M25" s="174"/>
      <c r="N25" s="175"/>
      <c r="O25" s="94" t="s">
        <v>1068</v>
      </c>
      <c r="P25" s="170" t="str">
        <f>wlan_id33_psk</f>
        <v>$863Smar7hau$</v>
      </c>
      <c r="Q25" s="170"/>
      <c r="R25" s="170"/>
      <c r="S25" s="170"/>
      <c r="T25" s="170"/>
      <c r="U25" s="170"/>
      <c r="V25" s="171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8" t="s">
        <v>1249</v>
      </c>
      <c r="B27" s="149" t="s">
        <v>1232</v>
      </c>
      <c r="C27" s="149"/>
      <c r="D27" s="149"/>
      <c r="E27" s="149"/>
      <c r="F27" s="149"/>
      <c r="G27" s="149"/>
      <c r="H27" s="149"/>
      <c r="I27" s="165"/>
      <c r="J27" s="61"/>
      <c r="K27" s="158" t="s">
        <v>1368</v>
      </c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60"/>
    </row>
    <row r="28" spans="1:41" ht="15.75" thickBot="1">
      <c r="A28" s="152"/>
      <c r="B28" s="153"/>
      <c r="C28" s="153"/>
      <c r="D28" s="153"/>
      <c r="E28" s="153"/>
      <c r="F28" s="153"/>
      <c r="G28" s="153"/>
      <c r="H28" s="153"/>
      <c r="I28" s="172"/>
      <c r="J28" s="61"/>
      <c r="K28" s="211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4"/>
    </row>
    <row r="29" spans="1:41">
      <c r="A29" s="67" t="s">
        <v>1245</v>
      </c>
      <c r="B29" s="163" t="str">
        <f>var_dns_dc</f>
        <v>de0863sadc20001</v>
      </c>
      <c r="C29" s="163"/>
      <c r="D29" s="163"/>
      <c r="E29" s="163"/>
      <c r="F29" s="163"/>
      <c r="G29" s="163"/>
      <c r="H29" s="163"/>
      <c r="I29" s="164"/>
      <c r="J29" s="61"/>
      <c r="K29" s="148" t="s">
        <v>1366</v>
      </c>
      <c r="L29" s="149"/>
      <c r="M29" s="149"/>
      <c r="N29" s="149" t="s">
        <v>1370</v>
      </c>
      <c r="O29" s="149"/>
      <c r="P29" s="149"/>
      <c r="Q29" s="215" t="s">
        <v>1367</v>
      </c>
      <c r="R29" s="215"/>
      <c r="S29" s="215"/>
      <c r="T29" s="215"/>
      <c r="U29" s="215"/>
      <c r="V29" s="216"/>
    </row>
    <row r="30" spans="1:41" ht="15.75" thickBot="1">
      <c r="A30" s="26" t="s">
        <v>1229</v>
      </c>
      <c r="B30" s="142" t="str">
        <f>var_dns_radius</f>
        <v>de0863srad20001</v>
      </c>
      <c r="C30" s="142"/>
      <c r="D30" s="142"/>
      <c r="E30" s="142"/>
      <c r="F30" s="142"/>
      <c r="G30" s="142"/>
      <c r="H30" s="142"/>
      <c r="I30" s="143"/>
      <c r="J30" s="61"/>
      <c r="K30" s="152"/>
      <c r="L30" s="153"/>
      <c r="M30" s="153"/>
      <c r="N30" s="153" t="s">
        <v>1371</v>
      </c>
      <c r="O30" s="153"/>
      <c r="P30" s="153"/>
      <c r="Q30" s="217" t="str">
        <f>var_tftp_path_base_nl</f>
        <v>/rollout_c9800_17.6.3/863</v>
      </c>
      <c r="R30" s="217"/>
      <c r="S30" s="217"/>
      <c r="T30" s="217"/>
      <c r="U30" s="217"/>
      <c r="V30" s="218"/>
    </row>
    <row r="31" spans="1:41">
      <c r="A31" s="26" t="s">
        <v>1230</v>
      </c>
      <c r="B31" s="142" t="str">
        <f>var_dns_wlc1</f>
        <v>de0863swlc20001</v>
      </c>
      <c r="C31" s="142"/>
      <c r="D31" s="142"/>
      <c r="E31" s="142"/>
      <c r="F31" s="142"/>
      <c r="G31" s="142"/>
      <c r="H31" s="142"/>
      <c r="I31" s="143"/>
      <c r="J31" s="61"/>
      <c r="K31" s="211" t="s">
        <v>1363</v>
      </c>
      <c r="L31" s="212"/>
      <c r="M31" s="213"/>
      <c r="N31" s="224" t="s">
        <v>1251</v>
      </c>
      <c r="O31" s="225"/>
      <c r="P31" s="226"/>
      <c r="Q31" s="227" t="s">
        <v>1780</v>
      </c>
      <c r="R31" s="227"/>
      <c r="S31" s="227"/>
      <c r="T31" s="227"/>
      <c r="U31" s="227"/>
      <c r="V31" s="228"/>
    </row>
    <row r="32" spans="1:41" ht="15.75" thickBot="1">
      <c r="A32" s="26" t="s">
        <v>1231</v>
      </c>
      <c r="B32" s="142" t="str">
        <f>var_dns_wlc2</f>
        <v>de0863swlc20002</v>
      </c>
      <c r="C32" s="142"/>
      <c r="D32" s="142"/>
      <c r="E32" s="142"/>
      <c r="F32" s="142"/>
      <c r="G32" s="142"/>
      <c r="H32" s="142"/>
      <c r="I32" s="143"/>
      <c r="J32" s="61"/>
      <c r="K32" s="208"/>
      <c r="L32" s="209"/>
      <c r="M32" s="210"/>
      <c r="N32" s="183" t="s">
        <v>1369</v>
      </c>
      <c r="O32" s="219"/>
      <c r="P32" s="220"/>
      <c r="Q32" s="222" t="s">
        <v>1113</v>
      </c>
      <c r="R32" s="222"/>
      <c r="S32" s="222"/>
      <c r="T32" s="222"/>
      <c r="U32" s="222"/>
      <c r="V32" s="223"/>
    </row>
    <row r="33" spans="1:22">
      <c r="A33" s="26" t="s">
        <v>1011</v>
      </c>
      <c r="B33" s="166" t="str">
        <f>var_dns_ap</f>
        <v>de0863ncap</v>
      </c>
      <c r="C33" s="167"/>
      <c r="D33" s="167"/>
      <c r="E33" s="167"/>
      <c r="F33" s="167"/>
      <c r="G33" s="168" t="s">
        <v>1299</v>
      </c>
      <c r="H33" s="168"/>
      <c r="I33" s="169"/>
      <c r="J33" s="61"/>
      <c r="K33" s="158" t="s">
        <v>1364</v>
      </c>
      <c r="L33" s="159"/>
      <c r="M33" s="207"/>
      <c r="N33" s="182" t="s">
        <v>1251</v>
      </c>
      <c r="O33" s="221"/>
      <c r="P33" s="190"/>
      <c r="Q33" s="154" t="s">
        <v>1374</v>
      </c>
      <c r="R33" s="154"/>
      <c r="S33" s="154"/>
      <c r="T33" s="154"/>
      <c r="U33" s="154"/>
      <c r="V33" s="155"/>
    </row>
    <row r="34" spans="1:22" ht="15.75" thickBot="1">
      <c r="A34" s="30" t="s">
        <v>1238</v>
      </c>
      <c r="B34" s="146" t="str">
        <f>var_dns_wws</f>
        <v>de0863swws20001</v>
      </c>
      <c r="C34" s="146"/>
      <c r="D34" s="146"/>
      <c r="E34" s="146"/>
      <c r="F34" s="146"/>
      <c r="G34" s="146"/>
      <c r="H34" s="146"/>
      <c r="I34" s="147"/>
      <c r="J34" s="89"/>
      <c r="K34" s="208"/>
      <c r="L34" s="209"/>
      <c r="M34" s="210"/>
      <c r="N34" s="183" t="s">
        <v>1369</v>
      </c>
      <c r="O34" s="219"/>
      <c r="P34" s="220"/>
      <c r="Q34" s="222" t="s">
        <v>1113</v>
      </c>
      <c r="R34" s="222"/>
      <c r="S34" s="222"/>
      <c r="T34" s="222"/>
      <c r="U34" s="222"/>
      <c r="V34" s="223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F9" sqref="F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863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de0863ncap20001</v>
      </c>
      <c r="C4" s="50" t="s">
        <v>1755</v>
      </c>
      <c r="D4" s="46" t="s">
        <v>1836</v>
      </c>
      <c r="E4" s="16" t="s">
        <v>1837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10.251.138.201</v>
      </c>
      <c r="H4" s="50" t="s">
        <v>1395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F4:4E:05:AD:46:C1</v>
      </c>
      <c r="M4" s="5" t="str">
        <f t="shared" ref="M4:M67" si="3">UPPER(MID(E4,1,4)&amp;"."&amp;MID(E4,5,4)&amp;"."&amp;MID(E4,9,4))</f>
        <v>F44E.05AD.46C1</v>
      </c>
      <c r="N4" s="5" t="str">
        <f>LOWER(M4)</f>
        <v>f44e.05ad.46c1</v>
      </c>
    </row>
    <row r="5" spans="1:14">
      <c r="A5" s="44">
        <v>2</v>
      </c>
      <c r="B5" s="44" t="str">
        <f t="shared" si="0"/>
        <v>de0863ncap20002</v>
      </c>
      <c r="C5" s="50" t="s">
        <v>1755</v>
      </c>
      <c r="D5" s="46" t="s">
        <v>1838</v>
      </c>
      <c r="E5" s="16" t="s">
        <v>1839</v>
      </c>
      <c r="F5" s="47"/>
      <c r="G5" s="44" t="str">
        <f t="shared" si="1"/>
        <v>10.251.138.202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F4:4E:05:AD:48:3E</v>
      </c>
      <c r="M5" s="5" t="str">
        <f t="shared" si="3"/>
        <v>F44E.05AD.483E</v>
      </c>
      <c r="N5" s="5" t="str">
        <f t="shared" ref="N5:N68" si="5">LOWER(M5)</f>
        <v>f44e.05ad.483e</v>
      </c>
    </row>
    <row r="6" spans="1:14">
      <c r="A6" s="44">
        <v>3</v>
      </c>
      <c r="B6" s="44" t="str">
        <f t="shared" si="0"/>
        <v>de0863ncap20003</v>
      </c>
      <c r="C6" s="50" t="s">
        <v>1397</v>
      </c>
      <c r="D6" s="46" t="s">
        <v>1840</v>
      </c>
      <c r="E6" s="16" t="s">
        <v>1841</v>
      </c>
      <c r="F6" s="47"/>
      <c r="G6" s="44" t="str">
        <f t="shared" si="1"/>
        <v>10.251.138.203</v>
      </c>
      <c r="H6" s="44" t="str">
        <f t="shared" ref="H6:H69" si="6">H5</f>
        <v>8.10.151.0</v>
      </c>
      <c r="I6" s="44" t="str">
        <f t="shared" si="4"/>
        <v>outdoor</v>
      </c>
      <c r="J6" s="50"/>
      <c r="L6" s="5" t="str">
        <f t="shared" si="2"/>
        <v>10:05:CA:2A:6C:18</v>
      </c>
      <c r="M6" s="5" t="str">
        <f t="shared" si="3"/>
        <v>1005.CA2A.6C18</v>
      </c>
      <c r="N6" s="5" t="str">
        <f t="shared" si="5"/>
        <v>1005.ca2a.6c18</v>
      </c>
    </row>
    <row r="7" spans="1:14">
      <c r="A7" s="44">
        <v>4</v>
      </c>
      <c r="B7" s="44" t="str">
        <f t="shared" si="0"/>
        <v>de0863ncap20004</v>
      </c>
      <c r="C7" s="50" t="s">
        <v>1397</v>
      </c>
      <c r="D7" s="46" t="s">
        <v>1842</v>
      </c>
      <c r="E7" s="16" t="s">
        <v>1843</v>
      </c>
      <c r="F7" s="47"/>
      <c r="G7" s="44" t="str">
        <f t="shared" si="1"/>
        <v>10.251.138.204</v>
      </c>
      <c r="H7" s="44" t="str">
        <f t="shared" si="6"/>
        <v>8.10.151.0</v>
      </c>
      <c r="I7" s="44" t="str">
        <f t="shared" si="4"/>
        <v>outdoor</v>
      </c>
      <c r="J7" s="50"/>
      <c r="L7" s="5" t="str">
        <f t="shared" si="2"/>
        <v>10:05:CA:2A:6C:0A</v>
      </c>
      <c r="M7" s="5" t="str">
        <f t="shared" si="3"/>
        <v>1005.CA2A.6C0A</v>
      </c>
      <c r="N7" s="5" t="str">
        <f t="shared" si="5"/>
        <v>1005.ca2a.6c0a</v>
      </c>
    </row>
    <row r="8" spans="1:14">
      <c r="A8" s="44">
        <v>5</v>
      </c>
      <c r="B8" s="44" t="str">
        <f t="shared" si="0"/>
        <v>de0863ncap20005</v>
      </c>
      <c r="C8" s="50" t="s">
        <v>1397</v>
      </c>
      <c r="D8" s="46" t="s">
        <v>1844</v>
      </c>
      <c r="E8" s="16" t="s">
        <v>1845</v>
      </c>
      <c r="F8" s="47"/>
      <c r="G8" s="44" t="str">
        <f t="shared" si="1"/>
        <v>10.251.138.205</v>
      </c>
      <c r="H8" s="44" t="str">
        <f t="shared" si="6"/>
        <v>8.10.151.0</v>
      </c>
      <c r="I8" s="44" t="str">
        <f t="shared" si="4"/>
        <v>outdoor</v>
      </c>
      <c r="J8" s="50"/>
      <c r="L8" s="5" t="str">
        <f t="shared" si="2"/>
        <v>10:05:CA:2A:6C:1C</v>
      </c>
      <c r="M8" s="5" t="str">
        <f t="shared" si="3"/>
        <v>1005.CA2A.6C1C</v>
      </c>
      <c r="N8" s="5" t="str">
        <f t="shared" si="5"/>
        <v>1005.ca2a.6c1c</v>
      </c>
    </row>
    <row r="9" spans="1:14">
      <c r="A9" s="44">
        <v>6</v>
      </c>
      <c r="B9" s="44" t="str">
        <f t="shared" si="0"/>
        <v>de0863ncap20006</v>
      </c>
      <c r="C9" s="50" t="s">
        <v>1397</v>
      </c>
      <c r="D9" s="46" t="s">
        <v>1846</v>
      </c>
      <c r="E9" s="16" t="s">
        <v>1847</v>
      </c>
      <c r="F9" s="47"/>
      <c r="G9" s="44" t="str">
        <f t="shared" si="1"/>
        <v>10.251.138.206</v>
      </c>
      <c r="H9" s="44" t="str">
        <f t="shared" si="6"/>
        <v>8.10.151.0</v>
      </c>
      <c r="I9" s="44" t="str">
        <f t="shared" si="4"/>
        <v>outdoor</v>
      </c>
      <c r="J9" s="50"/>
      <c r="L9" s="5" t="str">
        <f t="shared" si="2"/>
        <v>10:05:CA:2A:6B:DE</v>
      </c>
      <c r="M9" s="5" t="str">
        <f t="shared" si="3"/>
        <v>1005.CA2A.6BDE</v>
      </c>
      <c r="N9" s="5" t="str">
        <f t="shared" si="5"/>
        <v>1005.ca2a.6bde</v>
      </c>
    </row>
    <row r="10" spans="1:14">
      <c r="A10" s="44">
        <v>7</v>
      </c>
      <c r="B10" s="44" t="str">
        <f t="shared" si="0"/>
        <v>de0863ncap20007</v>
      </c>
      <c r="C10" s="50" t="s">
        <v>1397</v>
      </c>
      <c r="D10" s="46" t="s">
        <v>1848</v>
      </c>
      <c r="E10" s="16" t="s">
        <v>1849</v>
      </c>
      <c r="F10" s="47"/>
      <c r="G10" s="44" t="str">
        <f t="shared" si="1"/>
        <v>10.251.138.207</v>
      </c>
      <c r="H10" s="44" t="str">
        <f t="shared" si="6"/>
        <v>8.10.151.0</v>
      </c>
      <c r="I10" s="44" t="str">
        <f t="shared" si="4"/>
        <v>outdoor</v>
      </c>
      <c r="J10" s="50"/>
      <c r="L10" s="5" t="str">
        <f t="shared" si="2"/>
        <v>10:05:CA:2A:6B:EE</v>
      </c>
      <c r="M10" s="5" t="str">
        <f t="shared" si="3"/>
        <v>1005.CA2A.6BEE</v>
      </c>
      <c r="N10" s="5" t="str">
        <f t="shared" si="5"/>
        <v>1005.ca2a.6bee</v>
      </c>
    </row>
    <row r="11" spans="1:14">
      <c r="A11" s="44">
        <v>8</v>
      </c>
      <c r="B11" s="44" t="str">
        <f t="shared" si="0"/>
        <v>de0863ncap20008</v>
      </c>
      <c r="C11" s="50" t="s">
        <v>1397</v>
      </c>
      <c r="D11" s="46" t="s">
        <v>1850</v>
      </c>
      <c r="E11" s="16" t="s">
        <v>1851</v>
      </c>
      <c r="F11" s="47"/>
      <c r="G11" s="44" t="str">
        <f t="shared" si="1"/>
        <v>10.251.138.208</v>
      </c>
      <c r="H11" s="44" t="str">
        <f t="shared" si="6"/>
        <v>8.10.151.0</v>
      </c>
      <c r="I11" s="44" t="str">
        <f t="shared" si="4"/>
        <v>outdoor</v>
      </c>
      <c r="J11" s="50"/>
      <c r="L11" s="5" t="str">
        <f t="shared" si="2"/>
        <v>10:05:CA:2A:68:FE</v>
      </c>
      <c r="M11" s="5" t="str">
        <f t="shared" si="3"/>
        <v>1005.CA2A.68FE</v>
      </c>
      <c r="N11" s="5" t="str">
        <f t="shared" si="5"/>
        <v>1005.ca2a.68fe</v>
      </c>
    </row>
    <row r="12" spans="1:14">
      <c r="A12" s="44">
        <v>9</v>
      </c>
      <c r="B12" s="44" t="str">
        <f t="shared" si="0"/>
        <v>de0863ncap20009</v>
      </c>
      <c r="C12" s="50" t="s">
        <v>1397</v>
      </c>
      <c r="D12" s="46" t="s">
        <v>1852</v>
      </c>
      <c r="E12" s="16" t="s">
        <v>1853</v>
      </c>
      <c r="F12" s="47"/>
      <c r="G12" s="44" t="str">
        <f t="shared" si="1"/>
        <v>10.251.138.209</v>
      </c>
      <c r="H12" s="44" t="str">
        <f t="shared" si="6"/>
        <v>8.10.151.0</v>
      </c>
      <c r="I12" s="44" t="str">
        <f t="shared" si="4"/>
        <v>outdoor</v>
      </c>
      <c r="J12" s="50"/>
      <c r="L12" s="5" t="str">
        <f t="shared" si="2"/>
        <v>10:05:CA:2A:6B:D8</v>
      </c>
      <c r="M12" s="5" t="str">
        <f t="shared" si="3"/>
        <v>1005.CA2A.6BD8</v>
      </c>
      <c r="N12" s="5" t="str">
        <f t="shared" si="5"/>
        <v>1005.ca2a.6bd8</v>
      </c>
    </row>
    <row r="13" spans="1:14">
      <c r="A13" s="44">
        <v>10</v>
      </c>
      <c r="B13" s="44" t="str">
        <f t="shared" si="0"/>
        <v>de0863ncap20010</v>
      </c>
      <c r="C13" s="50" t="s">
        <v>1397</v>
      </c>
      <c r="D13" s="46" t="s">
        <v>1854</v>
      </c>
      <c r="E13" s="16" t="s">
        <v>1855</v>
      </c>
      <c r="F13" s="47"/>
      <c r="G13" s="44" t="str">
        <f t="shared" si="1"/>
        <v>10.251.138.210</v>
      </c>
      <c r="H13" s="44" t="str">
        <f t="shared" si="6"/>
        <v>8.10.151.0</v>
      </c>
      <c r="I13" s="44" t="str">
        <f t="shared" si="4"/>
        <v>outdoor</v>
      </c>
      <c r="J13" s="50"/>
      <c r="L13" s="5" t="str">
        <f t="shared" si="2"/>
        <v>10:05:CA:2A:6C:52</v>
      </c>
      <c r="M13" s="5" t="str">
        <f t="shared" si="3"/>
        <v>1005.CA2A.6C52</v>
      </c>
      <c r="N13" s="5" t="str">
        <f t="shared" si="5"/>
        <v>1005.ca2a.6c52</v>
      </c>
    </row>
    <row r="14" spans="1:14">
      <c r="A14" s="44">
        <v>11</v>
      </c>
      <c r="B14" s="44" t="str">
        <f t="shared" si="0"/>
        <v>de0863ncap20011</v>
      </c>
      <c r="C14" s="50" t="s">
        <v>1397</v>
      </c>
      <c r="D14" s="46" t="s">
        <v>1856</v>
      </c>
      <c r="E14" s="16" t="s">
        <v>1857</v>
      </c>
      <c r="F14" s="47"/>
      <c r="G14" s="44" t="str">
        <f t="shared" si="1"/>
        <v>10.251.138.211</v>
      </c>
      <c r="H14" s="44" t="str">
        <f t="shared" si="6"/>
        <v>8.10.151.0</v>
      </c>
      <c r="I14" s="44" t="str">
        <f t="shared" si="4"/>
        <v>outdoor</v>
      </c>
      <c r="J14" s="50"/>
      <c r="L14" s="5" t="str">
        <f t="shared" si="2"/>
        <v>10:05:CA:2A:6B:E8</v>
      </c>
      <c r="M14" s="5" t="str">
        <f t="shared" si="3"/>
        <v>1005.CA2A.6BE8</v>
      </c>
      <c r="N14" s="5" t="str">
        <f t="shared" si="5"/>
        <v>1005.ca2a.6be8</v>
      </c>
    </row>
    <row r="15" spans="1:14">
      <c r="A15" s="44">
        <v>12</v>
      </c>
      <c r="B15" s="44" t="str">
        <f t="shared" si="0"/>
        <v>de0863ncap20012</v>
      </c>
      <c r="C15" s="50" t="s">
        <v>1755</v>
      </c>
      <c r="D15" s="46" t="s">
        <v>1858</v>
      </c>
      <c r="E15" s="16" t="s">
        <v>1859</v>
      </c>
      <c r="F15" s="47"/>
      <c r="G15" s="44" t="str">
        <f t="shared" si="1"/>
        <v>10.251.138.212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58:F3:9C:BD:CF:08</v>
      </c>
      <c r="M15" s="5" t="str">
        <f t="shared" si="3"/>
        <v>58F3.9CBD.CF08</v>
      </c>
      <c r="N15" s="5" t="str">
        <f t="shared" si="5"/>
        <v>58f3.9cbd.cf08</v>
      </c>
    </row>
    <row r="16" spans="1:14">
      <c r="A16" s="44">
        <v>13</v>
      </c>
      <c r="B16" s="44" t="str">
        <f t="shared" si="0"/>
        <v>de0863ncap20013</v>
      </c>
      <c r="C16" s="50" t="s">
        <v>1397</v>
      </c>
      <c r="D16" s="46" t="s">
        <v>1860</v>
      </c>
      <c r="E16" s="16" t="s">
        <v>1861</v>
      </c>
      <c r="F16" s="47"/>
      <c r="G16" s="44" t="str">
        <f t="shared" si="1"/>
        <v>10.251.138.213</v>
      </c>
      <c r="H16" s="44" t="str">
        <f t="shared" si="6"/>
        <v>8.10.151.0</v>
      </c>
      <c r="I16" s="44" t="str">
        <f t="shared" si="4"/>
        <v>outdoor</v>
      </c>
      <c r="J16" s="50"/>
      <c r="L16" s="5" t="str">
        <f t="shared" si="2"/>
        <v>10:05:CA:2A:6B:C2</v>
      </c>
      <c r="M16" s="5" t="str">
        <f t="shared" si="3"/>
        <v>1005.CA2A.6BC2</v>
      </c>
      <c r="N16" s="5" t="str">
        <f t="shared" si="5"/>
        <v>1005.ca2a.6bc2</v>
      </c>
    </row>
    <row r="17" spans="1:14">
      <c r="A17" s="44">
        <v>14</v>
      </c>
      <c r="B17" s="44" t="str">
        <f t="shared" si="0"/>
        <v>de0863ncap20014</v>
      </c>
      <c r="C17" s="50" t="s">
        <v>1397</v>
      </c>
      <c r="D17" s="46" t="s">
        <v>1862</v>
      </c>
      <c r="E17" s="16" t="s">
        <v>1863</v>
      </c>
      <c r="F17" s="47"/>
      <c r="G17" s="44" t="str">
        <f t="shared" si="1"/>
        <v>10.251.138.214</v>
      </c>
      <c r="H17" s="44" t="str">
        <f t="shared" si="6"/>
        <v>8.10.151.0</v>
      </c>
      <c r="I17" s="44" t="str">
        <f t="shared" si="4"/>
        <v>outdoor</v>
      </c>
      <c r="J17" s="50"/>
      <c r="L17" s="5" t="str">
        <f t="shared" si="2"/>
        <v>10:05:CA:2A:6A:AA</v>
      </c>
      <c r="M17" s="5" t="str">
        <f t="shared" si="3"/>
        <v>1005.CA2A.6AAA</v>
      </c>
      <c r="N17" s="5" t="str">
        <f t="shared" si="5"/>
        <v>1005.ca2a.6aaa</v>
      </c>
    </row>
    <row r="18" spans="1:14">
      <c r="A18" s="44">
        <v>15</v>
      </c>
      <c r="B18" s="44" t="str">
        <f t="shared" si="0"/>
        <v>de0863ncap20015</v>
      </c>
      <c r="C18" s="50" t="s">
        <v>1397</v>
      </c>
      <c r="D18" s="46" t="s">
        <v>1864</v>
      </c>
      <c r="E18" s="16" t="s">
        <v>1865</v>
      </c>
      <c r="F18" s="47"/>
      <c r="G18" s="44" t="str">
        <f t="shared" si="1"/>
        <v>10.251.138.215</v>
      </c>
      <c r="H18" s="44" t="str">
        <f t="shared" si="6"/>
        <v>8.10.151.0</v>
      </c>
      <c r="I18" s="44" t="str">
        <f t="shared" si="4"/>
        <v>outdoor</v>
      </c>
      <c r="J18" s="50"/>
      <c r="L18" s="5" t="str">
        <f t="shared" si="2"/>
        <v>10:05:CA:2A:6C:2C</v>
      </c>
      <c r="M18" s="5" t="str">
        <f t="shared" si="3"/>
        <v>1005.CA2A.6C2C</v>
      </c>
      <c r="N18" s="5" t="str">
        <f t="shared" si="5"/>
        <v>1005.ca2a.6c2c</v>
      </c>
    </row>
    <row r="19" spans="1:14">
      <c r="A19" s="44">
        <v>16</v>
      </c>
      <c r="B19" s="44" t="str">
        <f t="shared" si="0"/>
        <v>de0863ncap20016</v>
      </c>
      <c r="C19" s="50" t="s">
        <v>1397</v>
      </c>
      <c r="D19" s="46" t="s">
        <v>1866</v>
      </c>
      <c r="E19" s="16" t="s">
        <v>1867</v>
      </c>
      <c r="F19" s="47"/>
      <c r="G19" s="44" t="str">
        <f t="shared" si="1"/>
        <v>10.251.138.216</v>
      </c>
      <c r="H19" s="44" t="str">
        <f t="shared" si="6"/>
        <v>8.10.151.0</v>
      </c>
      <c r="I19" s="44" t="str">
        <f t="shared" si="4"/>
        <v>outdoor</v>
      </c>
      <c r="J19" s="50"/>
      <c r="L19" s="5" t="str">
        <f t="shared" si="2"/>
        <v>10:05:CA:2A:69:76</v>
      </c>
      <c r="M19" s="5" t="str">
        <f t="shared" si="3"/>
        <v>1005.CA2A.6976</v>
      </c>
      <c r="N19" s="5" t="str">
        <f t="shared" si="5"/>
        <v>1005.ca2a.6976</v>
      </c>
    </row>
    <row r="20" spans="1:14">
      <c r="A20" s="44">
        <v>17</v>
      </c>
      <c r="B20" s="44" t="str">
        <f t="shared" si="0"/>
        <v>de0863ncap20017</v>
      </c>
      <c r="C20" s="50" t="s">
        <v>1755</v>
      </c>
      <c r="D20" s="46" t="s">
        <v>1868</v>
      </c>
      <c r="E20" s="16" t="s">
        <v>1869</v>
      </c>
      <c r="F20" s="47"/>
      <c r="G20" s="44" t="str">
        <f t="shared" si="1"/>
        <v>10.251.138.217</v>
      </c>
      <c r="H20" s="44" t="str">
        <f t="shared" si="6"/>
        <v>8.10.151.0</v>
      </c>
      <c r="I20" s="44" t="str">
        <f t="shared" si="4"/>
        <v>indoor</v>
      </c>
      <c r="J20" s="50"/>
      <c r="L20" s="5" t="str">
        <f t="shared" si="2"/>
        <v>F4:4E:05:4A:0A:17</v>
      </c>
      <c r="M20" s="5" t="str">
        <f t="shared" si="3"/>
        <v>F44E.054A.0A17</v>
      </c>
      <c r="N20" s="5" t="str">
        <f t="shared" si="5"/>
        <v>f44e.054a.0a17</v>
      </c>
    </row>
    <row r="21" spans="1:14">
      <c r="A21" s="44">
        <v>18</v>
      </c>
      <c r="B21" s="44" t="str">
        <f t="shared" si="0"/>
        <v>de0863ncap20018</v>
      </c>
      <c r="C21" s="50" t="s">
        <v>1755</v>
      </c>
      <c r="D21" s="46" t="s">
        <v>1870</v>
      </c>
      <c r="E21" s="16" t="s">
        <v>1871</v>
      </c>
      <c r="F21" s="47"/>
      <c r="G21" s="44" t="str">
        <f t="shared" si="1"/>
        <v>10.251.138.218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F4:4E:05:AD:47:6E</v>
      </c>
      <c r="M21" s="5" t="str">
        <f t="shared" si="3"/>
        <v>F44E.05AD.476E</v>
      </c>
      <c r="N21" s="5" t="str">
        <f t="shared" si="5"/>
        <v>f44e.05ad.476e</v>
      </c>
    </row>
    <row r="22" spans="1:14">
      <c r="A22" s="44">
        <v>19</v>
      </c>
      <c r="B22" s="44" t="str">
        <f t="shared" si="0"/>
        <v>de0863ncap20019</v>
      </c>
      <c r="C22" s="50" t="s">
        <v>1755</v>
      </c>
      <c r="D22" s="46" t="s">
        <v>1872</v>
      </c>
      <c r="E22" s="16" t="s">
        <v>1873</v>
      </c>
      <c r="F22" s="47"/>
      <c r="G22" s="44" t="str">
        <f t="shared" si="1"/>
        <v>10.251.138.219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F4:4E:05:AD:47:7B</v>
      </c>
      <c r="M22" s="5" t="str">
        <f t="shared" si="3"/>
        <v>F44E.05AD.477B</v>
      </c>
      <c r="N22" s="5" t="str">
        <f t="shared" si="5"/>
        <v>f44e.05ad.477b</v>
      </c>
    </row>
    <row r="23" spans="1:14">
      <c r="A23" s="44">
        <v>20</v>
      </c>
      <c r="B23" s="44" t="str">
        <f t="shared" si="0"/>
        <v>de0863ncap20020</v>
      </c>
      <c r="C23" s="50" t="s">
        <v>1755</v>
      </c>
      <c r="D23" s="46" t="s">
        <v>1874</v>
      </c>
      <c r="E23" s="16" t="s">
        <v>1875</v>
      </c>
      <c r="F23" s="47"/>
      <c r="G23" s="44" t="str">
        <f t="shared" si="1"/>
        <v>10.251.138.220</v>
      </c>
      <c r="H23" s="44" t="str">
        <f t="shared" si="6"/>
        <v>8.10.151.0</v>
      </c>
      <c r="I23" s="44" t="str">
        <f t="shared" si="4"/>
        <v>indoor</v>
      </c>
      <c r="J23" s="50"/>
      <c r="L23" s="5" t="str">
        <f t="shared" si="2"/>
        <v>58:F3:9C:BD:CD:97</v>
      </c>
      <c r="M23" s="5" t="str">
        <f t="shared" si="3"/>
        <v>58F3.9CBD.CD97</v>
      </c>
      <c r="N23" s="5" t="str">
        <f t="shared" si="5"/>
        <v>58f3.9cbd.cd97</v>
      </c>
    </row>
    <row r="24" spans="1:14">
      <c r="A24" s="44">
        <v>21</v>
      </c>
      <c r="B24" s="44" t="str">
        <f t="shared" si="0"/>
        <v>de0863ncap20021</v>
      </c>
      <c r="C24" s="50" t="s">
        <v>1755</v>
      </c>
      <c r="D24" s="46" t="s">
        <v>1876</v>
      </c>
      <c r="E24" s="16" t="s">
        <v>1877</v>
      </c>
      <c r="F24" s="47"/>
      <c r="G24" s="44" t="str">
        <f t="shared" si="1"/>
        <v>10.251.138.221</v>
      </c>
      <c r="H24" s="44" t="str">
        <f t="shared" si="6"/>
        <v>8.10.151.0</v>
      </c>
      <c r="I24" s="44" t="str">
        <f t="shared" si="4"/>
        <v>indoor</v>
      </c>
      <c r="J24" s="50"/>
      <c r="L24" s="5" t="str">
        <f t="shared" si="2"/>
        <v>58:F3:9C:BD:CD:A1</v>
      </c>
      <c r="M24" s="5" t="str">
        <f t="shared" si="3"/>
        <v>58F3.9CBD.CDA1</v>
      </c>
      <c r="N24" s="5" t="str">
        <f t="shared" si="5"/>
        <v>58f3.9cbd.cda1</v>
      </c>
    </row>
    <row r="25" spans="1:14">
      <c r="A25" s="44">
        <v>22</v>
      </c>
      <c r="B25" s="44" t="str">
        <f t="shared" si="0"/>
        <v>de0863ncap20022</v>
      </c>
      <c r="C25" s="50" t="s">
        <v>1755</v>
      </c>
      <c r="D25" s="46" t="s">
        <v>1878</v>
      </c>
      <c r="E25" s="16" t="s">
        <v>1879</v>
      </c>
      <c r="F25" s="47"/>
      <c r="G25" s="44" t="str">
        <f t="shared" si="1"/>
        <v>10.251.138.222</v>
      </c>
      <c r="H25" s="44" t="str">
        <f t="shared" si="6"/>
        <v>8.10.151.0</v>
      </c>
      <c r="I25" s="44" t="str">
        <f t="shared" si="4"/>
        <v>indoor</v>
      </c>
      <c r="J25" s="50"/>
      <c r="L25" s="5" t="str">
        <f t="shared" si="2"/>
        <v>F4:4E:05:4A:09:01</v>
      </c>
      <c r="M25" s="5" t="str">
        <f t="shared" si="3"/>
        <v>F44E.054A.0901</v>
      </c>
      <c r="N25" s="5" t="str">
        <f t="shared" si="5"/>
        <v>f44e.054a.0901</v>
      </c>
    </row>
    <row r="26" spans="1:14">
      <c r="A26" s="44">
        <v>23</v>
      </c>
      <c r="B26" s="44" t="str">
        <f t="shared" si="0"/>
        <v>de0863ncap20023</v>
      </c>
      <c r="C26" s="50" t="s">
        <v>1755</v>
      </c>
      <c r="D26" s="46" t="s">
        <v>1880</v>
      </c>
      <c r="E26" s="16" t="s">
        <v>1881</v>
      </c>
      <c r="F26" s="47"/>
      <c r="G26" s="44" t="str">
        <f t="shared" si="1"/>
        <v>10.251.138.223</v>
      </c>
      <c r="H26" s="44" t="str">
        <f t="shared" si="6"/>
        <v>8.10.151.0</v>
      </c>
      <c r="I26" s="44" t="str">
        <f t="shared" si="4"/>
        <v>indoor</v>
      </c>
      <c r="J26" s="50"/>
      <c r="L26" s="5" t="str">
        <f t="shared" si="2"/>
        <v>F4:4E:05:AD:46:C9</v>
      </c>
      <c r="M26" s="5" t="str">
        <f t="shared" si="3"/>
        <v>F44E.05AD.46C9</v>
      </c>
      <c r="N26" s="5" t="str">
        <f t="shared" si="5"/>
        <v>f44e.05ad.46c9</v>
      </c>
    </row>
    <row r="27" spans="1:14">
      <c r="A27" s="44">
        <v>24</v>
      </c>
      <c r="B27" s="44" t="str">
        <f t="shared" si="0"/>
        <v>de0863ncap20024</v>
      </c>
      <c r="C27" s="50" t="s">
        <v>1755</v>
      </c>
      <c r="D27" s="46" t="s">
        <v>1882</v>
      </c>
      <c r="E27" s="16" t="s">
        <v>1883</v>
      </c>
      <c r="F27" s="47"/>
      <c r="G27" s="44" t="str">
        <f t="shared" si="1"/>
        <v>10.251.138.224</v>
      </c>
      <c r="H27" s="44" t="str">
        <f t="shared" si="6"/>
        <v>8.10.151.0</v>
      </c>
      <c r="I27" s="44" t="str">
        <f t="shared" si="4"/>
        <v>indoor</v>
      </c>
      <c r="J27" s="50"/>
      <c r="L27" s="5" t="str">
        <f t="shared" si="2"/>
        <v>F4:4E:05:4A:09:6A</v>
      </c>
      <c r="M27" s="5" t="str">
        <f t="shared" si="3"/>
        <v>F44E.054A.096A</v>
      </c>
      <c r="N27" s="5" t="str">
        <f t="shared" si="5"/>
        <v>f44e.054a.096a</v>
      </c>
    </row>
    <row r="28" spans="1:14">
      <c r="A28" s="44">
        <v>25</v>
      </c>
      <c r="B28" s="44" t="str">
        <f t="shared" si="0"/>
        <v>de0863ncap20025</v>
      </c>
      <c r="C28" s="50" t="s">
        <v>1755</v>
      </c>
      <c r="D28" s="46" t="s">
        <v>1884</v>
      </c>
      <c r="E28" s="16" t="s">
        <v>1885</v>
      </c>
      <c r="F28" s="47"/>
      <c r="G28" s="44" t="str">
        <f t="shared" si="1"/>
        <v>10.251.138.225</v>
      </c>
      <c r="H28" s="44" t="str">
        <f t="shared" si="6"/>
        <v>8.10.151.0</v>
      </c>
      <c r="I28" s="44" t="str">
        <f t="shared" si="4"/>
        <v>indoor</v>
      </c>
      <c r="J28" s="50"/>
      <c r="L28" s="5" t="str">
        <f t="shared" si="2"/>
        <v>F4:4E:05:AD:47:6B</v>
      </c>
      <c r="M28" s="5" t="str">
        <f t="shared" si="3"/>
        <v>F44E.05AD.476B</v>
      </c>
      <c r="N28" s="5" t="str">
        <f t="shared" si="5"/>
        <v>f44e.05ad.476b</v>
      </c>
    </row>
    <row r="29" spans="1:14">
      <c r="A29" s="44">
        <v>26</v>
      </c>
      <c r="B29" s="44" t="str">
        <f t="shared" si="0"/>
        <v>de0863ncap20026</v>
      </c>
      <c r="C29" s="50" t="s">
        <v>1755</v>
      </c>
      <c r="D29" s="46" t="s">
        <v>1886</v>
      </c>
      <c r="E29" s="16" t="s">
        <v>1887</v>
      </c>
      <c r="F29" s="47"/>
      <c r="G29" s="44" t="str">
        <f t="shared" si="1"/>
        <v>10.251.138.226</v>
      </c>
      <c r="H29" s="44" t="str">
        <f t="shared" si="6"/>
        <v>8.10.151.0</v>
      </c>
      <c r="I29" s="44" t="str">
        <f t="shared" si="4"/>
        <v>indoor</v>
      </c>
      <c r="J29" s="50"/>
      <c r="L29" s="5" t="str">
        <f t="shared" si="2"/>
        <v>F4:4E:05:4A:0A:55</v>
      </c>
      <c r="M29" s="5" t="str">
        <f t="shared" si="3"/>
        <v>F44E.054A.0A55</v>
      </c>
      <c r="N29" s="5" t="str">
        <f t="shared" si="5"/>
        <v>f44e.054a.0a55</v>
      </c>
    </row>
    <row r="30" spans="1:14">
      <c r="A30" s="44">
        <v>27</v>
      </c>
      <c r="B30" s="44" t="str">
        <f t="shared" si="0"/>
        <v>de0863ncap20027</v>
      </c>
      <c r="C30" s="50" t="s">
        <v>1755</v>
      </c>
      <c r="D30" s="46" t="s">
        <v>1888</v>
      </c>
      <c r="E30" s="16" t="s">
        <v>1889</v>
      </c>
      <c r="F30" s="47"/>
      <c r="G30" s="44" t="str">
        <f t="shared" si="1"/>
        <v>10.251.138.227</v>
      </c>
      <c r="H30" s="44" t="str">
        <f t="shared" si="6"/>
        <v>8.10.151.0</v>
      </c>
      <c r="I30" s="44" t="str">
        <f t="shared" si="4"/>
        <v>indoor</v>
      </c>
      <c r="J30" s="50"/>
      <c r="L30" s="5" t="str">
        <f t="shared" si="2"/>
        <v>58:F3:9C:BD:CF:57</v>
      </c>
      <c r="M30" s="5" t="str">
        <f t="shared" si="3"/>
        <v>58F3.9CBD.CF57</v>
      </c>
      <c r="N30" s="5" t="str">
        <f t="shared" si="5"/>
        <v>58f3.9cbd.cf57</v>
      </c>
    </row>
    <row r="31" spans="1:14">
      <c r="A31" s="44">
        <v>28</v>
      </c>
      <c r="B31" s="44" t="str">
        <f t="shared" si="0"/>
        <v>de0863ncap20028</v>
      </c>
      <c r="C31" s="50" t="s">
        <v>1755</v>
      </c>
      <c r="D31" s="46" t="s">
        <v>1890</v>
      </c>
      <c r="E31" s="16" t="s">
        <v>1891</v>
      </c>
      <c r="F31" s="47"/>
      <c r="G31" s="44" t="str">
        <f t="shared" si="1"/>
        <v>10.251.138.228</v>
      </c>
      <c r="H31" s="44" t="str">
        <f t="shared" si="6"/>
        <v>8.10.151.0</v>
      </c>
      <c r="I31" s="44" t="str">
        <f t="shared" si="4"/>
        <v>indoor</v>
      </c>
      <c r="J31" s="50"/>
      <c r="L31" s="5" t="str">
        <f t="shared" si="2"/>
        <v>F4:4E:05:AD:47:69</v>
      </c>
      <c r="M31" s="5" t="str">
        <f t="shared" si="3"/>
        <v>F44E.05AD.4769</v>
      </c>
      <c r="N31" s="5" t="str">
        <f t="shared" si="5"/>
        <v>f44e.05ad.4769</v>
      </c>
    </row>
    <row r="32" spans="1:14">
      <c r="A32" s="44">
        <v>29</v>
      </c>
      <c r="B32" s="44" t="str">
        <f t="shared" si="0"/>
        <v>de0863ncap20029</v>
      </c>
      <c r="C32" s="50" t="s">
        <v>1755</v>
      </c>
      <c r="D32" s="46" t="s">
        <v>1892</v>
      </c>
      <c r="E32" s="16" t="s">
        <v>1893</v>
      </c>
      <c r="F32" s="47"/>
      <c r="G32" s="44" t="str">
        <f t="shared" si="1"/>
        <v>10.251.138.229</v>
      </c>
      <c r="H32" s="44" t="str">
        <f t="shared" si="6"/>
        <v>8.10.151.0</v>
      </c>
      <c r="I32" s="44" t="str">
        <f t="shared" si="4"/>
        <v>indoor</v>
      </c>
      <c r="J32" s="50"/>
      <c r="L32" s="5" t="str">
        <f t="shared" si="2"/>
        <v>F4:4E:05:AD:40:E8</v>
      </c>
      <c r="M32" s="5" t="str">
        <f t="shared" si="3"/>
        <v>F44E.05AD.40E8</v>
      </c>
      <c r="N32" s="5" t="str">
        <f t="shared" si="5"/>
        <v>f44e.05ad.40e8</v>
      </c>
    </row>
    <row r="33" spans="1:14">
      <c r="A33" s="44">
        <v>30</v>
      </c>
      <c r="B33" s="44" t="str">
        <f t="shared" si="0"/>
        <v>de0863ncap20030</v>
      </c>
      <c r="C33" s="50" t="s">
        <v>1755</v>
      </c>
      <c r="D33" s="46" t="s">
        <v>1894</v>
      </c>
      <c r="E33" s="16" t="s">
        <v>1895</v>
      </c>
      <c r="F33" s="47"/>
      <c r="G33" s="44" t="str">
        <f t="shared" si="1"/>
        <v>10.251.138.230</v>
      </c>
      <c r="H33" s="44" t="str">
        <f t="shared" si="6"/>
        <v>8.10.151.0</v>
      </c>
      <c r="I33" s="44" t="str">
        <f t="shared" si="4"/>
        <v>indoor</v>
      </c>
      <c r="J33" s="50"/>
      <c r="L33" s="5" t="str">
        <f t="shared" si="2"/>
        <v>F4:4E:05:AD:47:7C</v>
      </c>
      <c r="M33" s="5" t="str">
        <f t="shared" si="3"/>
        <v>F44E.05AD.477C</v>
      </c>
      <c r="N33" s="5" t="str">
        <f t="shared" si="5"/>
        <v>f44e.05ad.477c</v>
      </c>
    </row>
    <row r="34" spans="1:14">
      <c r="A34" s="44">
        <v>31</v>
      </c>
      <c r="B34" s="44" t="str">
        <f t="shared" si="0"/>
        <v>de0863ncap20031</v>
      </c>
      <c r="C34" s="50"/>
      <c r="D34" s="46"/>
      <c r="E34" s="16"/>
      <c r="F34" s="47"/>
      <c r="G34" s="44" t="str">
        <f t="shared" si="1"/>
        <v>10.251.138.231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de0863ncap20032</v>
      </c>
      <c r="C35" s="50"/>
      <c r="D35" s="46"/>
      <c r="E35" s="16"/>
      <c r="F35" s="47"/>
      <c r="G35" s="44" t="str">
        <f t="shared" si="1"/>
        <v>10.251.138.232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de0863ncap20033</v>
      </c>
      <c r="C36" s="50"/>
      <c r="D36" s="46"/>
      <c r="E36" s="16"/>
      <c r="F36" s="47"/>
      <c r="G36" s="44" t="str">
        <f t="shared" si="1"/>
        <v>10.251.138.233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de0863ncap20034</v>
      </c>
      <c r="C37" s="50"/>
      <c r="D37" s="46"/>
      <c r="E37" s="16"/>
      <c r="F37" s="47"/>
      <c r="G37" s="44" t="str">
        <f t="shared" si="1"/>
        <v>10.251.138.234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de0863ncap20035</v>
      </c>
      <c r="C38" s="50"/>
      <c r="D38" s="46"/>
      <c r="E38" s="16"/>
      <c r="F38" s="47"/>
      <c r="G38" s="44" t="str">
        <f t="shared" si="1"/>
        <v>10.251.138.235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de0863ncap20036</v>
      </c>
      <c r="C39" s="50"/>
      <c r="D39" s="46"/>
      <c r="E39" s="16"/>
      <c r="F39" s="47"/>
      <c r="G39" s="44" t="str">
        <f t="shared" si="1"/>
        <v>10.251.138.236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de0863ncap20037</v>
      </c>
      <c r="C40" s="50"/>
      <c r="D40" s="46"/>
      <c r="E40" s="16"/>
      <c r="F40" s="47"/>
      <c r="G40" s="44" t="str">
        <f t="shared" si="1"/>
        <v>10.251.138.237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de0863ncap20038</v>
      </c>
      <c r="C41" s="50"/>
      <c r="D41" s="46"/>
      <c r="E41" s="16"/>
      <c r="F41" s="47"/>
      <c r="G41" s="44" t="str">
        <f t="shared" si="1"/>
        <v>10.251.138.238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de0863ncap20039</v>
      </c>
      <c r="C42" s="50"/>
      <c r="D42" s="46"/>
      <c r="E42" s="16"/>
      <c r="F42" s="47"/>
      <c r="G42" s="44" t="str">
        <f t="shared" si="1"/>
        <v>10.251.138.239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de0863ncap20040</v>
      </c>
      <c r="C43" s="50"/>
      <c r="D43" s="46"/>
      <c r="E43" s="16"/>
      <c r="F43" s="47"/>
      <c r="G43" s="44" t="str">
        <f t="shared" si="1"/>
        <v>10.251.138.240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de0863ncap20041</v>
      </c>
      <c r="C44" s="50"/>
      <c r="D44" s="46"/>
      <c r="E44" s="16"/>
      <c r="F44" s="47"/>
      <c r="G44" s="44" t="str">
        <f t="shared" si="1"/>
        <v>10.251.138.241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de0863ncap20042</v>
      </c>
      <c r="C45" s="50"/>
      <c r="D45" s="46"/>
      <c r="E45" s="16"/>
      <c r="F45" s="47"/>
      <c r="G45" s="44" t="str">
        <f t="shared" si="1"/>
        <v>10.251.138.242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de0863ncap20043</v>
      </c>
      <c r="C46" s="50"/>
      <c r="D46" s="46"/>
      <c r="E46" s="16"/>
      <c r="F46" s="47"/>
      <c r="G46" s="44" t="str">
        <f t="shared" si="1"/>
        <v>10.251.138.243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de0863ncap20044</v>
      </c>
      <c r="C47" s="50"/>
      <c r="D47" s="46"/>
      <c r="E47" s="16"/>
      <c r="F47" s="47"/>
      <c r="G47" s="44" t="str">
        <f t="shared" si="1"/>
        <v>10.251.138.244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de0863ncap20045</v>
      </c>
      <c r="C48" s="50"/>
      <c r="D48" s="46"/>
      <c r="E48" s="16"/>
      <c r="F48" s="47"/>
      <c r="G48" s="44" t="str">
        <f t="shared" si="1"/>
        <v>10.251.138.245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de0863ncap20046</v>
      </c>
      <c r="C49" s="50"/>
      <c r="D49" s="46"/>
      <c r="E49" s="16"/>
      <c r="F49" s="47"/>
      <c r="G49" s="44" t="str">
        <f t="shared" si="1"/>
        <v>10.251.138.246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de0863ncap20047</v>
      </c>
      <c r="C50" s="50"/>
      <c r="D50" s="46"/>
      <c r="E50" s="16"/>
      <c r="F50" s="47"/>
      <c r="G50" s="44" t="str">
        <f t="shared" si="1"/>
        <v>10.251.138.247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de0863ncap20048</v>
      </c>
      <c r="C51" s="50"/>
      <c r="D51" s="46"/>
      <c r="E51" s="16"/>
      <c r="F51" s="47"/>
      <c r="G51" s="44" t="str">
        <f t="shared" si="1"/>
        <v>10.251.138.248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de0863ncap20049</v>
      </c>
      <c r="C52" s="50"/>
      <c r="D52" s="46"/>
      <c r="E52" s="16"/>
      <c r="F52" s="47"/>
      <c r="G52" s="44" t="str">
        <f t="shared" si="1"/>
        <v>10.251.138.249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de0863ncap20050</v>
      </c>
      <c r="C53" s="50"/>
      <c r="D53" s="46"/>
      <c r="E53" s="16"/>
      <c r="F53" s="47"/>
      <c r="G53" s="44" t="str">
        <f t="shared" si="1"/>
        <v>10.251.138.250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de0863ncap20051</v>
      </c>
      <c r="C54" s="50"/>
      <c r="D54" s="46"/>
      <c r="E54" s="16"/>
      <c r="F54" s="47"/>
      <c r="G54" s="44" t="str">
        <f t="shared" si="1"/>
        <v>10.251.138.251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de0863ncap20052</v>
      </c>
      <c r="C55" s="50"/>
      <c r="D55" s="46"/>
      <c r="E55" s="16"/>
      <c r="F55" s="47"/>
      <c r="G55" s="44" t="str">
        <f t="shared" si="1"/>
        <v>10.251.138.252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de0863ncap20053</v>
      </c>
      <c r="C56" s="50"/>
      <c r="D56" s="46"/>
      <c r="E56" s="16"/>
      <c r="F56" s="47"/>
      <c r="G56" s="44" t="str">
        <f t="shared" si="1"/>
        <v>10.251.138.253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de0863ncap20054</v>
      </c>
      <c r="C57" s="50"/>
      <c r="D57" s="46"/>
      <c r="E57" s="16"/>
      <c r="F57" s="47"/>
      <c r="G57" s="44" t="str">
        <f t="shared" si="1"/>
        <v>10.251.138.254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de0863ncap20055</v>
      </c>
      <c r="C58" s="50"/>
      <c r="D58" s="46"/>
      <c r="E58" s="16"/>
      <c r="F58" s="47"/>
      <c r="G58" s="44" t="str">
        <f t="shared" si="1"/>
        <v>10.251.138.55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de0863ncap20056</v>
      </c>
      <c r="C59" s="50"/>
      <c r="D59" s="46"/>
      <c r="E59" s="16"/>
      <c r="F59" s="47"/>
      <c r="G59" s="44" t="str">
        <f t="shared" si="1"/>
        <v>10.251.138.56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de0863ncap20057</v>
      </c>
      <c r="C60" s="50"/>
      <c r="D60" s="46"/>
      <c r="E60" s="16"/>
      <c r="F60" s="47"/>
      <c r="G60" s="44" t="str">
        <f t="shared" si="1"/>
        <v>10.251.138.57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de0863ncap20058</v>
      </c>
      <c r="C61" s="50"/>
      <c r="D61" s="46"/>
      <c r="E61" s="16"/>
      <c r="F61" s="47"/>
      <c r="G61" s="44" t="str">
        <f t="shared" si="1"/>
        <v>10.251.138.58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de0863ncap20059</v>
      </c>
      <c r="C62" s="50"/>
      <c r="D62" s="46"/>
      <c r="E62" s="16"/>
      <c r="F62" s="47"/>
      <c r="G62" s="44" t="str">
        <f t="shared" si="1"/>
        <v>10.251.138.59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de0863ncap20060</v>
      </c>
      <c r="C63" s="50"/>
      <c r="D63" s="46"/>
      <c r="E63" s="16"/>
      <c r="F63" s="47"/>
      <c r="G63" s="44" t="str">
        <f t="shared" si="1"/>
        <v>10.251.138.60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de0863ncap20061</v>
      </c>
      <c r="C64" s="50"/>
      <c r="D64" s="46"/>
      <c r="E64" s="16"/>
      <c r="F64" s="47"/>
      <c r="G64" s="44" t="str">
        <f t="shared" si="1"/>
        <v>10.251.138.61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de0863ncap20062</v>
      </c>
      <c r="C65" s="50"/>
      <c r="D65" s="46"/>
      <c r="E65" s="16"/>
      <c r="F65" s="47"/>
      <c r="G65" s="44" t="str">
        <f t="shared" si="1"/>
        <v>10.251.138.62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de0863ncap20063</v>
      </c>
      <c r="C66" s="50"/>
      <c r="D66" s="46"/>
      <c r="E66" s="16"/>
      <c r="F66" s="47"/>
      <c r="G66" s="44" t="str">
        <f t="shared" si="1"/>
        <v>10.251.138.63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de0863ncap20064</v>
      </c>
      <c r="C67" s="50"/>
      <c r="D67" s="46"/>
      <c r="E67" s="16"/>
      <c r="F67" s="47"/>
      <c r="G67" s="44" t="str">
        <f t="shared" si="1"/>
        <v>10.251.138.64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de0863ncap20065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10.251.138.65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de0863ncap20066</v>
      </c>
      <c r="C69" s="50"/>
      <c r="D69" s="46"/>
      <c r="E69" s="16"/>
      <c r="F69" s="47"/>
      <c r="G69" s="44" t="str">
        <f t="shared" si="8"/>
        <v>10.251.138.66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de0863ncap20067</v>
      </c>
      <c r="C70" s="50"/>
      <c r="D70" s="46"/>
      <c r="E70" s="16"/>
      <c r="F70" s="47"/>
      <c r="G70" s="44" t="str">
        <f t="shared" si="8"/>
        <v>10.251.138.67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de0863ncap20068</v>
      </c>
      <c r="C71" s="50"/>
      <c r="D71" s="46"/>
      <c r="E71" s="16"/>
      <c r="F71" s="47"/>
      <c r="G71" s="44" t="str">
        <f t="shared" si="8"/>
        <v>10.251.138.68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de0863ncap20069</v>
      </c>
      <c r="C72" s="50"/>
      <c r="D72" s="46"/>
      <c r="E72" s="16"/>
      <c r="F72" s="47"/>
      <c r="G72" s="44" t="str">
        <f t="shared" si="8"/>
        <v>10.251.138.69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19" zoomScale="110" zoomScaleNormal="110" workbookViewId="0">
      <selection activeCell="D10" sqref="D10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863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de0863ncap20001</v>
      </c>
      <c r="C4" s="50" t="s">
        <v>1087</v>
      </c>
      <c r="D4" s="46" t="s">
        <v>1799</v>
      </c>
      <c r="E4" s="16" t="s">
        <v>1760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10.251.138.201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9C:D5:7D:1D:E5:8C</v>
      </c>
      <c r="M4" s="5" t="str">
        <f t="shared" ref="M4:M35" si="5">UPPER(MID(E4,1,4)&amp;"."&amp;MID(E4,5,4)&amp;"."&amp;MID(E4,9,4))</f>
        <v>9CD5.7D1D.E58C</v>
      </c>
      <c r="N4" s="5" t="str">
        <f>LOWER(M4)</f>
        <v>9cd5.7d1d.e58c</v>
      </c>
    </row>
    <row r="5" spans="1:14">
      <c r="A5" s="44">
        <v>2</v>
      </c>
      <c r="B5" s="44" t="str">
        <f t="shared" si="0"/>
        <v>de0863ncap20002</v>
      </c>
      <c r="C5" s="50" t="s">
        <v>1087</v>
      </c>
      <c r="D5" s="46" t="s">
        <v>1800</v>
      </c>
      <c r="E5" s="16" t="s">
        <v>1761</v>
      </c>
      <c r="F5" s="47"/>
      <c r="G5" s="44" t="str">
        <f t="shared" si="1"/>
        <v>10.251.138.202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9C:D5:7D:81:B2:34</v>
      </c>
      <c r="M5" s="5" t="str">
        <f t="shared" si="5"/>
        <v>9CD5.7D81.B234</v>
      </c>
      <c r="N5" s="5" t="str">
        <f t="shared" ref="N5:N57" si="6">LOWER(M5)</f>
        <v>9cd5.7d81.b234</v>
      </c>
    </row>
    <row r="6" spans="1:14">
      <c r="A6" s="44">
        <v>3</v>
      </c>
      <c r="B6" s="44" t="str">
        <f t="shared" si="0"/>
        <v>de0863ncap20003</v>
      </c>
      <c r="C6" s="50" t="s">
        <v>1086</v>
      </c>
      <c r="D6" s="46" t="s">
        <v>1801</v>
      </c>
      <c r="E6" s="16" t="s">
        <v>1782</v>
      </c>
      <c r="F6" s="47"/>
      <c r="G6" s="44" t="str">
        <f t="shared" si="1"/>
        <v>10.251.138.203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48:8B:0A:77:96:20</v>
      </c>
      <c r="M6" s="5" t="str">
        <f t="shared" si="5"/>
        <v>488B.0A77.9620</v>
      </c>
      <c r="N6" s="5" t="str">
        <f t="shared" si="6"/>
        <v>488b.0a77.9620</v>
      </c>
    </row>
    <row r="7" spans="1:14">
      <c r="A7" s="44">
        <v>4</v>
      </c>
      <c r="B7" s="44" t="str">
        <f t="shared" si="0"/>
        <v>de0863ncap20004</v>
      </c>
      <c r="C7" s="50" t="s">
        <v>1086</v>
      </c>
      <c r="D7" s="46" t="s">
        <v>1802</v>
      </c>
      <c r="E7" s="16" t="s">
        <v>1783</v>
      </c>
      <c r="F7" s="47"/>
      <c r="G7" s="44" t="str">
        <f t="shared" si="1"/>
        <v>10.251.138.204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48:8B:0A:77:89:C0</v>
      </c>
      <c r="M7" s="5" t="str">
        <f t="shared" si="5"/>
        <v>488B.0A77.89C0</v>
      </c>
      <c r="N7" s="5" t="str">
        <f t="shared" si="6"/>
        <v>488b.0a77.89c0</v>
      </c>
    </row>
    <row r="8" spans="1:14">
      <c r="A8" s="44">
        <v>5</v>
      </c>
      <c r="B8" s="44" t="str">
        <f t="shared" si="0"/>
        <v>de0863ncap20005</v>
      </c>
      <c r="C8" s="50" t="s">
        <v>1086</v>
      </c>
      <c r="D8" s="46" t="s">
        <v>1803</v>
      </c>
      <c r="E8" s="16" t="s">
        <v>1784</v>
      </c>
      <c r="F8" s="47"/>
      <c r="G8" s="44" t="str">
        <f t="shared" si="1"/>
        <v>10.251.138.205</v>
      </c>
      <c r="H8" s="44" t="str">
        <f t="shared" si="2"/>
        <v>17.06.04</v>
      </c>
      <c r="I8" s="44" t="str">
        <f t="shared" si="3"/>
        <v>outdoor</v>
      </c>
      <c r="J8" s="50"/>
      <c r="L8" s="5" t="str">
        <f t="shared" si="4"/>
        <v>48:8B:0A:77:99:20</v>
      </c>
      <c r="M8" s="5" t="str">
        <f t="shared" si="5"/>
        <v>488B.0A77.9920</v>
      </c>
      <c r="N8" s="5" t="str">
        <f t="shared" si="6"/>
        <v>488b.0a77.9920</v>
      </c>
    </row>
    <row r="9" spans="1:14">
      <c r="A9" s="44">
        <v>6</v>
      </c>
      <c r="B9" s="44" t="str">
        <f t="shared" si="0"/>
        <v>de0863ncap20006</v>
      </c>
      <c r="C9" s="50" t="s">
        <v>1086</v>
      </c>
      <c r="D9" s="46" t="s">
        <v>1804</v>
      </c>
      <c r="E9" s="16" t="s">
        <v>1785</v>
      </c>
      <c r="F9" s="47"/>
      <c r="G9" s="44" t="str">
        <f t="shared" si="1"/>
        <v>10.251.138.206</v>
      </c>
      <c r="H9" s="44" t="str">
        <f t="shared" si="2"/>
        <v>17.06.04</v>
      </c>
      <c r="I9" s="44" t="str">
        <f t="shared" si="3"/>
        <v>outdoor</v>
      </c>
      <c r="J9" s="50"/>
      <c r="L9" s="5" t="str">
        <f t="shared" si="4"/>
        <v>48:8B:0A:77:9E:4C</v>
      </c>
      <c r="M9" s="5" t="str">
        <f t="shared" si="5"/>
        <v>488B.0A77.9E4C</v>
      </c>
      <c r="N9" s="5" t="str">
        <f t="shared" si="6"/>
        <v>488b.0a77.9e4c</v>
      </c>
    </row>
    <row r="10" spans="1:14">
      <c r="A10" s="44">
        <v>7</v>
      </c>
      <c r="B10" s="44" t="str">
        <f t="shared" si="0"/>
        <v>de0863ncap20007</v>
      </c>
      <c r="C10" s="50" t="s">
        <v>1086</v>
      </c>
      <c r="D10" s="46" t="s">
        <v>1805</v>
      </c>
      <c r="E10" s="16" t="s">
        <v>1786</v>
      </c>
      <c r="F10" s="47"/>
      <c r="G10" s="44" t="str">
        <f t="shared" si="1"/>
        <v>10.251.138.207</v>
      </c>
      <c r="H10" s="44" t="str">
        <f t="shared" si="2"/>
        <v>17.06.04</v>
      </c>
      <c r="I10" s="44" t="str">
        <f t="shared" si="3"/>
        <v>outdoor</v>
      </c>
      <c r="J10" s="50"/>
      <c r="L10" s="5" t="str">
        <f t="shared" si="4"/>
        <v>48:8B:0A:77:9B:00</v>
      </c>
      <c r="M10" s="5" t="str">
        <f t="shared" si="5"/>
        <v>488B.0A77.9B00</v>
      </c>
      <c r="N10" s="5" t="str">
        <f t="shared" si="6"/>
        <v>488b.0a77.9b00</v>
      </c>
    </row>
    <row r="11" spans="1:14">
      <c r="A11" s="44">
        <v>8</v>
      </c>
      <c r="B11" s="44" t="str">
        <f t="shared" si="0"/>
        <v>de0863ncap20008</v>
      </c>
      <c r="C11" s="50" t="s">
        <v>1086</v>
      </c>
      <c r="D11" s="46" t="s">
        <v>1806</v>
      </c>
      <c r="E11" s="16" t="s">
        <v>1787</v>
      </c>
      <c r="F11" s="47"/>
      <c r="G11" s="44" t="str">
        <f t="shared" si="1"/>
        <v>10.251.138.208</v>
      </c>
      <c r="H11" s="44" t="str">
        <f t="shared" si="2"/>
        <v>17.06.04</v>
      </c>
      <c r="I11" s="44" t="str">
        <f t="shared" si="3"/>
        <v>outdoor</v>
      </c>
      <c r="J11" s="50"/>
      <c r="L11" s="5" t="str">
        <f t="shared" si="4"/>
        <v>48:8B:0A:77:96:78</v>
      </c>
      <c r="M11" s="5" t="str">
        <f t="shared" si="5"/>
        <v>488B.0A77.9678</v>
      </c>
      <c r="N11" s="5" t="str">
        <f t="shared" si="6"/>
        <v>488b.0a77.9678</v>
      </c>
    </row>
    <row r="12" spans="1:14">
      <c r="A12" s="44">
        <v>9</v>
      </c>
      <c r="B12" s="44" t="str">
        <f t="shared" si="0"/>
        <v>de0863ncap20009</v>
      </c>
      <c r="C12" s="50" t="s">
        <v>1086</v>
      </c>
      <c r="D12" s="46" t="s">
        <v>1807</v>
      </c>
      <c r="E12" s="16" t="s">
        <v>1788</v>
      </c>
      <c r="F12" s="47"/>
      <c r="G12" s="44" t="str">
        <f t="shared" si="1"/>
        <v>10.251.138.209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48:8B:0A:77:97:EC</v>
      </c>
      <c r="M12" s="5" t="str">
        <f t="shared" si="5"/>
        <v>488B.0A77.97EC</v>
      </c>
      <c r="N12" s="5" t="str">
        <f t="shared" si="6"/>
        <v>488b.0a77.97ec</v>
      </c>
    </row>
    <row r="13" spans="1:14">
      <c r="A13" s="44">
        <v>10</v>
      </c>
      <c r="B13" s="44" t="str">
        <f t="shared" si="0"/>
        <v>de0863ncap20010</v>
      </c>
      <c r="C13" s="50" t="s">
        <v>1086</v>
      </c>
      <c r="D13" s="46" t="s">
        <v>1808</v>
      </c>
      <c r="E13" s="16" t="s">
        <v>1789</v>
      </c>
      <c r="F13" s="47"/>
      <c r="G13" s="44" t="str">
        <f t="shared" si="1"/>
        <v>10.251.138.210</v>
      </c>
      <c r="H13" s="44" t="str">
        <f t="shared" si="2"/>
        <v>17.06.04</v>
      </c>
      <c r="I13" s="44" t="str">
        <f t="shared" si="3"/>
        <v>outdoor</v>
      </c>
      <c r="J13" s="50"/>
      <c r="L13" s="5" t="str">
        <f t="shared" si="4"/>
        <v>48:8B:0A:77:99:D8</v>
      </c>
      <c r="M13" s="5" t="str">
        <f t="shared" si="5"/>
        <v>488B.0A77.99D8</v>
      </c>
      <c r="N13" s="5" t="str">
        <f t="shared" si="6"/>
        <v>488b.0a77.99d8</v>
      </c>
    </row>
    <row r="14" spans="1:14">
      <c r="A14" s="44">
        <v>11</v>
      </c>
      <c r="B14" s="44" t="str">
        <f t="shared" si="0"/>
        <v>de0863ncap20011</v>
      </c>
      <c r="C14" s="50" t="s">
        <v>1086</v>
      </c>
      <c r="D14" s="46" t="s">
        <v>1809</v>
      </c>
      <c r="E14" s="16" t="s">
        <v>1790</v>
      </c>
      <c r="F14" s="47"/>
      <c r="G14" s="44" t="str">
        <f t="shared" si="1"/>
        <v>10.251.138.211</v>
      </c>
      <c r="H14" s="44" t="str">
        <f t="shared" si="2"/>
        <v>17.06.04</v>
      </c>
      <c r="I14" s="44" t="str">
        <f t="shared" si="3"/>
        <v>outdoor</v>
      </c>
      <c r="J14" s="50"/>
      <c r="L14" s="5" t="str">
        <f t="shared" si="4"/>
        <v>48:8B:0A:77:98:7C</v>
      </c>
      <c r="M14" s="5" t="str">
        <f t="shared" si="5"/>
        <v>488B.0A77.987C</v>
      </c>
      <c r="N14" s="5" t="str">
        <f t="shared" si="6"/>
        <v>488b.0a77.987c</v>
      </c>
    </row>
    <row r="15" spans="1:14">
      <c r="A15" s="44">
        <v>12</v>
      </c>
      <c r="B15" s="44" t="str">
        <f t="shared" si="0"/>
        <v>de0863ncap20012</v>
      </c>
      <c r="C15" s="50" t="s">
        <v>1087</v>
      </c>
      <c r="D15" s="46" t="s">
        <v>1810</v>
      </c>
      <c r="E15" s="16" t="s">
        <v>1762</v>
      </c>
      <c r="F15" s="47"/>
      <c r="G15" s="44" t="str">
        <f t="shared" si="1"/>
        <v>10.251.138.212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9C:D5:7D:80:BD:BC</v>
      </c>
      <c r="M15" s="5" t="str">
        <f t="shared" si="5"/>
        <v>9CD5.7D80.BDBC</v>
      </c>
      <c r="N15" s="5" t="str">
        <f t="shared" si="6"/>
        <v>9cd5.7d80.bdbc</v>
      </c>
    </row>
    <row r="16" spans="1:14">
      <c r="A16" s="44">
        <v>13</v>
      </c>
      <c r="B16" s="44" t="str">
        <f t="shared" si="0"/>
        <v>de0863ncap20013</v>
      </c>
      <c r="C16" s="50" t="s">
        <v>1086</v>
      </c>
      <c r="D16" s="46" t="s">
        <v>1811</v>
      </c>
      <c r="E16" s="16" t="s">
        <v>1791</v>
      </c>
      <c r="F16" s="47"/>
      <c r="G16" s="44" t="str">
        <f t="shared" si="1"/>
        <v>10.251.138.213</v>
      </c>
      <c r="H16" s="44" t="str">
        <f t="shared" si="2"/>
        <v>17.06.04</v>
      </c>
      <c r="I16" s="44" t="str">
        <f t="shared" si="3"/>
        <v>outdoor</v>
      </c>
      <c r="J16" s="50"/>
      <c r="L16" s="5" t="str">
        <f t="shared" si="4"/>
        <v>48:8B:0A:77:90:7C</v>
      </c>
      <c r="M16" s="5" t="str">
        <f t="shared" si="5"/>
        <v>488B.0A77.907C</v>
      </c>
      <c r="N16" s="5" t="str">
        <f t="shared" si="6"/>
        <v>488b.0a77.907c</v>
      </c>
    </row>
    <row r="17" spans="1:14">
      <c r="A17" s="44">
        <v>14</v>
      </c>
      <c r="B17" s="44" t="str">
        <f t="shared" si="0"/>
        <v>de0863ncap20014</v>
      </c>
      <c r="C17" s="50" t="s">
        <v>1086</v>
      </c>
      <c r="D17" s="46" t="s">
        <v>1812</v>
      </c>
      <c r="E17" s="16" t="s">
        <v>1792</v>
      </c>
      <c r="F17" s="47"/>
      <c r="G17" s="44" t="str">
        <f t="shared" si="1"/>
        <v>10.251.138.214</v>
      </c>
      <c r="H17" s="44" t="str">
        <f t="shared" si="2"/>
        <v>17.06.04</v>
      </c>
      <c r="I17" s="44" t="str">
        <f t="shared" si="3"/>
        <v>outdoor</v>
      </c>
      <c r="J17" s="50"/>
      <c r="L17" s="5" t="str">
        <f t="shared" si="4"/>
        <v>48:8B:0A:77:9C:40</v>
      </c>
      <c r="M17" s="5" t="str">
        <f t="shared" si="5"/>
        <v>488B.0A77.9C40</v>
      </c>
      <c r="N17" s="5" t="str">
        <f t="shared" si="6"/>
        <v>488b.0a77.9c40</v>
      </c>
    </row>
    <row r="18" spans="1:14">
      <c r="A18" s="44">
        <v>15</v>
      </c>
      <c r="B18" s="44" t="str">
        <f t="shared" si="0"/>
        <v>de0863ncap20015</v>
      </c>
      <c r="C18" s="50" t="s">
        <v>1086</v>
      </c>
      <c r="D18" s="46" t="s">
        <v>1813</v>
      </c>
      <c r="E18" s="16" t="s">
        <v>1793</v>
      </c>
      <c r="F18" s="47"/>
      <c r="G18" s="44" t="str">
        <f t="shared" si="1"/>
        <v>10.251.138.215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48:8B:0A:77:9E:84</v>
      </c>
      <c r="M18" s="5" t="str">
        <f t="shared" si="5"/>
        <v>488B.0A77.9E84</v>
      </c>
      <c r="N18" s="5" t="str">
        <f t="shared" si="6"/>
        <v>488b.0a77.9e84</v>
      </c>
    </row>
    <row r="19" spans="1:14">
      <c r="A19" s="44">
        <v>16</v>
      </c>
      <c r="B19" s="44" t="str">
        <f t="shared" si="0"/>
        <v>de0863ncap20016</v>
      </c>
      <c r="C19" s="50" t="s">
        <v>1086</v>
      </c>
      <c r="D19" s="46" t="s">
        <v>1815</v>
      </c>
      <c r="E19" s="16" t="s">
        <v>1794</v>
      </c>
      <c r="F19" s="47"/>
      <c r="G19" s="44" t="str">
        <f t="shared" si="1"/>
        <v>10.251.138.216</v>
      </c>
      <c r="H19" s="44" t="str">
        <f t="shared" si="2"/>
        <v>17.06.04</v>
      </c>
      <c r="I19" s="44" t="str">
        <f t="shared" si="3"/>
        <v>outdoor</v>
      </c>
      <c r="J19" s="50"/>
      <c r="L19" s="5" t="str">
        <f t="shared" si="4"/>
        <v>48:8B:0A:77:88:DC</v>
      </c>
      <c r="M19" s="5" t="str">
        <f t="shared" si="5"/>
        <v>488B.0A77.88DC</v>
      </c>
      <c r="N19" s="5" t="str">
        <f t="shared" si="6"/>
        <v>488b.0a77.88dc</v>
      </c>
    </row>
    <row r="20" spans="1:14">
      <c r="A20" s="44">
        <v>17</v>
      </c>
      <c r="B20" s="44" t="str">
        <f t="shared" si="0"/>
        <v>de0863ncap20017</v>
      </c>
      <c r="C20" s="50" t="s">
        <v>1087</v>
      </c>
      <c r="D20" s="46" t="s">
        <v>1814</v>
      </c>
      <c r="E20" s="16" t="s">
        <v>1763</v>
      </c>
      <c r="F20" s="47"/>
      <c r="G20" s="44" t="str">
        <f t="shared" si="1"/>
        <v>10.251.138.217</v>
      </c>
      <c r="H20" s="44" t="str">
        <f t="shared" si="2"/>
        <v>17.06.04</v>
      </c>
      <c r="I20" s="44" t="str">
        <f t="shared" si="3"/>
        <v>indoor</v>
      </c>
      <c r="J20" s="50"/>
      <c r="L20" s="5" t="str">
        <f t="shared" si="4"/>
        <v>9C:D5:7D:81:9C:9C</v>
      </c>
      <c r="M20" s="5" t="str">
        <f t="shared" si="5"/>
        <v>9CD5.7D81.9C9C</v>
      </c>
      <c r="N20" s="5" t="str">
        <f t="shared" si="6"/>
        <v>9cd5.7d81.9c9c</v>
      </c>
    </row>
    <row r="21" spans="1:14">
      <c r="A21" s="44">
        <v>18</v>
      </c>
      <c r="B21" s="44" t="str">
        <f t="shared" si="0"/>
        <v>de0863ncap20018</v>
      </c>
      <c r="C21" s="50" t="s">
        <v>1087</v>
      </c>
      <c r="D21" s="46" t="s">
        <v>1816</v>
      </c>
      <c r="E21" s="16" t="s">
        <v>1764</v>
      </c>
      <c r="F21" s="47"/>
      <c r="G21" s="44" t="str">
        <f t="shared" si="1"/>
        <v>10.251.138.218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9C:D5:7D:80:99:44</v>
      </c>
      <c r="M21" s="5" t="str">
        <f t="shared" si="5"/>
        <v>9CD5.7D80.9944</v>
      </c>
      <c r="N21" s="5" t="str">
        <f t="shared" si="6"/>
        <v>9cd5.7d80.9944</v>
      </c>
    </row>
    <row r="22" spans="1:14">
      <c r="A22" s="44">
        <v>19</v>
      </c>
      <c r="B22" s="44" t="str">
        <f t="shared" si="0"/>
        <v>de0863ncap20019</v>
      </c>
      <c r="C22" s="50" t="s">
        <v>1087</v>
      </c>
      <c r="D22" s="46" t="s">
        <v>1817</v>
      </c>
      <c r="E22" s="16" t="s">
        <v>1765</v>
      </c>
      <c r="F22" s="47"/>
      <c r="G22" s="44" t="str">
        <f t="shared" si="1"/>
        <v>10.251.138.219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9C:D5:7D:80:9B:7C</v>
      </c>
      <c r="M22" s="5" t="str">
        <f t="shared" si="5"/>
        <v>9CD5.7D80.9B7C</v>
      </c>
      <c r="N22" s="5" t="str">
        <f t="shared" si="6"/>
        <v>9cd5.7d80.9b7c</v>
      </c>
    </row>
    <row r="23" spans="1:14">
      <c r="A23" s="44">
        <v>20</v>
      </c>
      <c r="B23" s="44" t="str">
        <f t="shared" si="0"/>
        <v>de0863ncap20020</v>
      </c>
      <c r="C23" s="50" t="s">
        <v>1087</v>
      </c>
      <c r="D23" s="46" t="s">
        <v>1818</v>
      </c>
      <c r="E23" s="16" t="s">
        <v>1766</v>
      </c>
      <c r="F23" s="47"/>
      <c r="G23" s="44" t="str">
        <f t="shared" si="1"/>
        <v>10.251.138.220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2C:1A:05:AC:20:30</v>
      </c>
      <c r="M23" s="5" t="str">
        <f t="shared" si="5"/>
        <v>2C1A.05AC.2030</v>
      </c>
      <c r="N23" s="5" t="str">
        <f t="shared" si="6"/>
        <v>2c1a.05ac.2030</v>
      </c>
    </row>
    <row r="24" spans="1:14">
      <c r="A24" s="44">
        <v>21</v>
      </c>
      <c r="B24" s="44" t="str">
        <f t="shared" si="0"/>
        <v>de0863ncap20021</v>
      </c>
      <c r="C24" s="50" t="s">
        <v>1087</v>
      </c>
      <c r="D24" s="46" t="s">
        <v>1819</v>
      </c>
      <c r="E24" s="16" t="s">
        <v>1767</v>
      </c>
      <c r="F24" s="47"/>
      <c r="G24" s="44" t="str">
        <f t="shared" si="1"/>
        <v>10.251.138.221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9C:D5:7D:80:85:38</v>
      </c>
      <c r="M24" s="5" t="str">
        <f t="shared" si="5"/>
        <v>9CD5.7D80.8538</v>
      </c>
      <c r="N24" s="5" t="str">
        <f t="shared" si="6"/>
        <v>9cd5.7d80.8538</v>
      </c>
    </row>
    <row r="25" spans="1:14">
      <c r="A25" s="44">
        <v>22</v>
      </c>
      <c r="B25" s="44" t="str">
        <f t="shared" si="0"/>
        <v>de0863ncap20022</v>
      </c>
      <c r="C25" s="50" t="s">
        <v>1087</v>
      </c>
      <c r="D25" s="46" t="s">
        <v>1820</v>
      </c>
      <c r="E25" s="16" t="s">
        <v>1768</v>
      </c>
      <c r="F25" s="47"/>
      <c r="G25" s="44" t="str">
        <f t="shared" si="1"/>
        <v>10.251.138.222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9C:D5:7D:80:8F:CC</v>
      </c>
      <c r="M25" s="5" t="str">
        <f t="shared" si="5"/>
        <v>9CD5.7D80.8FCC</v>
      </c>
      <c r="N25" s="5" t="str">
        <f t="shared" si="6"/>
        <v>9cd5.7d80.8fcc</v>
      </c>
    </row>
    <row r="26" spans="1:14">
      <c r="A26" s="44">
        <v>23</v>
      </c>
      <c r="B26" s="44" t="str">
        <f t="shared" si="0"/>
        <v>de0863ncap20023</v>
      </c>
      <c r="C26" s="50" t="s">
        <v>1087</v>
      </c>
      <c r="D26" s="46" t="s">
        <v>1821</v>
      </c>
      <c r="E26" s="16" t="s">
        <v>1769</v>
      </c>
      <c r="F26" s="47"/>
      <c r="G26" s="44" t="str">
        <f t="shared" si="1"/>
        <v>10.251.138.223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10:06:ED:44:F9:84</v>
      </c>
      <c r="M26" s="5" t="str">
        <f t="shared" si="5"/>
        <v>1006.ED44.F984</v>
      </c>
      <c r="N26" s="5" t="str">
        <f t="shared" si="6"/>
        <v>1006.ed44.f984</v>
      </c>
    </row>
    <row r="27" spans="1:14">
      <c r="A27" s="44">
        <v>24</v>
      </c>
      <c r="B27" s="44" t="str">
        <f t="shared" si="0"/>
        <v>de0863ncap20024</v>
      </c>
      <c r="C27" s="50" t="s">
        <v>1087</v>
      </c>
      <c r="D27" s="46" t="s">
        <v>1822</v>
      </c>
      <c r="E27" s="16" t="s">
        <v>1770</v>
      </c>
      <c r="F27" s="47"/>
      <c r="G27" s="44" t="str">
        <f t="shared" si="1"/>
        <v>10.251.138.224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2C:1A:05:AC:22:70</v>
      </c>
      <c r="M27" s="5" t="str">
        <f t="shared" si="5"/>
        <v>2C1A.05AC.2270</v>
      </c>
      <c r="N27" s="5" t="str">
        <f t="shared" si="6"/>
        <v>2c1a.05ac.2270</v>
      </c>
    </row>
    <row r="28" spans="1:14">
      <c r="A28" s="44">
        <v>25</v>
      </c>
      <c r="B28" s="44" t="str">
        <f t="shared" si="0"/>
        <v>de0863ncap20025</v>
      </c>
      <c r="C28" s="50" t="s">
        <v>1087</v>
      </c>
      <c r="D28" s="46" t="s">
        <v>1823</v>
      </c>
      <c r="E28" s="16" t="s">
        <v>1771</v>
      </c>
      <c r="F28" s="47"/>
      <c r="G28" s="44" t="str">
        <f t="shared" si="1"/>
        <v>10.251.138.225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10:06:ED:53:C4:F0</v>
      </c>
      <c r="M28" s="5" t="str">
        <f t="shared" si="5"/>
        <v>1006.ED53.C4F0</v>
      </c>
      <c r="N28" s="5" t="str">
        <f t="shared" si="6"/>
        <v>1006.ed53.c4f0</v>
      </c>
    </row>
    <row r="29" spans="1:14">
      <c r="A29" s="44">
        <v>26</v>
      </c>
      <c r="B29" s="44" t="str">
        <f t="shared" si="0"/>
        <v>de0863ncap20026</v>
      </c>
      <c r="C29" s="50" t="s">
        <v>1087</v>
      </c>
      <c r="D29" s="46" t="s">
        <v>1824</v>
      </c>
      <c r="E29" s="16" t="s">
        <v>1772</v>
      </c>
      <c r="F29" s="47"/>
      <c r="G29" s="44" t="str">
        <f t="shared" si="1"/>
        <v>10.251.138.226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2C:1A:05:AC:18:48</v>
      </c>
      <c r="M29" s="5" t="str">
        <f t="shared" si="5"/>
        <v>2C1A.05AC.1848</v>
      </c>
      <c r="N29" s="5" t="str">
        <f t="shared" si="6"/>
        <v>2c1a.05ac.1848</v>
      </c>
    </row>
    <row r="30" spans="1:14">
      <c r="A30" s="44">
        <v>27</v>
      </c>
      <c r="B30" s="44" t="str">
        <f t="shared" si="0"/>
        <v>de0863ncap20027</v>
      </c>
      <c r="C30" s="50" t="s">
        <v>1087</v>
      </c>
      <c r="D30" s="46" t="s">
        <v>1825</v>
      </c>
      <c r="E30" s="16" t="s">
        <v>1773</v>
      </c>
      <c r="F30" s="47"/>
      <c r="G30" s="44" t="str">
        <f t="shared" si="1"/>
        <v>10.251.138.227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9C:D5:7D:1D:F1:DC</v>
      </c>
      <c r="M30" s="5" t="str">
        <f t="shared" si="5"/>
        <v>9CD5.7D1D.F1DC</v>
      </c>
      <c r="N30" s="5" t="str">
        <f t="shared" si="6"/>
        <v>9cd5.7d1d.f1dc</v>
      </c>
    </row>
    <row r="31" spans="1:14">
      <c r="A31" s="44">
        <v>28</v>
      </c>
      <c r="B31" s="44" t="str">
        <f t="shared" si="0"/>
        <v>de0863ncap20028</v>
      </c>
      <c r="C31" s="50" t="s">
        <v>1087</v>
      </c>
      <c r="D31" s="46" t="s">
        <v>1826</v>
      </c>
      <c r="E31" s="16" t="s">
        <v>1774</v>
      </c>
      <c r="F31" s="47"/>
      <c r="G31" s="44" t="str">
        <f t="shared" si="1"/>
        <v>10.251.138.228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2C:1A:05:AC:1B:F4</v>
      </c>
      <c r="M31" s="5" t="str">
        <f t="shared" si="5"/>
        <v>2C1A.05AC.1BF4</v>
      </c>
      <c r="N31" s="5" t="str">
        <f t="shared" si="6"/>
        <v>2c1a.05ac.1bf4</v>
      </c>
    </row>
    <row r="32" spans="1:14">
      <c r="A32" s="44">
        <v>29</v>
      </c>
      <c r="B32" s="44" t="str">
        <f t="shared" si="0"/>
        <v>de0863ncap20029</v>
      </c>
      <c r="C32" s="50" t="s">
        <v>1087</v>
      </c>
      <c r="D32" s="46" t="s">
        <v>1827</v>
      </c>
      <c r="E32" s="16" t="s">
        <v>1775</v>
      </c>
      <c r="F32" s="47"/>
      <c r="G32" s="44" t="str">
        <f t="shared" si="1"/>
        <v>10.251.138.229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10:06:ED:53:EE:EC</v>
      </c>
      <c r="M32" s="5" t="str">
        <f t="shared" si="5"/>
        <v>1006.ED53.EEEC</v>
      </c>
      <c r="N32" s="5" t="str">
        <f t="shared" si="6"/>
        <v>1006.ed53.eeec</v>
      </c>
    </row>
    <row r="33" spans="1:14">
      <c r="A33" s="44">
        <v>30</v>
      </c>
      <c r="B33" s="44" t="str">
        <f t="shared" si="0"/>
        <v>de0863ncap20030</v>
      </c>
      <c r="C33" s="50" t="s">
        <v>1087</v>
      </c>
      <c r="D33" s="46" t="s">
        <v>1828</v>
      </c>
      <c r="E33" s="16" t="s">
        <v>1776</v>
      </c>
      <c r="F33" s="47"/>
      <c r="G33" s="44" t="str">
        <f t="shared" si="1"/>
        <v>10.251.138.230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9C:D5:7D:80:AB:F0</v>
      </c>
      <c r="M33" s="5" t="str">
        <f t="shared" si="5"/>
        <v>9CD5.7D80.ABF0</v>
      </c>
      <c r="N33" s="5" t="str">
        <f t="shared" si="6"/>
        <v>9cd5.7d80.abf0</v>
      </c>
    </row>
    <row r="34" spans="1:14">
      <c r="A34" s="44">
        <v>31</v>
      </c>
      <c r="B34" s="44" t="str">
        <f t="shared" si="0"/>
        <v>de0863ncap20031</v>
      </c>
      <c r="C34" s="50" t="s">
        <v>1087</v>
      </c>
      <c r="D34" s="46" t="s">
        <v>1829</v>
      </c>
      <c r="E34" s="16" t="s">
        <v>1777</v>
      </c>
      <c r="F34" s="47"/>
      <c r="G34" s="44" t="str">
        <f t="shared" si="1"/>
        <v>10.251.138.231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9C:D5:7D:80:A4:64</v>
      </c>
      <c r="M34" s="5" t="str">
        <f t="shared" si="5"/>
        <v>9CD5.7D80.A464</v>
      </c>
      <c r="N34" s="5" t="str">
        <f t="shared" si="6"/>
        <v>9cd5.7d80.a464</v>
      </c>
    </row>
    <row r="35" spans="1:14">
      <c r="A35" s="44">
        <v>32</v>
      </c>
      <c r="B35" s="44" t="str">
        <f t="shared" si="0"/>
        <v>de0863ncap20032</v>
      </c>
      <c r="C35" s="50" t="s">
        <v>1087</v>
      </c>
      <c r="D35" s="46" t="s">
        <v>1830</v>
      </c>
      <c r="E35" s="16" t="s">
        <v>1778</v>
      </c>
      <c r="F35" s="47"/>
      <c r="G35" s="44" t="str">
        <f t="shared" si="1"/>
        <v>10.251.138.232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2C:1A:05:AC:8D:0C</v>
      </c>
      <c r="M35" s="5" t="str">
        <f t="shared" si="5"/>
        <v>2C1A.05AC.8D0C</v>
      </c>
      <c r="N35" s="5" t="str">
        <f t="shared" si="6"/>
        <v>2c1a.05ac.8d0c</v>
      </c>
    </row>
    <row r="36" spans="1:14">
      <c r="A36" s="44">
        <v>33</v>
      </c>
      <c r="B36" s="44" t="str">
        <f t="shared" si="0"/>
        <v>de0863ncap20033</v>
      </c>
      <c r="C36" s="50" t="s">
        <v>1087</v>
      </c>
      <c r="D36" s="46" t="s">
        <v>1831</v>
      </c>
      <c r="E36" s="16" t="s">
        <v>1779</v>
      </c>
      <c r="F36" s="47"/>
      <c r="G36" s="44" t="str">
        <f t="shared" si="1"/>
        <v>10.251.138.233</v>
      </c>
      <c r="H36" s="44" t="str">
        <f t="shared" si="2"/>
        <v>17.06.04</v>
      </c>
      <c r="I36" s="44" t="str">
        <f t="shared" si="3"/>
        <v>indoor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9C:D5:7D:C0:59:00</v>
      </c>
      <c r="M36" s="5" t="str">
        <f t="shared" ref="M36:M57" si="8">UPPER(MID(E36,1,4)&amp;"."&amp;MID(E36,5,4)&amp;"."&amp;MID(E36,9,4))</f>
        <v>9CD5.7DC0.5900</v>
      </c>
      <c r="N36" s="5" t="str">
        <f t="shared" si="6"/>
        <v>9cd5.7dc0.5900</v>
      </c>
    </row>
    <row r="37" spans="1:14">
      <c r="A37" s="44">
        <v>34</v>
      </c>
      <c r="B37" s="44" t="str">
        <f t="shared" si="0"/>
        <v>de0863ncap20034</v>
      </c>
      <c r="C37" s="50" t="s">
        <v>1086</v>
      </c>
      <c r="D37" s="46" t="s">
        <v>1832</v>
      </c>
      <c r="E37" s="16" t="s">
        <v>1795</v>
      </c>
      <c r="F37" s="47"/>
      <c r="G37" s="44" t="str">
        <f t="shared" si="1"/>
        <v>10.251.138.234</v>
      </c>
      <c r="H37" s="44" t="str">
        <f t="shared" si="2"/>
        <v>17.06.04</v>
      </c>
      <c r="I37" s="44" t="str">
        <f t="shared" si="3"/>
        <v>outdoor</v>
      </c>
      <c r="J37" s="50"/>
      <c r="L37" s="5" t="str">
        <f t="shared" si="7"/>
        <v>48:8B:0A:77:96:DC</v>
      </c>
      <c r="M37" s="5" t="str">
        <f t="shared" si="8"/>
        <v>488B.0A77.96DC</v>
      </c>
      <c r="N37" s="5" t="str">
        <f t="shared" si="6"/>
        <v>488b.0a77.96dc</v>
      </c>
    </row>
    <row r="38" spans="1:14">
      <c r="A38" s="44">
        <v>35</v>
      </c>
      <c r="B38" s="44" t="str">
        <f t="shared" si="0"/>
        <v>de0863ncap20035</v>
      </c>
      <c r="C38" s="50" t="s">
        <v>1086</v>
      </c>
      <c r="D38" s="46" t="s">
        <v>1833</v>
      </c>
      <c r="E38" s="16" t="s">
        <v>1796</v>
      </c>
      <c r="F38" s="47"/>
      <c r="G38" s="44" t="str">
        <f t="shared" si="1"/>
        <v>10.251.138.235</v>
      </c>
      <c r="H38" s="44" t="str">
        <f t="shared" si="2"/>
        <v>17.06.04</v>
      </c>
      <c r="I38" s="44" t="str">
        <f t="shared" si="3"/>
        <v>outdoor</v>
      </c>
      <c r="J38" s="50"/>
      <c r="L38" s="5" t="str">
        <f t="shared" si="7"/>
        <v>48:8B:0A:77:98:74</v>
      </c>
      <c r="M38" s="5" t="str">
        <f t="shared" si="8"/>
        <v>488B.0A77.9874</v>
      </c>
      <c r="N38" s="5" t="str">
        <f t="shared" si="6"/>
        <v>488b.0a77.9874</v>
      </c>
    </row>
    <row r="39" spans="1:14">
      <c r="A39" s="44">
        <v>36</v>
      </c>
      <c r="B39" s="44" t="str">
        <f t="shared" si="0"/>
        <v>de0863ncap20036</v>
      </c>
      <c r="C39" s="50" t="s">
        <v>1086</v>
      </c>
      <c r="D39" s="46" t="s">
        <v>1834</v>
      </c>
      <c r="E39" s="16" t="s">
        <v>1797</v>
      </c>
      <c r="F39" s="47"/>
      <c r="G39" s="44" t="str">
        <f t="shared" si="1"/>
        <v>10.251.138.236</v>
      </c>
      <c r="H39" s="44" t="str">
        <f t="shared" si="2"/>
        <v>17.06.04</v>
      </c>
      <c r="I39" s="44" t="str">
        <f t="shared" si="3"/>
        <v>outdoor</v>
      </c>
      <c r="J39" s="50"/>
      <c r="L39" s="5" t="str">
        <f t="shared" si="7"/>
        <v>48:8B:0A:77:87:74</v>
      </c>
      <c r="M39" s="5" t="str">
        <f t="shared" si="8"/>
        <v>488B.0A77.8774</v>
      </c>
      <c r="N39" s="5" t="str">
        <f t="shared" si="6"/>
        <v>488b.0a77.8774</v>
      </c>
    </row>
    <row r="40" spans="1:14">
      <c r="A40" s="44">
        <v>37</v>
      </c>
      <c r="B40" s="44" t="str">
        <f t="shared" si="0"/>
        <v>de0863ncap20037</v>
      </c>
      <c r="C40" s="50" t="s">
        <v>1086</v>
      </c>
      <c r="D40" s="46" t="s">
        <v>1835</v>
      </c>
      <c r="E40" s="16" t="s">
        <v>1798</v>
      </c>
      <c r="F40" s="47"/>
      <c r="G40" s="44" t="str">
        <f t="shared" si="1"/>
        <v>10.251.138.237</v>
      </c>
      <c r="H40" s="44" t="str">
        <f t="shared" si="2"/>
        <v>17.06.04</v>
      </c>
      <c r="I40" s="44" t="str">
        <f t="shared" si="3"/>
        <v>outdoor</v>
      </c>
      <c r="J40" s="50"/>
      <c r="L40" s="5" t="str">
        <f t="shared" si="7"/>
        <v>48:8B:0A:77:95:78</v>
      </c>
      <c r="M40" s="5" t="str">
        <f t="shared" si="8"/>
        <v>488B.0A77.9578</v>
      </c>
      <c r="N40" s="5" t="str">
        <f t="shared" si="6"/>
        <v>488b.0a77.9578</v>
      </c>
    </row>
    <row r="41" spans="1:14">
      <c r="A41" s="44">
        <v>38</v>
      </c>
      <c r="B41" s="44" t="str">
        <f t="shared" si="0"/>
        <v>de0863ncap20038</v>
      </c>
      <c r="C41" s="50"/>
      <c r="D41" s="46"/>
      <c r="E41" s="16"/>
      <c r="F41" s="47"/>
      <c r="G41" s="44" t="str">
        <f t="shared" si="1"/>
        <v>10.251.138.238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de0863ncap20039</v>
      </c>
      <c r="C42" s="50"/>
      <c r="D42" s="46"/>
      <c r="E42" s="16"/>
      <c r="F42" s="47"/>
      <c r="G42" s="44" t="str">
        <f t="shared" si="1"/>
        <v>10.251.138.239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de0863ncap20040</v>
      </c>
      <c r="C43" s="50"/>
      <c r="D43" s="46"/>
      <c r="E43" s="16"/>
      <c r="F43" s="47"/>
      <c r="G43" s="44" t="str">
        <f t="shared" si="1"/>
        <v>10.251.138.240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de0863ncap20041</v>
      </c>
      <c r="C44" s="50"/>
      <c r="D44" s="46"/>
      <c r="E44" s="16"/>
      <c r="F44" s="47"/>
      <c r="G44" s="44" t="str">
        <f t="shared" si="1"/>
        <v>10.251.138.241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de0863ncap20042</v>
      </c>
      <c r="C45" s="50"/>
      <c r="D45" s="46"/>
      <c r="E45" s="16"/>
      <c r="F45" s="47"/>
      <c r="G45" s="44" t="str">
        <f t="shared" si="1"/>
        <v>10.251.138.242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de0863ncap20043</v>
      </c>
      <c r="C46" s="50"/>
      <c r="D46" s="46"/>
      <c r="E46" s="16"/>
      <c r="F46" s="47"/>
      <c r="G46" s="44" t="str">
        <f t="shared" si="1"/>
        <v>10.251.138.243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de0863ncap20044</v>
      </c>
      <c r="C47" s="50"/>
      <c r="D47" s="46"/>
      <c r="E47" s="16"/>
      <c r="F47" s="47"/>
      <c r="G47" s="44" t="str">
        <f t="shared" si="1"/>
        <v>10.251.138.244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de0863ncap20045</v>
      </c>
      <c r="C48" s="50"/>
      <c r="D48" s="46"/>
      <c r="E48" s="16"/>
      <c r="F48" s="47"/>
      <c r="G48" s="44" t="str">
        <f t="shared" si="1"/>
        <v>10.251.138.245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de0863ncap20046</v>
      </c>
      <c r="C49" s="50"/>
      <c r="D49" s="46"/>
      <c r="E49" s="16"/>
      <c r="F49" s="47"/>
      <c r="G49" s="44" t="str">
        <f t="shared" si="1"/>
        <v>10.251.138.246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de0863ncap20047</v>
      </c>
      <c r="C50" s="50"/>
      <c r="D50" s="46"/>
      <c r="E50" s="16"/>
      <c r="F50" s="47"/>
      <c r="G50" s="44" t="str">
        <f t="shared" si="1"/>
        <v>10.251.138.247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de0863ncap20048</v>
      </c>
      <c r="C51" s="50"/>
      <c r="D51" s="46"/>
      <c r="E51" s="16"/>
      <c r="F51" s="47"/>
      <c r="G51" s="44" t="str">
        <f t="shared" si="1"/>
        <v>10.251.138.248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de0863ncap20049</v>
      </c>
      <c r="C52" s="50"/>
      <c r="D52" s="46"/>
      <c r="E52" s="16"/>
      <c r="F52" s="47"/>
      <c r="G52" s="44" t="str">
        <f t="shared" si="1"/>
        <v>10.251.138.249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de0863ncap20050</v>
      </c>
      <c r="C53" s="50"/>
      <c r="D53" s="46"/>
      <c r="E53" s="16"/>
      <c r="F53" s="47"/>
      <c r="G53" s="44" t="str">
        <f t="shared" si="1"/>
        <v>10.251.138.250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de0863ncap20051</v>
      </c>
      <c r="C54" s="50"/>
      <c r="D54" s="46"/>
      <c r="E54" s="16"/>
      <c r="F54" s="47"/>
      <c r="G54" s="44" t="str">
        <f t="shared" si="1"/>
        <v>10.251.138.251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de0863ncap20052</v>
      </c>
      <c r="C55" s="50"/>
      <c r="D55" s="46"/>
      <c r="E55" s="16"/>
      <c r="F55" s="47"/>
      <c r="G55" s="44" t="str">
        <f t="shared" si="1"/>
        <v>10.251.138.252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de0863ncap20053</v>
      </c>
      <c r="C56" s="50"/>
      <c r="D56" s="46"/>
      <c r="E56" s="16"/>
      <c r="F56" s="47"/>
      <c r="G56" s="44" t="str">
        <f t="shared" si="1"/>
        <v>10.251.138.253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de0863ncap20054</v>
      </c>
      <c r="C57" s="50"/>
      <c r="D57" s="46"/>
      <c r="E57" s="16"/>
      <c r="F57" s="47"/>
      <c r="G57" s="44" t="str">
        <f t="shared" si="1"/>
        <v>10.251.138.254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de0863ncap20055</v>
      </c>
      <c r="C58" s="50"/>
      <c r="D58" s="46"/>
      <c r="E58" s="16"/>
      <c r="F58" s="47"/>
      <c r="G58" s="44" t="str">
        <f t="shared" si="1"/>
        <v>10.251.138.55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de0863ncap20056</v>
      </c>
      <c r="C59" s="50"/>
      <c r="D59" s="46"/>
      <c r="E59" s="16"/>
      <c r="F59" s="47"/>
      <c r="G59" s="44" t="str">
        <f t="shared" si="1"/>
        <v>10.251.138.56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de0863ncap20057</v>
      </c>
      <c r="C60" s="50"/>
      <c r="D60" s="46"/>
      <c r="E60" s="16"/>
      <c r="F60" s="47"/>
      <c r="G60" s="44" t="str">
        <f t="shared" si="1"/>
        <v>10.251.138.57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de0863ncap20058</v>
      </c>
      <c r="C61" s="50"/>
      <c r="D61" s="46"/>
      <c r="E61" s="16"/>
      <c r="F61" s="47"/>
      <c r="G61" s="44" t="str">
        <f t="shared" si="1"/>
        <v>10.251.138.58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de0863ncap20059</v>
      </c>
      <c r="C62" s="50"/>
      <c r="D62" s="46"/>
      <c r="E62" s="16"/>
      <c r="F62" s="47"/>
      <c r="G62" s="44" t="str">
        <f t="shared" si="1"/>
        <v>10.251.138.59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de0863ncap20060</v>
      </c>
      <c r="C63" s="50"/>
      <c r="D63" s="46"/>
      <c r="E63" s="16"/>
      <c r="F63" s="47"/>
      <c r="G63" s="44" t="str">
        <f t="shared" si="1"/>
        <v>10.251.138.60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de0863ncap20061</v>
      </c>
      <c r="C64" s="50"/>
      <c r="D64" s="46"/>
      <c r="E64" s="16"/>
      <c r="F64" s="47"/>
      <c r="G64" s="44" t="str">
        <f t="shared" si="1"/>
        <v>10.251.138.61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de0863ncap20062</v>
      </c>
      <c r="C65" s="50"/>
      <c r="D65" s="46"/>
      <c r="E65" s="16"/>
      <c r="F65" s="47"/>
      <c r="G65" s="44" t="str">
        <f t="shared" si="1"/>
        <v>10.251.138.62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de0863ncap20063</v>
      </c>
      <c r="C66" s="50"/>
      <c r="D66" s="46"/>
      <c r="E66" s="16"/>
      <c r="F66" s="47"/>
      <c r="G66" s="44" t="str">
        <f t="shared" si="1"/>
        <v>10.251.138.63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de0863ncap20064</v>
      </c>
      <c r="C67" s="50"/>
      <c r="D67" s="46"/>
      <c r="E67" s="16"/>
      <c r="F67" s="47"/>
      <c r="G67" s="44" t="str">
        <f t="shared" si="1"/>
        <v>10.251.138.64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de0863ncap20065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10.251.138.65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de0863ncap20066</v>
      </c>
      <c r="C69" s="50"/>
      <c r="D69" s="46"/>
      <c r="E69" s="16"/>
      <c r="F69" s="47"/>
      <c r="G69" s="44" t="str">
        <f t="shared" si="13"/>
        <v>10.251.138.66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de0863ncap20067</v>
      </c>
      <c r="C70" s="50"/>
      <c r="D70" s="46"/>
      <c r="E70" s="16"/>
      <c r="F70" s="47"/>
      <c r="G70" s="44" t="str">
        <f t="shared" si="13"/>
        <v>10.251.138.67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de0863ncap20068</v>
      </c>
      <c r="C71" s="50"/>
      <c r="D71" s="46"/>
      <c r="E71" s="16"/>
      <c r="F71" s="47"/>
      <c r="G71" s="44" t="str">
        <f t="shared" si="13"/>
        <v>10.251.138.68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de0863ncap20069</v>
      </c>
      <c r="C72" s="50"/>
      <c r="D72" s="46"/>
      <c r="E72" s="16"/>
      <c r="F72" s="47"/>
      <c r="G72" s="44" t="str">
        <f t="shared" si="13"/>
        <v>10.251.138.69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O257"/>
  <sheetViews>
    <sheetView tabSelected="1" workbookViewId="0">
      <selection activeCell="W17" sqref="W17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5" s="2" customFormat="1" ht="15" customHeight="1">
      <c r="A1" s="53" t="s">
        <v>1019</v>
      </c>
      <c r="B1" s="52" t="str">
        <f>var_nl</f>
        <v>863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5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5">
      <c r="A4" s="44">
        <v>1</v>
      </c>
      <c r="B4" s="44" t="str">
        <f t="shared" ref="B4:B67" si="0">IF(A4&gt;SUM(range_ap1_count+range_ap2_count),"# no free IP",CONCATENATE(var_dns_ap,SUM(20000+A4)))</f>
        <v>de0863ncap20001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FCW2549Y0TD</v>
      </c>
      <c r="E4" s="19" t="str">
        <f>IF('AP-LIST_c9800'!E4="","",IF(LOWER('AP-LIST_ctvm'!$C4)=LOWER('AP-LIST_c9800'!$C4),'AP-LIST_ctvm'!E4,'AP-LIST_c9800'!E4))</f>
        <v>9CD57D1DE58C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10.251.138.201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44" t="str">
        <f>IF('AP-LIST_c9800'!C4="","",IF(LOWER('AP-LIST_ctvm'!C4)=LOWER('AP-LIST_c9800'!C4),"AP Migration CTVM &gt; c9800",CONCATENATE("AP ",'AP-LIST_ctvm'!C4," durch ",'AP-LIST_c9800'!C4," ersetzt")))</f>
        <v>AP AIR-CAP1602E durch c9120AXI ersetzt</v>
      </c>
      <c r="L4" s="5" t="str">
        <f t="shared" ref="L4:L67" si="3">UPPER(MID(E4,1,2)&amp;":"&amp;MID(E4,3,2)&amp;":"&amp;MID(E4,5,2)&amp;":"&amp;MID(E4,7,2)&amp;":"&amp;MID(E4,9,2)&amp;":"&amp;MID(E4,11,2))</f>
        <v>9C:D5:7D:1D:E5:8C</v>
      </c>
      <c r="M4" s="5" t="str">
        <f t="shared" ref="M4:M67" si="4">UPPER(MID(E4,1,4)&amp;"."&amp;MID(E4,5,4)&amp;"."&amp;MID(E4,9,4))</f>
        <v>9CD5.7D1D.E58C</v>
      </c>
      <c r="N4" s="5" t="str">
        <f>LOWER(M4)</f>
        <v>9cd5.7d1d.e58c</v>
      </c>
      <c r="O4" s="1" t="s">
        <v>1899</v>
      </c>
    </row>
    <row r="5" spans="1:15">
      <c r="A5" s="44">
        <v>2</v>
      </c>
      <c r="B5" s="44" t="str">
        <f t="shared" si="0"/>
        <v>de0863ncap20002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FCW2550Y0AL</v>
      </c>
      <c r="E5" s="19" t="str">
        <f>IF('AP-LIST_c9800'!E5="","",IF(LOWER('AP-LIST_ctvm'!$C5)=LOWER('AP-LIST_c9800'!$C5),'AP-LIST_ctvm'!E5,'AP-LIST_c9800'!E5))</f>
        <v>9CD57D81B234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10.251.138.202</v>
      </c>
      <c r="H5" s="44" t="str">
        <f t="shared" ref="H5:H67" si="5">var_version_wlc</f>
        <v>17.06.04</v>
      </c>
      <c r="I5" s="44" t="str">
        <f t="shared" si="2"/>
        <v>indoor</v>
      </c>
      <c r="J5" s="44" t="str">
        <f>IF('AP-LIST_c9800'!C5="","",IF(LOWER('AP-LIST_ctvm'!C5)=LOWER('AP-LIST_c9800'!C5),"AP Migration CTVM &gt; c9800",CONCATENATE("AP ",'AP-LIST_ctvm'!C5," durch ",'AP-LIST_c9800'!C5," ersetzt")))</f>
        <v>AP AIR-CAP1602E durch c9120AXI ersetzt</v>
      </c>
      <c r="L5" s="5" t="str">
        <f t="shared" si="3"/>
        <v>9C:D5:7D:81:B2:34</v>
      </c>
      <c r="M5" s="5" t="str">
        <f t="shared" si="4"/>
        <v>9CD5.7D81.B234</v>
      </c>
      <c r="N5" s="5" t="str">
        <f t="shared" ref="N5:N68" si="6">LOWER(M5)</f>
        <v>9cd5.7d81.b234</v>
      </c>
      <c r="O5" s="1" t="s">
        <v>1899</v>
      </c>
    </row>
    <row r="6" spans="1:15">
      <c r="A6" s="44">
        <v>3</v>
      </c>
      <c r="B6" s="44" t="str">
        <f t="shared" si="0"/>
        <v>de0863ncap20003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FGL2631LJ6F</v>
      </c>
      <c r="E6" s="19" t="str">
        <f>IF('AP-LIST_c9800'!E6="","",IF(LOWER('AP-LIST_ctvm'!$C6)=LOWER('AP-LIST_c9800'!$C6),'AP-LIST_ctvm'!E6,'AP-LIST_c9800'!E6))</f>
        <v>488B0A779620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10.251.138.203</v>
      </c>
      <c r="H6" s="44" t="str">
        <f t="shared" si="5"/>
        <v>17.06.04</v>
      </c>
      <c r="I6" s="44" t="str">
        <f t="shared" si="2"/>
        <v>outdoor</v>
      </c>
      <c r="J6" s="44" t="str">
        <f>IF('AP-LIST_c9800'!C6="","",IF(LOWER('AP-LIST_ctvm'!C6)=LOWER('AP-LIST_c9800'!C6),"AP Migration CTVM &gt; c9800",CONCATENATE("AP ",'AP-LIST_ctvm'!C6," durch ",'AP-LIST_c9800'!C6," ersetzt")))</f>
        <v>AP AIR-CAP1532I durch c9124AXI ersetzt</v>
      </c>
      <c r="L6" s="5" t="str">
        <f t="shared" si="3"/>
        <v>48:8B:0A:77:96:20</v>
      </c>
      <c r="M6" s="5" t="str">
        <f t="shared" si="4"/>
        <v>488B.0A77.9620</v>
      </c>
      <c r="N6" s="5" t="str">
        <f t="shared" si="6"/>
        <v>488b.0a77.9620</v>
      </c>
      <c r="O6" s="1" t="s">
        <v>1899</v>
      </c>
    </row>
    <row r="7" spans="1:15">
      <c r="A7" s="44">
        <v>4</v>
      </c>
      <c r="B7" s="44" t="str">
        <f t="shared" si="0"/>
        <v>de0863ncap20004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FGL2631LHN6</v>
      </c>
      <c r="E7" s="19" t="str">
        <f>IF('AP-LIST_c9800'!E7="","",IF(LOWER('AP-LIST_ctvm'!$C7)=LOWER('AP-LIST_c9800'!$C7),'AP-LIST_ctvm'!E7,'AP-LIST_c9800'!E7))</f>
        <v>488B0A7789C0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10.251.138.204</v>
      </c>
      <c r="H7" s="44" t="str">
        <f t="shared" si="5"/>
        <v>17.06.04</v>
      </c>
      <c r="I7" s="44" t="str">
        <f t="shared" si="2"/>
        <v>outdoor</v>
      </c>
      <c r="J7" s="44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L7" s="5" t="str">
        <f t="shared" si="3"/>
        <v>48:8B:0A:77:89:C0</v>
      </c>
      <c r="M7" s="5" t="str">
        <f t="shared" si="4"/>
        <v>488B.0A77.89C0</v>
      </c>
      <c r="N7" s="5" t="str">
        <f t="shared" si="6"/>
        <v>488b.0a77.89c0</v>
      </c>
      <c r="O7" s="1" t="s">
        <v>1899</v>
      </c>
    </row>
    <row r="8" spans="1:15">
      <c r="A8" s="44">
        <v>5</v>
      </c>
      <c r="B8" s="44" t="str">
        <f t="shared" si="0"/>
        <v>de0863ncap20005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FGL2631LHD9</v>
      </c>
      <c r="E8" s="19" t="str">
        <f>IF('AP-LIST_c9800'!E8="","",IF(LOWER('AP-LIST_ctvm'!$C8)=LOWER('AP-LIST_c9800'!$C8),'AP-LIST_ctvm'!E8,'AP-LIST_c9800'!E8))</f>
        <v>488B0A779920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10.251.138.205</v>
      </c>
      <c r="H8" s="44" t="str">
        <f t="shared" si="5"/>
        <v>17.06.04</v>
      </c>
      <c r="I8" s="44" t="str">
        <f t="shared" si="2"/>
        <v>outdoor</v>
      </c>
      <c r="J8" s="44" t="str">
        <f>IF('AP-LIST_c9800'!C8="","",IF(LOWER('AP-LIST_ctvm'!C8)=LOWER('AP-LIST_c9800'!C8),"AP Migration CTVM &gt; c9800",CONCATENATE("AP ",'AP-LIST_ctvm'!C8," durch ",'AP-LIST_c9800'!C8," ersetzt")))</f>
        <v>AP AIR-CAP1532I durch c9124AXI ersetzt</v>
      </c>
      <c r="L8" s="5" t="str">
        <f t="shared" si="3"/>
        <v>48:8B:0A:77:99:20</v>
      </c>
      <c r="M8" s="5" t="str">
        <f t="shared" si="4"/>
        <v>488B.0A77.9920</v>
      </c>
      <c r="N8" s="5" t="str">
        <f t="shared" si="6"/>
        <v>488b.0a77.9920</v>
      </c>
      <c r="O8" s="1" t="s">
        <v>1899</v>
      </c>
    </row>
    <row r="9" spans="1:15">
      <c r="A9" s="44">
        <v>6</v>
      </c>
      <c r="B9" s="44" t="str">
        <f t="shared" si="0"/>
        <v>de0863ncap20006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FGL2631LH4H</v>
      </c>
      <c r="E9" s="19" t="str">
        <f>IF('AP-LIST_c9800'!E9="","",IF(LOWER('AP-LIST_ctvm'!$C9)=LOWER('AP-LIST_c9800'!$C9),'AP-LIST_ctvm'!E9,'AP-LIST_c9800'!E9))</f>
        <v>488B0A779E4C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10.251.138.206</v>
      </c>
      <c r="H9" s="44" t="str">
        <f t="shared" si="5"/>
        <v>17.06.04</v>
      </c>
      <c r="I9" s="44" t="str">
        <f t="shared" si="2"/>
        <v>outdoor</v>
      </c>
      <c r="J9" s="44" t="str">
        <f>IF('AP-LIST_c9800'!C9="","",IF(LOWER('AP-LIST_ctvm'!C9)=LOWER('AP-LIST_c9800'!C9),"AP Migration CTVM &gt; c9800",CONCATENATE("AP ",'AP-LIST_ctvm'!C9," durch ",'AP-LIST_c9800'!C9," ersetzt")))</f>
        <v>AP AIR-CAP1532I durch c9124AXI ersetzt</v>
      </c>
      <c r="L9" s="5" t="str">
        <f t="shared" si="3"/>
        <v>48:8B:0A:77:9E:4C</v>
      </c>
      <c r="M9" s="5" t="str">
        <f t="shared" si="4"/>
        <v>488B.0A77.9E4C</v>
      </c>
      <c r="N9" s="5" t="str">
        <f t="shared" si="6"/>
        <v>488b.0a77.9e4c</v>
      </c>
      <c r="O9" s="1" t="s">
        <v>1899</v>
      </c>
    </row>
    <row r="10" spans="1:15">
      <c r="A10" s="44">
        <v>7</v>
      </c>
      <c r="B10" s="44" t="str">
        <f t="shared" si="0"/>
        <v>de0863ncap20007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FGL2631LH75</v>
      </c>
      <c r="E10" s="19" t="str">
        <f>IF('AP-LIST_c9800'!E10="","",IF(LOWER('AP-LIST_ctvm'!$C10)=LOWER('AP-LIST_c9800'!$C10),'AP-LIST_ctvm'!E10,'AP-LIST_c9800'!E10))</f>
        <v>488B0A779B00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10.251.138.207</v>
      </c>
      <c r="H10" s="44" t="str">
        <f t="shared" si="5"/>
        <v>17.06.04</v>
      </c>
      <c r="I10" s="44" t="str">
        <f t="shared" si="2"/>
        <v>outdoor</v>
      </c>
      <c r="J10" s="44" t="str">
        <f>IF('AP-LIST_c9800'!C10="","",IF(LOWER('AP-LIST_ctvm'!C10)=LOWER('AP-LIST_c9800'!C10),"AP Migration CTVM &gt; c9800",CONCATENATE("AP ",'AP-LIST_ctvm'!C10," durch ",'AP-LIST_c9800'!C10," ersetzt")))</f>
        <v>AP AIR-CAP1532I durch c9124AXI ersetzt</v>
      </c>
      <c r="L10" s="5" t="str">
        <f t="shared" si="3"/>
        <v>48:8B:0A:77:9B:00</v>
      </c>
      <c r="M10" s="5" t="str">
        <f t="shared" si="4"/>
        <v>488B.0A77.9B00</v>
      </c>
      <c r="N10" s="5" t="str">
        <f t="shared" si="6"/>
        <v>488b.0a77.9b00</v>
      </c>
      <c r="O10" s="1" t="s">
        <v>1899</v>
      </c>
    </row>
    <row r="11" spans="1:15">
      <c r="A11" s="44">
        <v>8</v>
      </c>
      <c r="B11" s="44" t="str">
        <f t="shared" si="0"/>
        <v>de0863ncap20008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FGL2631LHG9</v>
      </c>
      <c r="E11" s="19" t="str">
        <f>IF('AP-LIST_c9800'!E11="","",IF(LOWER('AP-LIST_ctvm'!$C11)=LOWER('AP-LIST_c9800'!$C11),'AP-LIST_ctvm'!E11,'AP-LIST_c9800'!E11))</f>
        <v>488B0A779678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10.251.138.208</v>
      </c>
      <c r="H11" s="44" t="str">
        <f t="shared" si="5"/>
        <v>17.06.04</v>
      </c>
      <c r="I11" s="44" t="str">
        <f t="shared" si="2"/>
        <v>outdoor</v>
      </c>
      <c r="J11" s="44" t="str">
        <f>IF('AP-LIST_c9800'!C11="","",IF(LOWER('AP-LIST_ctvm'!C11)=LOWER('AP-LIST_c9800'!C11),"AP Migration CTVM &gt; c9800",CONCATENATE("AP ",'AP-LIST_ctvm'!C11," durch ",'AP-LIST_c9800'!C11," ersetzt")))</f>
        <v>AP AIR-CAP1532I durch c9124AXI ersetzt</v>
      </c>
      <c r="L11" s="5" t="str">
        <f t="shared" si="3"/>
        <v>48:8B:0A:77:96:78</v>
      </c>
      <c r="M11" s="5" t="str">
        <f t="shared" si="4"/>
        <v>488B.0A77.9678</v>
      </c>
      <c r="N11" s="5" t="str">
        <f t="shared" si="6"/>
        <v>488b.0a77.9678</v>
      </c>
      <c r="O11" s="1" t="s">
        <v>1899</v>
      </c>
    </row>
    <row r="12" spans="1:15">
      <c r="A12" s="44">
        <v>9</v>
      </c>
      <c r="B12" s="44" t="str">
        <f t="shared" si="0"/>
        <v>de0863ncap20009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FGL2631LJ9R</v>
      </c>
      <c r="E12" s="19" t="str">
        <f>IF('AP-LIST_c9800'!E12="","",IF(LOWER('AP-LIST_ctvm'!$C12)=LOWER('AP-LIST_c9800'!$C12),'AP-LIST_ctvm'!E12,'AP-LIST_c9800'!E12))</f>
        <v>488B0A7797EC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10.251.138.209</v>
      </c>
      <c r="H12" s="44" t="str">
        <f t="shared" si="5"/>
        <v>17.06.04</v>
      </c>
      <c r="I12" s="44" t="str">
        <f t="shared" si="2"/>
        <v>outdoor</v>
      </c>
      <c r="J12" s="44" t="str">
        <f>IF('AP-LIST_c9800'!C12="","",IF(LOWER('AP-LIST_ctvm'!C12)=LOWER('AP-LIST_c9800'!C12),"AP Migration CTVM &gt; c9800",CONCATENATE("AP ",'AP-LIST_ctvm'!C12," durch ",'AP-LIST_c9800'!C12," ersetzt")))</f>
        <v>AP AIR-CAP1532I durch c9124AXI ersetzt</v>
      </c>
      <c r="L12" s="5" t="str">
        <f t="shared" si="3"/>
        <v>48:8B:0A:77:97:EC</v>
      </c>
      <c r="M12" s="5" t="str">
        <f t="shared" si="4"/>
        <v>488B.0A77.97EC</v>
      </c>
      <c r="N12" s="5" t="str">
        <f t="shared" si="6"/>
        <v>488b.0a77.97ec</v>
      </c>
      <c r="O12" s="1" t="s">
        <v>1899</v>
      </c>
    </row>
    <row r="13" spans="1:15">
      <c r="A13" s="44">
        <v>10</v>
      </c>
      <c r="B13" s="44" t="str">
        <f t="shared" si="0"/>
        <v>de0863ncap20010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FGL2631LGXP</v>
      </c>
      <c r="E13" s="19" t="str">
        <f>IF('AP-LIST_c9800'!E13="","",IF(LOWER('AP-LIST_ctvm'!$C13)=LOWER('AP-LIST_c9800'!$C13),'AP-LIST_ctvm'!E13,'AP-LIST_c9800'!E13))</f>
        <v>488B0A7799D8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10.251.138.210</v>
      </c>
      <c r="H13" s="44" t="str">
        <f t="shared" si="5"/>
        <v>17.06.04</v>
      </c>
      <c r="I13" s="44" t="str">
        <f t="shared" si="2"/>
        <v>outdoor</v>
      </c>
      <c r="J13" s="44" t="str">
        <f>IF('AP-LIST_c9800'!C13="","",IF(LOWER('AP-LIST_ctvm'!C13)=LOWER('AP-LIST_c9800'!C13),"AP Migration CTVM &gt; c9800",CONCATENATE("AP ",'AP-LIST_ctvm'!C13," durch ",'AP-LIST_c9800'!C13," ersetzt")))</f>
        <v>AP AIR-CAP1532I durch c9124AXI ersetzt</v>
      </c>
      <c r="L13" s="5" t="str">
        <f t="shared" si="3"/>
        <v>48:8B:0A:77:99:D8</v>
      </c>
      <c r="M13" s="5" t="str">
        <f t="shared" si="4"/>
        <v>488B.0A77.99D8</v>
      </c>
      <c r="N13" s="5" t="str">
        <f t="shared" si="6"/>
        <v>488b.0a77.99d8</v>
      </c>
      <c r="O13" s="1" t="s">
        <v>1899</v>
      </c>
    </row>
    <row r="14" spans="1:15">
      <c r="A14" s="44">
        <v>11</v>
      </c>
      <c r="B14" s="44" t="str">
        <f t="shared" si="0"/>
        <v>de0863ncap20011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FGL2631LJ75</v>
      </c>
      <c r="E14" s="19" t="str">
        <f>IF('AP-LIST_c9800'!E14="","",IF(LOWER('AP-LIST_ctvm'!$C14)=LOWER('AP-LIST_c9800'!$C14),'AP-LIST_ctvm'!E14,'AP-LIST_c9800'!E14))</f>
        <v>488B0A77987C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10.251.138.211</v>
      </c>
      <c r="H14" s="44" t="str">
        <f t="shared" si="5"/>
        <v>17.06.04</v>
      </c>
      <c r="I14" s="44" t="str">
        <f t="shared" si="2"/>
        <v>outdoor</v>
      </c>
      <c r="J14" s="44" t="str">
        <f>IF('AP-LIST_c9800'!C14="","",IF(LOWER('AP-LIST_ctvm'!C14)=LOWER('AP-LIST_c9800'!C14),"AP Migration CTVM &gt; c9800",CONCATENATE("AP ",'AP-LIST_ctvm'!C14," durch ",'AP-LIST_c9800'!C14," ersetzt")))</f>
        <v>AP AIR-CAP1532I durch c9124AXI ersetzt</v>
      </c>
      <c r="L14" s="5" t="str">
        <f t="shared" si="3"/>
        <v>48:8B:0A:77:98:7C</v>
      </c>
      <c r="M14" s="5" t="str">
        <f t="shared" si="4"/>
        <v>488B.0A77.987C</v>
      </c>
      <c r="N14" s="5" t="str">
        <f t="shared" si="6"/>
        <v>488b.0a77.987c</v>
      </c>
      <c r="O14" s="1" t="s">
        <v>1899</v>
      </c>
    </row>
    <row r="15" spans="1:15">
      <c r="A15" s="44">
        <v>12</v>
      </c>
      <c r="B15" s="44" t="str">
        <f t="shared" si="0"/>
        <v>de0863ncap20012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FCW2549YB96</v>
      </c>
      <c r="E15" s="19" t="str">
        <f>IF('AP-LIST_c9800'!E15="","",IF(LOWER('AP-LIST_ctvm'!$C15)=LOWER('AP-LIST_c9800'!$C15),'AP-LIST_ctvm'!E15,'AP-LIST_c9800'!E15))</f>
        <v>9CD57D80BDBC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10.251.138.212</v>
      </c>
      <c r="H15" s="44" t="str">
        <f t="shared" si="5"/>
        <v>17.06.04</v>
      </c>
      <c r="I15" s="44" t="str">
        <f t="shared" si="2"/>
        <v>indoor</v>
      </c>
      <c r="J15" s="44" t="str">
        <f>IF('AP-LIST_c9800'!C15="","",IF(LOWER('AP-LIST_ctvm'!C15)=LOWER('AP-LIST_c9800'!C15),"AP Migration CTVM &gt; c9800",CONCATENATE("AP ",'AP-LIST_ctvm'!C15," durch ",'AP-LIST_c9800'!C15," ersetzt")))</f>
        <v>AP AIR-CAP1602E durch c9120AXI ersetzt</v>
      </c>
      <c r="L15" s="5" t="str">
        <f t="shared" si="3"/>
        <v>9C:D5:7D:80:BD:BC</v>
      </c>
      <c r="M15" s="5" t="str">
        <f t="shared" si="4"/>
        <v>9CD5.7D80.BDBC</v>
      </c>
      <c r="N15" s="5" t="str">
        <f t="shared" si="6"/>
        <v>9cd5.7d80.bdbc</v>
      </c>
      <c r="O15" s="1" t="s">
        <v>1899</v>
      </c>
    </row>
    <row r="16" spans="1:15">
      <c r="A16" s="44">
        <v>13</v>
      </c>
      <c r="B16" s="44" t="str">
        <f t="shared" si="0"/>
        <v>de0863ncap20013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FGL2631LHQL</v>
      </c>
      <c r="E16" s="19" t="str">
        <f>IF('AP-LIST_c9800'!E16="","",IF(LOWER('AP-LIST_ctvm'!$C16)=LOWER('AP-LIST_c9800'!$C16),'AP-LIST_ctvm'!E16,'AP-LIST_c9800'!E16))</f>
        <v>488B0A77907C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10.251.138.213</v>
      </c>
      <c r="H16" s="44" t="str">
        <f t="shared" si="5"/>
        <v>17.06.04</v>
      </c>
      <c r="I16" s="44" t="str">
        <f t="shared" si="2"/>
        <v>outdoor</v>
      </c>
      <c r="J16" s="44" t="str">
        <f>IF('AP-LIST_c9800'!C16="","",IF(LOWER('AP-LIST_ctvm'!C16)=LOWER('AP-LIST_c9800'!C16),"AP Migration CTVM &gt; c9800",CONCATENATE("AP ",'AP-LIST_ctvm'!C16," durch ",'AP-LIST_c9800'!C16," ersetzt")))</f>
        <v>AP AIR-CAP1532I durch c9124AXI ersetzt</v>
      </c>
      <c r="L16" s="5" t="str">
        <f t="shared" si="3"/>
        <v>48:8B:0A:77:90:7C</v>
      </c>
      <c r="M16" s="5" t="str">
        <f t="shared" si="4"/>
        <v>488B.0A77.907C</v>
      </c>
      <c r="N16" s="5" t="str">
        <f t="shared" si="6"/>
        <v>488b.0a77.907c</v>
      </c>
      <c r="O16" s="1" t="s">
        <v>1899</v>
      </c>
    </row>
    <row r="17" spans="1:15">
      <c r="A17" s="44">
        <v>14</v>
      </c>
      <c r="B17" s="44" t="str">
        <f t="shared" si="0"/>
        <v>de0863ncap20014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FGL2631LHYY</v>
      </c>
      <c r="E17" s="19" t="str">
        <f>IF('AP-LIST_c9800'!E17="","",IF(LOWER('AP-LIST_ctvm'!$C17)=LOWER('AP-LIST_c9800'!$C17),'AP-LIST_ctvm'!E17,'AP-LIST_c9800'!E17))</f>
        <v>488B0A779C40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10.251.138.214</v>
      </c>
      <c r="H17" s="44" t="str">
        <f t="shared" si="5"/>
        <v>17.06.04</v>
      </c>
      <c r="I17" s="44" t="str">
        <f t="shared" si="2"/>
        <v>outdoor</v>
      </c>
      <c r="J17" s="44" t="str">
        <f>IF('AP-LIST_c9800'!C17="","",IF(LOWER('AP-LIST_ctvm'!C17)=LOWER('AP-LIST_c9800'!C17),"AP Migration CTVM &gt; c9800",CONCATENATE("AP ",'AP-LIST_ctvm'!C17," durch ",'AP-LIST_c9800'!C17," ersetzt")))</f>
        <v>AP AIR-CAP1532I durch c9124AXI ersetzt</v>
      </c>
      <c r="L17" s="5" t="str">
        <f t="shared" si="3"/>
        <v>48:8B:0A:77:9C:40</v>
      </c>
      <c r="M17" s="5" t="str">
        <f t="shared" si="4"/>
        <v>488B.0A77.9C40</v>
      </c>
      <c r="N17" s="5" t="str">
        <f t="shared" si="6"/>
        <v>488b.0a77.9c40</v>
      </c>
      <c r="O17" s="1" t="s">
        <v>1899</v>
      </c>
    </row>
    <row r="18" spans="1:15">
      <c r="A18" s="44">
        <v>15</v>
      </c>
      <c r="B18" s="44" t="str">
        <f t="shared" si="0"/>
        <v>de0863ncap20015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FGL2631LH0P</v>
      </c>
      <c r="E18" s="19" t="str">
        <f>IF('AP-LIST_c9800'!E18="","",IF(LOWER('AP-LIST_ctvm'!$C18)=LOWER('AP-LIST_c9800'!$C18),'AP-LIST_ctvm'!E18,'AP-LIST_c9800'!E18))</f>
        <v>488B0A779E84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10.251.138.215</v>
      </c>
      <c r="H18" s="44" t="str">
        <f t="shared" si="5"/>
        <v>17.06.04</v>
      </c>
      <c r="I18" s="44" t="str">
        <f t="shared" si="2"/>
        <v>outdoor</v>
      </c>
      <c r="J18" s="44" t="str">
        <f>IF('AP-LIST_c9800'!C18="","",IF(LOWER('AP-LIST_ctvm'!C18)=LOWER('AP-LIST_c9800'!C18),"AP Migration CTVM &gt; c9800",CONCATENATE("AP ",'AP-LIST_ctvm'!C18," durch ",'AP-LIST_c9800'!C18," ersetzt")))</f>
        <v>AP AIR-CAP1532I durch c9124AXI ersetzt</v>
      </c>
      <c r="L18" s="5" t="str">
        <f t="shared" si="3"/>
        <v>48:8B:0A:77:9E:84</v>
      </c>
      <c r="M18" s="5" t="str">
        <f t="shared" si="4"/>
        <v>488B.0A77.9E84</v>
      </c>
      <c r="N18" s="5" t="str">
        <f t="shared" si="6"/>
        <v>488b.0a77.9e84</v>
      </c>
      <c r="O18" s="1" t="s">
        <v>1899</v>
      </c>
    </row>
    <row r="19" spans="1:15">
      <c r="A19" s="44">
        <v>16</v>
      </c>
      <c r="B19" s="44" t="str">
        <f t="shared" si="0"/>
        <v>de0863ncap20016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FGL2631LHTS</v>
      </c>
      <c r="E19" s="19" t="str">
        <f>IF('AP-LIST_c9800'!E19="","",IF(LOWER('AP-LIST_ctvm'!$C19)=LOWER('AP-LIST_c9800'!$C19),'AP-LIST_ctvm'!E19,'AP-LIST_c9800'!E19))</f>
        <v>488B0A7788DC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10.251.138.216</v>
      </c>
      <c r="H19" s="44" t="str">
        <f t="shared" si="5"/>
        <v>17.06.04</v>
      </c>
      <c r="I19" s="44" t="str">
        <f t="shared" si="2"/>
        <v>outdoor</v>
      </c>
      <c r="J19" s="44" t="str">
        <f>IF('AP-LIST_c9800'!C19="","",IF(LOWER('AP-LIST_ctvm'!C19)=LOWER('AP-LIST_c9800'!C19),"AP Migration CTVM &gt; c9800",CONCATENATE("AP ",'AP-LIST_ctvm'!C19," durch ",'AP-LIST_c9800'!C19," ersetzt")))</f>
        <v>AP AIR-CAP1532I durch c9124AXI ersetzt</v>
      </c>
      <c r="L19" s="5" t="str">
        <f t="shared" si="3"/>
        <v>48:8B:0A:77:88:DC</v>
      </c>
      <c r="M19" s="5" t="str">
        <f t="shared" si="4"/>
        <v>488B.0A77.88DC</v>
      </c>
      <c r="N19" s="5" t="str">
        <f t="shared" si="6"/>
        <v>488b.0a77.88dc</v>
      </c>
      <c r="O19" s="1" t="s">
        <v>1899</v>
      </c>
    </row>
    <row r="20" spans="1:15">
      <c r="A20" s="44">
        <v>17</v>
      </c>
      <c r="B20" s="44" t="str">
        <f t="shared" si="0"/>
        <v>de0863ncap20017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FCW2550Y15P</v>
      </c>
      <c r="E20" s="19" t="str">
        <f>IF('AP-LIST_c9800'!E20="","",IF(LOWER('AP-LIST_ctvm'!$C20)=LOWER('AP-LIST_c9800'!$C20),'AP-LIST_ctvm'!E20,'AP-LIST_c9800'!E20))</f>
        <v>9CD57D819C9C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10.251.138.217</v>
      </c>
      <c r="H20" s="44" t="str">
        <f t="shared" si="5"/>
        <v>17.06.04</v>
      </c>
      <c r="I20" s="44" t="str">
        <f t="shared" si="2"/>
        <v>indoor</v>
      </c>
      <c r="J20" s="44" t="str">
        <f>IF('AP-LIST_c9800'!C20="","",IF(LOWER('AP-LIST_ctvm'!C20)=LOWER('AP-LIST_c9800'!C20),"AP Migration CTVM &gt; c9800",CONCATENATE("AP ",'AP-LIST_ctvm'!C20," durch ",'AP-LIST_c9800'!C20," ersetzt")))</f>
        <v>AP AIR-CAP1602E durch c9120AXI ersetzt</v>
      </c>
      <c r="L20" s="5" t="str">
        <f t="shared" si="3"/>
        <v>9C:D5:7D:81:9C:9C</v>
      </c>
      <c r="M20" s="5" t="str">
        <f t="shared" si="4"/>
        <v>9CD5.7D81.9C9C</v>
      </c>
      <c r="N20" s="5" t="str">
        <f t="shared" si="6"/>
        <v>9cd5.7d81.9c9c</v>
      </c>
      <c r="O20" s="1" t="s">
        <v>1899</v>
      </c>
    </row>
    <row r="21" spans="1:15">
      <c r="A21" s="44">
        <v>18</v>
      </c>
      <c r="B21" s="44" t="str">
        <f t="shared" si="0"/>
        <v>de0863ncap20018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FCW2549Y9YY</v>
      </c>
      <c r="E21" s="19" t="str">
        <f>IF('AP-LIST_c9800'!E21="","",IF(LOWER('AP-LIST_ctvm'!$C21)=LOWER('AP-LIST_c9800'!$C21),'AP-LIST_ctvm'!E21,'AP-LIST_c9800'!E21))</f>
        <v>9CD57D809944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10.251.138.218</v>
      </c>
      <c r="H21" s="44" t="str">
        <f t="shared" si="5"/>
        <v>17.06.04</v>
      </c>
      <c r="I21" s="44" t="str">
        <f t="shared" si="2"/>
        <v>indoor</v>
      </c>
      <c r="J21" s="44" t="str">
        <f>IF('AP-LIST_c9800'!C21="","",IF(LOWER('AP-LIST_ctvm'!C21)=LOWER('AP-LIST_c9800'!C21),"AP Migration CTVM &gt; c9800",CONCATENATE("AP ",'AP-LIST_ctvm'!C21," durch ",'AP-LIST_c9800'!C21," ersetzt")))</f>
        <v>AP AIR-CAP1602E durch c9120AXI ersetzt</v>
      </c>
      <c r="L21" s="5" t="str">
        <f t="shared" si="3"/>
        <v>9C:D5:7D:80:99:44</v>
      </c>
      <c r="M21" s="5" t="str">
        <f t="shared" si="4"/>
        <v>9CD5.7D80.9944</v>
      </c>
      <c r="N21" s="5" t="str">
        <f t="shared" si="6"/>
        <v>9cd5.7d80.9944</v>
      </c>
      <c r="O21" s="1" t="s">
        <v>1899</v>
      </c>
    </row>
    <row r="22" spans="1:15">
      <c r="A22" s="44">
        <v>19</v>
      </c>
      <c r="B22" s="44" t="str">
        <f t="shared" si="0"/>
        <v>de0863ncap20019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FCW2549YA0P</v>
      </c>
      <c r="E22" s="19" t="str">
        <f>IF('AP-LIST_c9800'!E22="","",IF(LOWER('AP-LIST_ctvm'!$C22)=LOWER('AP-LIST_c9800'!$C22),'AP-LIST_ctvm'!E22,'AP-LIST_c9800'!E22))</f>
        <v>9CD57D809B7C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10.251.138.219</v>
      </c>
      <c r="H22" s="44" t="str">
        <f t="shared" si="5"/>
        <v>17.06.04</v>
      </c>
      <c r="I22" s="44" t="str">
        <f t="shared" si="2"/>
        <v>indoor</v>
      </c>
      <c r="J22" s="44" t="str">
        <f>IF('AP-LIST_c9800'!C22="","",IF(LOWER('AP-LIST_ctvm'!C22)=LOWER('AP-LIST_c9800'!C22),"AP Migration CTVM &gt; c9800",CONCATENATE("AP ",'AP-LIST_ctvm'!C22," durch ",'AP-LIST_c9800'!C22," ersetzt")))</f>
        <v>AP AIR-CAP1602E durch c9120AXI ersetzt</v>
      </c>
      <c r="L22" s="5" t="str">
        <f t="shared" si="3"/>
        <v>9C:D5:7D:80:9B:7C</v>
      </c>
      <c r="M22" s="5" t="str">
        <f t="shared" si="4"/>
        <v>9CD5.7D80.9B7C</v>
      </c>
      <c r="N22" s="5" t="str">
        <f t="shared" si="6"/>
        <v>9cd5.7d80.9b7c</v>
      </c>
      <c r="O22" s="1" t="s">
        <v>1899</v>
      </c>
    </row>
    <row r="23" spans="1:15">
      <c r="A23" s="44">
        <v>20</v>
      </c>
      <c r="B23" s="44" t="str">
        <f t="shared" si="0"/>
        <v>de0863ncap20020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FCW2546Y4WJ</v>
      </c>
      <c r="E23" s="19" t="str">
        <f>IF('AP-LIST_c9800'!E23="","",IF(LOWER('AP-LIST_ctvm'!$C23)=LOWER('AP-LIST_c9800'!$C23),'AP-LIST_ctvm'!E23,'AP-LIST_c9800'!E23))</f>
        <v>2C1A05AC2030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10.251.138.220</v>
      </c>
      <c r="H23" s="44" t="str">
        <f t="shared" si="5"/>
        <v>17.06.04</v>
      </c>
      <c r="I23" s="44" t="str">
        <f t="shared" si="2"/>
        <v>indoor</v>
      </c>
      <c r="J23" s="44" t="str">
        <f>IF('AP-LIST_c9800'!C23="","",IF(LOWER('AP-LIST_ctvm'!C23)=LOWER('AP-LIST_c9800'!C23),"AP Migration CTVM &gt; c9800",CONCATENATE("AP ",'AP-LIST_ctvm'!C23," durch ",'AP-LIST_c9800'!C23," ersetzt")))</f>
        <v>AP AIR-CAP1602E durch c9120AXI ersetzt</v>
      </c>
      <c r="L23" s="5" t="str">
        <f t="shared" si="3"/>
        <v>2C:1A:05:AC:20:30</v>
      </c>
      <c r="M23" s="5" t="str">
        <f t="shared" si="4"/>
        <v>2C1A.05AC.2030</v>
      </c>
      <c r="N23" s="5" t="str">
        <f t="shared" si="6"/>
        <v>2c1a.05ac.2030</v>
      </c>
      <c r="O23" s="1" t="s">
        <v>1899</v>
      </c>
    </row>
    <row r="24" spans="1:15">
      <c r="A24" s="44">
        <v>21</v>
      </c>
      <c r="B24" s="44" t="str">
        <f t="shared" si="0"/>
        <v>de0863ncap20021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FCW2549YA3N</v>
      </c>
      <c r="E24" s="19" t="str">
        <f>IF('AP-LIST_c9800'!E24="","",IF(LOWER('AP-LIST_ctvm'!$C24)=LOWER('AP-LIST_c9800'!$C24),'AP-LIST_ctvm'!E24,'AP-LIST_c9800'!E24))</f>
        <v>9CD57D808538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10.251.138.221</v>
      </c>
      <c r="H24" s="44" t="str">
        <f t="shared" si="5"/>
        <v>17.06.04</v>
      </c>
      <c r="I24" s="44" t="str">
        <f t="shared" si="2"/>
        <v>indoor</v>
      </c>
      <c r="J24" s="44" t="str">
        <f>IF('AP-LIST_c9800'!C24="","",IF(LOWER('AP-LIST_ctvm'!C24)=LOWER('AP-LIST_c9800'!C24),"AP Migration CTVM &gt; c9800",CONCATENATE("AP ",'AP-LIST_ctvm'!C24," durch ",'AP-LIST_c9800'!C24," ersetzt")))</f>
        <v>AP AIR-CAP1602E durch c9120AXI ersetzt</v>
      </c>
      <c r="L24" s="5" t="str">
        <f t="shared" si="3"/>
        <v>9C:D5:7D:80:85:38</v>
      </c>
      <c r="M24" s="5" t="str">
        <f t="shared" si="4"/>
        <v>9CD5.7D80.8538</v>
      </c>
      <c r="N24" s="5" t="str">
        <f t="shared" si="6"/>
        <v>9cd5.7d80.8538</v>
      </c>
      <c r="O24" s="1" t="s">
        <v>1899</v>
      </c>
    </row>
    <row r="25" spans="1:15">
      <c r="A25" s="44">
        <v>22</v>
      </c>
      <c r="B25" s="44" t="str">
        <f t="shared" si="0"/>
        <v>de0863ncap20022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FCW2549YB8U</v>
      </c>
      <c r="E25" s="19" t="str">
        <f>IF('AP-LIST_c9800'!E25="","",IF(LOWER('AP-LIST_ctvm'!$C25)=LOWER('AP-LIST_c9800'!$C25),'AP-LIST_ctvm'!E25,'AP-LIST_c9800'!E25))</f>
        <v>9CD57D808FCC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10.251.138.222</v>
      </c>
      <c r="H25" s="44" t="str">
        <f t="shared" si="5"/>
        <v>17.06.04</v>
      </c>
      <c r="I25" s="44" t="str">
        <f t="shared" si="2"/>
        <v>indoor</v>
      </c>
      <c r="J25" s="44" t="str">
        <f>IF('AP-LIST_c9800'!C25="","",IF(LOWER('AP-LIST_ctvm'!C25)=LOWER('AP-LIST_c9800'!C25),"AP Migration CTVM &gt; c9800",CONCATENATE("AP ",'AP-LIST_ctvm'!C25," durch ",'AP-LIST_c9800'!C25," ersetzt")))</f>
        <v>AP AIR-CAP1602E durch c9120AXI ersetzt</v>
      </c>
      <c r="L25" s="5" t="str">
        <f t="shared" si="3"/>
        <v>9C:D5:7D:80:8F:CC</v>
      </c>
      <c r="M25" s="5" t="str">
        <f t="shared" si="4"/>
        <v>9CD5.7D80.8FCC</v>
      </c>
      <c r="N25" s="5" t="str">
        <f t="shared" si="6"/>
        <v>9cd5.7d80.8fcc</v>
      </c>
      <c r="O25" s="1" t="s">
        <v>1899</v>
      </c>
    </row>
    <row r="26" spans="1:15">
      <c r="A26" s="44">
        <v>23</v>
      </c>
      <c r="B26" s="44" t="str">
        <f t="shared" si="0"/>
        <v>de0863ncap20023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FCW2546Y6DV</v>
      </c>
      <c r="E26" s="19" t="str">
        <f>IF('AP-LIST_c9800'!E26="","",IF(LOWER('AP-LIST_ctvm'!$C26)=LOWER('AP-LIST_c9800'!$C26),'AP-LIST_ctvm'!E26,'AP-LIST_c9800'!E26))</f>
        <v>1006ED44F984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10.251.138.223</v>
      </c>
      <c r="H26" s="44" t="str">
        <f t="shared" si="5"/>
        <v>17.06.04</v>
      </c>
      <c r="I26" s="44" t="str">
        <f t="shared" si="2"/>
        <v>indoor</v>
      </c>
      <c r="J26" s="44" t="str">
        <f>IF('AP-LIST_c9800'!C26="","",IF(LOWER('AP-LIST_ctvm'!C26)=LOWER('AP-LIST_c9800'!C26),"AP Migration CTVM &gt; c9800",CONCATENATE("AP ",'AP-LIST_ctvm'!C26," durch ",'AP-LIST_c9800'!C26," ersetzt")))</f>
        <v>AP AIR-CAP1602E durch c9120AXI ersetzt</v>
      </c>
      <c r="L26" s="5" t="str">
        <f t="shared" si="3"/>
        <v>10:06:ED:44:F9:84</v>
      </c>
      <c r="M26" s="5" t="str">
        <f t="shared" si="4"/>
        <v>1006.ED44.F984</v>
      </c>
      <c r="N26" s="5" t="str">
        <f t="shared" si="6"/>
        <v>1006.ed44.f984</v>
      </c>
      <c r="O26" s="1" t="s">
        <v>1899</v>
      </c>
    </row>
    <row r="27" spans="1:15">
      <c r="A27" s="44">
        <v>24</v>
      </c>
      <c r="B27" s="44" t="str">
        <f t="shared" si="0"/>
        <v>de0863ncap20024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FCW2546Y6BW</v>
      </c>
      <c r="E27" s="19" t="str">
        <f>IF('AP-LIST_c9800'!E27="","",IF(LOWER('AP-LIST_ctvm'!$C27)=LOWER('AP-LIST_c9800'!$C27),'AP-LIST_ctvm'!E27,'AP-LIST_c9800'!E27))</f>
        <v>2C1A05AC2270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10.251.138.224</v>
      </c>
      <c r="H27" s="44" t="str">
        <f t="shared" si="5"/>
        <v>17.06.04</v>
      </c>
      <c r="I27" s="44" t="str">
        <f t="shared" si="2"/>
        <v>indoor</v>
      </c>
      <c r="J27" s="44" t="str">
        <f>IF('AP-LIST_c9800'!C27="","",IF(LOWER('AP-LIST_ctvm'!C27)=LOWER('AP-LIST_c9800'!C27),"AP Migration CTVM &gt; c9800",CONCATENATE("AP ",'AP-LIST_ctvm'!C27," durch ",'AP-LIST_c9800'!C27," ersetzt")))</f>
        <v>AP AIR-CAP1602E durch c9120AXI ersetzt</v>
      </c>
      <c r="L27" s="5" t="str">
        <f t="shared" si="3"/>
        <v>2C:1A:05:AC:22:70</v>
      </c>
      <c r="M27" s="5" t="str">
        <f t="shared" si="4"/>
        <v>2C1A.05AC.2270</v>
      </c>
      <c r="N27" s="5" t="str">
        <f t="shared" si="6"/>
        <v>2c1a.05ac.2270</v>
      </c>
      <c r="O27" s="1" t="s">
        <v>1899</v>
      </c>
    </row>
    <row r="28" spans="1:15">
      <c r="A28" s="44">
        <v>25</v>
      </c>
      <c r="B28" s="44" t="str">
        <f t="shared" si="0"/>
        <v>de0863ncap20025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FCW2546Y6CR</v>
      </c>
      <c r="E28" s="19" t="str">
        <f>IF('AP-LIST_c9800'!E28="","",IF(LOWER('AP-LIST_ctvm'!$C28)=LOWER('AP-LIST_c9800'!$C28),'AP-LIST_ctvm'!E28,'AP-LIST_c9800'!E28))</f>
        <v>1006ED53C4F0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10.251.138.225</v>
      </c>
      <c r="H28" s="44" t="str">
        <f t="shared" si="5"/>
        <v>17.06.04</v>
      </c>
      <c r="I28" s="44" t="str">
        <f t="shared" si="2"/>
        <v>indoor</v>
      </c>
      <c r="J28" s="44" t="str">
        <f>IF('AP-LIST_c9800'!C28="","",IF(LOWER('AP-LIST_ctvm'!C28)=LOWER('AP-LIST_c9800'!C28),"AP Migration CTVM &gt; c9800",CONCATENATE("AP ",'AP-LIST_ctvm'!C28," durch ",'AP-LIST_c9800'!C28," ersetzt")))</f>
        <v>AP AIR-CAP1602E durch c9120AXI ersetzt</v>
      </c>
      <c r="L28" s="5" t="str">
        <f t="shared" si="3"/>
        <v>10:06:ED:53:C4:F0</v>
      </c>
      <c r="M28" s="5" t="str">
        <f t="shared" si="4"/>
        <v>1006.ED53.C4F0</v>
      </c>
      <c r="N28" s="5" t="str">
        <f t="shared" si="6"/>
        <v>1006.ed53.c4f0</v>
      </c>
      <c r="O28" s="1" t="s">
        <v>1899</v>
      </c>
    </row>
    <row r="29" spans="1:15">
      <c r="A29" s="44">
        <v>26</v>
      </c>
      <c r="B29" s="44" t="str">
        <f t="shared" si="0"/>
        <v>de0863ncap20026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FCW2546Y6D9</v>
      </c>
      <c r="E29" s="19" t="str">
        <f>IF('AP-LIST_c9800'!E29="","",IF(LOWER('AP-LIST_ctvm'!$C29)=LOWER('AP-LIST_c9800'!$C29),'AP-LIST_ctvm'!E29,'AP-LIST_c9800'!E29))</f>
        <v>2C1A05AC1848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10.251.138.226</v>
      </c>
      <c r="H29" s="44" t="str">
        <f t="shared" si="5"/>
        <v>17.06.04</v>
      </c>
      <c r="I29" s="44" t="str">
        <f t="shared" si="2"/>
        <v>indoor</v>
      </c>
      <c r="J29" s="44" t="str">
        <f>IF('AP-LIST_c9800'!C29="","",IF(LOWER('AP-LIST_ctvm'!C29)=LOWER('AP-LIST_c9800'!C29),"AP Migration CTVM &gt; c9800",CONCATENATE("AP ",'AP-LIST_ctvm'!C29," durch ",'AP-LIST_c9800'!C29," ersetzt")))</f>
        <v>AP AIR-CAP1602E durch c9120AXI ersetzt</v>
      </c>
      <c r="L29" s="5" t="str">
        <f t="shared" si="3"/>
        <v>2C:1A:05:AC:18:48</v>
      </c>
      <c r="M29" s="5" t="str">
        <f t="shared" si="4"/>
        <v>2C1A.05AC.1848</v>
      </c>
      <c r="N29" s="5" t="str">
        <f t="shared" si="6"/>
        <v>2c1a.05ac.1848</v>
      </c>
      <c r="O29" s="1" t="s">
        <v>1899</v>
      </c>
    </row>
    <row r="30" spans="1:15">
      <c r="A30" s="44">
        <v>27</v>
      </c>
      <c r="B30" s="44" t="str">
        <f t="shared" si="0"/>
        <v>de0863ncap20027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FCW2549YB55</v>
      </c>
      <c r="E30" s="19" t="str">
        <f>IF('AP-LIST_c9800'!E30="","",IF(LOWER('AP-LIST_ctvm'!$C30)=LOWER('AP-LIST_c9800'!$C30),'AP-LIST_ctvm'!E30,'AP-LIST_c9800'!E30))</f>
        <v>9CD57D1DF1DC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10.251.138.227</v>
      </c>
      <c r="H30" s="44" t="str">
        <f t="shared" si="5"/>
        <v>17.06.04</v>
      </c>
      <c r="I30" s="44" t="str">
        <f t="shared" si="2"/>
        <v>indoor</v>
      </c>
      <c r="J30" s="44" t="str">
        <f>IF('AP-LIST_c9800'!C30="","",IF(LOWER('AP-LIST_ctvm'!C30)=LOWER('AP-LIST_c9800'!C30),"AP Migration CTVM &gt; c9800",CONCATENATE("AP ",'AP-LIST_ctvm'!C30," durch ",'AP-LIST_c9800'!C30," ersetzt")))</f>
        <v>AP AIR-CAP1602E durch c9120AXI ersetzt</v>
      </c>
      <c r="L30" s="5" t="str">
        <f t="shared" si="3"/>
        <v>9C:D5:7D:1D:F1:DC</v>
      </c>
      <c r="M30" s="5" t="str">
        <f t="shared" si="4"/>
        <v>9CD5.7D1D.F1DC</v>
      </c>
      <c r="N30" s="5" t="str">
        <f t="shared" si="6"/>
        <v>9cd5.7d1d.f1dc</v>
      </c>
      <c r="O30" s="1" t="s">
        <v>1899</v>
      </c>
    </row>
    <row r="31" spans="1:15">
      <c r="A31" s="44">
        <v>28</v>
      </c>
      <c r="B31" s="44" t="str">
        <f t="shared" si="0"/>
        <v>de0863ncap20028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FCW2546Y4TL</v>
      </c>
      <c r="E31" s="19" t="str">
        <f>IF('AP-LIST_c9800'!E31="","",IF(LOWER('AP-LIST_ctvm'!$C31)=LOWER('AP-LIST_c9800'!$C31),'AP-LIST_ctvm'!E31,'AP-LIST_c9800'!E31))</f>
        <v>2C1A05AC1BF4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10.251.138.228</v>
      </c>
      <c r="H31" s="44" t="str">
        <f t="shared" si="5"/>
        <v>17.06.04</v>
      </c>
      <c r="I31" s="44" t="str">
        <f t="shared" si="2"/>
        <v>indoor</v>
      </c>
      <c r="J31" s="44" t="str">
        <f>IF('AP-LIST_c9800'!C31="","",IF(LOWER('AP-LIST_ctvm'!C31)=LOWER('AP-LIST_c9800'!C31),"AP Migration CTVM &gt; c9800",CONCATENATE("AP ",'AP-LIST_ctvm'!C31," durch ",'AP-LIST_c9800'!C31," ersetzt")))</f>
        <v>AP AIR-CAP1602E durch c9120AXI ersetzt</v>
      </c>
      <c r="L31" s="5" t="str">
        <f t="shared" si="3"/>
        <v>2C:1A:05:AC:1B:F4</v>
      </c>
      <c r="M31" s="5" t="str">
        <f t="shared" si="4"/>
        <v>2C1A.05AC.1BF4</v>
      </c>
      <c r="N31" s="5" t="str">
        <f t="shared" si="6"/>
        <v>2c1a.05ac.1bf4</v>
      </c>
      <c r="O31" s="1" t="s">
        <v>1899</v>
      </c>
    </row>
    <row r="32" spans="1:15">
      <c r="A32" s="44">
        <v>29</v>
      </c>
      <c r="B32" s="44" t="str">
        <f t="shared" si="0"/>
        <v>de0863ncap20029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FCW2546Y6DG</v>
      </c>
      <c r="E32" s="19" t="str">
        <f>IF('AP-LIST_c9800'!E32="","",IF(LOWER('AP-LIST_ctvm'!$C32)=LOWER('AP-LIST_c9800'!$C32),'AP-LIST_ctvm'!E32,'AP-LIST_c9800'!E32))</f>
        <v>1006ED53EEEC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10.251.138.229</v>
      </c>
      <c r="H32" s="44" t="str">
        <f t="shared" si="5"/>
        <v>17.06.04</v>
      </c>
      <c r="I32" s="44" t="str">
        <f t="shared" si="2"/>
        <v>indoor</v>
      </c>
      <c r="J32" s="44" t="str">
        <f>IF('AP-LIST_c9800'!C32="","",IF(LOWER('AP-LIST_ctvm'!C32)=LOWER('AP-LIST_c9800'!C32),"AP Migration CTVM &gt; c9800",CONCATENATE("AP ",'AP-LIST_ctvm'!C32," durch ",'AP-LIST_c9800'!C32," ersetzt")))</f>
        <v>AP AIR-CAP1602E durch c9120AXI ersetzt</v>
      </c>
      <c r="L32" s="5" t="str">
        <f t="shared" si="3"/>
        <v>10:06:ED:53:EE:EC</v>
      </c>
      <c r="M32" s="5" t="str">
        <f t="shared" si="4"/>
        <v>1006.ED53.EEEC</v>
      </c>
      <c r="N32" s="5" t="str">
        <f t="shared" si="6"/>
        <v>1006.ed53.eeec</v>
      </c>
      <c r="O32" s="1" t="s">
        <v>1899</v>
      </c>
    </row>
    <row r="33" spans="1:15">
      <c r="A33" s="44">
        <v>30</v>
      </c>
      <c r="B33" s="44" t="str">
        <f t="shared" si="0"/>
        <v>de0863ncap20030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FCW2549YCBC</v>
      </c>
      <c r="E33" s="19" t="str">
        <f>IF('AP-LIST_c9800'!E33="","",IF(LOWER('AP-LIST_ctvm'!$C33)=LOWER('AP-LIST_c9800'!$C33),'AP-LIST_ctvm'!E33,'AP-LIST_c9800'!E33))</f>
        <v>9CD57D80ABF0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10.251.138.230</v>
      </c>
      <c r="H33" s="44" t="str">
        <f t="shared" si="5"/>
        <v>17.06.04</v>
      </c>
      <c r="I33" s="44" t="str">
        <f t="shared" si="2"/>
        <v>indoor</v>
      </c>
      <c r="J33" s="44" t="str">
        <f>IF('AP-LIST_c9800'!C33="","",IF(LOWER('AP-LIST_ctvm'!C33)=LOWER('AP-LIST_c9800'!C33),"AP Migration CTVM &gt; c9800",CONCATENATE("AP ",'AP-LIST_ctvm'!C33," durch ",'AP-LIST_c9800'!C33," ersetzt")))</f>
        <v>AP AIR-CAP1602E durch c9120AXI ersetzt</v>
      </c>
      <c r="L33" s="5" t="str">
        <f t="shared" si="3"/>
        <v>9C:D5:7D:80:AB:F0</v>
      </c>
      <c r="M33" s="5" t="str">
        <f t="shared" si="4"/>
        <v>9CD5.7D80.ABF0</v>
      </c>
      <c r="N33" s="5" t="str">
        <f t="shared" si="6"/>
        <v>9cd5.7d80.abf0</v>
      </c>
      <c r="O33" s="1" t="s">
        <v>1899</v>
      </c>
    </row>
    <row r="34" spans="1:15">
      <c r="A34" s="44">
        <v>31</v>
      </c>
      <c r="B34" s="44" t="str">
        <f t="shared" si="0"/>
        <v>de0863ncap20031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FCW2549YCBR</v>
      </c>
      <c r="E34" s="19" t="str">
        <f>IF('AP-LIST_c9800'!E34="","",IF(LOWER('AP-LIST_ctvm'!$C34)=LOWER('AP-LIST_c9800'!$C34),'AP-LIST_ctvm'!E34,'AP-LIST_c9800'!E34))</f>
        <v>9CD57D80A464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10.251.138.231</v>
      </c>
      <c r="H34" s="44" t="str">
        <f t="shared" si="5"/>
        <v>17.06.04</v>
      </c>
      <c r="I34" s="44" t="str">
        <f t="shared" si="2"/>
        <v>indoor</v>
      </c>
      <c r="J34" s="4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L34" s="5" t="str">
        <f t="shared" si="3"/>
        <v>9C:D5:7D:80:A4:64</v>
      </c>
      <c r="M34" s="5" t="str">
        <f t="shared" si="4"/>
        <v>9CD5.7D80.A464</v>
      </c>
      <c r="N34" s="5" t="str">
        <f t="shared" si="6"/>
        <v>9cd5.7d80.a464</v>
      </c>
      <c r="O34" s="1" t="s">
        <v>1899</v>
      </c>
    </row>
    <row r="35" spans="1:15">
      <c r="A35" s="44">
        <v>32</v>
      </c>
      <c r="B35" s="44" t="str">
        <f t="shared" si="0"/>
        <v>de0863ncap20032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FCW2546Y6L6</v>
      </c>
      <c r="E35" s="19" t="str">
        <f>IF('AP-LIST_c9800'!E35="","",IF(LOWER('AP-LIST_ctvm'!$C35)=LOWER('AP-LIST_c9800'!$C35),'AP-LIST_ctvm'!E35,'AP-LIST_c9800'!E35))</f>
        <v>2C1A05AC8D0C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10.251.138.232</v>
      </c>
      <c r="H35" s="44" t="str">
        <f t="shared" si="5"/>
        <v>17.06.04</v>
      </c>
      <c r="I35" s="44" t="str">
        <f t="shared" si="2"/>
        <v>indoor</v>
      </c>
      <c r="J35" s="4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L35" s="5" t="str">
        <f t="shared" si="3"/>
        <v>2C:1A:05:AC:8D:0C</v>
      </c>
      <c r="M35" s="5" t="str">
        <f t="shared" si="4"/>
        <v>2C1A.05AC.8D0C</v>
      </c>
      <c r="N35" s="5" t="str">
        <f t="shared" si="6"/>
        <v>2c1a.05ac.8d0c</v>
      </c>
      <c r="O35" s="1" t="s">
        <v>1899</v>
      </c>
    </row>
    <row r="36" spans="1:15">
      <c r="A36" s="44">
        <v>33</v>
      </c>
      <c r="B36" s="44" t="str">
        <f t="shared" si="0"/>
        <v>de0863ncap20033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FCW2550Y6K6</v>
      </c>
      <c r="E36" s="19" t="str">
        <f>IF('AP-LIST_c9800'!E36="","",IF(LOWER('AP-LIST_ctvm'!$C36)=LOWER('AP-LIST_c9800'!$C36),'AP-LIST_ctvm'!E36,'AP-LIST_c9800'!E36))</f>
        <v>9CD57DC05900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10.251.138.233</v>
      </c>
      <c r="H36" s="44" t="str">
        <f t="shared" si="5"/>
        <v>17.06.04</v>
      </c>
      <c r="I36" s="44" t="str">
        <f t="shared" si="2"/>
        <v>indoor</v>
      </c>
      <c r="J36" s="4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L36" s="5" t="str">
        <f t="shared" si="3"/>
        <v>9C:D5:7D:C0:59:00</v>
      </c>
      <c r="M36" s="5" t="str">
        <f t="shared" si="4"/>
        <v>9CD5.7DC0.5900</v>
      </c>
      <c r="N36" s="5" t="str">
        <f t="shared" si="6"/>
        <v>9cd5.7dc0.5900</v>
      </c>
      <c r="O36" s="1" t="s">
        <v>1899</v>
      </c>
    </row>
    <row r="37" spans="1:15">
      <c r="A37" s="44">
        <v>34</v>
      </c>
      <c r="B37" s="44" t="str">
        <f t="shared" si="0"/>
        <v>de0863ncap20034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FGL2631LHZH</v>
      </c>
      <c r="E37" s="19" t="str">
        <f>IF('AP-LIST_c9800'!E37="","",IF(LOWER('AP-LIST_ctvm'!$C37)=LOWER('AP-LIST_c9800'!$C37),'AP-LIST_ctvm'!E37,'AP-LIST_c9800'!E37))</f>
        <v>488B0A7796DC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10.251.138.234</v>
      </c>
      <c r="H37" s="44" t="str">
        <f t="shared" si="5"/>
        <v>17.06.04</v>
      </c>
      <c r="I37" s="44" t="str">
        <f t="shared" si="2"/>
        <v>outdoor</v>
      </c>
      <c r="J37" s="4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L37" s="5" t="str">
        <f t="shared" si="3"/>
        <v>48:8B:0A:77:96:DC</v>
      </c>
      <c r="M37" s="5" t="str">
        <f t="shared" si="4"/>
        <v>488B.0A77.96DC</v>
      </c>
      <c r="N37" s="5" t="str">
        <f t="shared" si="6"/>
        <v>488b.0a77.96dc</v>
      </c>
      <c r="O37" s="1" t="s">
        <v>1899</v>
      </c>
    </row>
    <row r="38" spans="1:15">
      <c r="A38" s="44">
        <v>35</v>
      </c>
      <c r="B38" s="44" t="str">
        <f t="shared" si="0"/>
        <v>de0863ncap20035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FGL2631LHDC</v>
      </c>
      <c r="E38" s="19" t="str">
        <f>IF('AP-LIST_c9800'!E38="","",IF(LOWER('AP-LIST_ctvm'!$C38)=LOWER('AP-LIST_c9800'!$C38),'AP-LIST_ctvm'!E38,'AP-LIST_c9800'!E38))</f>
        <v>488B0A779874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10.251.138.235</v>
      </c>
      <c r="H38" s="44" t="str">
        <f t="shared" si="5"/>
        <v>17.06.04</v>
      </c>
      <c r="I38" s="44" t="str">
        <f t="shared" si="2"/>
        <v>outdoor</v>
      </c>
      <c r="J38" s="4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L38" s="5" t="str">
        <f t="shared" si="3"/>
        <v>48:8B:0A:77:98:74</v>
      </c>
      <c r="M38" s="5" t="str">
        <f t="shared" si="4"/>
        <v>488B.0A77.9874</v>
      </c>
      <c r="N38" s="5" t="str">
        <f t="shared" si="6"/>
        <v>488b.0a77.9874</v>
      </c>
      <c r="O38" s="1" t="s">
        <v>1899</v>
      </c>
    </row>
    <row r="39" spans="1:15">
      <c r="A39" s="44">
        <v>36</v>
      </c>
      <c r="B39" s="44" t="str">
        <f t="shared" si="0"/>
        <v>de0863ncap20036</v>
      </c>
      <c r="C39" s="44" t="str">
        <f>IF('AP-LIST_c9800'!C39="","",IF(LOWER('AP-LIST_ctvm'!$C39)=LOWER('AP-LIST_c9800'!$C39),'AP-LIST_ctvm'!C39,'AP-LIST_c9800'!C39))</f>
        <v>c9124AXI</v>
      </c>
      <c r="D39" s="26" t="str">
        <f>IF('AP-LIST_c9800'!D39="","",IF(LOWER('AP-LIST_ctvm'!$C39)=LOWER('AP-LIST_c9800'!$C39),'AP-LIST_ctvm'!D39,'AP-LIST_c9800'!D39))</f>
        <v>FGL2631LHTU</v>
      </c>
      <c r="E39" s="19" t="str">
        <f>IF('AP-LIST_c9800'!E39="","",IF(LOWER('AP-LIST_ctvm'!$C39)=LOWER('AP-LIST_c9800'!$C39),'AP-LIST_ctvm'!E39,'AP-LIST_c9800'!E39))</f>
        <v>488B0A778774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10.251.138.236</v>
      </c>
      <c r="H39" s="44" t="str">
        <f t="shared" si="5"/>
        <v>17.06.04</v>
      </c>
      <c r="I39" s="44" t="str">
        <f t="shared" si="2"/>
        <v>outdoor</v>
      </c>
      <c r="J39" s="44" t="str">
        <f>IF('AP-LIST_c9800'!C39="","",IF(LOWER('AP-LIST_ctvm'!C39)=LOWER('AP-LIST_c9800'!C39),"AP Migration CTVM &gt; c9800",CONCATENATE("AP ",'AP-LIST_ctvm'!C39," durch ",'AP-LIST_c9800'!C39," ersetzt")))</f>
        <v>AP  durch c9124AXI ersetzt</v>
      </c>
      <c r="L39" s="5" t="str">
        <f t="shared" si="3"/>
        <v>48:8B:0A:77:87:74</v>
      </c>
      <c r="M39" s="5" t="str">
        <f t="shared" si="4"/>
        <v>488B.0A77.8774</v>
      </c>
      <c r="N39" s="5" t="str">
        <f t="shared" si="6"/>
        <v>488b.0a77.8774</v>
      </c>
      <c r="O39" s="1" t="s">
        <v>1899</v>
      </c>
    </row>
    <row r="40" spans="1:15">
      <c r="A40" s="44">
        <v>37</v>
      </c>
      <c r="B40" s="44" t="str">
        <f t="shared" si="0"/>
        <v>de0863ncap20037</v>
      </c>
      <c r="C40" s="44" t="str">
        <f>IF('AP-LIST_c9800'!C40="","",IF(LOWER('AP-LIST_ctvm'!$C40)=LOWER('AP-LIST_c9800'!$C40),'AP-LIST_ctvm'!C40,'AP-LIST_c9800'!C40))</f>
        <v>c9124AXI</v>
      </c>
      <c r="D40" s="26" t="str">
        <f>IF('AP-LIST_c9800'!D40="","",IF(LOWER('AP-LIST_ctvm'!$C40)=LOWER('AP-LIST_c9800'!$C40),'AP-LIST_ctvm'!D40,'AP-LIST_c9800'!D40))</f>
        <v>FGL2631LH2Z</v>
      </c>
      <c r="E40" s="19" t="str">
        <f>IF('AP-LIST_c9800'!E40="","",IF(LOWER('AP-LIST_ctvm'!$C40)=LOWER('AP-LIST_c9800'!$C40),'AP-LIST_ctvm'!E40,'AP-LIST_c9800'!E40))</f>
        <v>488B0A779578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10.251.138.237</v>
      </c>
      <c r="H40" s="44" t="str">
        <f t="shared" si="5"/>
        <v>17.06.04</v>
      </c>
      <c r="I40" s="44" t="str">
        <f t="shared" si="2"/>
        <v>outdoor</v>
      </c>
      <c r="J40" s="44" t="str">
        <f>IF('AP-LIST_c9800'!C40="","",IF(LOWER('AP-LIST_ctvm'!C40)=LOWER('AP-LIST_c9800'!C40),"AP Migration CTVM &gt; c9800",CONCATENATE("AP ",'AP-LIST_ctvm'!C40," durch ",'AP-LIST_c9800'!C40," ersetzt")))</f>
        <v>AP  durch c9124AXI ersetzt</v>
      </c>
      <c r="L40" s="5" t="str">
        <f t="shared" si="3"/>
        <v>48:8B:0A:77:95:78</v>
      </c>
      <c r="M40" s="5" t="str">
        <f t="shared" si="4"/>
        <v>488B.0A77.9578</v>
      </c>
      <c r="N40" s="5" t="str">
        <f t="shared" si="6"/>
        <v>488b.0a77.9578</v>
      </c>
      <c r="O40" s="1" t="s">
        <v>1899</v>
      </c>
    </row>
    <row r="41" spans="1:15">
      <c r="A41" s="44">
        <v>38</v>
      </c>
      <c r="B41" s="44" t="str">
        <f t="shared" si="0"/>
        <v>de0863ncap20038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10.251.138.238</v>
      </c>
      <c r="H41" s="44" t="str">
        <f t="shared" si="5"/>
        <v>17.06.04</v>
      </c>
      <c r="I41" s="44" t="str">
        <f t="shared" si="2"/>
        <v/>
      </c>
      <c r="J41" s="44" t="str">
        <f>IF('AP-LIST_c9800'!C41="","",IF(LOWER('AP-LIST_ctvm'!C41)=LOWER('AP-LIST_c9800'!C41),"AP Migration CTVM &gt; c9800",CONCATENATE("AP ",'AP-LIST_ctvm'!C41," durch ",'AP-LIST_c9800'!C41," ersetzt")))</f>
        <v/>
      </c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5">
      <c r="A42" s="44">
        <v>39</v>
      </c>
      <c r="B42" s="44" t="str">
        <f t="shared" si="0"/>
        <v>de0863ncap20039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10.251.138.239</v>
      </c>
      <c r="H42" s="44" t="str">
        <f t="shared" si="5"/>
        <v>17.06.04</v>
      </c>
      <c r="I42" s="44" t="str">
        <f t="shared" si="2"/>
        <v/>
      </c>
      <c r="J42" s="44" t="str">
        <f>IF('AP-LIST_c9800'!C42="","",IF(LOWER('AP-LIST_ctvm'!C42)=LOWER('AP-LIST_c9800'!C42),"AP Migration CTVM &gt; c9800",CONCATENATE("AP ",'AP-LIST_ctvm'!C42," durch ",'AP-LIST_c9800'!C42," ersetzt")))</f>
        <v/>
      </c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5">
      <c r="A43" s="44">
        <v>40</v>
      </c>
      <c r="B43" s="44" t="str">
        <f t="shared" si="0"/>
        <v>de0863ncap20040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10.251.138.240</v>
      </c>
      <c r="H43" s="44" t="str">
        <f t="shared" si="5"/>
        <v>17.06.04</v>
      </c>
      <c r="I43" s="44" t="str">
        <f t="shared" si="2"/>
        <v/>
      </c>
      <c r="J43" s="44" t="str">
        <f>IF('AP-LIST_c9800'!C43="","",IF(LOWER('AP-LIST_ctvm'!C43)=LOWER('AP-LIST_c9800'!C43),"AP Migration CTVM &gt; c9800",CONCATENATE("AP ",'AP-LIST_ctvm'!C43," durch ",'AP-LIST_c9800'!C43," ersetzt")))</f>
        <v/>
      </c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5">
      <c r="A44" s="44">
        <v>41</v>
      </c>
      <c r="B44" s="44" t="str">
        <f t="shared" si="0"/>
        <v>de0863ncap20041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10.251.138.241</v>
      </c>
      <c r="H44" s="44" t="str">
        <f t="shared" si="5"/>
        <v>17.06.04</v>
      </c>
      <c r="I44" s="44" t="str">
        <f t="shared" si="2"/>
        <v/>
      </c>
      <c r="J44" s="44" t="str">
        <f>IF('AP-LIST_c9800'!C44="","",IF(LOWER('AP-LIST_ctvm'!C44)=LOWER('AP-LIST_c9800'!C44),"AP Migration CTVM &gt; c9800",CONCATENATE("AP ",'AP-LIST_ctvm'!C44," durch ",'AP-LIST_c9800'!C44," ersetzt")))</f>
        <v/>
      </c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5">
      <c r="A45" s="44">
        <v>42</v>
      </c>
      <c r="B45" s="44" t="str">
        <f t="shared" si="0"/>
        <v>de0863ncap20042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10.251.138.242</v>
      </c>
      <c r="H45" s="44" t="str">
        <f t="shared" si="5"/>
        <v>17.06.04</v>
      </c>
      <c r="I45" s="44" t="str">
        <f t="shared" si="2"/>
        <v/>
      </c>
      <c r="J45" s="44" t="str">
        <f>IF('AP-LIST_c9800'!C45="","",IF(LOWER('AP-LIST_ctvm'!C45)=LOWER('AP-LIST_c9800'!C45),"AP Migration CTVM &gt; c9800",CONCATENATE("AP ",'AP-LIST_ctvm'!C45," durch ",'AP-LIST_c9800'!C45," ersetzt")))</f>
        <v/>
      </c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5">
      <c r="A46" s="44">
        <v>43</v>
      </c>
      <c r="B46" s="44" t="str">
        <f t="shared" si="0"/>
        <v>de0863ncap20043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10.251.138.243</v>
      </c>
      <c r="H46" s="44" t="str">
        <f t="shared" si="5"/>
        <v>17.06.04</v>
      </c>
      <c r="I46" s="44" t="str">
        <f t="shared" si="2"/>
        <v/>
      </c>
      <c r="J46" s="44" t="str">
        <f>IF('AP-LIST_c9800'!C46="","",IF(LOWER('AP-LIST_ctvm'!C46)=LOWER('AP-LIST_c9800'!C46),"AP Migration CTVM &gt; c9800",CONCATENATE("AP ",'AP-LIST_ctvm'!C46," durch ",'AP-LIST_c9800'!C46," ersetzt")))</f>
        <v/>
      </c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5">
      <c r="A47" s="44">
        <v>44</v>
      </c>
      <c r="B47" s="44" t="str">
        <f t="shared" si="0"/>
        <v>de0863ncap20044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10.251.138.244</v>
      </c>
      <c r="H47" s="44" t="str">
        <f t="shared" si="5"/>
        <v>17.06.04</v>
      </c>
      <c r="I47" s="44" t="str">
        <f t="shared" si="2"/>
        <v/>
      </c>
      <c r="J47" s="44" t="str">
        <f>IF('AP-LIST_c9800'!C47="","",IF(LOWER('AP-LIST_ctvm'!C47)=LOWER('AP-LIST_c9800'!C47),"AP Migration CTVM &gt; c9800",CONCATENATE("AP ",'AP-LIST_ctvm'!C47," durch ",'AP-LIST_c9800'!C47," ersetzt")))</f>
        <v/>
      </c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5">
      <c r="A48" s="44">
        <v>45</v>
      </c>
      <c r="B48" s="44" t="str">
        <f t="shared" si="0"/>
        <v>de0863ncap20045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10.251.138.245</v>
      </c>
      <c r="H48" s="44" t="str">
        <f t="shared" si="5"/>
        <v>17.06.04</v>
      </c>
      <c r="I48" s="44" t="str">
        <f t="shared" si="2"/>
        <v/>
      </c>
      <c r="J48" s="44" t="str">
        <f>IF('AP-LIST_c9800'!C48="","",IF(LOWER('AP-LIST_ctvm'!C48)=LOWER('AP-LIST_c9800'!C48),"AP Migration CTVM &gt; c9800",CONCATENATE("AP ",'AP-LIST_ctvm'!C48," durch ",'AP-LIST_c9800'!C48," ersetzt")))</f>
        <v/>
      </c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de0863ncap20046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10.251.138.246</v>
      </c>
      <c r="H49" s="44" t="str">
        <f t="shared" si="5"/>
        <v>17.06.04</v>
      </c>
      <c r="I49" s="44" t="str">
        <f t="shared" si="2"/>
        <v/>
      </c>
      <c r="J49" s="44" t="str">
        <f>IF('AP-LIST_c9800'!C49="","",IF(LOWER('AP-LIST_ctvm'!C49)=LOWER('AP-LIST_c9800'!C49),"AP Migration CTVM &gt; c9800",CONCATENATE("AP ",'AP-LIST_ctvm'!C49," durch ",'AP-LIST_c9800'!C49," ersetzt")))</f>
        <v/>
      </c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de0863ncap20047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10.251.138.247</v>
      </c>
      <c r="H50" s="44" t="str">
        <f t="shared" si="5"/>
        <v>17.06.04</v>
      </c>
      <c r="I50" s="44" t="str">
        <f t="shared" si="2"/>
        <v/>
      </c>
      <c r="J50" s="44" t="str">
        <f>IF('AP-LIST_c9800'!C50="","",IF(LOWER('AP-LIST_ctvm'!C50)=LOWER('AP-LIST_c9800'!C50),"AP Migration CTVM &gt; c9800",CONCATENATE("AP ",'AP-LIST_ctvm'!C50," durch ",'AP-LIST_c9800'!C50," ersetzt")))</f>
        <v/>
      </c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de0863ncap20048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10.251.138.248</v>
      </c>
      <c r="H51" s="44" t="str">
        <f t="shared" si="5"/>
        <v>17.06.04</v>
      </c>
      <c r="I51" s="44" t="str">
        <f t="shared" si="2"/>
        <v/>
      </c>
      <c r="J51" s="44" t="str">
        <f>IF('AP-LIST_c9800'!C51="","",IF(LOWER('AP-LIST_ctvm'!C51)=LOWER('AP-LIST_c9800'!C51),"AP Migration CTVM &gt; c9800",CONCATENATE("AP ",'AP-LIST_ctvm'!C51," durch ",'AP-LIST_c9800'!C51," ersetzt")))</f>
        <v/>
      </c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de0863ncap20049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10.251.138.249</v>
      </c>
      <c r="H52" s="44" t="str">
        <f t="shared" si="5"/>
        <v>17.06.04</v>
      </c>
      <c r="I52" s="44" t="str">
        <f t="shared" si="2"/>
        <v/>
      </c>
      <c r="J52" s="44" t="str">
        <f>IF('AP-LIST_c9800'!C52="","",IF(LOWER('AP-LIST_ctvm'!C52)=LOWER('AP-LIST_c9800'!C52),"AP Migration CTVM &gt; c9800",CONCATENATE("AP ",'AP-LIST_ctvm'!C52," durch ",'AP-LIST_c9800'!C52," ersetzt")))</f>
        <v/>
      </c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de0863ncap20050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10.251.138.250</v>
      </c>
      <c r="H53" s="44" t="str">
        <f t="shared" si="5"/>
        <v>17.06.04</v>
      </c>
      <c r="I53" s="44" t="str">
        <f t="shared" si="2"/>
        <v/>
      </c>
      <c r="J53" s="44" t="str">
        <f>IF('AP-LIST_c9800'!C53="","",IF(LOWER('AP-LIST_ctvm'!C53)=LOWER('AP-LIST_c9800'!C53),"AP Migration CTVM &gt; c9800",CONCATENATE("AP ",'AP-LIST_ctvm'!C53," durch ",'AP-LIST_c9800'!C53," ersetzt")))</f>
        <v/>
      </c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de0863ncap20051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10.251.138.251</v>
      </c>
      <c r="H54" s="44" t="str">
        <f t="shared" si="5"/>
        <v>17.06.04</v>
      </c>
      <c r="I54" s="44" t="str">
        <f t="shared" si="2"/>
        <v/>
      </c>
      <c r="J54" s="44" t="str">
        <f>IF('AP-LIST_c9800'!C54="","",IF(LOWER('AP-LIST_ctvm'!C54)=LOWER('AP-LIST_c9800'!C54),"AP Migration CTVM &gt; c9800",CONCATENATE("AP ",'AP-LIST_ctvm'!C54," durch ",'AP-LIST_c9800'!C54," ersetzt")))</f>
        <v/>
      </c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de0863ncap20052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10.251.138.252</v>
      </c>
      <c r="H55" s="44" t="str">
        <f t="shared" si="5"/>
        <v>17.06.04</v>
      </c>
      <c r="I55" s="44" t="str">
        <f t="shared" si="2"/>
        <v/>
      </c>
      <c r="J55" s="44" t="str">
        <f>IF('AP-LIST_c9800'!C55="","",IF(LOWER('AP-LIST_ctvm'!C55)=LOWER('AP-LIST_c9800'!C55),"AP Migration CTVM &gt; c9800",CONCATENATE("AP ",'AP-LIST_ctvm'!C55," durch ",'AP-LIST_c9800'!C55," ersetzt")))</f>
        <v/>
      </c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de0863ncap20053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10.251.138.253</v>
      </c>
      <c r="H56" s="44" t="str">
        <f t="shared" si="5"/>
        <v>17.06.04</v>
      </c>
      <c r="I56" s="44" t="str">
        <f t="shared" si="2"/>
        <v/>
      </c>
      <c r="J56" s="44" t="str">
        <f>IF('AP-LIST_c9800'!C56="","",IF(LOWER('AP-LIST_ctvm'!C56)=LOWER('AP-LIST_c9800'!C56),"AP Migration CTVM &gt; c9800",CONCATENATE("AP ",'AP-LIST_ctvm'!C56," durch ",'AP-LIST_c9800'!C56," ersetzt")))</f>
        <v/>
      </c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de0863ncap20054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10.251.138.254</v>
      </c>
      <c r="H57" s="44" t="str">
        <f t="shared" si="5"/>
        <v>17.06.04</v>
      </c>
      <c r="I57" s="44" t="str">
        <f t="shared" si="2"/>
        <v/>
      </c>
      <c r="J57" s="44" t="str">
        <f>IF('AP-LIST_c9800'!C57="","",IF(LOWER('AP-LIST_ctvm'!C57)=LOWER('AP-LIST_c9800'!C57),"AP Migration CTVM &gt; c9800",CONCATENATE("AP ",'AP-LIST_ctvm'!C57," durch ",'AP-LIST_c9800'!C57," ersetzt")))</f>
        <v/>
      </c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de0863ncap20055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10.251.138.55</v>
      </c>
      <c r="H58" s="44" t="str">
        <f t="shared" si="5"/>
        <v>17.06.04</v>
      </c>
      <c r="I58" s="44" t="str">
        <f t="shared" si="2"/>
        <v/>
      </c>
      <c r="J58" s="44" t="str">
        <f>IF('AP-LIST_c9800'!C58="","",IF(LOWER('AP-LIST_ctvm'!C58)=LOWER('AP-LIST_c9800'!C58),"AP Migration CTVM &gt; c9800",CONCATENATE("AP ",'AP-LIST_ctvm'!C58," durch ",'AP-LIST_c9800'!C58," ersetzt")))</f>
        <v/>
      </c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de0863ncap20056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10.251.138.56</v>
      </c>
      <c r="H59" s="44" t="str">
        <f t="shared" si="5"/>
        <v>17.06.04</v>
      </c>
      <c r="I59" s="44" t="str">
        <f t="shared" si="2"/>
        <v/>
      </c>
      <c r="J59" s="44" t="str">
        <f>IF('AP-LIST_c9800'!C59="","",IF(LOWER('AP-LIST_ctvm'!C59)=LOWER('AP-LIST_c9800'!C59),"AP Migration CTVM &gt; c9800",CONCATENATE("AP ",'AP-LIST_ctvm'!C59," durch ",'AP-LIST_c9800'!C59," ersetzt")))</f>
        <v/>
      </c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de0863ncap20057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10.251.138.57</v>
      </c>
      <c r="H60" s="44" t="str">
        <f t="shared" si="5"/>
        <v>17.06.04</v>
      </c>
      <c r="I60" s="44" t="str">
        <f t="shared" si="2"/>
        <v/>
      </c>
      <c r="J60" s="44" t="str">
        <f>IF('AP-LIST_c9800'!C60="","",IF(LOWER('AP-LIST_ctvm'!C60)=LOWER('AP-LIST_c9800'!C60),"AP Migration CTVM &gt; c9800",CONCATENATE("AP ",'AP-LIST_ctvm'!C60," durch ",'AP-LIST_c9800'!C60," ersetzt")))</f>
        <v/>
      </c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de0863ncap20058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10.251.138.58</v>
      </c>
      <c r="H61" s="44" t="str">
        <f t="shared" si="5"/>
        <v>17.06.04</v>
      </c>
      <c r="I61" s="44" t="str">
        <f t="shared" si="2"/>
        <v/>
      </c>
      <c r="J61" s="44" t="str">
        <f>IF('AP-LIST_c9800'!C61="","",IF(LOWER('AP-LIST_ctvm'!C61)=LOWER('AP-LIST_c9800'!C61),"AP Migration CTVM &gt; c9800",CONCATENATE("AP ",'AP-LIST_ctvm'!C61," durch ",'AP-LIST_c9800'!C61," ersetzt")))</f>
        <v/>
      </c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de0863ncap20059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10.251.138.59</v>
      </c>
      <c r="H62" s="44" t="str">
        <f t="shared" si="5"/>
        <v>17.06.04</v>
      </c>
      <c r="I62" s="44" t="str">
        <f t="shared" si="2"/>
        <v/>
      </c>
      <c r="J62" s="44" t="str">
        <f>IF('AP-LIST_c9800'!C62="","",IF(LOWER('AP-LIST_ctvm'!C62)=LOWER('AP-LIST_c9800'!C62),"AP Migration CTVM &gt; c9800",CONCATENATE("AP ",'AP-LIST_ctvm'!C62," durch ",'AP-LIST_c9800'!C62," ersetzt")))</f>
        <v/>
      </c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de0863ncap20060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10.251.138.60</v>
      </c>
      <c r="H63" s="44" t="str">
        <f t="shared" si="5"/>
        <v>17.06.04</v>
      </c>
      <c r="I63" s="44" t="str">
        <f t="shared" si="2"/>
        <v/>
      </c>
      <c r="J63" s="44" t="str">
        <f>IF('AP-LIST_c9800'!C63="","",IF(LOWER('AP-LIST_ctvm'!C63)=LOWER('AP-LIST_c9800'!C63),"AP Migration CTVM &gt; c9800",CONCATENATE("AP ",'AP-LIST_ctvm'!C63," durch ",'AP-LIST_c9800'!C63," ersetzt")))</f>
        <v/>
      </c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de0863ncap20061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10.251.138.61</v>
      </c>
      <c r="H64" s="44" t="str">
        <f t="shared" si="5"/>
        <v>17.06.04</v>
      </c>
      <c r="I64" s="44" t="str">
        <f t="shared" si="2"/>
        <v/>
      </c>
      <c r="J64" s="44" t="str">
        <f>IF('AP-LIST_c9800'!C64="","",IF(LOWER('AP-LIST_ctvm'!C64)=LOWER('AP-LIST_c9800'!C64),"AP Migration CTVM &gt; c9800",CONCATENATE("AP ",'AP-LIST_ctvm'!C64," durch ",'AP-LIST_c9800'!C64," ersetzt")))</f>
        <v/>
      </c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de0863ncap20062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10.251.138.62</v>
      </c>
      <c r="H65" s="44" t="str">
        <f t="shared" si="5"/>
        <v>17.06.04</v>
      </c>
      <c r="I65" s="44" t="str">
        <f t="shared" si="2"/>
        <v/>
      </c>
      <c r="J65" s="44" t="str">
        <f>IF('AP-LIST_c9800'!C65="","",IF(LOWER('AP-LIST_ctvm'!C65)=LOWER('AP-LIST_c9800'!C65),"AP Migration CTVM &gt; c9800",CONCATENATE("AP ",'AP-LIST_ctvm'!C65," durch ",'AP-LIST_c9800'!C65," ersetzt")))</f>
        <v/>
      </c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de0863ncap20063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10.251.138.63</v>
      </c>
      <c r="H66" s="44" t="str">
        <f t="shared" si="5"/>
        <v>17.06.04</v>
      </c>
      <c r="I66" s="44" t="str">
        <f t="shared" si="2"/>
        <v/>
      </c>
      <c r="J66" s="44" t="str">
        <f>IF('AP-LIST_c9800'!C66="","",IF(LOWER('AP-LIST_ctvm'!C66)=LOWER('AP-LIST_c9800'!C66),"AP Migration CTVM &gt; c9800",CONCATENATE("AP ",'AP-LIST_ctvm'!C66," durch ",'AP-LIST_c9800'!C66," ersetzt")))</f>
        <v/>
      </c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de0863ncap20064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10.251.138.64</v>
      </c>
      <c r="H67" s="44" t="str">
        <f t="shared" si="5"/>
        <v>17.06.04</v>
      </c>
      <c r="I67" s="44" t="str">
        <f t="shared" si="2"/>
        <v/>
      </c>
      <c r="J67" s="44" t="str">
        <f>IF('AP-LIST_c9800'!C67="","",IF(LOWER('AP-LIST_ctvm'!C67)=LOWER('AP-LIST_c9800'!C67),"AP Migration CTVM &gt; c9800",CONCATENATE("AP ",'AP-LIST_ctvm'!C67," durch ",'AP-LIST_c9800'!C67," ersetzt")))</f>
        <v/>
      </c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de0863ncap20065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10.251.138.65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44" t="str">
        <f>IF('AP-LIST_c9800'!C68="","",IF(LOWER('AP-LIST_ctvm'!C68)=LOWER('AP-LIST_c9800'!C68),"AP Migration CTVM &gt; c9800",CONCATENATE("AP ",'AP-LIST_ctvm'!C68," durch ",'AP-LIST_c9800'!C68," ersetzt")))</f>
        <v/>
      </c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de0863ncap20066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10.251.138.66</v>
      </c>
      <c r="H69" s="44" t="str">
        <f t="shared" si="9"/>
        <v>17.06.04</v>
      </c>
      <c r="I69" s="44" t="str">
        <f t="shared" si="10"/>
        <v/>
      </c>
      <c r="J69" s="44" t="str">
        <f>IF('AP-LIST_c9800'!C69="","",IF(LOWER('AP-LIST_ctvm'!C69)=LOWER('AP-LIST_c9800'!C69),"AP Migration CTVM &gt; c9800",CONCATENATE("AP ",'AP-LIST_ctvm'!C69," durch ",'AP-LIST_c9800'!C69," ersetzt")))</f>
        <v/>
      </c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de0863ncap20067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10.251.138.67</v>
      </c>
      <c r="H70" s="44" t="str">
        <f t="shared" si="9"/>
        <v>17.06.04</v>
      </c>
      <c r="I70" s="44" t="str">
        <f t="shared" si="10"/>
        <v/>
      </c>
      <c r="J70" s="44" t="str">
        <f>IF('AP-LIST_c9800'!C70="","",IF(LOWER('AP-LIST_ctvm'!C70)=LOWER('AP-LIST_c9800'!C70),"AP Migration CTVM &gt; c9800",CONCATENATE("AP ",'AP-LIST_ctvm'!C70," durch ",'AP-LIST_c9800'!C70," ersetzt")))</f>
        <v/>
      </c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de0863ncap20068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10.251.138.68</v>
      </c>
      <c r="H71" s="44" t="str">
        <f t="shared" si="9"/>
        <v>17.06.04</v>
      </c>
      <c r="I71" s="44" t="str">
        <f t="shared" si="10"/>
        <v/>
      </c>
      <c r="J71" s="44" t="str">
        <f>IF('AP-LIST_c9800'!C71="","",IF(LOWER('AP-LIST_ctvm'!C71)=LOWER('AP-LIST_c9800'!C71),"AP Migration CTVM &gt; c9800",CONCATENATE("AP ",'AP-LIST_ctvm'!C71," durch ",'AP-LIST_c9800'!C71," ersetzt")))</f>
        <v/>
      </c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de0863ncap20069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10.251.138.69</v>
      </c>
      <c r="H72" s="44" t="str">
        <f t="shared" si="9"/>
        <v>17.06.04</v>
      </c>
      <c r="I72" s="44" t="str">
        <f t="shared" si="10"/>
        <v/>
      </c>
      <c r="J72" s="44" t="str">
        <f>IF('AP-LIST_c9800'!C72="","",IF(LOWER('AP-LIST_ctvm'!C72)=LOWER('AP-LIST_c9800'!C72),"AP Migration CTVM &gt; c9800",CONCATENATE("AP ",'AP-LIST_ctvm'!C72," durch ",'AP-LIST_c9800'!C72," ersetzt")))</f>
        <v/>
      </c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44" t="str">
        <f>IF('AP-LIST_c9800'!C73="","",IF(LOWER('AP-LIST_ctvm'!C73)=LOWER('AP-LIST_c9800'!C73),"AP Migration CTVM &gt; c9800",CONCATENATE("AP ",'AP-LIST_ctvm'!C73," durch ",'AP-LIST_c9800'!C73," ersetzt")))</f>
        <v/>
      </c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44" t="str">
        <f>IF('AP-LIST_c9800'!C74="","",IF(LOWER('AP-LIST_ctvm'!C74)=LOWER('AP-LIST_c9800'!C74),"AP Migration CTVM &gt; c9800",CONCATENATE("AP ",'AP-LIST_ctvm'!C74," durch ",'AP-LIST_c9800'!C74," ersetzt")))</f>
        <v/>
      </c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44" t="str">
        <f>IF('AP-LIST_c9800'!C75="","",IF(LOWER('AP-LIST_ctvm'!C75)=LOWER('AP-LIST_c9800'!C75),"AP Migration CTVM &gt; c9800",CONCATENATE("AP ",'AP-LIST_ctvm'!C75," durch ",'AP-LIST_c9800'!C75," ersetzt")))</f>
        <v/>
      </c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44" t="str">
        <f>IF('AP-LIST_c9800'!C76="","",IF(LOWER('AP-LIST_ctvm'!C76)=LOWER('AP-LIST_c9800'!C76),"AP Migration CTVM &gt; c9800",CONCATENATE("AP ",'AP-LIST_ctvm'!C76," durch ",'AP-LIST_c9800'!C76," ersetzt")))</f>
        <v/>
      </c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44" t="str">
        <f>IF('AP-LIST_c9800'!C77="","",IF(LOWER('AP-LIST_ctvm'!C77)=LOWER('AP-LIST_c9800'!C77),"AP Migration CTVM &gt; c9800",CONCATENATE("AP ",'AP-LIST_ctvm'!C77," durch ",'AP-LIST_c9800'!C77," ersetzt")))</f>
        <v/>
      </c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44" t="str">
        <f>IF('AP-LIST_c9800'!C78="","",IF(LOWER('AP-LIST_ctvm'!C78)=LOWER('AP-LIST_c9800'!C78),"AP Migration CTVM &gt; c9800",CONCATENATE("AP ",'AP-LIST_ctvm'!C78," durch ",'AP-LIST_c9800'!C78," ersetzt")))</f>
        <v/>
      </c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44" t="str">
        <f>IF('AP-LIST_c9800'!C79="","",IF(LOWER('AP-LIST_ctvm'!C79)=LOWER('AP-LIST_c9800'!C79),"AP Migration CTVM &gt; c9800",CONCATENATE("AP ",'AP-LIST_ctvm'!C79," durch ",'AP-LIST_c9800'!C79," ersetzt")))</f>
        <v/>
      </c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44" t="str">
        <f>IF('AP-LIST_c9800'!C80="","",IF(LOWER('AP-LIST_ctvm'!C80)=LOWER('AP-LIST_c9800'!C80),"AP Migration CTVM &gt; c9800",CONCATENATE("AP ",'AP-LIST_ctvm'!C80," durch ",'AP-LIST_c9800'!C80," ersetzt")))</f>
        <v/>
      </c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44" t="str">
        <f>IF('AP-LIST_c9800'!C81="","",IF(LOWER('AP-LIST_ctvm'!C81)=LOWER('AP-LIST_c9800'!C81),"AP Migration CTVM &gt; c9800",CONCATENATE("AP ",'AP-LIST_ctvm'!C81," durch ",'AP-LIST_c9800'!C81," ersetzt")))</f>
        <v/>
      </c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44" t="str">
        <f>IF('AP-LIST_c9800'!C82="","",IF(LOWER('AP-LIST_ctvm'!C82)=LOWER('AP-LIST_c9800'!C82),"AP Migration CTVM &gt; c9800",CONCATENATE("AP ",'AP-LIST_ctvm'!C82," durch ",'AP-LIST_c9800'!C82," ersetzt")))</f>
        <v/>
      </c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44" t="str">
        <f>IF('AP-LIST_c9800'!C83="","",IF(LOWER('AP-LIST_ctvm'!C83)=LOWER('AP-LIST_c9800'!C83),"AP Migration CTVM &gt; c9800",CONCATENATE("AP ",'AP-LIST_ctvm'!C83," durch ",'AP-LIST_c9800'!C83," ersetzt")))</f>
        <v/>
      </c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44" t="str">
        <f>IF('AP-LIST_c9800'!C84="","",IF(LOWER('AP-LIST_ctvm'!C84)=LOWER('AP-LIST_c9800'!C84),"AP Migration CTVM &gt; c9800",CONCATENATE("AP ",'AP-LIST_ctvm'!C84," durch ",'AP-LIST_c9800'!C84," ersetzt")))</f>
        <v/>
      </c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44" t="str">
        <f>IF('AP-LIST_c9800'!C85="","",IF(LOWER('AP-LIST_ctvm'!C85)=LOWER('AP-LIST_c9800'!C85),"AP Migration CTVM &gt; c9800",CONCATENATE("AP ",'AP-LIST_ctvm'!C85," durch ",'AP-LIST_c9800'!C85," ersetzt")))</f>
        <v/>
      </c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44" t="str">
        <f>IF('AP-LIST_c9800'!C86="","",IF(LOWER('AP-LIST_ctvm'!C86)=LOWER('AP-LIST_c9800'!C86),"AP Migration CTVM &gt; c9800",CONCATENATE("AP ",'AP-LIST_ctvm'!C86," durch ",'AP-LIST_c9800'!C86," ersetzt")))</f>
        <v/>
      </c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44" t="str">
        <f>IF('AP-LIST_c9800'!C87="","",IF(LOWER('AP-LIST_ctvm'!C87)=LOWER('AP-LIST_c9800'!C87),"AP Migration CTVM &gt; c9800",CONCATENATE("AP ",'AP-LIST_ctvm'!C87," durch ",'AP-LIST_c9800'!C87," ersetzt")))</f>
        <v/>
      </c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44" t="str">
        <f>IF('AP-LIST_c9800'!C88="","",IF(LOWER('AP-LIST_ctvm'!C88)=LOWER('AP-LIST_c9800'!C88),"AP Migration CTVM &gt; c9800",CONCATENATE("AP ",'AP-LIST_ctvm'!C88," durch ",'AP-LIST_c9800'!C88," ersetzt")))</f>
        <v/>
      </c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44" t="str">
        <f>IF('AP-LIST_c9800'!C89="","",IF(LOWER('AP-LIST_ctvm'!C89)=LOWER('AP-LIST_c9800'!C89),"AP Migration CTVM &gt; c9800",CONCATENATE("AP ",'AP-LIST_ctvm'!C89," durch ",'AP-LIST_c9800'!C89," ersetzt")))</f>
        <v/>
      </c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44" t="str">
        <f>IF('AP-LIST_c9800'!C90="","",IF(LOWER('AP-LIST_ctvm'!C90)=LOWER('AP-LIST_c9800'!C90),"AP Migration CTVM &gt; c9800",CONCATENATE("AP ",'AP-LIST_ctvm'!C90," durch ",'AP-LIST_c9800'!C90," ersetzt")))</f>
        <v/>
      </c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44" t="str">
        <f>IF('AP-LIST_c9800'!C91="","",IF(LOWER('AP-LIST_ctvm'!C91)=LOWER('AP-LIST_c9800'!C91),"AP Migration CTVM &gt; c9800",CONCATENATE("AP ",'AP-LIST_ctvm'!C91," durch ",'AP-LIST_c9800'!C91," ersetzt")))</f>
        <v/>
      </c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44" t="str">
        <f>IF('AP-LIST_c9800'!C92="","",IF(LOWER('AP-LIST_ctvm'!C92)=LOWER('AP-LIST_c9800'!C92),"AP Migration CTVM &gt; c9800",CONCATENATE("AP ",'AP-LIST_ctvm'!C92," durch ",'AP-LIST_c9800'!C92," ersetzt")))</f>
        <v/>
      </c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44" t="str">
        <f>IF('AP-LIST_c9800'!C93="","",IF(LOWER('AP-LIST_ctvm'!C93)=LOWER('AP-LIST_c9800'!C93),"AP Migration CTVM &gt; c9800",CONCATENATE("AP ",'AP-LIST_ctvm'!C93," durch ",'AP-LIST_c9800'!C93," ersetzt")))</f>
        <v/>
      </c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44" t="str">
        <f>IF('AP-LIST_c9800'!C94="","",IF(LOWER('AP-LIST_ctvm'!C94)=LOWER('AP-LIST_c9800'!C94),"AP Migration CTVM &gt; c9800",CONCATENATE("AP ",'AP-LIST_ctvm'!C94," durch ",'AP-LIST_c9800'!C94," ersetzt")))</f>
        <v/>
      </c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44" t="str">
        <f>IF('AP-LIST_c9800'!C95="","",IF(LOWER('AP-LIST_ctvm'!C95)=LOWER('AP-LIST_c9800'!C95),"AP Migration CTVM &gt; c9800",CONCATENATE("AP ",'AP-LIST_ctvm'!C95," durch ",'AP-LIST_c9800'!C95," ersetzt")))</f>
        <v/>
      </c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44" t="str">
        <f>IF('AP-LIST_c9800'!C96="","",IF(LOWER('AP-LIST_ctvm'!C96)=LOWER('AP-LIST_c9800'!C96),"AP Migration CTVM &gt; c9800",CONCATENATE("AP ",'AP-LIST_ctvm'!C96," durch ",'AP-LIST_c9800'!C96," ersetzt")))</f>
        <v/>
      </c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44" t="str">
        <f>IF('AP-LIST_c9800'!C97="","",IF(LOWER('AP-LIST_ctvm'!C97)=LOWER('AP-LIST_c9800'!C97),"AP Migration CTVM &gt; c9800",CONCATENATE("AP ",'AP-LIST_ctvm'!C97," durch ",'AP-LIST_c9800'!C97," ersetzt")))</f>
        <v/>
      </c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44" t="str">
        <f>IF('AP-LIST_c9800'!C98="","",IF(LOWER('AP-LIST_ctvm'!C98)=LOWER('AP-LIST_c9800'!C98),"AP Migration CTVM &gt; c9800",CONCATENATE("AP ",'AP-LIST_ctvm'!C98," durch ",'AP-LIST_c9800'!C98," ersetzt")))</f>
        <v/>
      </c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44" t="str">
        <f>IF('AP-LIST_c9800'!C99="","",IF(LOWER('AP-LIST_ctvm'!C99)=LOWER('AP-LIST_c9800'!C99),"AP Migration CTVM &gt; c9800",CONCATENATE("AP ",'AP-LIST_ctvm'!C99," durch ",'AP-LIST_c9800'!C99," ersetzt")))</f>
        <v/>
      </c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44" t="str">
        <f>IF('AP-LIST_c9800'!C100="","",IF(LOWER('AP-LIST_ctvm'!C100)=LOWER('AP-LIST_c9800'!C100),"AP Migration CTVM &gt; c9800",CONCATENATE("AP ",'AP-LIST_ctvm'!C100," durch ",'AP-LIST_c9800'!C100," ersetzt")))</f>
        <v/>
      </c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44" t="str">
        <f>IF('AP-LIST_c9800'!C101="","",IF(LOWER('AP-LIST_ctvm'!C101)=LOWER('AP-LIST_c9800'!C101),"AP Migration CTVM &gt; c9800",CONCATENATE("AP ",'AP-LIST_ctvm'!C101," durch ",'AP-LIST_c9800'!C101," ersetzt")))</f>
        <v/>
      </c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44" t="str">
        <f>IF('AP-LIST_c9800'!C102="","",IF(LOWER('AP-LIST_ctvm'!C102)=LOWER('AP-LIST_c9800'!C102),"AP Migration CTVM &gt; c9800",CONCATENATE("AP ",'AP-LIST_ctvm'!C102," durch ",'AP-LIST_c9800'!C102," ersetzt")))</f>
        <v/>
      </c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44" t="str">
        <f>IF('AP-LIST_c9800'!C103="","",IF(LOWER('AP-LIST_ctvm'!C103)=LOWER('AP-LIST_c9800'!C103),"AP Migration CTVM &gt; c9800",CONCATENATE("AP ",'AP-LIST_ctvm'!C103," durch ",'AP-LIST_c9800'!C103," ersetzt")))</f>
        <v/>
      </c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44" t="str">
        <f>IF('AP-LIST_c9800'!C104="","",IF(LOWER('AP-LIST_ctvm'!C104)=LOWER('AP-LIST_c9800'!C104),"AP Migration CTVM &gt; c9800",CONCATENATE("AP ",'AP-LIST_ctvm'!C104," durch ",'AP-LIST_c9800'!C104," ersetzt")))</f>
        <v/>
      </c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44" t="str">
        <f>IF('AP-LIST_c9800'!C105="","",IF(LOWER('AP-LIST_ctvm'!C105)=LOWER('AP-LIST_c9800'!C105),"AP Migration CTVM &gt; c9800",CONCATENATE("AP ",'AP-LIST_ctvm'!C105," durch ",'AP-LIST_c9800'!C105," ersetzt")))</f>
        <v/>
      </c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44" t="str">
        <f>IF('AP-LIST_c9800'!C106="","",IF(LOWER('AP-LIST_ctvm'!C106)=LOWER('AP-LIST_c9800'!C106),"AP Migration CTVM &gt; c9800",CONCATENATE("AP ",'AP-LIST_ctvm'!C106," durch ",'AP-LIST_c9800'!C106," ersetzt")))</f>
        <v/>
      </c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44" t="str">
        <f>IF('AP-LIST_c9800'!C107="","",IF(LOWER('AP-LIST_ctvm'!C107)=LOWER('AP-LIST_c9800'!C107),"AP Migration CTVM &gt; c9800",CONCATENATE("AP ",'AP-LIST_ctvm'!C107," durch ",'AP-LIST_c9800'!C107," ersetzt")))</f>
        <v/>
      </c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44" t="str">
        <f>IF('AP-LIST_c9800'!C108="","",IF(LOWER('AP-LIST_ctvm'!C108)=LOWER('AP-LIST_c9800'!C108),"AP Migration CTVM &gt; c9800",CONCATENATE("AP ",'AP-LIST_ctvm'!C108," durch ",'AP-LIST_c9800'!C108," ersetzt")))</f>
        <v/>
      </c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44" t="str">
        <f>IF('AP-LIST_c9800'!C109="","",IF(LOWER('AP-LIST_ctvm'!C109)=LOWER('AP-LIST_c9800'!C109),"AP Migration CTVM &gt; c9800",CONCATENATE("AP ",'AP-LIST_ctvm'!C109," durch ",'AP-LIST_c9800'!C109," ersetzt")))</f>
        <v/>
      </c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44" t="str">
        <f>IF('AP-LIST_c9800'!C110="","",IF(LOWER('AP-LIST_ctvm'!C110)=LOWER('AP-LIST_c9800'!C110),"AP Migration CTVM &gt; c9800",CONCATENATE("AP ",'AP-LIST_ctvm'!C110," durch ",'AP-LIST_c9800'!C110," ersetzt")))</f>
        <v/>
      </c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44" t="str">
        <f>IF('AP-LIST_c9800'!C111="","",IF(LOWER('AP-LIST_ctvm'!C111)=LOWER('AP-LIST_c9800'!C111),"AP Migration CTVM &gt; c9800",CONCATENATE("AP ",'AP-LIST_ctvm'!C111," durch ",'AP-LIST_c9800'!C111," ersetzt")))</f>
        <v/>
      </c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44" t="str">
        <f>IF('AP-LIST_c9800'!C112="","",IF(LOWER('AP-LIST_ctvm'!C112)=LOWER('AP-LIST_c9800'!C112),"AP Migration CTVM &gt; c9800",CONCATENATE("AP ",'AP-LIST_ctvm'!C112," durch ",'AP-LIST_c9800'!C112," ersetzt")))</f>
        <v/>
      </c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44" t="str">
        <f>IF('AP-LIST_c9800'!C113="","",IF(LOWER('AP-LIST_ctvm'!C113)=LOWER('AP-LIST_c9800'!C113),"AP Migration CTVM &gt; c9800",CONCATENATE("AP ",'AP-LIST_ctvm'!C113," durch ",'AP-LIST_c9800'!C113," ersetzt")))</f>
        <v/>
      </c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44" t="str">
        <f>IF('AP-LIST_c9800'!C114="","",IF(LOWER('AP-LIST_ctvm'!C114)=LOWER('AP-LIST_c9800'!C114),"AP Migration CTVM &gt; c9800",CONCATENATE("AP ",'AP-LIST_ctvm'!C114," durch ",'AP-LIST_c9800'!C114," ersetzt")))</f>
        <v/>
      </c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44" t="str">
        <f>IF('AP-LIST_c9800'!C115="","",IF(LOWER('AP-LIST_ctvm'!C115)=LOWER('AP-LIST_c9800'!C115),"AP Migration CTVM &gt; c9800",CONCATENATE("AP ",'AP-LIST_ctvm'!C115," durch ",'AP-LIST_c9800'!C115," ersetzt")))</f>
        <v/>
      </c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44" t="str">
        <f>IF('AP-LIST_c9800'!C116="","",IF(LOWER('AP-LIST_ctvm'!C116)=LOWER('AP-LIST_c9800'!C116),"AP Migration CTVM &gt; c9800",CONCATENATE("AP ",'AP-LIST_ctvm'!C116," durch ",'AP-LIST_c9800'!C116," ersetzt")))</f>
        <v/>
      </c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44" t="str">
        <f>IF('AP-LIST_c9800'!C117="","",IF(LOWER('AP-LIST_ctvm'!C117)=LOWER('AP-LIST_c9800'!C117),"AP Migration CTVM &gt; c9800",CONCATENATE("AP ",'AP-LIST_ctvm'!C117," durch ",'AP-LIST_c9800'!C117," ersetzt")))</f>
        <v/>
      </c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44" t="str">
        <f>IF('AP-LIST_c9800'!C118="","",IF(LOWER('AP-LIST_ctvm'!C118)=LOWER('AP-LIST_c9800'!C118),"AP Migration CTVM &gt; c9800",CONCATENATE("AP ",'AP-LIST_ctvm'!C118," durch ",'AP-LIST_c9800'!C118," ersetzt")))</f>
        <v/>
      </c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44" t="str">
        <f>IF('AP-LIST_c9800'!C119="","",IF(LOWER('AP-LIST_ctvm'!C119)=LOWER('AP-LIST_c9800'!C119),"AP Migration CTVM &gt; c9800",CONCATENATE("AP ",'AP-LIST_ctvm'!C119," durch ",'AP-LIST_c9800'!C119," ersetzt")))</f>
        <v/>
      </c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44" t="str">
        <f>IF('AP-LIST_c9800'!C120="","",IF(LOWER('AP-LIST_ctvm'!C120)=LOWER('AP-LIST_c9800'!C120),"AP Migration CTVM &gt; c9800",CONCATENATE("AP ",'AP-LIST_ctvm'!C120," durch ",'AP-LIST_c9800'!C120," ersetzt")))</f>
        <v/>
      </c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44" t="str">
        <f>IF('AP-LIST_c9800'!C121="","",IF(LOWER('AP-LIST_ctvm'!C121)=LOWER('AP-LIST_c9800'!C121),"AP Migration CTVM &gt; c9800",CONCATENATE("AP ",'AP-LIST_ctvm'!C121," durch ",'AP-LIST_c9800'!C121," ersetzt")))</f>
        <v/>
      </c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44" t="str">
        <f>IF('AP-LIST_c9800'!C122="","",IF(LOWER('AP-LIST_ctvm'!C122)=LOWER('AP-LIST_c9800'!C122),"AP Migration CTVM &gt; c9800",CONCATENATE("AP ",'AP-LIST_ctvm'!C122," durch ",'AP-LIST_c9800'!C122," ersetzt")))</f>
        <v/>
      </c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44" t="str">
        <f>IF('AP-LIST_c9800'!C123="","",IF(LOWER('AP-LIST_ctvm'!C123)=LOWER('AP-LIST_c9800'!C123),"AP Migration CTVM &gt; c9800",CONCATENATE("AP ",'AP-LIST_ctvm'!C123," durch ",'AP-LIST_c9800'!C123," ersetzt")))</f>
        <v/>
      </c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44" t="str">
        <f>IF('AP-LIST_c9800'!C124="","",IF(LOWER('AP-LIST_ctvm'!C124)=LOWER('AP-LIST_c9800'!C124),"AP Migration CTVM &gt; c9800",CONCATENATE("AP ",'AP-LIST_ctvm'!C124," durch ",'AP-LIST_c9800'!C124," ersetzt")))</f>
        <v/>
      </c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44" t="str">
        <f>IF('AP-LIST_c9800'!C125="","",IF(LOWER('AP-LIST_ctvm'!C125)=LOWER('AP-LIST_c9800'!C125),"AP Migration CTVM &gt; c9800",CONCATENATE("AP ",'AP-LIST_ctvm'!C125," durch ",'AP-LIST_c9800'!C125," ersetzt")))</f>
        <v/>
      </c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44" t="str">
        <f>IF('AP-LIST_c9800'!C126="","",IF(LOWER('AP-LIST_ctvm'!C126)=LOWER('AP-LIST_c9800'!C126),"AP Migration CTVM &gt; c9800",CONCATENATE("AP ",'AP-LIST_ctvm'!C126," durch ",'AP-LIST_c9800'!C126," ersetzt")))</f>
        <v/>
      </c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44" t="str">
        <f>IF('AP-LIST_c9800'!C127="","",IF(LOWER('AP-LIST_ctvm'!C127)=LOWER('AP-LIST_c9800'!C127),"AP Migration CTVM &gt; c9800",CONCATENATE("AP ",'AP-LIST_ctvm'!C127," durch ",'AP-LIST_c9800'!C127," ersetzt")))</f>
        <v/>
      </c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44" t="str">
        <f>IF('AP-LIST_c9800'!C128="","",IF(LOWER('AP-LIST_ctvm'!C128)=LOWER('AP-LIST_c9800'!C128),"AP Migration CTVM &gt; c9800",CONCATENATE("AP ",'AP-LIST_ctvm'!C128," durch ",'AP-LIST_c9800'!C128," ersetzt")))</f>
        <v/>
      </c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44" t="str">
        <f>IF('AP-LIST_c9800'!C129="","",IF(LOWER('AP-LIST_ctvm'!C129)=LOWER('AP-LIST_c9800'!C129),"AP Migration CTVM &gt; c9800",CONCATENATE("AP ",'AP-LIST_ctvm'!C129," durch ",'AP-LIST_c9800'!C129," ersetzt")))</f>
        <v/>
      </c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44" t="str">
        <f>IF('AP-LIST_c9800'!C130="","",IF(LOWER('AP-LIST_ctvm'!C130)=LOWER('AP-LIST_c9800'!C130),"AP Migration CTVM &gt; c9800",CONCATENATE("AP ",'AP-LIST_ctvm'!C130," durch ",'AP-LIST_c9800'!C130," ersetzt")))</f>
        <v/>
      </c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44" t="str">
        <f>IF('AP-LIST_c9800'!C131="","",IF(LOWER('AP-LIST_ctvm'!C131)=LOWER('AP-LIST_c9800'!C131),"AP Migration CTVM &gt; c9800",CONCATENATE("AP ",'AP-LIST_ctvm'!C131," durch ",'AP-LIST_c9800'!C131," ersetzt")))</f>
        <v/>
      </c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44" t="str">
        <f>IF('AP-LIST_c9800'!C132="","",IF(LOWER('AP-LIST_ctvm'!C132)=LOWER('AP-LIST_c9800'!C132),"AP Migration CTVM &gt; c9800",CONCATENATE("AP ",'AP-LIST_ctvm'!C132," durch ",'AP-LIST_c9800'!C132," ersetzt")))</f>
        <v/>
      </c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44" t="str">
        <f>IF('AP-LIST_c9800'!C133="","",IF(LOWER('AP-LIST_ctvm'!C133)=LOWER('AP-LIST_c9800'!C133),"AP Migration CTVM &gt; c9800",CONCATENATE("AP ",'AP-LIST_ctvm'!C133," durch ",'AP-LIST_c9800'!C133," ersetzt")))</f>
        <v/>
      </c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44" t="str">
        <f>IF('AP-LIST_c9800'!C134="","",IF(LOWER('AP-LIST_ctvm'!C134)=LOWER('AP-LIST_c9800'!C134),"AP Migration CTVM &gt; c9800",CONCATENATE("AP ",'AP-LIST_ctvm'!C134," durch ",'AP-LIST_c9800'!C134," ersetzt")))</f>
        <v/>
      </c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44" t="str">
        <f>IF('AP-LIST_c9800'!C135="","",IF(LOWER('AP-LIST_ctvm'!C135)=LOWER('AP-LIST_c9800'!C135),"AP Migration CTVM &gt; c9800",CONCATENATE("AP ",'AP-LIST_ctvm'!C135," durch ",'AP-LIST_c9800'!C135," ersetzt")))</f>
        <v/>
      </c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44" t="str">
        <f>IF('AP-LIST_c9800'!C136="","",IF(LOWER('AP-LIST_ctvm'!C136)=LOWER('AP-LIST_c9800'!C136),"AP Migration CTVM &gt; c9800",CONCATENATE("AP ",'AP-LIST_ctvm'!C136," durch ",'AP-LIST_c9800'!C136," ersetzt")))</f>
        <v/>
      </c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44" t="str">
        <f>IF('AP-LIST_c9800'!C137="","",IF(LOWER('AP-LIST_ctvm'!C137)=LOWER('AP-LIST_c9800'!C137),"AP Migration CTVM &gt; c9800",CONCATENATE("AP ",'AP-LIST_ctvm'!C137," durch ",'AP-LIST_c9800'!C137," ersetzt")))</f>
        <v/>
      </c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44" t="str">
        <f>IF('AP-LIST_c9800'!C138="","",IF(LOWER('AP-LIST_ctvm'!C138)=LOWER('AP-LIST_c9800'!C138),"AP Migration CTVM &gt; c9800",CONCATENATE("AP ",'AP-LIST_ctvm'!C138," durch ",'AP-LIST_c9800'!C138," ersetzt")))</f>
        <v/>
      </c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44" t="str">
        <f>IF('AP-LIST_c9800'!C139="","",IF(LOWER('AP-LIST_ctvm'!C139)=LOWER('AP-LIST_c9800'!C139),"AP Migration CTVM &gt; c9800",CONCATENATE("AP ",'AP-LIST_ctvm'!C139," durch ",'AP-LIST_c9800'!C139," ersetzt")))</f>
        <v/>
      </c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44" t="str">
        <f>IF('AP-LIST_c9800'!C140="","",IF(LOWER('AP-LIST_ctvm'!C140)=LOWER('AP-LIST_c9800'!C140),"AP Migration CTVM &gt; c9800",CONCATENATE("AP ",'AP-LIST_ctvm'!C140," durch ",'AP-LIST_c9800'!C140," ersetzt")))</f>
        <v/>
      </c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44" t="str">
        <f>IF('AP-LIST_c9800'!C141="","",IF(LOWER('AP-LIST_ctvm'!C141)=LOWER('AP-LIST_c9800'!C141),"AP Migration CTVM &gt; c9800",CONCATENATE("AP ",'AP-LIST_ctvm'!C141," durch ",'AP-LIST_c9800'!C141," ersetzt")))</f>
        <v/>
      </c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44" t="str">
        <f>IF('AP-LIST_c9800'!C142="","",IF(LOWER('AP-LIST_ctvm'!C142)=LOWER('AP-LIST_c9800'!C142),"AP Migration CTVM &gt; c9800",CONCATENATE("AP ",'AP-LIST_ctvm'!C142," durch ",'AP-LIST_c9800'!C142," ersetzt")))</f>
        <v/>
      </c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44" t="str">
        <f>IF('AP-LIST_c9800'!C143="","",IF(LOWER('AP-LIST_ctvm'!C143)=LOWER('AP-LIST_c9800'!C143),"AP Migration CTVM &gt; c9800",CONCATENATE("AP ",'AP-LIST_ctvm'!C143," durch ",'AP-LIST_c9800'!C143," ersetzt")))</f>
        <v/>
      </c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44" t="str">
        <f>IF('AP-LIST_c9800'!C144="","",IF(LOWER('AP-LIST_ctvm'!C144)=LOWER('AP-LIST_c9800'!C144),"AP Migration CTVM &gt; c9800",CONCATENATE("AP ",'AP-LIST_ctvm'!C144," durch ",'AP-LIST_c9800'!C144," ersetzt")))</f>
        <v/>
      </c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44" t="str">
        <f>IF('AP-LIST_c9800'!C145="","",IF(LOWER('AP-LIST_ctvm'!C145)=LOWER('AP-LIST_c9800'!C145),"AP Migration CTVM &gt; c9800",CONCATENATE("AP ",'AP-LIST_ctvm'!C145," durch ",'AP-LIST_c9800'!C145," ersetzt")))</f>
        <v/>
      </c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44" t="str">
        <f>IF('AP-LIST_c9800'!C146="","",IF(LOWER('AP-LIST_ctvm'!C146)=LOWER('AP-LIST_c9800'!C146),"AP Migration CTVM &gt; c9800",CONCATENATE("AP ",'AP-LIST_ctvm'!C146," durch ",'AP-LIST_c9800'!C146," ersetzt")))</f>
        <v/>
      </c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44" t="str">
        <f>IF('AP-LIST_c9800'!C147="","",IF(LOWER('AP-LIST_ctvm'!C147)=LOWER('AP-LIST_c9800'!C147),"AP Migration CTVM &gt; c9800",CONCATENATE("AP ",'AP-LIST_ctvm'!C147," durch ",'AP-LIST_c9800'!C147," ersetzt")))</f>
        <v/>
      </c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44" t="str">
        <f>IF('AP-LIST_c9800'!C148="","",IF(LOWER('AP-LIST_ctvm'!C148)=LOWER('AP-LIST_c9800'!C148),"AP Migration CTVM &gt; c9800",CONCATENATE("AP ",'AP-LIST_ctvm'!C148," durch ",'AP-LIST_c9800'!C148," ersetzt")))</f>
        <v/>
      </c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44" t="str">
        <f>IF('AP-LIST_c9800'!C149="","",IF(LOWER('AP-LIST_ctvm'!C149)=LOWER('AP-LIST_c9800'!C149),"AP Migration CTVM &gt; c9800",CONCATENATE("AP ",'AP-LIST_ctvm'!C149," durch ",'AP-LIST_c9800'!C149," ersetzt")))</f>
        <v/>
      </c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44" t="str">
        <f>IF('AP-LIST_c9800'!C150="","",IF(LOWER('AP-LIST_ctvm'!C150)=LOWER('AP-LIST_c9800'!C150),"AP Migration CTVM &gt; c9800",CONCATENATE("AP ",'AP-LIST_ctvm'!C150," durch ",'AP-LIST_c9800'!C150," ersetzt")))</f>
        <v/>
      </c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44" t="str">
        <f>IF('AP-LIST_c9800'!C151="","",IF(LOWER('AP-LIST_ctvm'!C151)=LOWER('AP-LIST_c9800'!C151),"AP Migration CTVM &gt; c9800",CONCATENATE("AP ",'AP-LIST_ctvm'!C151," durch ",'AP-LIST_c9800'!C151," ersetzt")))</f>
        <v/>
      </c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44" t="str">
        <f>IF('AP-LIST_c9800'!C152="","",IF(LOWER('AP-LIST_ctvm'!C152)=LOWER('AP-LIST_c9800'!C152),"AP Migration CTVM &gt; c9800",CONCATENATE("AP ",'AP-LIST_ctvm'!C152," durch ",'AP-LIST_c9800'!C152," ersetzt")))</f>
        <v/>
      </c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44" t="str">
        <f>IF('AP-LIST_c9800'!C153="","",IF(LOWER('AP-LIST_ctvm'!C153)=LOWER('AP-LIST_c9800'!C153),"AP Migration CTVM &gt; c9800",CONCATENATE("AP ",'AP-LIST_ctvm'!C153," durch ",'AP-LIST_c9800'!C153," ersetzt")))</f>
        <v/>
      </c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44" t="str">
        <f>IF('AP-LIST_c9800'!C154="","",IF(LOWER('AP-LIST_ctvm'!C154)=LOWER('AP-LIST_c9800'!C154),"AP Migration CTVM &gt; c9800",CONCATENATE("AP ",'AP-LIST_ctvm'!C154," durch ",'AP-LIST_c9800'!C154," ersetzt")))</f>
        <v/>
      </c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44" t="str">
        <f>IF('AP-LIST_c9800'!C155="","",IF(LOWER('AP-LIST_ctvm'!C155)=LOWER('AP-LIST_c9800'!C155),"AP Migration CTVM &gt; c9800",CONCATENATE("AP ",'AP-LIST_ctvm'!C155," durch ",'AP-LIST_c9800'!C155," ersetzt")))</f>
        <v/>
      </c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44" t="str">
        <f>IF('AP-LIST_c9800'!C156="","",IF(LOWER('AP-LIST_ctvm'!C156)=LOWER('AP-LIST_c9800'!C156),"AP Migration CTVM &gt; c9800",CONCATENATE("AP ",'AP-LIST_ctvm'!C156," durch ",'AP-LIST_c9800'!C156," ersetzt")))</f>
        <v/>
      </c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44" t="str">
        <f>IF('AP-LIST_c9800'!C157="","",IF(LOWER('AP-LIST_ctvm'!C157)=LOWER('AP-LIST_c9800'!C157),"AP Migration CTVM &gt; c9800",CONCATENATE("AP ",'AP-LIST_ctvm'!C157," durch ",'AP-LIST_c9800'!C157," ersetzt")))</f>
        <v/>
      </c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44" t="str">
        <f>IF('AP-LIST_c9800'!C158="","",IF(LOWER('AP-LIST_ctvm'!C158)=LOWER('AP-LIST_c9800'!C158),"AP Migration CTVM &gt; c9800",CONCATENATE("AP ",'AP-LIST_ctvm'!C158," durch ",'AP-LIST_c9800'!C158," ersetzt")))</f>
        <v/>
      </c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44" t="str">
        <f>IF('AP-LIST_c9800'!C159="","",IF(LOWER('AP-LIST_ctvm'!C159)=LOWER('AP-LIST_c9800'!C159),"AP Migration CTVM &gt; c9800",CONCATENATE("AP ",'AP-LIST_ctvm'!C159," durch ",'AP-LIST_c9800'!C159," ersetzt")))</f>
        <v/>
      </c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44" t="str">
        <f>IF('AP-LIST_c9800'!C160="","",IF(LOWER('AP-LIST_ctvm'!C160)=LOWER('AP-LIST_c9800'!C160),"AP Migration CTVM &gt; c9800",CONCATENATE("AP ",'AP-LIST_ctvm'!C160," durch ",'AP-LIST_c9800'!C160," ersetzt")))</f>
        <v/>
      </c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44" t="str">
        <f>IF('AP-LIST_c9800'!C161="","",IF(LOWER('AP-LIST_ctvm'!C161)=LOWER('AP-LIST_c9800'!C161),"AP Migration CTVM &gt; c9800",CONCATENATE("AP ",'AP-LIST_ctvm'!C161," durch ",'AP-LIST_c9800'!C161," ersetzt")))</f>
        <v/>
      </c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44" t="str">
        <f>IF('AP-LIST_c9800'!C162="","",IF(LOWER('AP-LIST_ctvm'!C162)=LOWER('AP-LIST_c9800'!C162),"AP Migration CTVM &gt; c9800",CONCATENATE("AP ",'AP-LIST_ctvm'!C162," durch ",'AP-LIST_c9800'!C162," ersetzt")))</f>
        <v/>
      </c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44" t="str">
        <f>IF('AP-LIST_c9800'!C163="","",IF(LOWER('AP-LIST_ctvm'!C163)=LOWER('AP-LIST_c9800'!C163),"AP Migration CTVM &gt; c9800",CONCATENATE("AP ",'AP-LIST_ctvm'!C163," durch ",'AP-LIST_c9800'!C163," ersetzt")))</f>
        <v/>
      </c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44" t="str">
        <f>IF('AP-LIST_c9800'!C164="","",IF(LOWER('AP-LIST_ctvm'!C164)=LOWER('AP-LIST_c9800'!C164),"AP Migration CTVM &gt; c9800",CONCATENATE("AP ",'AP-LIST_ctvm'!C164," durch ",'AP-LIST_c9800'!C164," ersetzt")))</f>
        <v/>
      </c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44" t="str">
        <f>IF('AP-LIST_c9800'!C165="","",IF(LOWER('AP-LIST_ctvm'!C165)=LOWER('AP-LIST_c9800'!C165),"AP Migration CTVM &gt; c9800",CONCATENATE("AP ",'AP-LIST_ctvm'!C165," durch ",'AP-LIST_c9800'!C165," ersetzt")))</f>
        <v/>
      </c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44" t="str">
        <f>IF('AP-LIST_c9800'!C166="","",IF(LOWER('AP-LIST_ctvm'!C166)=LOWER('AP-LIST_c9800'!C166),"AP Migration CTVM &gt; c9800",CONCATENATE("AP ",'AP-LIST_ctvm'!C166," durch ",'AP-LIST_c9800'!C166," ersetzt")))</f>
        <v/>
      </c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44" t="str">
        <f>IF('AP-LIST_c9800'!C167="","",IF(LOWER('AP-LIST_ctvm'!C167)=LOWER('AP-LIST_c9800'!C167),"AP Migration CTVM &gt; c9800",CONCATENATE("AP ",'AP-LIST_ctvm'!C167," durch ",'AP-LIST_c9800'!C167," ersetzt")))</f>
        <v/>
      </c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44" t="str">
        <f>IF('AP-LIST_c9800'!C168="","",IF(LOWER('AP-LIST_ctvm'!C168)=LOWER('AP-LIST_c9800'!C168),"AP Migration CTVM &gt; c9800",CONCATENATE("AP ",'AP-LIST_ctvm'!C168," durch ",'AP-LIST_c9800'!C168," ersetzt")))</f>
        <v/>
      </c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44" t="str">
        <f>IF('AP-LIST_c9800'!C169="","",IF(LOWER('AP-LIST_ctvm'!C169)=LOWER('AP-LIST_c9800'!C169),"AP Migration CTVM &gt; c9800",CONCATENATE("AP ",'AP-LIST_ctvm'!C169," durch ",'AP-LIST_c9800'!C169," ersetzt")))</f>
        <v/>
      </c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44" t="str">
        <f>IF('AP-LIST_c9800'!C170="","",IF(LOWER('AP-LIST_ctvm'!C170)=LOWER('AP-LIST_c9800'!C170),"AP Migration CTVM &gt; c9800",CONCATENATE("AP ",'AP-LIST_ctvm'!C170," durch ",'AP-LIST_c9800'!C170," ersetzt")))</f>
        <v/>
      </c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44" t="str">
        <f>IF('AP-LIST_c9800'!C171="","",IF(LOWER('AP-LIST_ctvm'!C171)=LOWER('AP-LIST_c9800'!C171),"AP Migration CTVM &gt; c9800",CONCATENATE("AP ",'AP-LIST_ctvm'!C171," durch ",'AP-LIST_c9800'!C171," ersetzt")))</f>
        <v/>
      </c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44" t="str">
        <f>IF('AP-LIST_c9800'!C172="","",IF(LOWER('AP-LIST_ctvm'!C172)=LOWER('AP-LIST_c9800'!C172),"AP Migration CTVM &gt; c9800",CONCATENATE("AP ",'AP-LIST_ctvm'!C172," durch ",'AP-LIST_c9800'!C172," ersetzt")))</f>
        <v/>
      </c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44" t="str">
        <f>IF('AP-LIST_c9800'!C173="","",IF(LOWER('AP-LIST_ctvm'!C173)=LOWER('AP-LIST_c9800'!C173),"AP Migration CTVM &gt; c9800",CONCATENATE("AP ",'AP-LIST_ctvm'!C173," durch ",'AP-LIST_c9800'!C173," ersetzt")))</f>
        <v/>
      </c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44" t="str">
        <f>IF('AP-LIST_c9800'!C174="","",IF(LOWER('AP-LIST_ctvm'!C174)=LOWER('AP-LIST_c9800'!C174),"AP Migration CTVM &gt; c9800",CONCATENATE("AP ",'AP-LIST_ctvm'!C174," durch ",'AP-LIST_c9800'!C174," ersetzt")))</f>
        <v/>
      </c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44" t="str">
        <f>IF('AP-LIST_c9800'!C175="","",IF(LOWER('AP-LIST_ctvm'!C175)=LOWER('AP-LIST_c9800'!C175),"AP Migration CTVM &gt; c9800",CONCATENATE("AP ",'AP-LIST_ctvm'!C175," durch ",'AP-LIST_c9800'!C175," ersetzt")))</f>
        <v/>
      </c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44" t="str">
        <f>IF('AP-LIST_c9800'!C176="","",IF(LOWER('AP-LIST_ctvm'!C176)=LOWER('AP-LIST_c9800'!C176),"AP Migration CTVM &gt; c9800",CONCATENATE("AP ",'AP-LIST_ctvm'!C176," durch ",'AP-LIST_c9800'!C176," ersetzt")))</f>
        <v/>
      </c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44" t="str">
        <f>IF('AP-LIST_c9800'!C177="","",IF(LOWER('AP-LIST_ctvm'!C177)=LOWER('AP-LIST_c9800'!C177),"AP Migration CTVM &gt; c9800",CONCATENATE("AP ",'AP-LIST_ctvm'!C177," durch ",'AP-LIST_c9800'!C177," ersetzt")))</f>
        <v/>
      </c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44" t="str">
        <f>IF('AP-LIST_c9800'!C178="","",IF(LOWER('AP-LIST_ctvm'!C178)=LOWER('AP-LIST_c9800'!C178),"AP Migration CTVM &gt; c9800",CONCATENATE("AP ",'AP-LIST_ctvm'!C178," durch ",'AP-LIST_c9800'!C178," ersetzt")))</f>
        <v/>
      </c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44" t="str">
        <f>IF('AP-LIST_c9800'!C179="","",IF(LOWER('AP-LIST_ctvm'!C179)=LOWER('AP-LIST_c9800'!C179),"AP Migration CTVM &gt; c9800",CONCATENATE("AP ",'AP-LIST_ctvm'!C179," durch ",'AP-LIST_c9800'!C179," ersetzt")))</f>
        <v/>
      </c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44" t="str">
        <f>IF('AP-LIST_c9800'!C180="","",IF(LOWER('AP-LIST_ctvm'!C180)=LOWER('AP-LIST_c9800'!C180),"AP Migration CTVM &gt; c9800",CONCATENATE("AP ",'AP-LIST_ctvm'!C180," durch ",'AP-LIST_c9800'!C180," ersetzt")))</f>
        <v/>
      </c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44" t="str">
        <f>IF('AP-LIST_c9800'!C181="","",IF(LOWER('AP-LIST_ctvm'!C181)=LOWER('AP-LIST_c9800'!C181),"AP Migration CTVM &gt; c9800",CONCATENATE("AP ",'AP-LIST_ctvm'!C181," durch ",'AP-LIST_c9800'!C181," ersetzt")))</f>
        <v/>
      </c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44" t="str">
        <f>IF('AP-LIST_c9800'!C182="","",IF(LOWER('AP-LIST_ctvm'!C182)=LOWER('AP-LIST_c9800'!C182),"AP Migration CTVM &gt; c9800",CONCATENATE("AP ",'AP-LIST_ctvm'!C182," durch ",'AP-LIST_c9800'!C182," ersetzt")))</f>
        <v/>
      </c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44" t="str">
        <f>IF('AP-LIST_c9800'!C183="","",IF(LOWER('AP-LIST_ctvm'!C183)=LOWER('AP-LIST_c9800'!C183),"AP Migration CTVM &gt; c9800",CONCATENATE("AP ",'AP-LIST_ctvm'!C183," durch ",'AP-LIST_c9800'!C183," ersetzt")))</f>
        <v/>
      </c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44" t="str">
        <f>IF('AP-LIST_c9800'!C184="","",IF(LOWER('AP-LIST_ctvm'!C184)=LOWER('AP-LIST_c9800'!C184),"AP Migration CTVM &gt; c9800",CONCATENATE("AP ",'AP-LIST_ctvm'!C184," durch ",'AP-LIST_c9800'!C184," ersetzt")))</f>
        <v/>
      </c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44" t="str">
        <f>IF('AP-LIST_c9800'!C185="","",IF(LOWER('AP-LIST_ctvm'!C185)=LOWER('AP-LIST_c9800'!C185),"AP Migration CTVM &gt; c9800",CONCATENATE("AP ",'AP-LIST_ctvm'!C185," durch ",'AP-LIST_c9800'!C185," ersetzt")))</f>
        <v/>
      </c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44" t="str">
        <f>IF('AP-LIST_c9800'!C186="","",IF(LOWER('AP-LIST_ctvm'!C186)=LOWER('AP-LIST_c9800'!C186),"AP Migration CTVM &gt; c9800",CONCATENATE("AP ",'AP-LIST_ctvm'!C186," durch ",'AP-LIST_c9800'!C186," ersetzt")))</f>
        <v/>
      </c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44" t="str">
        <f>IF('AP-LIST_c9800'!C187="","",IF(LOWER('AP-LIST_ctvm'!C187)=LOWER('AP-LIST_c9800'!C187),"AP Migration CTVM &gt; c9800",CONCATENATE("AP ",'AP-LIST_ctvm'!C187," durch ",'AP-LIST_c9800'!C187," ersetzt")))</f>
        <v/>
      </c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44" t="str">
        <f>IF('AP-LIST_c9800'!C188="","",IF(LOWER('AP-LIST_ctvm'!C188)=LOWER('AP-LIST_c9800'!C188),"AP Migration CTVM &gt; c9800",CONCATENATE("AP ",'AP-LIST_ctvm'!C188," durch ",'AP-LIST_c9800'!C188," ersetzt")))</f>
        <v/>
      </c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44" t="str">
        <f>IF('AP-LIST_c9800'!C189="","",IF(LOWER('AP-LIST_ctvm'!C189)=LOWER('AP-LIST_c9800'!C189),"AP Migration CTVM &gt; c9800",CONCATENATE("AP ",'AP-LIST_ctvm'!C189," durch ",'AP-LIST_c9800'!C189," ersetzt")))</f>
        <v/>
      </c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44" t="str">
        <f>IF('AP-LIST_c9800'!C190="","",IF(LOWER('AP-LIST_ctvm'!C190)=LOWER('AP-LIST_c9800'!C190),"AP Migration CTVM &gt; c9800",CONCATENATE("AP ",'AP-LIST_ctvm'!C190," durch ",'AP-LIST_c9800'!C190," ersetzt")))</f>
        <v/>
      </c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44" t="str">
        <f>IF('AP-LIST_c9800'!C191="","",IF(LOWER('AP-LIST_ctvm'!C191)=LOWER('AP-LIST_c9800'!C191),"AP Migration CTVM &gt; c9800",CONCATENATE("AP ",'AP-LIST_ctvm'!C191," durch ",'AP-LIST_c9800'!C191," ersetzt")))</f>
        <v/>
      </c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44" t="str">
        <f>IF('AP-LIST_c9800'!C192="","",IF(LOWER('AP-LIST_ctvm'!C192)=LOWER('AP-LIST_c9800'!C192),"AP Migration CTVM &gt; c9800",CONCATENATE("AP ",'AP-LIST_ctvm'!C192," durch ",'AP-LIST_c9800'!C192," ersetzt")))</f>
        <v/>
      </c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44" t="str">
        <f>IF('AP-LIST_c9800'!C193="","",IF(LOWER('AP-LIST_ctvm'!C193)=LOWER('AP-LIST_c9800'!C193),"AP Migration CTVM &gt; c9800",CONCATENATE("AP ",'AP-LIST_ctvm'!C193," durch ",'AP-LIST_c9800'!C193," ersetzt")))</f>
        <v/>
      </c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44" t="str">
        <f>IF('AP-LIST_c9800'!C194="","",IF(LOWER('AP-LIST_ctvm'!C194)=LOWER('AP-LIST_c9800'!C194),"AP Migration CTVM &gt; c9800",CONCATENATE("AP ",'AP-LIST_ctvm'!C194," durch ",'AP-LIST_c9800'!C194," ersetzt")))</f>
        <v/>
      </c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44" t="str">
        <f>IF('AP-LIST_c9800'!C195="","",IF(LOWER('AP-LIST_ctvm'!C195)=LOWER('AP-LIST_c9800'!C195),"AP Migration CTVM &gt; c9800",CONCATENATE("AP ",'AP-LIST_ctvm'!C195," durch ",'AP-LIST_c9800'!C195," ersetzt")))</f>
        <v/>
      </c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44" t="str">
        <f>IF('AP-LIST_c9800'!C196="","",IF(LOWER('AP-LIST_ctvm'!C196)=LOWER('AP-LIST_c9800'!C196),"AP Migration CTVM &gt; c9800",CONCATENATE("AP ",'AP-LIST_ctvm'!C196," durch ",'AP-LIST_c9800'!C196," ersetzt")))</f>
        <v/>
      </c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44" t="str">
        <f>IF('AP-LIST_c9800'!C197="","",IF(LOWER('AP-LIST_ctvm'!C197)=LOWER('AP-LIST_c9800'!C197),"AP Migration CTVM &gt; c9800",CONCATENATE("AP ",'AP-LIST_ctvm'!C197," durch ",'AP-LIST_c9800'!C197," ersetzt")))</f>
        <v/>
      </c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44" t="str">
        <f>IF('AP-LIST_c9800'!C198="","",IF(LOWER('AP-LIST_ctvm'!C198)=LOWER('AP-LIST_c9800'!C198),"AP Migration CTVM &gt; c9800",CONCATENATE("AP ",'AP-LIST_ctvm'!C198," durch ",'AP-LIST_c9800'!C198," ersetzt")))</f>
        <v/>
      </c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44" t="str">
        <f>IF('AP-LIST_c9800'!C199="","",IF(LOWER('AP-LIST_ctvm'!C199)=LOWER('AP-LIST_c9800'!C199),"AP Migration CTVM &gt; c9800",CONCATENATE("AP ",'AP-LIST_ctvm'!C199," durch ",'AP-LIST_c9800'!C199," ersetzt")))</f>
        <v/>
      </c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44" t="str">
        <f>IF('AP-LIST_c9800'!C200="","",IF(LOWER('AP-LIST_ctvm'!C200)=LOWER('AP-LIST_c9800'!C200),"AP Migration CTVM &gt; c9800",CONCATENATE("AP ",'AP-LIST_ctvm'!C200," durch ",'AP-LIST_c9800'!C200," ersetzt")))</f>
        <v/>
      </c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44" t="str">
        <f>IF('AP-LIST_c9800'!C201="","",IF(LOWER('AP-LIST_ctvm'!C201)=LOWER('AP-LIST_c9800'!C201),"AP Migration CTVM &gt; c9800",CONCATENATE("AP ",'AP-LIST_ctvm'!C201," durch ",'AP-LIST_c9800'!C201," ersetzt")))</f>
        <v/>
      </c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44" t="str">
        <f>IF('AP-LIST_c9800'!C202="","",IF(LOWER('AP-LIST_ctvm'!C202)=LOWER('AP-LIST_c9800'!C202),"AP Migration CTVM &gt; c9800",CONCATENATE("AP ",'AP-LIST_ctvm'!C202," durch ",'AP-LIST_c9800'!C202," ersetzt")))</f>
        <v/>
      </c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44" t="str">
        <f>IF('AP-LIST_c9800'!C203="","",IF(LOWER('AP-LIST_ctvm'!C203)=LOWER('AP-LIST_c9800'!C203),"AP Migration CTVM &gt; c9800",CONCATENATE("AP ",'AP-LIST_ctvm'!C203," durch ",'AP-LIST_c9800'!C203," ersetzt")))</f>
        <v/>
      </c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44" t="str">
        <f>IF('AP-LIST_c9800'!C204="","",IF(LOWER('AP-LIST_ctvm'!C204)=LOWER('AP-LIST_c9800'!C204),"AP Migration CTVM &gt; c9800",CONCATENATE("AP ",'AP-LIST_ctvm'!C204," durch ",'AP-LIST_c9800'!C204," ersetzt")))</f>
        <v/>
      </c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44" t="str">
        <f>IF('AP-LIST_c9800'!C205="","",IF(LOWER('AP-LIST_ctvm'!C205)=LOWER('AP-LIST_c9800'!C205),"AP Migration CTVM &gt; c9800",CONCATENATE("AP ",'AP-LIST_ctvm'!C205," durch ",'AP-LIST_c9800'!C205," ersetzt")))</f>
        <v/>
      </c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44" t="str">
        <f>IF('AP-LIST_c9800'!C206="","",IF(LOWER('AP-LIST_ctvm'!C206)=LOWER('AP-LIST_c9800'!C206),"AP Migration CTVM &gt; c9800",CONCATENATE("AP ",'AP-LIST_ctvm'!C206," durch ",'AP-LIST_c9800'!C206," ersetzt")))</f>
        <v/>
      </c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44" t="str">
        <f>IF('AP-LIST_c9800'!C207="","",IF(LOWER('AP-LIST_ctvm'!C207)=LOWER('AP-LIST_c9800'!C207),"AP Migration CTVM &gt; c9800",CONCATENATE("AP ",'AP-LIST_ctvm'!C207," durch ",'AP-LIST_c9800'!C207," ersetzt")))</f>
        <v/>
      </c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44" t="str">
        <f>IF('AP-LIST_c9800'!C208="","",IF(LOWER('AP-LIST_ctvm'!C208)=LOWER('AP-LIST_c9800'!C208),"AP Migration CTVM &gt; c9800",CONCATENATE("AP ",'AP-LIST_ctvm'!C208," durch ",'AP-LIST_c9800'!C208," ersetzt")))</f>
        <v/>
      </c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44" t="str">
        <f>IF('AP-LIST_c9800'!C209="","",IF(LOWER('AP-LIST_ctvm'!C209)=LOWER('AP-LIST_c9800'!C209),"AP Migration CTVM &gt; c9800",CONCATENATE("AP ",'AP-LIST_ctvm'!C209," durch ",'AP-LIST_c9800'!C209," ersetzt")))</f>
        <v/>
      </c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44" t="str">
        <f>IF('AP-LIST_c9800'!C210="","",IF(LOWER('AP-LIST_ctvm'!C210)=LOWER('AP-LIST_c9800'!C210),"AP Migration CTVM &gt; c9800",CONCATENATE("AP ",'AP-LIST_ctvm'!C210," durch ",'AP-LIST_c9800'!C210," ersetzt")))</f>
        <v/>
      </c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44" t="str">
        <f>IF('AP-LIST_c9800'!C211="","",IF(LOWER('AP-LIST_ctvm'!C211)=LOWER('AP-LIST_c9800'!C211),"AP Migration CTVM &gt; c9800",CONCATENATE("AP ",'AP-LIST_ctvm'!C211," durch ",'AP-LIST_c9800'!C211," ersetzt")))</f>
        <v/>
      </c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44" t="str">
        <f>IF('AP-LIST_c9800'!C212="","",IF(LOWER('AP-LIST_ctvm'!C212)=LOWER('AP-LIST_c9800'!C212),"AP Migration CTVM &gt; c9800",CONCATENATE("AP ",'AP-LIST_ctvm'!C212," durch ",'AP-LIST_c9800'!C212," ersetzt")))</f>
        <v/>
      </c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44" t="str">
        <f>IF('AP-LIST_c9800'!C213="","",IF(LOWER('AP-LIST_ctvm'!C213)=LOWER('AP-LIST_c9800'!C213),"AP Migration CTVM &gt; c9800",CONCATENATE("AP ",'AP-LIST_ctvm'!C213," durch ",'AP-LIST_c9800'!C213," ersetzt")))</f>
        <v/>
      </c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44" t="str">
        <f>IF('AP-LIST_c9800'!C214="","",IF(LOWER('AP-LIST_ctvm'!C214)=LOWER('AP-LIST_c9800'!C214),"AP Migration CTVM &gt; c9800",CONCATENATE("AP ",'AP-LIST_ctvm'!C214," durch ",'AP-LIST_c9800'!C214," ersetzt")))</f>
        <v/>
      </c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44" t="str">
        <f>IF('AP-LIST_c9800'!C215="","",IF(LOWER('AP-LIST_ctvm'!C215)=LOWER('AP-LIST_c9800'!C215),"AP Migration CTVM &gt; c9800",CONCATENATE("AP ",'AP-LIST_ctvm'!C215," durch ",'AP-LIST_c9800'!C215," ersetzt")))</f>
        <v/>
      </c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44" t="str">
        <f>IF('AP-LIST_c9800'!C216="","",IF(LOWER('AP-LIST_ctvm'!C216)=LOWER('AP-LIST_c9800'!C216),"AP Migration CTVM &gt; c9800",CONCATENATE("AP ",'AP-LIST_ctvm'!C216," durch ",'AP-LIST_c9800'!C216," ersetzt")))</f>
        <v/>
      </c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44" t="str">
        <f>IF('AP-LIST_c9800'!C217="","",IF(LOWER('AP-LIST_ctvm'!C217)=LOWER('AP-LIST_c9800'!C217),"AP Migration CTVM &gt; c9800",CONCATENATE("AP ",'AP-LIST_ctvm'!C217," durch ",'AP-LIST_c9800'!C217," ersetzt")))</f>
        <v/>
      </c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44" t="str">
        <f>IF('AP-LIST_c9800'!C218="","",IF(LOWER('AP-LIST_ctvm'!C218)=LOWER('AP-LIST_c9800'!C218),"AP Migration CTVM &gt; c9800",CONCATENATE("AP ",'AP-LIST_ctvm'!C218," durch ",'AP-LIST_c9800'!C218," ersetzt")))</f>
        <v/>
      </c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44" t="str">
        <f>IF('AP-LIST_c9800'!C219="","",IF(LOWER('AP-LIST_ctvm'!C219)=LOWER('AP-LIST_c9800'!C219),"AP Migration CTVM &gt; c9800",CONCATENATE("AP ",'AP-LIST_ctvm'!C219," durch ",'AP-LIST_c9800'!C219," ersetzt")))</f>
        <v/>
      </c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44" t="str">
        <f>IF('AP-LIST_c9800'!C220="","",IF(LOWER('AP-LIST_ctvm'!C220)=LOWER('AP-LIST_c9800'!C220),"AP Migration CTVM &gt; c9800",CONCATENATE("AP ",'AP-LIST_ctvm'!C220," durch ",'AP-LIST_c9800'!C220," ersetzt")))</f>
        <v/>
      </c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44" t="str">
        <f>IF('AP-LIST_c9800'!C221="","",IF(LOWER('AP-LIST_ctvm'!C221)=LOWER('AP-LIST_c9800'!C221),"AP Migration CTVM &gt; c9800",CONCATENATE("AP ",'AP-LIST_ctvm'!C221," durch ",'AP-LIST_c9800'!C221," ersetzt")))</f>
        <v/>
      </c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44" t="str">
        <f>IF('AP-LIST_c9800'!C222="","",IF(LOWER('AP-LIST_ctvm'!C222)=LOWER('AP-LIST_c9800'!C222),"AP Migration CTVM &gt; c9800",CONCATENATE("AP ",'AP-LIST_ctvm'!C222," durch ",'AP-LIST_c9800'!C222," ersetzt")))</f>
        <v/>
      </c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44" t="str">
        <f>IF('AP-LIST_c9800'!C223="","",IF(LOWER('AP-LIST_ctvm'!C223)=LOWER('AP-LIST_c9800'!C223),"AP Migration CTVM &gt; c9800",CONCATENATE("AP ",'AP-LIST_ctvm'!C223," durch ",'AP-LIST_c9800'!C223," ersetzt")))</f>
        <v/>
      </c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44" t="str">
        <f>IF('AP-LIST_c9800'!C224="","",IF(LOWER('AP-LIST_ctvm'!C224)=LOWER('AP-LIST_c9800'!C224),"AP Migration CTVM &gt; c9800",CONCATENATE("AP ",'AP-LIST_ctvm'!C224," durch ",'AP-LIST_c9800'!C224," ersetzt")))</f>
        <v/>
      </c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44" t="str">
        <f>IF('AP-LIST_c9800'!C225="","",IF(LOWER('AP-LIST_ctvm'!C225)=LOWER('AP-LIST_c9800'!C225),"AP Migration CTVM &gt; c9800",CONCATENATE("AP ",'AP-LIST_ctvm'!C225," durch ",'AP-LIST_c9800'!C225," ersetzt")))</f>
        <v/>
      </c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44" t="str">
        <f>IF('AP-LIST_c9800'!C226="","",IF(LOWER('AP-LIST_ctvm'!C226)=LOWER('AP-LIST_c9800'!C226),"AP Migration CTVM &gt; c9800",CONCATENATE("AP ",'AP-LIST_ctvm'!C226," durch ",'AP-LIST_c9800'!C226," ersetzt")))</f>
        <v/>
      </c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44" t="str">
        <f>IF('AP-LIST_c9800'!C227="","",IF(LOWER('AP-LIST_ctvm'!C227)=LOWER('AP-LIST_c9800'!C227),"AP Migration CTVM &gt; c9800",CONCATENATE("AP ",'AP-LIST_ctvm'!C227," durch ",'AP-LIST_c9800'!C227," ersetzt")))</f>
        <v/>
      </c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44" t="str">
        <f>IF('AP-LIST_c9800'!C228="","",IF(LOWER('AP-LIST_ctvm'!C228)=LOWER('AP-LIST_c9800'!C228),"AP Migration CTVM &gt; c9800",CONCATENATE("AP ",'AP-LIST_ctvm'!C228," durch ",'AP-LIST_c9800'!C228," ersetzt")))</f>
        <v/>
      </c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44" t="str">
        <f>IF('AP-LIST_c9800'!C229="","",IF(LOWER('AP-LIST_ctvm'!C229)=LOWER('AP-LIST_c9800'!C229),"AP Migration CTVM &gt; c9800",CONCATENATE("AP ",'AP-LIST_ctvm'!C229," durch ",'AP-LIST_c9800'!C229," ersetzt")))</f>
        <v/>
      </c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44" t="str">
        <f>IF('AP-LIST_c9800'!C230="","",IF(LOWER('AP-LIST_ctvm'!C230)=LOWER('AP-LIST_c9800'!C230),"AP Migration CTVM &gt; c9800",CONCATENATE("AP ",'AP-LIST_ctvm'!C230," durch ",'AP-LIST_c9800'!C230," ersetzt")))</f>
        <v/>
      </c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44" t="str">
        <f>IF('AP-LIST_c9800'!C231="","",IF(LOWER('AP-LIST_ctvm'!C231)=LOWER('AP-LIST_c9800'!C231),"AP Migration CTVM &gt; c9800",CONCATENATE("AP ",'AP-LIST_ctvm'!C231," durch ",'AP-LIST_c9800'!C231," ersetzt")))</f>
        <v/>
      </c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44" t="str">
        <f>IF('AP-LIST_c9800'!C232="","",IF(LOWER('AP-LIST_ctvm'!C232)=LOWER('AP-LIST_c9800'!C232),"AP Migration CTVM &gt; c9800",CONCATENATE("AP ",'AP-LIST_ctvm'!C232," durch ",'AP-LIST_c9800'!C232," ersetzt")))</f>
        <v/>
      </c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44" t="str">
        <f>IF('AP-LIST_c9800'!C233="","",IF(LOWER('AP-LIST_ctvm'!C233)=LOWER('AP-LIST_c9800'!C233),"AP Migration CTVM &gt; c9800",CONCATENATE("AP ",'AP-LIST_ctvm'!C233," durch ",'AP-LIST_c9800'!C233," ersetzt")))</f>
        <v/>
      </c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44" t="str">
        <f>IF('AP-LIST_c9800'!C234="","",IF(LOWER('AP-LIST_ctvm'!C234)=LOWER('AP-LIST_c9800'!C234),"AP Migration CTVM &gt; c9800",CONCATENATE("AP ",'AP-LIST_ctvm'!C234," durch ",'AP-LIST_c9800'!C234," ersetzt")))</f>
        <v/>
      </c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44" t="str">
        <f>IF('AP-LIST_c9800'!C235="","",IF(LOWER('AP-LIST_ctvm'!C235)=LOWER('AP-LIST_c9800'!C235),"AP Migration CTVM &gt; c9800",CONCATENATE("AP ",'AP-LIST_ctvm'!C235," durch ",'AP-LIST_c9800'!C235," ersetzt")))</f>
        <v/>
      </c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44" t="str">
        <f>IF('AP-LIST_c9800'!C236="","",IF(LOWER('AP-LIST_ctvm'!C236)=LOWER('AP-LIST_c9800'!C236),"AP Migration CTVM &gt; c9800",CONCATENATE("AP ",'AP-LIST_ctvm'!C236," durch ",'AP-LIST_c9800'!C236," ersetzt")))</f>
        <v/>
      </c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44" t="str">
        <f>IF('AP-LIST_c9800'!C237="","",IF(LOWER('AP-LIST_ctvm'!C237)=LOWER('AP-LIST_c9800'!C237),"AP Migration CTVM &gt; c9800",CONCATENATE("AP ",'AP-LIST_ctvm'!C237," durch ",'AP-LIST_c9800'!C237," ersetzt")))</f>
        <v/>
      </c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44" t="str">
        <f>IF('AP-LIST_c9800'!C238="","",IF(LOWER('AP-LIST_ctvm'!C238)=LOWER('AP-LIST_c9800'!C238),"AP Migration CTVM &gt; c9800",CONCATENATE("AP ",'AP-LIST_ctvm'!C238," durch ",'AP-LIST_c9800'!C238," ersetzt")))</f>
        <v/>
      </c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44" t="str">
        <f>IF('AP-LIST_c9800'!C239="","",IF(LOWER('AP-LIST_ctvm'!C239)=LOWER('AP-LIST_c9800'!C239),"AP Migration CTVM &gt; c9800",CONCATENATE("AP ",'AP-LIST_ctvm'!C239," durch ",'AP-LIST_c9800'!C239," ersetzt")))</f>
        <v/>
      </c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44" t="str">
        <f>IF('AP-LIST_c9800'!C240="","",IF(LOWER('AP-LIST_ctvm'!C240)=LOWER('AP-LIST_c9800'!C240),"AP Migration CTVM &gt; c9800",CONCATENATE("AP ",'AP-LIST_ctvm'!C240," durch ",'AP-LIST_c9800'!C240," ersetzt")))</f>
        <v/>
      </c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44" t="str">
        <f>IF('AP-LIST_c9800'!C241="","",IF(LOWER('AP-LIST_ctvm'!C241)=LOWER('AP-LIST_c9800'!C241),"AP Migration CTVM &gt; c9800",CONCATENATE("AP ",'AP-LIST_ctvm'!C241," durch ",'AP-LIST_c9800'!C241," ersetzt")))</f>
        <v/>
      </c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44" t="str">
        <f>IF('AP-LIST_c9800'!C242="","",IF(LOWER('AP-LIST_ctvm'!C242)=LOWER('AP-LIST_c9800'!C242),"AP Migration CTVM &gt; c9800",CONCATENATE("AP ",'AP-LIST_ctvm'!C242," durch ",'AP-LIST_c9800'!C242," ersetzt")))</f>
        <v/>
      </c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44" t="str">
        <f>IF('AP-LIST_c9800'!C243="","",IF(LOWER('AP-LIST_ctvm'!C243)=LOWER('AP-LIST_c9800'!C243),"AP Migration CTVM &gt; c9800",CONCATENATE("AP ",'AP-LIST_ctvm'!C243," durch ",'AP-LIST_c9800'!C243," ersetzt")))</f>
        <v/>
      </c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44" t="str">
        <f>IF('AP-LIST_c9800'!C244="","",IF(LOWER('AP-LIST_ctvm'!C244)=LOWER('AP-LIST_c9800'!C244),"AP Migration CTVM &gt; c9800",CONCATENATE("AP ",'AP-LIST_ctvm'!C244," durch ",'AP-LIST_c9800'!C244," ersetzt")))</f>
        <v/>
      </c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44" t="str">
        <f>IF('AP-LIST_c9800'!C245="","",IF(LOWER('AP-LIST_ctvm'!C245)=LOWER('AP-LIST_c9800'!C245),"AP Migration CTVM &gt; c9800",CONCATENATE("AP ",'AP-LIST_ctvm'!C245," durch ",'AP-LIST_c9800'!C245," ersetzt")))</f>
        <v/>
      </c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44" t="str">
        <f>IF('AP-LIST_c9800'!C246="","",IF(LOWER('AP-LIST_ctvm'!C246)=LOWER('AP-LIST_c9800'!C246),"AP Migration CTVM &gt; c9800",CONCATENATE("AP ",'AP-LIST_ctvm'!C246," durch ",'AP-LIST_c9800'!C246," ersetzt")))</f>
        <v/>
      </c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44" t="str">
        <f>IF('AP-LIST_c9800'!C247="","",IF(LOWER('AP-LIST_ctvm'!C247)=LOWER('AP-LIST_c9800'!C247),"AP Migration CTVM &gt; c9800",CONCATENATE("AP ",'AP-LIST_ctvm'!C247," durch ",'AP-LIST_c9800'!C247," ersetzt")))</f>
        <v/>
      </c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44" t="str">
        <f>IF('AP-LIST_c9800'!C248="","",IF(LOWER('AP-LIST_ctvm'!C248)=LOWER('AP-LIST_c9800'!C248),"AP Migration CTVM &gt; c9800",CONCATENATE("AP ",'AP-LIST_ctvm'!C248," durch ",'AP-LIST_c9800'!C248," ersetzt")))</f>
        <v/>
      </c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44" t="str">
        <f>IF('AP-LIST_c9800'!C249="","",IF(LOWER('AP-LIST_ctvm'!C249)=LOWER('AP-LIST_c9800'!C249),"AP Migration CTVM &gt; c9800",CONCATENATE("AP ",'AP-LIST_ctvm'!C249," durch ",'AP-LIST_c9800'!C249," ersetzt")))</f>
        <v/>
      </c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44" t="str">
        <f>IF('AP-LIST_c9800'!C250="","",IF(LOWER('AP-LIST_ctvm'!C250)=LOWER('AP-LIST_c9800'!C250),"AP Migration CTVM &gt; c9800",CONCATENATE("AP ",'AP-LIST_ctvm'!C250," durch ",'AP-LIST_c9800'!C250," ersetzt")))</f>
        <v/>
      </c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44" t="str">
        <f>IF('AP-LIST_c9800'!C251="","",IF(LOWER('AP-LIST_ctvm'!C251)=LOWER('AP-LIST_c9800'!C251),"AP Migration CTVM &gt; c9800",CONCATENATE("AP ",'AP-LIST_ctvm'!C251," durch ",'AP-LIST_c9800'!C251," ersetzt")))</f>
        <v/>
      </c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44" t="str">
        <f>IF('AP-LIST_c9800'!C252="","",IF(LOWER('AP-LIST_ctvm'!C252)=LOWER('AP-LIST_c9800'!C252),"AP Migration CTVM &gt; c9800",CONCATENATE("AP ",'AP-LIST_ctvm'!C252," durch ",'AP-LIST_c9800'!C252," ersetzt")))</f>
        <v/>
      </c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44" t="str">
        <f>IF('AP-LIST_c9800'!C253="","",IF(LOWER('AP-LIST_ctvm'!C253)=LOWER('AP-LIST_c9800'!C253),"AP Migration CTVM &gt; c9800",CONCATENATE("AP ",'AP-LIST_ctvm'!C253," durch ",'AP-LIST_c9800'!C253," ersetzt")))</f>
        <v/>
      </c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44" t="str">
        <f>IF('AP-LIST_c9800'!C254="","",IF(LOWER('AP-LIST_ctvm'!C254)=LOWER('AP-LIST_c9800'!C254),"AP Migration CTVM &gt; c9800",CONCATENATE("AP ",'AP-LIST_ctvm'!C254," durch ",'AP-LIST_c9800'!C254," ersetzt")))</f>
        <v/>
      </c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44" t="str">
        <f>IF('AP-LIST_c9800'!C255="","",IF(LOWER('AP-LIST_ctvm'!C255)=LOWER('AP-LIST_c9800'!C255),"AP Migration CTVM &gt; c9800",CONCATENATE("AP ",'AP-LIST_ctvm'!C255," durch ",'AP-LIST_c9800'!C255," ersetzt")))</f>
        <v/>
      </c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44" t="str">
        <f>IF('AP-LIST_c9800'!C256="","",IF(LOWER('AP-LIST_ctvm'!C256)=LOWER('AP-LIST_c9800'!C256),"AP Migration CTVM &gt; c9800",CONCATENATE("AP ",'AP-LIST_ctvm'!C256," durch ",'AP-LIST_c9800'!C256," ersetzt")))</f>
        <v/>
      </c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44" t="str">
        <f>IF('AP-LIST_c9800'!C257="","",IF(LOWER('AP-LIST_ctvm'!C257)=LOWER('AP-LIST_c9800'!C257),"AP Migration CTVM &gt; c9800",CONCATENATE("AP ",'AP-LIST_ctvm'!C257," durch ",'AP-LIST_c9800'!C257," ersetzt")))</f>
        <v/>
      </c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1481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de0863swlc20002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10.251.138.195 255.255.255.0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10.251.138.1</v>
      </c>
    </row>
    <row r="35" spans="1:1">
      <c r="A35" s="82" t="str">
        <f>CONCATENATE("ip route 0.0.0.0 0.0.0.0 ",var_if_wlc_mgmt," ",var_gw_v1)</f>
        <v>ip route 0.0.0.0 0.0.0.0 gigabitEthernet 2 10.251.138.1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6" sqref="A6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1480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10.251.138.1 255.255.255.0</v>
      </c>
    </row>
    <row r="7" spans="1:1">
      <c r="A7" s="85" t="s">
        <v>1474</v>
      </c>
    </row>
    <row r="8" spans="1:1">
      <c r="A8" s="85" t="str">
        <f>CONCATENATE("ip address ",var_gw_v511," ",var_mask_v511)</f>
        <v>ip address 10.248.138.1 255.255.255.0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172.16.138.1 255.255.255.0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10.249.138.1 255.255.255.0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10.250.138.1 255.255.255.0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10.251.138.1 10.251.138.10</v>
      </c>
    </row>
    <row r="18" spans="1:1">
      <c r="A18" s="85" t="str">
        <f>CONCATENATE("ip dhcp excluded-address ",var_net_v1,"190 ",var_net_v1,"254")</f>
        <v>ip dhcp excluded-address 10.251.138.190 10.251.138.254</v>
      </c>
    </row>
    <row r="19" spans="1:1">
      <c r="A19" s="85" t="str">
        <f>CONCATENATE("ip dhcp excluded-address ",var_net_v511,"1 ",var_net_v511,"10")</f>
        <v>ip dhcp excluded-address 10.248.138.1 10.248.138.10</v>
      </c>
    </row>
    <row r="20" spans="1:1">
      <c r="A20" s="85" t="str">
        <f>CONCATENATE("ip dhcp excluded-address ",var_net_v511,"190 ",var_net_v511,"254")</f>
        <v>ip dhcp excluded-address 10.248.138.190 10.248.138.254</v>
      </c>
    </row>
    <row r="21" spans="1:1">
      <c r="A21" s="85" t="str">
        <f>CONCATENATE("ip dhcp excluded-address ",var_net_v512,"1 ",var_net_v512,"10")</f>
        <v>ip dhcp excluded-address 172.16.138.1 172.16.138.10</v>
      </c>
    </row>
    <row r="22" spans="1:1">
      <c r="A22" s="85" t="str">
        <f>CONCATENATE("ip dhcp excluded-address ",var_net_v512,"190 ",var_net_v512,"254")</f>
        <v>ip dhcp excluded-address 172.16.138.190 172.16.138.254</v>
      </c>
    </row>
    <row r="23" spans="1:1">
      <c r="A23" s="85" t="str">
        <f>CONCATENATE("ip dhcp excluded-address ",var_net_v513,"1 ",var_net_v513,"10")</f>
        <v>ip dhcp excluded-address 10.249.138.1 10.249.138.10</v>
      </c>
    </row>
    <row r="24" spans="1:1">
      <c r="A24" s="85" t="str">
        <f>CONCATENATE("ip dhcp excluded-address ",var_net_v513,"190 ",var_net_v513,"254")</f>
        <v>ip dhcp excluded-address 10.249.138.190 10.249.138.254</v>
      </c>
    </row>
    <row r="25" spans="1:1">
      <c r="A25" s="85" t="str">
        <f>CONCATENATE("ip dhcp excluded-address ",var_net_v514,"1 ",var_net_v514,"10")</f>
        <v>ip dhcp excluded-address 10.250.138.1 10.250.138.10</v>
      </c>
    </row>
    <row r="26" spans="1:1">
      <c r="A26" s="85" t="str">
        <f>CONCATENATE("ip dhcp excluded-address ",var_net_v514,"190 ",var_net_v514,"254")</f>
        <v>ip dhcp excluded-address 10.250.138.190 10.250.138.254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10.251.138.0 255.255.255.0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10.251.138.1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1475</v>
      </c>
    </row>
    <row r="39" spans="1:1">
      <c r="A39" s="85" t="s">
        <v>1476</v>
      </c>
    </row>
    <row r="40" spans="1:1">
      <c r="A40" s="85" t="str">
        <f>CONCATENATE("network ",var_net_v511,"0 ",var_mask_v511)</f>
        <v>network 10.248.138.0 255.255.255.0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10.248.138.1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172.16.138.0 255.255.255.0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172.16.138.1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10.249.138.0 255.255.255.0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10.249.138.1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10.250.138.0 255.255.255.0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10.250.138.1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9" sqref="A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1473</v>
      </c>
    </row>
    <row r="2" spans="1:1">
      <c r="A2" s="69" t="s">
        <v>1298</v>
      </c>
    </row>
    <row r="3" spans="1:1">
      <c r="A3" s="6" t="s">
        <v>1401</v>
      </c>
    </row>
    <row r="4" spans="1:1">
      <c r="A4" s="6" t="s">
        <v>1402</v>
      </c>
    </row>
    <row r="5" spans="1:1">
      <c r="A5" s="6" t="s">
        <v>1403</v>
      </c>
    </row>
    <row r="6" spans="1:1">
      <c r="A6" s="6" t="s">
        <v>1098</v>
      </c>
    </row>
    <row r="7" spans="1:1">
      <c r="A7" s="6" t="s">
        <v>1404</v>
      </c>
    </row>
    <row r="8" spans="1:1">
      <c r="A8" s="6" t="s">
        <v>1405</v>
      </c>
    </row>
    <row r="9" spans="1:1">
      <c r="A9" s="6" t="s">
        <v>1406</v>
      </c>
    </row>
    <row r="10" spans="1:1">
      <c r="A10" s="6" t="s">
        <v>1407</v>
      </c>
    </row>
    <row r="11" spans="1:1">
      <c r="A11" s="6" t="s">
        <v>1400</v>
      </c>
    </row>
    <row r="12" spans="1:1">
      <c r="A12" s="60" t="str">
        <f>CONCATENATE("hostname network-",var_nl)</f>
        <v>hostname network-863</v>
      </c>
    </row>
    <row r="13" spans="1:1">
      <c r="A13" s="6" t="s">
        <v>1400</v>
      </c>
    </row>
    <row r="14" spans="1:1">
      <c r="A14" s="6" t="s">
        <v>1408</v>
      </c>
    </row>
    <row r="15" spans="1:1">
      <c r="A15" s="6" t="s">
        <v>1409</v>
      </c>
    </row>
    <row r="16" spans="1:1">
      <c r="A16" s="6" t="s">
        <v>1400</v>
      </c>
    </row>
    <row r="17" spans="1:1">
      <c r="A17" s="6" t="s">
        <v>1400</v>
      </c>
    </row>
    <row r="18" spans="1:1">
      <c r="A18" s="6" t="s">
        <v>1463</v>
      </c>
    </row>
    <row r="19" spans="1:1">
      <c r="A19" s="6" t="s">
        <v>1400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1400</v>
      </c>
    </row>
    <row r="23" spans="1:1">
      <c r="A23" s="6" t="s">
        <v>1400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1400</v>
      </c>
    </row>
    <row r="27" spans="1:1">
      <c r="A27" s="6" t="s">
        <v>1119</v>
      </c>
    </row>
    <row r="28" spans="1:1">
      <c r="A28" s="6" t="s">
        <v>1410</v>
      </c>
    </row>
    <row r="29" spans="1:1">
      <c r="A29" s="6" t="s">
        <v>1100</v>
      </c>
    </row>
    <row r="30" spans="1:1">
      <c r="A30" s="6" t="s">
        <v>1411</v>
      </c>
    </row>
    <row r="31" spans="1:1">
      <c r="A31" s="6" t="s">
        <v>1400</v>
      </c>
    </row>
    <row r="32" spans="1:1">
      <c r="A32" s="6" t="s">
        <v>1319</v>
      </c>
    </row>
    <row r="33" spans="1:1">
      <c r="A33" s="6" t="s">
        <v>1400</v>
      </c>
    </row>
    <row r="34" spans="1:1">
      <c r="A34" s="6" t="s">
        <v>1464</v>
      </c>
    </row>
    <row r="35" spans="1:1">
      <c r="A35" s="6" t="s">
        <v>1400</v>
      </c>
    </row>
    <row r="36" spans="1:1">
      <c r="A36" s="6" t="s">
        <v>1412</v>
      </c>
    </row>
    <row r="37" spans="1:1">
      <c r="A37" s="6" t="s">
        <v>1400</v>
      </c>
    </row>
    <row r="38" spans="1:1">
      <c r="A38" s="6" t="s">
        <v>1413</v>
      </c>
    </row>
    <row r="39" spans="1:1">
      <c r="A39" s="6" t="s">
        <v>1400</v>
      </c>
    </row>
    <row r="40" spans="1:1">
      <c r="A40" s="6" t="s">
        <v>1415</v>
      </c>
    </row>
    <row r="41" spans="1:1">
      <c r="A41" s="6" t="s">
        <v>1400</v>
      </c>
    </row>
    <row r="42" spans="1:1">
      <c r="A42" s="6" t="s">
        <v>1097</v>
      </c>
    </row>
    <row r="43" spans="1:1">
      <c r="A43" s="6" t="s">
        <v>1400</v>
      </c>
    </row>
    <row r="44" spans="1:1">
      <c r="A44" s="6" t="s">
        <v>1417</v>
      </c>
    </row>
    <row r="45" spans="1:1">
      <c r="A45" s="6" t="s">
        <v>1416</v>
      </c>
    </row>
    <row r="46" spans="1:1">
      <c r="A46" s="6" t="s">
        <v>1400</v>
      </c>
    </row>
    <row r="47" spans="1:1">
      <c r="A47" s="6" t="s">
        <v>1465</v>
      </c>
    </row>
    <row r="48" spans="1:1">
      <c r="A48" s="6" t="s">
        <v>1337</v>
      </c>
    </row>
    <row r="49" spans="1:1">
      <c r="A49" s="6" t="s">
        <v>1418</v>
      </c>
    </row>
    <row r="50" spans="1:1">
      <c r="A50" s="6" t="s">
        <v>1419</v>
      </c>
    </row>
    <row r="51" spans="1:1">
      <c r="A51" s="6" t="s">
        <v>1400</v>
      </c>
    </row>
    <row r="52" spans="1:1">
      <c r="A52" s="6" t="s">
        <v>1400</v>
      </c>
    </row>
    <row r="53" spans="1:1">
      <c r="A53" s="6" t="s">
        <v>1466</v>
      </c>
    </row>
    <row r="54" spans="1:1">
      <c r="A54" s="6" t="s">
        <v>1400</v>
      </c>
    </row>
    <row r="55" spans="1:1">
      <c r="A55" s="6" t="s">
        <v>1420</v>
      </c>
    </row>
    <row r="56" spans="1:1">
      <c r="A56" s="6" t="s">
        <v>1421</v>
      </c>
    </row>
    <row r="57" spans="1:1">
      <c r="A57" s="6" t="s">
        <v>1400</v>
      </c>
    </row>
    <row r="58" spans="1:1">
      <c r="A58" s="6" t="s">
        <v>1422</v>
      </c>
    </row>
    <row r="59" spans="1:1">
      <c r="A59" s="6" t="s">
        <v>1400</v>
      </c>
    </row>
    <row r="60" spans="1:1">
      <c r="A60" s="6" t="s">
        <v>1400</v>
      </c>
    </row>
    <row r="61" spans="1:1">
      <c r="A61" s="6" t="s">
        <v>1423</v>
      </c>
    </row>
    <row r="62" spans="1:1">
      <c r="A62" s="6" t="s">
        <v>1424</v>
      </c>
    </row>
    <row r="63" spans="1:1">
      <c r="A63" s="6" t="s">
        <v>1425</v>
      </c>
    </row>
    <row r="64" spans="1:1">
      <c r="A64" s="6" t="s">
        <v>1426</v>
      </c>
    </row>
    <row r="65" spans="1:1">
      <c r="A65" s="6" t="s">
        <v>1427</v>
      </c>
    </row>
    <row r="66" spans="1:1">
      <c r="A66" s="6" t="s">
        <v>1428</v>
      </c>
    </row>
    <row r="67" spans="1:1">
      <c r="A67" s="6" t="s">
        <v>1429</v>
      </c>
    </row>
    <row r="68" spans="1:1">
      <c r="A68" s="6" t="s">
        <v>1430</v>
      </c>
    </row>
    <row r="69" spans="1:1">
      <c r="A69" s="6" t="s">
        <v>1414</v>
      </c>
    </row>
    <row r="70" spans="1:1">
      <c r="A70" s="6" t="s">
        <v>1400</v>
      </c>
    </row>
    <row r="71" spans="1:1">
      <c r="A71" s="6" t="s">
        <v>1400</v>
      </c>
    </row>
    <row r="72" spans="1:1">
      <c r="A72" s="6" t="s">
        <v>1431</v>
      </c>
    </row>
    <row r="73" spans="1:1">
      <c r="A73" s="6" t="s">
        <v>1432</v>
      </c>
    </row>
    <row r="74" spans="1:1">
      <c r="A74" s="6" t="s">
        <v>1433</v>
      </c>
    </row>
    <row r="75" spans="1:1">
      <c r="A75" s="6" t="s">
        <v>1434</v>
      </c>
    </row>
    <row r="76" spans="1:1">
      <c r="A76" s="6" t="s">
        <v>1435</v>
      </c>
    </row>
    <row r="77" spans="1:1">
      <c r="A77" s="6" t="s">
        <v>1400</v>
      </c>
    </row>
    <row r="78" spans="1:1">
      <c r="A78" s="6" t="s">
        <v>1436</v>
      </c>
    </row>
    <row r="79" spans="1:1">
      <c r="A79" s="6" t="s">
        <v>1437</v>
      </c>
    </row>
    <row r="80" spans="1:1">
      <c r="A80" s="6" t="s">
        <v>1438</v>
      </c>
    </row>
    <row r="81" spans="1:1">
      <c r="A81" s="6" t="s">
        <v>1467</v>
      </c>
    </row>
    <row r="82" spans="1:1">
      <c r="A82" s="6" t="s">
        <v>1468</v>
      </c>
    </row>
    <row r="83" spans="1:1">
      <c r="A83" s="6" t="s">
        <v>1433</v>
      </c>
    </row>
    <row r="84" spans="1:1">
      <c r="A84" s="6" t="s">
        <v>1434</v>
      </c>
    </row>
    <row r="85" spans="1:1">
      <c r="A85" s="6" t="s">
        <v>1435</v>
      </c>
    </row>
    <row r="86" spans="1:1">
      <c r="A86" s="6" t="s">
        <v>1400</v>
      </c>
    </row>
    <row r="87" spans="1:1">
      <c r="A87" s="6" t="s">
        <v>1439</v>
      </c>
    </row>
    <row r="88" spans="1:1">
      <c r="A88" s="6" t="s">
        <v>1440</v>
      </c>
    </row>
    <row r="89" spans="1:1">
      <c r="A89" s="6" t="s">
        <v>1433</v>
      </c>
    </row>
    <row r="90" spans="1:1">
      <c r="A90" s="6" t="s">
        <v>1434</v>
      </c>
    </row>
    <row r="91" spans="1:1">
      <c r="A91" s="6" t="s">
        <v>1435</v>
      </c>
    </row>
    <row r="92" spans="1:1">
      <c r="A92" s="6" t="s">
        <v>1400</v>
      </c>
    </row>
    <row r="93" spans="1:1">
      <c r="A93" s="6" t="s">
        <v>1441</v>
      </c>
    </row>
    <row r="94" spans="1:1">
      <c r="A94" s="6" t="s">
        <v>1469</v>
      </c>
    </row>
    <row r="95" spans="1:1">
      <c r="A95" s="6" t="s">
        <v>1440</v>
      </c>
    </row>
    <row r="96" spans="1:1">
      <c r="A96" s="6" t="s">
        <v>1434</v>
      </c>
    </row>
    <row r="97" spans="1:1">
      <c r="A97" s="6" t="s">
        <v>1435</v>
      </c>
    </row>
    <row r="98" spans="1:1">
      <c r="A98" s="6" t="s">
        <v>1400</v>
      </c>
    </row>
    <row r="99" spans="1:1">
      <c r="A99" s="6" t="s">
        <v>1470</v>
      </c>
    </row>
    <row r="100" spans="1:1">
      <c r="A100" s="6" t="s">
        <v>1442</v>
      </c>
    </row>
    <row r="101" spans="1:1">
      <c r="A101" s="6" t="s">
        <v>1443</v>
      </c>
    </row>
    <row r="102" spans="1:1">
      <c r="A102" s="6" t="s">
        <v>1335</v>
      </c>
    </row>
    <row r="103" spans="1:1">
      <c r="A103" s="6" t="s">
        <v>1444</v>
      </c>
    </row>
    <row r="104" spans="1:1">
      <c r="A104" s="6" t="s">
        <v>1445</v>
      </c>
    </row>
    <row r="105" spans="1:1">
      <c r="A105" s="6" t="s">
        <v>1400</v>
      </c>
    </row>
    <row r="106" spans="1:1">
      <c r="A106" s="6" t="s">
        <v>1446</v>
      </c>
    </row>
    <row r="107" spans="1:1">
      <c r="A107" s="6" t="s">
        <v>1447</v>
      </c>
    </row>
    <row r="108" spans="1:1">
      <c r="A108" s="6" t="s">
        <v>1471</v>
      </c>
    </row>
    <row r="109" spans="1:1">
      <c r="A109" s="6" t="s">
        <v>1448</v>
      </c>
    </row>
    <row r="110" spans="1:1">
      <c r="A110" s="6" t="s">
        <v>1332</v>
      </c>
    </row>
    <row r="111" spans="1:1">
      <c r="A111" s="6" t="s">
        <v>1400</v>
      </c>
    </row>
    <row r="112" spans="1:1">
      <c r="A112" s="6" t="s">
        <v>1449</v>
      </c>
    </row>
    <row r="113" spans="1:1">
      <c r="A113" s="6" t="s">
        <v>1400</v>
      </c>
    </row>
    <row r="114" spans="1:1">
      <c r="A114" s="6" t="s">
        <v>1450</v>
      </c>
    </row>
    <row r="115" spans="1:1">
      <c r="A115" s="6" t="s">
        <v>1451</v>
      </c>
    </row>
    <row r="116" spans="1:1">
      <c r="A116" s="6" t="s">
        <v>1452</v>
      </c>
    </row>
    <row r="117" spans="1:1">
      <c r="A117" s="6" t="s">
        <v>1453</v>
      </c>
    </row>
    <row r="118" spans="1:1">
      <c r="A118" s="6" t="s">
        <v>1454</v>
      </c>
    </row>
    <row r="119" spans="1:1">
      <c r="A119" s="6" t="s">
        <v>1455</v>
      </c>
    </row>
    <row r="120" spans="1:1">
      <c r="A120" s="6" t="s">
        <v>1456</v>
      </c>
    </row>
    <row r="121" spans="1:1">
      <c r="A121" s="6" t="s">
        <v>1454</v>
      </c>
    </row>
    <row r="122" spans="1:1">
      <c r="A122" s="6" t="s">
        <v>1455</v>
      </c>
    </row>
    <row r="123" spans="1:1">
      <c r="A123" s="6" t="s">
        <v>1400</v>
      </c>
    </row>
    <row r="124" spans="1:1">
      <c r="A124" s="6" t="s">
        <v>1472</v>
      </c>
    </row>
    <row r="125" spans="1:1">
      <c r="A125" s="6" t="s">
        <v>1400</v>
      </c>
    </row>
    <row r="126" spans="1:1">
      <c r="A126" s="6" t="s">
        <v>1400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2022-12-12T08:35:58Z</dcterms:modified>
</cp:coreProperties>
</file>