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ss\Downloads\"/>
    </mc:Choice>
  </mc:AlternateContent>
  <xr:revisionPtr revIDLastSave="0" documentId="8_{2105B6AE-1365-4AE0-8306-5A5DA5113D31}" xr6:coauthVersionLast="47" xr6:coauthVersionMax="47" xr10:uidLastSave="{00000000-0000-0000-0000-000000000000}"/>
  <bookViews>
    <workbookView xWindow="-93" yWindow="-93" windowWidth="25786" windowHeight="13866" activeTab="1" xr2:uid="{00000000-000D-0000-FFFF-FFFF00000000}"/>
  </bookViews>
  <sheets>
    <sheet name="produzione spirulina" sheetId="1" r:id="rId1"/>
    <sheet name="produzione spirulina automazion" sheetId="2" r:id="rId2"/>
    <sheet name="note" sheetId="3" r:id="rId3"/>
    <sheet name="Analisi di processo" sheetId="4" r:id="rId4"/>
    <sheet name="Listino orari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2" l="1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32" i="2"/>
  <c r="D9" i="2"/>
  <c r="D8" i="2"/>
  <c r="S8" i="1"/>
  <c r="B32" i="1"/>
  <c r="E9" i="4"/>
  <c r="E10" i="4"/>
  <c r="H10" i="4" s="1"/>
  <c r="E15" i="4"/>
  <c r="G15" i="4"/>
  <c r="E5" i="4"/>
  <c r="E6" i="4"/>
  <c r="E7" i="4"/>
  <c r="E8" i="4"/>
  <c r="G10" i="4"/>
  <c r="G9" i="4"/>
  <c r="H9" i="4" l="1"/>
  <c r="H15" i="4"/>
  <c r="E12" i="4"/>
  <c r="G12" i="4"/>
  <c r="E13" i="4"/>
  <c r="G13" i="4"/>
  <c r="E14" i="4"/>
  <c r="G14" i="4"/>
  <c r="E11" i="4"/>
  <c r="G11" i="4"/>
  <c r="G6" i="4"/>
  <c r="G7" i="4"/>
  <c r="H7" i="4" s="1"/>
  <c r="G8" i="4"/>
  <c r="H8" i="4" s="1"/>
  <c r="G3" i="4"/>
  <c r="G4" i="4"/>
  <c r="G5" i="4"/>
  <c r="G2" i="4"/>
  <c r="E3" i="4"/>
  <c r="E4" i="4"/>
  <c r="E2" i="4"/>
  <c r="H13" i="4" l="1"/>
  <c r="H14" i="4"/>
  <c r="H12" i="4"/>
  <c r="H11" i="4"/>
  <c r="H2" i="4"/>
  <c r="H6" i="4"/>
  <c r="H5" i="4"/>
  <c r="H4" i="4"/>
  <c r="G22" i="4" s="1"/>
  <c r="H3" i="4"/>
  <c r="D10" i="2"/>
  <c r="B33" i="2"/>
  <c r="B34" i="2" s="1"/>
  <c r="D19" i="2"/>
  <c r="D18" i="2"/>
  <c r="D12" i="2"/>
  <c r="H26" i="2"/>
  <c r="D6" i="2"/>
  <c r="D3" i="2"/>
  <c r="D2" i="2"/>
  <c r="A32" i="1"/>
  <c r="G31" i="1"/>
  <c r="D18" i="1"/>
  <c r="D17" i="1"/>
  <c r="D10" i="1"/>
  <c r="G32" i="1" s="1"/>
  <c r="D8" i="1"/>
  <c r="F32" i="1" s="1"/>
  <c r="D2" i="1"/>
  <c r="C32" i="1" s="1"/>
  <c r="D6" i="1"/>
  <c r="E32" i="1" s="1"/>
  <c r="D11" i="1"/>
  <c r="H32" i="1" s="1"/>
  <c r="D3" i="1"/>
  <c r="I31" i="1" l="1"/>
  <c r="I32" i="1"/>
  <c r="D31" i="1"/>
  <c r="D32" i="1"/>
  <c r="L32" i="1" s="1"/>
  <c r="J31" i="1"/>
  <c r="J32" i="1"/>
  <c r="G23" i="4"/>
  <c r="F31" i="1"/>
  <c r="B35" i="2"/>
  <c r="B36" i="2" s="1"/>
  <c r="G36" i="2" s="1"/>
  <c r="A34" i="2"/>
  <c r="H34" i="2"/>
  <c r="H32" i="2"/>
  <c r="E33" i="2"/>
  <c r="A33" i="2"/>
  <c r="J34" i="2"/>
  <c r="I34" i="2"/>
  <c r="G33" i="2"/>
  <c r="I32" i="2"/>
  <c r="J32" i="2"/>
  <c r="J33" i="2"/>
  <c r="C34" i="2"/>
  <c r="D33" i="2"/>
  <c r="D34" i="2"/>
  <c r="C32" i="2"/>
  <c r="E34" i="2"/>
  <c r="E32" i="2"/>
  <c r="D32" i="2"/>
  <c r="C33" i="2"/>
  <c r="H33" i="2"/>
  <c r="G32" i="2"/>
  <c r="I33" i="2"/>
  <c r="G34" i="2"/>
  <c r="H31" i="1"/>
  <c r="C31" i="1"/>
  <c r="L31" i="1" s="1"/>
  <c r="B33" i="1"/>
  <c r="E31" i="1"/>
  <c r="H25" i="1"/>
  <c r="A35" i="2" l="1"/>
  <c r="J35" i="2"/>
  <c r="E35" i="2"/>
  <c r="D36" i="2"/>
  <c r="H35" i="2"/>
  <c r="G35" i="2"/>
  <c r="C36" i="2"/>
  <c r="M32" i="1"/>
  <c r="N32" i="1"/>
  <c r="J36" i="2"/>
  <c r="H36" i="2"/>
  <c r="B37" i="2"/>
  <c r="D37" i="2" s="1"/>
  <c r="C35" i="2"/>
  <c r="D35" i="2"/>
  <c r="A36" i="2"/>
  <c r="I35" i="2"/>
  <c r="E36" i="2"/>
  <c r="I36" i="2"/>
  <c r="C33" i="1"/>
  <c r="E33" i="1"/>
  <c r="G33" i="1"/>
  <c r="F33" i="1"/>
  <c r="I33" i="1"/>
  <c r="J33" i="1"/>
  <c r="D33" i="1"/>
  <c r="H33" i="1"/>
  <c r="L34" i="2"/>
  <c r="L33" i="2"/>
  <c r="L32" i="2"/>
  <c r="B34" i="1"/>
  <c r="A33" i="1"/>
  <c r="N31" i="1"/>
  <c r="M31" i="1"/>
  <c r="L36" i="2" l="1"/>
  <c r="M36" i="2" s="1"/>
  <c r="L35" i="2"/>
  <c r="N35" i="2" s="1"/>
  <c r="I37" i="2"/>
  <c r="C37" i="2"/>
  <c r="E37" i="2"/>
  <c r="A37" i="2"/>
  <c r="B38" i="2"/>
  <c r="A38" i="2" s="1"/>
  <c r="J37" i="2"/>
  <c r="H37" i="2"/>
  <c r="G37" i="2"/>
  <c r="L33" i="1"/>
  <c r="M33" i="1" s="1"/>
  <c r="C34" i="1"/>
  <c r="D34" i="1"/>
  <c r="E34" i="1"/>
  <c r="F34" i="1"/>
  <c r="G34" i="1"/>
  <c r="I34" i="1"/>
  <c r="J34" i="1"/>
  <c r="H34" i="1"/>
  <c r="N32" i="2"/>
  <c r="M32" i="2"/>
  <c r="N34" i="2"/>
  <c r="M34" i="2"/>
  <c r="G38" i="2"/>
  <c r="I38" i="2"/>
  <c r="C38" i="2"/>
  <c r="M33" i="2"/>
  <c r="N33" i="2"/>
  <c r="A34" i="1"/>
  <c r="B35" i="1"/>
  <c r="M35" i="2" l="1"/>
  <c r="N36" i="2"/>
  <c r="L37" i="2"/>
  <c r="N37" i="2" s="1"/>
  <c r="D38" i="2"/>
  <c r="J38" i="2"/>
  <c r="E38" i="2"/>
  <c r="H38" i="2"/>
  <c r="B39" i="2"/>
  <c r="D39" i="2" s="1"/>
  <c r="L38" i="2"/>
  <c r="N33" i="1"/>
  <c r="C35" i="1"/>
  <c r="E35" i="1"/>
  <c r="F35" i="1"/>
  <c r="G35" i="1"/>
  <c r="I35" i="1"/>
  <c r="J35" i="1"/>
  <c r="D35" i="1"/>
  <c r="H35" i="1"/>
  <c r="L34" i="1"/>
  <c r="B40" i="2"/>
  <c r="I39" i="2"/>
  <c r="A39" i="2"/>
  <c r="G39" i="2"/>
  <c r="C39" i="2"/>
  <c r="H39" i="2"/>
  <c r="A35" i="1"/>
  <c r="B36" i="1"/>
  <c r="M37" i="2" l="1"/>
  <c r="J39" i="2"/>
  <c r="E39" i="2"/>
  <c r="L35" i="1"/>
  <c r="N35" i="1" s="1"/>
  <c r="C36" i="1"/>
  <c r="E36" i="1"/>
  <c r="F36" i="1"/>
  <c r="G36" i="1"/>
  <c r="I36" i="1"/>
  <c r="J36" i="1"/>
  <c r="D36" i="1"/>
  <c r="H36" i="1"/>
  <c r="M34" i="1"/>
  <c r="N34" i="1"/>
  <c r="B41" i="2"/>
  <c r="A40" i="2"/>
  <c r="I40" i="2"/>
  <c r="J40" i="2"/>
  <c r="D40" i="2"/>
  <c r="G40" i="2"/>
  <c r="C40" i="2"/>
  <c r="H40" i="2"/>
  <c r="E40" i="2"/>
  <c r="N38" i="2"/>
  <c r="M38" i="2"/>
  <c r="L39" i="2"/>
  <c r="A36" i="1"/>
  <c r="B37" i="1"/>
  <c r="M35" i="1" l="1"/>
  <c r="C37" i="1"/>
  <c r="E37" i="1"/>
  <c r="F37" i="1"/>
  <c r="G37" i="1"/>
  <c r="I37" i="1"/>
  <c r="J37" i="1"/>
  <c r="D37" i="1"/>
  <c r="H37" i="1"/>
  <c r="L36" i="1"/>
  <c r="G41" i="2"/>
  <c r="E41" i="2"/>
  <c r="A41" i="2"/>
  <c r="B42" i="2"/>
  <c r="J41" i="2"/>
  <c r="H41" i="2"/>
  <c r="C41" i="2"/>
  <c r="D41" i="2"/>
  <c r="I41" i="2"/>
  <c r="L40" i="2"/>
  <c r="N39" i="2"/>
  <c r="M39" i="2"/>
  <c r="A37" i="1"/>
  <c r="B38" i="1"/>
  <c r="J38" i="1" l="1"/>
  <c r="D38" i="1"/>
  <c r="F38" i="1"/>
  <c r="E38" i="1"/>
  <c r="H38" i="1"/>
  <c r="I38" i="1"/>
  <c r="C38" i="1"/>
  <c r="G38" i="1"/>
  <c r="M36" i="1"/>
  <c r="N36" i="1"/>
  <c r="L37" i="1"/>
  <c r="N40" i="2"/>
  <c r="M40" i="2"/>
  <c r="L41" i="2"/>
  <c r="A42" i="2"/>
  <c r="B43" i="2"/>
  <c r="D42" i="2"/>
  <c r="I42" i="2"/>
  <c r="C42" i="2"/>
  <c r="J42" i="2"/>
  <c r="E42" i="2"/>
  <c r="H42" i="2"/>
  <c r="G42" i="2"/>
  <c r="A38" i="1"/>
  <c r="B39" i="1"/>
  <c r="M37" i="1" l="1"/>
  <c r="N37" i="1"/>
  <c r="C39" i="1"/>
  <c r="D39" i="1"/>
  <c r="E39" i="1"/>
  <c r="F39" i="1"/>
  <c r="H39" i="1"/>
  <c r="I39" i="1"/>
  <c r="J39" i="1"/>
  <c r="G39" i="1"/>
  <c r="L38" i="1"/>
  <c r="M41" i="2"/>
  <c r="N41" i="2"/>
  <c r="L42" i="2"/>
  <c r="A43" i="2"/>
  <c r="B44" i="2"/>
  <c r="G43" i="2"/>
  <c r="I43" i="2"/>
  <c r="E43" i="2"/>
  <c r="D43" i="2"/>
  <c r="J43" i="2"/>
  <c r="C43" i="2"/>
  <c r="H43" i="2"/>
  <c r="A39" i="1"/>
  <c r="B40" i="1"/>
  <c r="L39" i="1" l="1"/>
  <c r="M38" i="1"/>
  <c r="N38" i="1"/>
  <c r="D40" i="1"/>
  <c r="E40" i="1"/>
  <c r="F40" i="1"/>
  <c r="H40" i="1"/>
  <c r="J40" i="1"/>
  <c r="I40" i="1"/>
  <c r="C40" i="1"/>
  <c r="G40" i="1"/>
  <c r="N42" i="2"/>
  <c r="M42" i="2"/>
  <c r="B45" i="2"/>
  <c r="A44" i="2"/>
  <c r="I44" i="2"/>
  <c r="H44" i="2"/>
  <c r="E44" i="2"/>
  <c r="C44" i="2"/>
  <c r="G44" i="2"/>
  <c r="D44" i="2"/>
  <c r="J44" i="2"/>
  <c r="L43" i="2"/>
  <c r="A40" i="1"/>
  <c r="B41" i="1"/>
  <c r="L40" i="1" l="1"/>
  <c r="J41" i="1"/>
  <c r="C41" i="1"/>
  <c r="D41" i="1"/>
  <c r="F41" i="1"/>
  <c r="E41" i="1"/>
  <c r="H41" i="1"/>
  <c r="I41" i="1"/>
  <c r="G41" i="1"/>
  <c r="N39" i="1"/>
  <c r="M39" i="1"/>
  <c r="B46" i="2"/>
  <c r="A45" i="2"/>
  <c r="E45" i="2"/>
  <c r="H45" i="2"/>
  <c r="J45" i="2"/>
  <c r="G45" i="2"/>
  <c r="C45" i="2"/>
  <c r="I45" i="2"/>
  <c r="D45" i="2"/>
  <c r="L44" i="2"/>
  <c r="N43" i="2"/>
  <c r="M43" i="2"/>
  <c r="A41" i="1"/>
  <c r="B42" i="1"/>
  <c r="L41" i="1" l="1"/>
  <c r="J42" i="1"/>
  <c r="D42" i="1"/>
  <c r="E42" i="1"/>
  <c r="F42" i="1"/>
  <c r="H42" i="1"/>
  <c r="I42" i="1"/>
  <c r="C42" i="1"/>
  <c r="G42" i="1"/>
  <c r="N40" i="1"/>
  <c r="M40" i="1"/>
  <c r="M44" i="2"/>
  <c r="N44" i="2"/>
  <c r="L45" i="2"/>
  <c r="A46" i="2"/>
  <c r="E46" i="2"/>
  <c r="B47" i="2"/>
  <c r="G46" i="2"/>
  <c r="C46" i="2"/>
  <c r="H46" i="2"/>
  <c r="J46" i="2"/>
  <c r="I46" i="2"/>
  <c r="D46" i="2"/>
  <c r="A42" i="1"/>
  <c r="B43" i="1"/>
  <c r="J43" i="1" l="1"/>
  <c r="C43" i="1"/>
  <c r="D43" i="1"/>
  <c r="F43" i="1"/>
  <c r="E43" i="1"/>
  <c r="H43" i="1"/>
  <c r="I43" i="1"/>
  <c r="G43" i="1"/>
  <c r="L42" i="1"/>
  <c r="M41" i="1"/>
  <c r="N41" i="1"/>
  <c r="M45" i="2"/>
  <c r="N45" i="2"/>
  <c r="B48" i="2"/>
  <c r="A47" i="2"/>
  <c r="C47" i="2"/>
  <c r="D47" i="2"/>
  <c r="E47" i="2"/>
  <c r="J47" i="2"/>
  <c r="I47" i="2"/>
  <c r="H47" i="2"/>
  <c r="G47" i="2"/>
  <c r="L46" i="2"/>
  <c r="A43" i="1"/>
  <c r="B44" i="1"/>
  <c r="J44" i="1" l="1"/>
  <c r="D44" i="1"/>
  <c r="E44" i="1"/>
  <c r="F44" i="1"/>
  <c r="H44" i="1"/>
  <c r="I44" i="1"/>
  <c r="C44" i="1"/>
  <c r="G44" i="1"/>
  <c r="L43" i="1"/>
  <c r="N42" i="1"/>
  <c r="M42" i="1"/>
  <c r="B49" i="2"/>
  <c r="A48" i="2"/>
  <c r="I48" i="2"/>
  <c r="E48" i="2"/>
  <c r="H48" i="2"/>
  <c r="J48" i="2"/>
  <c r="D48" i="2"/>
  <c r="C48" i="2"/>
  <c r="G48" i="2"/>
  <c r="N46" i="2"/>
  <c r="M46" i="2"/>
  <c r="L47" i="2"/>
  <c r="A44" i="1"/>
  <c r="B45" i="1"/>
  <c r="L44" i="1" l="1"/>
  <c r="J45" i="1"/>
  <c r="D45" i="1"/>
  <c r="F45" i="1"/>
  <c r="E45" i="1"/>
  <c r="H45" i="1"/>
  <c r="C45" i="1"/>
  <c r="I45" i="1"/>
  <c r="G45" i="1"/>
  <c r="M43" i="1"/>
  <c r="N43" i="1"/>
  <c r="L48" i="2"/>
  <c r="N48" i="2" s="1"/>
  <c r="N47" i="2"/>
  <c r="M47" i="2"/>
  <c r="A49" i="2"/>
  <c r="B50" i="2"/>
  <c r="H49" i="2"/>
  <c r="G49" i="2"/>
  <c r="E49" i="2"/>
  <c r="J49" i="2"/>
  <c r="I49" i="2"/>
  <c r="C49" i="2"/>
  <c r="D49" i="2"/>
  <c r="A45" i="1"/>
  <c r="B46" i="1"/>
  <c r="L45" i="1" l="1"/>
  <c r="J46" i="1"/>
  <c r="C46" i="1"/>
  <c r="D46" i="1"/>
  <c r="E46" i="1"/>
  <c r="F46" i="1"/>
  <c r="H46" i="1"/>
  <c r="I46" i="1"/>
  <c r="G46" i="1"/>
  <c r="M44" i="1"/>
  <c r="N44" i="1"/>
  <c r="M48" i="2"/>
  <c r="B51" i="2"/>
  <c r="A50" i="2"/>
  <c r="G50" i="2"/>
  <c r="D50" i="2"/>
  <c r="H50" i="2"/>
  <c r="J50" i="2"/>
  <c r="E50" i="2"/>
  <c r="C50" i="2"/>
  <c r="I50" i="2"/>
  <c r="L49" i="2"/>
  <c r="A46" i="1"/>
  <c r="B47" i="1"/>
  <c r="L46" i="1" l="1"/>
  <c r="D47" i="1"/>
  <c r="E47" i="1"/>
  <c r="H47" i="1"/>
  <c r="J47" i="1"/>
  <c r="I47" i="1"/>
  <c r="C47" i="1"/>
  <c r="F47" i="1"/>
  <c r="G47" i="1"/>
  <c r="M45" i="1"/>
  <c r="N45" i="1"/>
  <c r="A51" i="2"/>
  <c r="E51" i="2"/>
  <c r="B52" i="2"/>
  <c r="C51" i="2"/>
  <c r="D51" i="2"/>
  <c r="G51" i="2"/>
  <c r="I51" i="2"/>
  <c r="J51" i="2"/>
  <c r="H51" i="2"/>
  <c r="L50" i="2"/>
  <c r="N49" i="2"/>
  <c r="M49" i="2"/>
  <c r="A47" i="1"/>
  <c r="B48" i="1"/>
  <c r="L47" i="1" l="1"/>
  <c r="C48" i="1"/>
  <c r="D48" i="1"/>
  <c r="E48" i="1"/>
  <c r="H48" i="1"/>
  <c r="I48" i="1"/>
  <c r="J48" i="1"/>
  <c r="F48" i="1"/>
  <c r="G48" i="1"/>
  <c r="N46" i="1"/>
  <c r="M46" i="1"/>
  <c r="L51" i="2"/>
  <c r="N50" i="2"/>
  <c r="M50" i="2"/>
  <c r="B53" i="2"/>
  <c r="I52" i="2"/>
  <c r="H52" i="2"/>
  <c r="A52" i="2"/>
  <c r="J52" i="2"/>
  <c r="C52" i="2"/>
  <c r="G52" i="2"/>
  <c r="D52" i="2"/>
  <c r="E52" i="2"/>
  <c r="A48" i="1"/>
  <c r="B49" i="1"/>
  <c r="L48" i="1" l="1"/>
  <c r="J49" i="1"/>
  <c r="D49" i="1"/>
  <c r="E49" i="1"/>
  <c r="H49" i="1"/>
  <c r="I49" i="1"/>
  <c r="C49" i="1"/>
  <c r="F49" i="1"/>
  <c r="G49" i="1"/>
  <c r="N47" i="1"/>
  <c r="M47" i="1"/>
  <c r="B54" i="2"/>
  <c r="A53" i="2"/>
  <c r="I53" i="2"/>
  <c r="J53" i="2"/>
  <c r="D53" i="2"/>
  <c r="E53" i="2"/>
  <c r="C53" i="2"/>
  <c r="H53" i="2"/>
  <c r="G53" i="2"/>
  <c r="L52" i="2"/>
  <c r="M51" i="2"/>
  <c r="N51" i="2"/>
  <c r="A49" i="1"/>
  <c r="B50" i="1"/>
  <c r="L49" i="1" l="1"/>
  <c r="D50" i="1"/>
  <c r="E50" i="1"/>
  <c r="H50" i="1"/>
  <c r="J50" i="1"/>
  <c r="C50" i="1"/>
  <c r="I50" i="1"/>
  <c r="G50" i="1"/>
  <c r="F50" i="1"/>
  <c r="N49" i="1"/>
  <c r="M49" i="1"/>
  <c r="N48" i="1"/>
  <c r="M48" i="1"/>
  <c r="L53" i="2"/>
  <c r="A54" i="2"/>
  <c r="B55" i="2"/>
  <c r="H54" i="2"/>
  <c r="G54" i="2"/>
  <c r="C54" i="2"/>
  <c r="D54" i="2"/>
  <c r="J54" i="2"/>
  <c r="E54" i="2"/>
  <c r="I54" i="2"/>
  <c r="M52" i="2"/>
  <c r="N52" i="2"/>
  <c r="A50" i="1"/>
  <c r="B51" i="1"/>
  <c r="C51" i="1" l="1"/>
  <c r="D51" i="1"/>
  <c r="E51" i="1"/>
  <c r="H51" i="1"/>
  <c r="I51" i="1"/>
  <c r="J51" i="1"/>
  <c r="F51" i="1"/>
  <c r="G51" i="1"/>
  <c r="L50" i="1"/>
  <c r="L54" i="2"/>
  <c r="N54" i="2" s="1"/>
  <c r="G55" i="2"/>
  <c r="A55" i="2"/>
  <c r="B56" i="2"/>
  <c r="H55" i="2"/>
  <c r="J55" i="2"/>
  <c r="D55" i="2"/>
  <c r="E55" i="2"/>
  <c r="I55" i="2"/>
  <c r="C55" i="2"/>
  <c r="N53" i="2"/>
  <c r="M53" i="2"/>
  <c r="A51" i="1"/>
  <c r="B52" i="1"/>
  <c r="M54" i="2" l="1"/>
  <c r="L51" i="1"/>
  <c r="J52" i="1"/>
  <c r="D52" i="1"/>
  <c r="E52" i="1"/>
  <c r="H52" i="1"/>
  <c r="I52" i="1"/>
  <c r="C52" i="1"/>
  <c r="F52" i="1"/>
  <c r="G52" i="1"/>
  <c r="N50" i="1"/>
  <c r="M50" i="1"/>
  <c r="B57" i="2"/>
  <c r="A56" i="2"/>
  <c r="I56" i="2"/>
  <c r="J56" i="2"/>
  <c r="C56" i="2"/>
  <c r="E56" i="2"/>
  <c r="H56" i="2"/>
  <c r="D56" i="2"/>
  <c r="G56" i="2"/>
  <c r="L55" i="2"/>
  <c r="A52" i="1"/>
  <c r="B53" i="1"/>
  <c r="D53" i="1" l="1"/>
  <c r="E53" i="1"/>
  <c r="H53" i="1"/>
  <c r="J53" i="1"/>
  <c r="C53" i="1"/>
  <c r="I53" i="1"/>
  <c r="F53" i="1"/>
  <c r="G53" i="1"/>
  <c r="L52" i="1"/>
  <c r="N51" i="1"/>
  <c r="M51" i="1"/>
  <c r="N55" i="2"/>
  <c r="M55" i="2"/>
  <c r="L56" i="2"/>
  <c r="B58" i="2"/>
  <c r="A57" i="2"/>
  <c r="G57" i="2"/>
  <c r="J57" i="2"/>
  <c r="C57" i="2"/>
  <c r="E57" i="2"/>
  <c r="I57" i="2"/>
  <c r="D57" i="2"/>
  <c r="H57" i="2"/>
  <c r="A53" i="1"/>
  <c r="B54" i="1"/>
  <c r="L53" i="1" l="1"/>
  <c r="C54" i="1"/>
  <c r="D54" i="1"/>
  <c r="E54" i="1"/>
  <c r="H54" i="1"/>
  <c r="I54" i="1"/>
  <c r="J54" i="1"/>
  <c r="G54" i="1"/>
  <c r="F54" i="1"/>
  <c r="M52" i="1"/>
  <c r="N52" i="1"/>
  <c r="B59" i="2"/>
  <c r="I58" i="2"/>
  <c r="A58" i="2"/>
  <c r="H58" i="2"/>
  <c r="D58" i="2"/>
  <c r="J58" i="2"/>
  <c r="E58" i="2"/>
  <c r="G58" i="2"/>
  <c r="C58" i="2"/>
  <c r="L57" i="2"/>
  <c r="N56" i="2"/>
  <c r="M56" i="2"/>
  <c r="A54" i="1"/>
  <c r="B55" i="1"/>
  <c r="L54" i="1" l="1"/>
  <c r="J55" i="1"/>
  <c r="D55" i="1"/>
  <c r="E55" i="1"/>
  <c r="H55" i="1"/>
  <c r="I55" i="1"/>
  <c r="C55" i="1"/>
  <c r="F55" i="1"/>
  <c r="G55" i="1"/>
  <c r="N53" i="1"/>
  <c r="M53" i="1"/>
  <c r="L58" i="2"/>
  <c r="N57" i="2"/>
  <c r="M57" i="2"/>
  <c r="A59" i="2"/>
  <c r="G59" i="2"/>
  <c r="E59" i="2"/>
  <c r="B60" i="2"/>
  <c r="C59" i="2"/>
  <c r="I59" i="2"/>
  <c r="D59" i="2"/>
  <c r="J59" i="2"/>
  <c r="H59" i="2"/>
  <c r="A55" i="1"/>
  <c r="B56" i="1"/>
  <c r="L55" i="1" l="1"/>
  <c r="D56" i="1"/>
  <c r="E56" i="1"/>
  <c r="H56" i="1"/>
  <c r="J56" i="1"/>
  <c r="C56" i="1"/>
  <c r="I56" i="1"/>
  <c r="F56" i="1"/>
  <c r="G56" i="1"/>
  <c r="M54" i="1"/>
  <c r="N54" i="1"/>
  <c r="A60" i="2"/>
  <c r="B61" i="2"/>
  <c r="E60" i="2"/>
  <c r="I60" i="2"/>
  <c r="C60" i="2"/>
  <c r="D60" i="2"/>
  <c r="G60" i="2"/>
  <c r="H60" i="2"/>
  <c r="J60" i="2"/>
  <c r="L59" i="2"/>
  <c r="N58" i="2"/>
  <c r="M58" i="2"/>
  <c r="A56" i="1"/>
  <c r="B57" i="1"/>
  <c r="C57" i="1" l="1"/>
  <c r="D57" i="1"/>
  <c r="E57" i="1"/>
  <c r="H57" i="1"/>
  <c r="I57" i="1"/>
  <c r="J57" i="1"/>
  <c r="F57" i="1"/>
  <c r="G57" i="1"/>
  <c r="L56" i="1"/>
  <c r="N55" i="1"/>
  <c r="M55" i="1"/>
  <c r="L60" i="2"/>
  <c r="M59" i="2"/>
  <c r="N59" i="2"/>
  <c r="B62" i="2"/>
  <c r="A61" i="2"/>
  <c r="I61" i="2"/>
  <c r="J61" i="2"/>
  <c r="C61" i="2"/>
  <c r="D61" i="2"/>
  <c r="E61" i="2"/>
  <c r="H61" i="2"/>
  <c r="G61" i="2"/>
  <c r="A57" i="1"/>
  <c r="B58" i="1"/>
  <c r="L57" i="1" l="1"/>
  <c r="M57" i="1" s="1"/>
  <c r="J58" i="1"/>
  <c r="D58" i="1"/>
  <c r="E58" i="1"/>
  <c r="H58" i="1"/>
  <c r="I58" i="1"/>
  <c r="C58" i="1"/>
  <c r="F58" i="1"/>
  <c r="G58" i="1"/>
  <c r="N56" i="1"/>
  <c r="M56" i="1"/>
  <c r="L61" i="2"/>
  <c r="N61" i="2" s="1"/>
  <c r="A62" i="2"/>
  <c r="B63" i="2"/>
  <c r="H62" i="2"/>
  <c r="D62" i="2"/>
  <c r="G62" i="2"/>
  <c r="C62" i="2"/>
  <c r="J62" i="2"/>
  <c r="I62" i="2"/>
  <c r="E62" i="2"/>
  <c r="M60" i="2"/>
  <c r="N60" i="2"/>
  <c r="A58" i="1"/>
  <c r="B59" i="1"/>
  <c r="N57" i="1" l="1"/>
  <c r="M61" i="2"/>
  <c r="D59" i="1"/>
  <c r="E59" i="1"/>
  <c r="H59" i="1"/>
  <c r="J59" i="1"/>
  <c r="C59" i="1"/>
  <c r="I59" i="1"/>
  <c r="G59" i="1"/>
  <c r="F59" i="1"/>
  <c r="L58" i="1"/>
  <c r="A63" i="2"/>
  <c r="B64" i="2"/>
  <c r="H63" i="2"/>
  <c r="G63" i="2"/>
  <c r="D63" i="2"/>
  <c r="E63" i="2"/>
  <c r="J63" i="2"/>
  <c r="C63" i="2"/>
  <c r="I63" i="2"/>
  <c r="L62" i="2"/>
  <c r="A59" i="1"/>
  <c r="B60" i="1"/>
  <c r="L59" i="1" l="1"/>
  <c r="C60" i="1"/>
  <c r="D60" i="1"/>
  <c r="E60" i="1"/>
  <c r="H60" i="1"/>
  <c r="I60" i="1"/>
  <c r="J60" i="1"/>
  <c r="F60" i="1"/>
  <c r="G60" i="1"/>
  <c r="N58" i="1"/>
  <c r="M58" i="1"/>
  <c r="L63" i="2"/>
  <c r="N63" i="2" s="1"/>
  <c r="N62" i="2"/>
  <c r="M62" i="2"/>
  <c r="B65" i="2"/>
  <c r="A64" i="2"/>
  <c r="D64" i="2"/>
  <c r="E64" i="2"/>
  <c r="G64" i="2"/>
  <c r="C64" i="2"/>
  <c r="I64" i="2"/>
  <c r="H64" i="2"/>
  <c r="J64" i="2"/>
  <c r="A60" i="1"/>
  <c r="B61" i="1"/>
  <c r="M63" i="2" l="1"/>
  <c r="L60" i="1"/>
  <c r="D61" i="1"/>
  <c r="E61" i="1"/>
  <c r="H61" i="1"/>
  <c r="J61" i="1"/>
  <c r="C61" i="1"/>
  <c r="I61" i="1"/>
  <c r="F61" i="1"/>
  <c r="G61" i="1"/>
  <c r="M59" i="1"/>
  <c r="N59" i="1"/>
  <c r="L64" i="2"/>
  <c r="B66" i="2"/>
  <c r="A65" i="2"/>
  <c r="C65" i="2"/>
  <c r="J65" i="2"/>
  <c r="I65" i="2"/>
  <c r="D65" i="2"/>
  <c r="E65" i="2"/>
  <c r="G65" i="2"/>
  <c r="H65" i="2"/>
  <c r="A61" i="1"/>
  <c r="B62" i="1"/>
  <c r="L61" i="1" l="1"/>
  <c r="D62" i="1"/>
  <c r="E62" i="1"/>
  <c r="H62" i="1"/>
  <c r="I62" i="1"/>
  <c r="J62" i="1"/>
  <c r="C62" i="1"/>
  <c r="F62" i="1"/>
  <c r="G62" i="1"/>
  <c r="M60" i="1"/>
  <c r="N60" i="1"/>
  <c r="L65" i="2"/>
  <c r="B67" i="2"/>
  <c r="A66" i="2"/>
  <c r="I66" i="2"/>
  <c r="H66" i="2"/>
  <c r="C66" i="2"/>
  <c r="E66" i="2"/>
  <c r="G66" i="2"/>
  <c r="D66" i="2"/>
  <c r="J66" i="2"/>
  <c r="N64" i="2"/>
  <c r="M64" i="2"/>
  <c r="A62" i="1"/>
  <c r="B63" i="1"/>
  <c r="J63" i="1" l="1"/>
  <c r="D63" i="1"/>
  <c r="E63" i="1"/>
  <c r="H63" i="1"/>
  <c r="I63" i="1"/>
  <c r="F63" i="1"/>
  <c r="G63" i="1"/>
  <c r="C63" i="1"/>
  <c r="L62" i="1"/>
  <c r="N61" i="1"/>
  <c r="M61" i="1"/>
  <c r="L66" i="2"/>
  <c r="A67" i="2"/>
  <c r="B68" i="2"/>
  <c r="I67" i="2"/>
  <c r="G67" i="2"/>
  <c r="E67" i="2"/>
  <c r="D67" i="2"/>
  <c r="H67" i="2"/>
  <c r="J67" i="2"/>
  <c r="C67" i="2"/>
  <c r="M65" i="2"/>
  <c r="N65" i="2"/>
  <c r="A63" i="1"/>
  <c r="B64" i="1"/>
  <c r="D64" i="1" l="1"/>
  <c r="E64" i="1"/>
  <c r="H64" i="1"/>
  <c r="I64" i="1"/>
  <c r="J64" i="1"/>
  <c r="C64" i="1"/>
  <c r="F64" i="1"/>
  <c r="G64" i="1"/>
  <c r="L63" i="1"/>
  <c r="N62" i="1"/>
  <c r="M62" i="1"/>
  <c r="L67" i="2"/>
  <c r="B69" i="2"/>
  <c r="A68" i="2"/>
  <c r="H68" i="2"/>
  <c r="G68" i="2"/>
  <c r="D68" i="2"/>
  <c r="E68" i="2"/>
  <c r="I68" i="2"/>
  <c r="J68" i="2"/>
  <c r="C68" i="2"/>
  <c r="N66" i="2"/>
  <c r="M66" i="2"/>
  <c r="A64" i="1"/>
  <c r="B65" i="1"/>
  <c r="D65" i="1" l="1"/>
  <c r="E65" i="1"/>
  <c r="H65" i="1"/>
  <c r="J65" i="1"/>
  <c r="I65" i="1"/>
  <c r="C65" i="1"/>
  <c r="G65" i="1"/>
  <c r="F65" i="1"/>
  <c r="L65" i="1" s="1"/>
  <c r="M63" i="1"/>
  <c r="N63" i="1"/>
  <c r="L64" i="1"/>
  <c r="B70" i="2"/>
  <c r="A69" i="2"/>
  <c r="C69" i="2"/>
  <c r="J69" i="2"/>
  <c r="E69" i="2"/>
  <c r="H69" i="2"/>
  <c r="G69" i="2"/>
  <c r="D69" i="2"/>
  <c r="I69" i="2"/>
  <c r="N67" i="2"/>
  <c r="M67" i="2"/>
  <c r="L68" i="2"/>
  <c r="A65" i="1"/>
  <c r="B66" i="1"/>
  <c r="N65" i="1" l="1"/>
  <c r="M65" i="1"/>
  <c r="M64" i="1"/>
  <c r="N64" i="1"/>
  <c r="D66" i="1"/>
  <c r="E66" i="1"/>
  <c r="H66" i="1"/>
  <c r="I66" i="1"/>
  <c r="J66" i="1"/>
  <c r="C66" i="1"/>
  <c r="F66" i="1"/>
  <c r="G66" i="1"/>
  <c r="M68" i="2"/>
  <c r="N68" i="2"/>
  <c r="L69" i="2"/>
  <c r="A70" i="2"/>
  <c r="B71" i="2"/>
  <c r="H70" i="2"/>
  <c r="D70" i="2"/>
  <c r="G70" i="2"/>
  <c r="J70" i="2"/>
  <c r="C70" i="2"/>
  <c r="I70" i="2"/>
  <c r="E70" i="2"/>
  <c r="A66" i="1"/>
  <c r="B67" i="1"/>
  <c r="L66" i="1" l="1"/>
  <c r="D67" i="1"/>
  <c r="E67" i="1"/>
  <c r="H67" i="1"/>
  <c r="J67" i="1"/>
  <c r="I67" i="1"/>
  <c r="G67" i="1"/>
  <c r="C67" i="1"/>
  <c r="F67" i="1"/>
  <c r="B72" i="2"/>
  <c r="A71" i="2"/>
  <c r="I71" i="2"/>
  <c r="G71" i="2"/>
  <c r="H71" i="2"/>
  <c r="C71" i="2"/>
  <c r="E71" i="2"/>
  <c r="J71" i="2"/>
  <c r="D71" i="2"/>
  <c r="M69" i="2"/>
  <c r="N69" i="2"/>
  <c r="L70" i="2"/>
  <c r="A67" i="1"/>
  <c r="B68" i="1"/>
  <c r="J68" i="1" l="1"/>
  <c r="D68" i="1"/>
  <c r="E68" i="1"/>
  <c r="H68" i="1"/>
  <c r="I68" i="1"/>
  <c r="G68" i="1"/>
  <c r="F68" i="1"/>
  <c r="C68" i="1"/>
  <c r="L67" i="1"/>
  <c r="M66" i="1"/>
  <c r="N66" i="1"/>
  <c r="L71" i="2"/>
  <c r="N71" i="2" s="1"/>
  <c r="M70" i="2"/>
  <c r="N70" i="2"/>
  <c r="B73" i="2"/>
  <c r="I72" i="2"/>
  <c r="A72" i="2"/>
  <c r="E72" i="2"/>
  <c r="G72" i="2"/>
  <c r="D72" i="2"/>
  <c r="J72" i="2"/>
  <c r="H72" i="2"/>
  <c r="C72" i="2"/>
  <c r="A68" i="1"/>
  <c r="B69" i="1"/>
  <c r="L68" i="1" l="1"/>
  <c r="D69" i="1"/>
  <c r="E69" i="1"/>
  <c r="H69" i="1"/>
  <c r="I69" i="1"/>
  <c r="J69" i="1"/>
  <c r="C69" i="1"/>
  <c r="F69" i="1"/>
  <c r="G69" i="1"/>
  <c r="M67" i="1"/>
  <c r="N67" i="1"/>
  <c r="M71" i="2"/>
  <c r="L72" i="2"/>
  <c r="B74" i="2"/>
  <c r="A73" i="2"/>
  <c r="G73" i="2"/>
  <c r="E73" i="2"/>
  <c r="C73" i="2"/>
  <c r="I73" i="2"/>
  <c r="D73" i="2"/>
  <c r="H73" i="2"/>
  <c r="J73" i="2"/>
  <c r="A69" i="1"/>
  <c r="B70" i="1"/>
  <c r="L69" i="1" l="1"/>
  <c r="D70" i="1"/>
  <c r="E70" i="1"/>
  <c r="H70" i="1"/>
  <c r="J70" i="1"/>
  <c r="I70" i="1"/>
  <c r="F70" i="1"/>
  <c r="C70" i="1"/>
  <c r="G70" i="1"/>
  <c r="M68" i="1"/>
  <c r="N68" i="1"/>
  <c r="L73" i="2"/>
  <c r="N73" i="2" s="1"/>
  <c r="B75" i="2"/>
  <c r="A74" i="2"/>
  <c r="G74" i="2"/>
  <c r="C74" i="2"/>
  <c r="D74" i="2"/>
  <c r="I74" i="2"/>
  <c r="H74" i="2"/>
  <c r="J74" i="2"/>
  <c r="E74" i="2"/>
  <c r="N72" i="2"/>
  <c r="M72" i="2"/>
  <c r="A70" i="1"/>
  <c r="B71" i="1"/>
  <c r="M73" i="2" l="1"/>
  <c r="D71" i="1"/>
  <c r="E71" i="1"/>
  <c r="H71" i="1"/>
  <c r="I71" i="1"/>
  <c r="J71" i="1"/>
  <c r="F71" i="1"/>
  <c r="G71" i="1"/>
  <c r="C71" i="1"/>
  <c r="L70" i="1"/>
  <c r="N69" i="1"/>
  <c r="M69" i="1"/>
  <c r="L74" i="2"/>
  <c r="A75" i="2"/>
  <c r="B76" i="2"/>
  <c r="E75" i="2"/>
  <c r="I75" i="2"/>
  <c r="J75" i="2"/>
  <c r="H75" i="2"/>
  <c r="D75" i="2"/>
  <c r="C75" i="2"/>
  <c r="G75" i="2"/>
  <c r="A71" i="1"/>
  <c r="B72" i="1"/>
  <c r="D72" i="1" l="1"/>
  <c r="E72" i="1"/>
  <c r="H72" i="1"/>
  <c r="J72" i="1"/>
  <c r="I72" i="1"/>
  <c r="C72" i="1"/>
  <c r="F72" i="1"/>
  <c r="G72" i="1"/>
  <c r="M70" i="1"/>
  <c r="N70" i="1"/>
  <c r="L71" i="1"/>
  <c r="B77" i="2"/>
  <c r="A76" i="2"/>
  <c r="G76" i="2"/>
  <c r="D76" i="2"/>
  <c r="H76" i="2"/>
  <c r="E76" i="2"/>
  <c r="I76" i="2"/>
  <c r="J76" i="2"/>
  <c r="C76" i="2"/>
  <c r="L75" i="2"/>
  <c r="N74" i="2"/>
  <c r="M74" i="2"/>
  <c r="A72" i="1"/>
  <c r="B73" i="1"/>
  <c r="N71" i="1" l="1"/>
  <c r="M71" i="1"/>
  <c r="J73" i="1"/>
  <c r="D73" i="1"/>
  <c r="E73" i="1"/>
  <c r="H73" i="1"/>
  <c r="I73" i="1"/>
  <c r="C73" i="1"/>
  <c r="G73" i="1"/>
  <c r="F73" i="1"/>
  <c r="L72" i="1"/>
  <c r="N75" i="2"/>
  <c r="M75" i="2"/>
  <c r="A77" i="2"/>
  <c r="B78" i="2"/>
  <c r="D77" i="2"/>
  <c r="C77" i="2"/>
  <c r="J77" i="2"/>
  <c r="H77" i="2"/>
  <c r="E77" i="2"/>
  <c r="I77" i="2"/>
  <c r="G77" i="2"/>
  <c r="L76" i="2"/>
  <c r="A73" i="1"/>
  <c r="B74" i="1"/>
  <c r="L73" i="1" l="1"/>
  <c r="N72" i="1"/>
  <c r="M72" i="1"/>
  <c r="D74" i="1"/>
  <c r="E74" i="1"/>
  <c r="H74" i="1"/>
  <c r="I74" i="1"/>
  <c r="J74" i="1"/>
  <c r="C74" i="1"/>
  <c r="F74" i="1"/>
  <c r="G74" i="1"/>
  <c r="M76" i="2"/>
  <c r="N76" i="2"/>
  <c r="L77" i="2"/>
  <c r="A78" i="2"/>
  <c r="B79" i="2"/>
  <c r="E78" i="2"/>
  <c r="C78" i="2"/>
  <c r="J78" i="2"/>
  <c r="G78" i="2"/>
  <c r="I78" i="2"/>
  <c r="H78" i="2"/>
  <c r="D78" i="2"/>
  <c r="A74" i="1"/>
  <c r="B75" i="1"/>
  <c r="L74" i="1" l="1"/>
  <c r="D75" i="1"/>
  <c r="E75" i="1"/>
  <c r="H75" i="1"/>
  <c r="J75" i="1"/>
  <c r="I75" i="1"/>
  <c r="F75" i="1"/>
  <c r="C75" i="1"/>
  <c r="G75" i="1"/>
  <c r="M73" i="1"/>
  <c r="N73" i="1"/>
  <c r="L78" i="2"/>
  <c r="N77" i="2"/>
  <c r="M77" i="2"/>
  <c r="B80" i="2"/>
  <c r="A79" i="2"/>
  <c r="G79" i="2"/>
  <c r="C79" i="2"/>
  <c r="J79" i="2"/>
  <c r="H79" i="2"/>
  <c r="I79" i="2"/>
  <c r="E79" i="2"/>
  <c r="D79" i="2"/>
  <c r="A75" i="1"/>
  <c r="B76" i="1"/>
  <c r="L75" i="1" l="1"/>
  <c r="D76" i="1"/>
  <c r="E76" i="1"/>
  <c r="H76" i="1"/>
  <c r="I76" i="1"/>
  <c r="J76" i="1"/>
  <c r="G76" i="1"/>
  <c r="F76" i="1"/>
  <c r="C76" i="1"/>
  <c r="M74" i="1"/>
  <c r="N74" i="1"/>
  <c r="L79" i="2"/>
  <c r="B81" i="2"/>
  <c r="A80" i="2"/>
  <c r="E80" i="2"/>
  <c r="I80" i="2"/>
  <c r="C80" i="2"/>
  <c r="G80" i="2"/>
  <c r="J80" i="2"/>
  <c r="H80" i="2"/>
  <c r="D80" i="2"/>
  <c r="M78" i="2"/>
  <c r="N78" i="2"/>
  <c r="A76" i="1"/>
  <c r="B77" i="1"/>
  <c r="L76" i="1" l="1"/>
  <c r="D77" i="1"/>
  <c r="E77" i="1"/>
  <c r="H77" i="1"/>
  <c r="J77" i="1"/>
  <c r="I77" i="1"/>
  <c r="G77" i="1"/>
  <c r="C77" i="1"/>
  <c r="F77" i="1"/>
  <c r="M75" i="1"/>
  <c r="N75" i="1"/>
  <c r="L80" i="2"/>
  <c r="D81" i="2"/>
  <c r="A81" i="2"/>
  <c r="B82" i="2"/>
  <c r="I81" i="2"/>
  <c r="G81" i="2"/>
  <c r="E81" i="2"/>
  <c r="H81" i="2"/>
  <c r="C81" i="2"/>
  <c r="J81" i="2"/>
  <c r="N79" i="2"/>
  <c r="M79" i="2"/>
  <c r="A77" i="1"/>
  <c r="B78" i="1"/>
  <c r="L77" i="1" l="1"/>
  <c r="M77" i="1" s="1"/>
  <c r="J78" i="1"/>
  <c r="D78" i="1"/>
  <c r="E78" i="1"/>
  <c r="H78" i="1"/>
  <c r="I78" i="1"/>
  <c r="F78" i="1"/>
  <c r="C78" i="1"/>
  <c r="G78" i="1"/>
  <c r="M76" i="1"/>
  <c r="N76" i="1"/>
  <c r="A82" i="2"/>
  <c r="B83" i="2"/>
  <c r="C82" i="2"/>
  <c r="H82" i="2"/>
  <c r="D82" i="2"/>
  <c r="E82" i="2"/>
  <c r="I82" i="2"/>
  <c r="J82" i="2"/>
  <c r="G82" i="2"/>
  <c r="L81" i="2"/>
  <c r="N80" i="2"/>
  <c r="M80" i="2"/>
  <c r="A78" i="1"/>
  <c r="B79" i="1"/>
  <c r="N77" i="1" l="1"/>
  <c r="L78" i="1"/>
  <c r="D79" i="1"/>
  <c r="E79" i="1"/>
  <c r="H79" i="1"/>
  <c r="I79" i="1"/>
  <c r="J79" i="1"/>
  <c r="F79" i="1"/>
  <c r="G79" i="1"/>
  <c r="C79" i="1"/>
  <c r="N81" i="2"/>
  <c r="M81" i="2"/>
  <c r="L82" i="2"/>
  <c r="A83" i="2"/>
  <c r="B84" i="2"/>
  <c r="E83" i="2"/>
  <c r="G83" i="2"/>
  <c r="J83" i="2"/>
  <c r="H83" i="2"/>
  <c r="C83" i="2"/>
  <c r="D83" i="2"/>
  <c r="I83" i="2"/>
  <c r="A79" i="1"/>
  <c r="B80" i="1"/>
  <c r="D80" i="1" l="1"/>
  <c r="E80" i="1"/>
  <c r="H80" i="1"/>
  <c r="J80" i="1"/>
  <c r="I80" i="1"/>
  <c r="C80" i="1"/>
  <c r="G80" i="1"/>
  <c r="F80" i="1"/>
  <c r="L79" i="1"/>
  <c r="M78" i="1"/>
  <c r="N78" i="1"/>
  <c r="N82" i="2"/>
  <c r="M82" i="2"/>
  <c r="L83" i="2"/>
  <c r="I84" i="2"/>
  <c r="A84" i="2"/>
  <c r="B85" i="2"/>
  <c r="G84" i="2"/>
  <c r="C84" i="2"/>
  <c r="J84" i="2"/>
  <c r="H84" i="2"/>
  <c r="E84" i="2"/>
  <c r="D84" i="2"/>
  <c r="A80" i="1"/>
  <c r="B81" i="1"/>
  <c r="D81" i="1" l="1"/>
  <c r="E81" i="1"/>
  <c r="H81" i="1"/>
  <c r="I81" i="1"/>
  <c r="J81" i="1"/>
  <c r="G81" i="1"/>
  <c r="C81" i="1"/>
  <c r="F81" i="1"/>
  <c r="M79" i="1"/>
  <c r="N79" i="1"/>
  <c r="L80" i="1"/>
  <c r="A85" i="2"/>
  <c r="B86" i="2"/>
  <c r="C85" i="2"/>
  <c r="J85" i="2"/>
  <c r="I85" i="2"/>
  <c r="E85" i="2"/>
  <c r="G85" i="2"/>
  <c r="H85" i="2"/>
  <c r="D85" i="2"/>
  <c r="N83" i="2"/>
  <c r="M83" i="2"/>
  <c r="L84" i="2"/>
  <c r="A81" i="1"/>
  <c r="B82" i="1"/>
  <c r="L81" i="1" l="1"/>
  <c r="M80" i="1"/>
  <c r="N80" i="1"/>
  <c r="D82" i="1"/>
  <c r="E82" i="1"/>
  <c r="H82" i="1"/>
  <c r="J82" i="1"/>
  <c r="I82" i="1"/>
  <c r="C82" i="1"/>
  <c r="F82" i="1"/>
  <c r="G82" i="1"/>
  <c r="M84" i="2"/>
  <c r="N84" i="2"/>
  <c r="L85" i="2"/>
  <c r="A86" i="2"/>
  <c r="B87" i="2"/>
  <c r="J86" i="2"/>
  <c r="I86" i="2"/>
  <c r="C86" i="2"/>
  <c r="D86" i="2"/>
  <c r="G86" i="2"/>
  <c r="H86" i="2"/>
  <c r="E86" i="2"/>
  <c r="A82" i="1"/>
  <c r="B83" i="1"/>
  <c r="L82" i="1" l="1"/>
  <c r="D83" i="1"/>
  <c r="E83" i="1"/>
  <c r="H83" i="1"/>
  <c r="I83" i="1"/>
  <c r="J83" i="1"/>
  <c r="C83" i="1"/>
  <c r="F83" i="1"/>
  <c r="G83" i="1"/>
  <c r="N81" i="1"/>
  <c r="M81" i="1"/>
  <c r="L86" i="2"/>
  <c r="M86" i="2" s="1"/>
  <c r="B88" i="2"/>
  <c r="I87" i="2"/>
  <c r="A87" i="2"/>
  <c r="G87" i="2"/>
  <c r="C87" i="2"/>
  <c r="J87" i="2"/>
  <c r="D87" i="2"/>
  <c r="E87" i="2"/>
  <c r="H87" i="2"/>
  <c r="M85" i="2"/>
  <c r="N85" i="2"/>
  <c r="A83" i="1"/>
  <c r="B84" i="1"/>
  <c r="N86" i="2" l="1"/>
  <c r="L83" i="1"/>
  <c r="D84" i="1"/>
  <c r="E84" i="1"/>
  <c r="H84" i="1"/>
  <c r="J84" i="1"/>
  <c r="I84" i="1"/>
  <c r="G84" i="1"/>
  <c r="F84" i="1"/>
  <c r="C84" i="1"/>
  <c r="N82" i="1"/>
  <c r="M82" i="1"/>
  <c r="A88" i="2"/>
  <c r="E88" i="2"/>
  <c r="G88" i="2"/>
  <c r="J88" i="2"/>
  <c r="H88" i="2"/>
  <c r="C88" i="2"/>
  <c r="I88" i="2"/>
  <c r="D88" i="2"/>
  <c r="L87" i="2"/>
  <c r="A84" i="1"/>
  <c r="B85" i="1"/>
  <c r="J85" i="1" l="1"/>
  <c r="D85" i="1"/>
  <c r="E85" i="1"/>
  <c r="H85" i="1"/>
  <c r="I85" i="1"/>
  <c r="C85" i="1"/>
  <c r="F85" i="1"/>
  <c r="G85" i="1"/>
  <c r="L84" i="1"/>
  <c r="N83" i="1"/>
  <c r="M83" i="1"/>
  <c r="L88" i="2"/>
  <c r="N87" i="2"/>
  <c r="M87" i="2"/>
  <c r="A85" i="1"/>
  <c r="B86" i="1"/>
  <c r="L85" i="1" l="1"/>
  <c r="D86" i="1"/>
  <c r="E86" i="1"/>
  <c r="H86" i="1"/>
  <c r="I86" i="1"/>
  <c r="J86" i="1"/>
  <c r="C86" i="1"/>
  <c r="F86" i="1"/>
  <c r="G86" i="1"/>
  <c r="N84" i="1"/>
  <c r="M84" i="1"/>
  <c r="M88" i="2"/>
  <c r="N88" i="2"/>
  <c r="A86" i="1"/>
  <c r="B87" i="1"/>
  <c r="D87" i="1" l="1"/>
  <c r="E87" i="1"/>
  <c r="H87" i="1"/>
  <c r="J87" i="1"/>
  <c r="I87" i="1"/>
  <c r="F87" i="1"/>
  <c r="G87" i="1"/>
  <c r="C87" i="1"/>
  <c r="L86" i="1"/>
  <c r="N85" i="1"/>
  <c r="M85" i="1"/>
  <c r="A87" i="1"/>
  <c r="N86" i="1" l="1"/>
  <c r="M86" i="1"/>
  <c r="L87" i="1"/>
  <c r="N87" i="1" l="1"/>
  <c r="M87" i="1"/>
</calcChain>
</file>

<file path=xl/sharedStrings.xml><?xml version="1.0" encoding="utf-8"?>
<sst xmlns="http://schemas.openxmlformats.org/spreadsheetml/2006/main" count="170" uniqueCount="77">
  <si>
    <t>euro/mese</t>
  </si>
  <si>
    <t>Sali</t>
  </si>
  <si>
    <t>Formulazione Zarrouk ottimizzata</t>
  </si>
  <si>
    <t>chimici pulizia</t>
  </si>
  <si>
    <t>NaClO @ 15%</t>
  </si>
  <si>
    <t>HCl commerciale @ 10%</t>
  </si>
  <si>
    <t>Alcool etilico denaturato</t>
  </si>
  <si>
    <t>H2O deionizzata</t>
  </si>
  <si>
    <t>led accesi 12h a media intensità</t>
  </si>
  <si>
    <t>Consumabili</t>
  </si>
  <si>
    <t>filtri in fibra di vetro</t>
  </si>
  <si>
    <t>provette coniche 15ml</t>
  </si>
  <si>
    <t>provette coniche 50ml</t>
  </si>
  <si>
    <t>guanti in nitrile</t>
  </si>
  <si>
    <t>pipette sierologiche 5ml</t>
  </si>
  <si>
    <t>pipette sierologiche 10ml</t>
  </si>
  <si>
    <t>CO2</t>
  </si>
  <si>
    <t>CO2 da bombole</t>
  </si>
  <si>
    <t>H20 normale - 8640 L</t>
  </si>
  <si>
    <t>acqua</t>
  </si>
  <si>
    <t>ricercatore</t>
  </si>
  <si>
    <t>operaio</t>
  </si>
  <si>
    <t>consumo energia (kwh)</t>
  </si>
  <si>
    <t>spirulina (kg/mese)</t>
  </si>
  <si>
    <t>costante</t>
  </si>
  <si>
    <t>pulizia, raccolta, trattamento - 50 h/mese (12 euro ora)</t>
  </si>
  <si>
    <t>KG spirulina</t>
  </si>
  <si>
    <t>consumabili</t>
  </si>
  <si>
    <t>co2</t>
  </si>
  <si>
    <t>TOT</t>
  </si>
  <si>
    <t>euro/kg (operativo)</t>
  </si>
  <si>
    <t>euro/kg (no co2)</t>
  </si>
  <si>
    <t>Gestione (impegno parziale 1h giorno) (35 euro ora)</t>
  </si>
  <si>
    <t>elevata automazione impianto</t>
  </si>
  <si>
    <t>manutenzione impianto - 15 h mese (15 euro ora)</t>
  </si>
  <si>
    <t>energia</t>
  </si>
  <si>
    <t>pompa di calore 100 euro mese media</t>
  </si>
  <si>
    <t xml:space="preserve"> </t>
  </si>
  <si>
    <t xml:space="preserve">impianto solare non ha senso perchè: polveri acciaieria riducono vita pannelli (aumenta costo mensile ammortamento), richiedono manutenzione continua, sono poco efficienti con lo sporco, forniscono energia proporzionale alla luce (ma i led servono di notte...) </t>
  </si>
  <si>
    <t xml:space="preserve">una parte considerevole del lavoro manuale (operaio) consiste nell'andare nell'impianto, capire cosa serve fare, guardare le cose... Dato che queste azioni non dipendono o dipendono minimamente dalla dimensione dell'impianto, si ipotizza una costante di 0.7 </t>
  </si>
  <si>
    <t>- si ipotizza 0.3 in un impianto ad elevata automazione in quanto: cambia la tipologia di lavoro, alcune attività si svincolano dalla dimensione dell'input</t>
  </si>
  <si>
    <t>in un impianto ad elevata automazione si rende necessario il processo di manutenzione periodica e straordinaria dei macchinari</t>
  </si>
  <si>
    <t>Processo</t>
  </si>
  <si>
    <t>Attivita</t>
  </si>
  <si>
    <t>Ruolo</t>
  </si>
  <si>
    <t>Costo</t>
  </si>
  <si>
    <t>Costo orario</t>
  </si>
  <si>
    <t>Minuti</t>
  </si>
  <si>
    <t>manutentore</t>
  </si>
  <si>
    <t>informatico</t>
  </si>
  <si>
    <t>marketing</t>
  </si>
  <si>
    <t>elettronico</t>
  </si>
  <si>
    <t>Analizzare situazione</t>
  </si>
  <si>
    <t>Processi / kg</t>
  </si>
  <si>
    <t>Centrifugare</t>
  </si>
  <si>
    <t>Kg / processo</t>
  </si>
  <si>
    <t>Imballaggio alghe (una confezione)</t>
  </si>
  <si>
    <t>Estrarre alghe da essiccatore e controllo qualità</t>
  </si>
  <si>
    <t>Costo / kg</t>
  </si>
  <si>
    <t>Consuntivare</t>
  </si>
  <si>
    <t>Monitoraggio alghe</t>
  </si>
  <si>
    <t>Pianificazione correzioni</t>
  </si>
  <si>
    <t>https://www.sciencedirect.com/science/article/pii/S2215017X1830170X#:~:text=The%20production%20cost%20of%20phycocyanin,value%20(NPV)%20of%20investment.</t>
  </si>
  <si>
    <t>Raccolta alghe</t>
  </si>
  <si>
    <t>1 g/l, almeno metà volume raccolto</t>
  </si>
  <si>
    <t>Estrarre dalla centrifuga</t>
  </si>
  <si>
    <t>Spaghettare e mettere in essiccatore</t>
  </si>
  <si>
    <t>Insacchettare</t>
  </si>
  <si>
    <t>Prelevare campione per analisi</t>
  </si>
  <si>
    <t>Verifica completa</t>
  </si>
  <si>
    <t>in caso di problemi</t>
  </si>
  <si>
    <t>Preparazione Sali</t>
  </si>
  <si>
    <t>Preparazione miscela</t>
  </si>
  <si>
    <t>TOTALE</t>
  </si>
  <si>
    <t>euro/mese (70 kg/mese produzione attuale)</t>
  </si>
  <si>
    <t>euro/kg</t>
  </si>
  <si>
    <t>ci mette molto tempo morto, ovvero in cui l'operaio può fare altro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</si>
</sst>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1" fontId="0" fillId="0" borderId="0" xfId="0" applyNumberFormat="1"/>
    <xf numFmtId="0" fontId="0" fillId="0" borderId="0" xfId="0" quotePrefix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165" fontId="0" fillId="0" borderId="0" xfId="0" applyNumberFormat="1"/>
    <xf numFmtId="165" fontId="2" fillId="0" borderId="9" xfId="0" applyNumberFormat="1" applyFont="1" applyBorder="1"/>
    <xf numFmtId="0" fontId="2" fillId="0" borderId="9" xfId="0" applyFont="1" applyFill="1" applyBorder="1"/>
    <xf numFmtId="0" fontId="2" fillId="0" borderId="10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2A-429E-B668-747383F0E2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2A-429E-B668-747383F0E2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2A-429E-B668-747383F0E2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2A-429E-B668-747383F0E2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2A-429E-B668-747383F0E2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2A-429E-B668-747383F0E21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02A-429E-B668-747383F0E21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02A-429E-B668-747383F0E212}"/>
              </c:ext>
            </c:extLst>
          </c:dPt>
          <c:cat>
            <c:strRef>
              <c:f>'produzione spirulina'!$R$5:$R$12</c:f>
              <c:strCache>
                <c:ptCount val="8"/>
                <c:pt idx="0">
                  <c:v>Sali</c:v>
                </c:pt>
                <c:pt idx="1">
                  <c:v>chimici pulizia</c:v>
                </c:pt>
                <c:pt idx="2">
                  <c:v>acqua</c:v>
                </c:pt>
                <c:pt idx="3">
                  <c:v>energia</c:v>
                </c:pt>
                <c:pt idx="4">
                  <c:v>operaio</c:v>
                </c:pt>
                <c:pt idx="5">
                  <c:v>Consumabili</c:v>
                </c:pt>
                <c:pt idx="6">
                  <c:v>CO2</c:v>
                </c:pt>
                <c:pt idx="7">
                  <c:v>ricercatore</c:v>
                </c:pt>
              </c:strCache>
            </c:strRef>
          </c:cat>
          <c:val>
            <c:numRef>
              <c:f>'produzione spirulina'!$S$5:$S$12</c:f>
              <c:numCache>
                <c:formatCode>General</c:formatCode>
                <c:ptCount val="8"/>
                <c:pt idx="0">
                  <c:v>376</c:v>
                </c:pt>
                <c:pt idx="1">
                  <c:v>9</c:v>
                </c:pt>
                <c:pt idx="2">
                  <c:v>34</c:v>
                </c:pt>
                <c:pt idx="3">
                  <c:v>286</c:v>
                </c:pt>
                <c:pt idx="4">
                  <c:v>600</c:v>
                </c:pt>
                <c:pt idx="5">
                  <c:v>29.299999999999997</c:v>
                </c:pt>
                <c:pt idx="6">
                  <c:v>50.416666669999998</c:v>
                </c:pt>
                <c:pt idx="7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A89-41BF-AFD2-61BD6A97A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'produzione spirulina'!$C$30</c:f>
              <c:strCache>
                <c:ptCount val="1"/>
                <c:pt idx="0">
                  <c:v>Sali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'produzione spirulina'!$B$31:$B$87</c:f>
              <c:numCache>
                <c:formatCode>0</c:formatCode>
                <c:ptCount val="57"/>
                <c:pt idx="0">
                  <c:v>70</c:v>
                </c:pt>
                <c:pt idx="1">
                  <c:v>77</c:v>
                </c:pt>
                <c:pt idx="2">
                  <c:v>84.7</c:v>
                </c:pt>
                <c:pt idx="3">
                  <c:v>93.170000000000016</c:v>
                </c:pt>
                <c:pt idx="4">
                  <c:v>102.48700000000002</c:v>
                </c:pt>
                <c:pt idx="5">
                  <c:v>112.73570000000004</c:v>
                </c:pt>
                <c:pt idx="6">
                  <c:v>124.00927000000006</c:v>
                </c:pt>
                <c:pt idx="7">
                  <c:v>136.41019700000007</c:v>
                </c:pt>
                <c:pt idx="8">
                  <c:v>150.05121670000008</c:v>
                </c:pt>
                <c:pt idx="9">
                  <c:v>165.05633837000011</c:v>
                </c:pt>
                <c:pt idx="10">
                  <c:v>181.56197220700014</c:v>
                </c:pt>
                <c:pt idx="11">
                  <c:v>199.71816942770016</c:v>
                </c:pt>
                <c:pt idx="12">
                  <c:v>219.68998637047019</c:v>
                </c:pt>
                <c:pt idx="13">
                  <c:v>241.65898500751723</c:v>
                </c:pt>
                <c:pt idx="14">
                  <c:v>265.82488350826895</c:v>
                </c:pt>
                <c:pt idx="15">
                  <c:v>292.40737185909586</c:v>
                </c:pt>
                <c:pt idx="16">
                  <c:v>321.64810904500547</c:v>
                </c:pt>
                <c:pt idx="17">
                  <c:v>353.81291994950607</c:v>
                </c:pt>
                <c:pt idx="18">
                  <c:v>389.1942119444567</c:v>
                </c:pt>
                <c:pt idx="19">
                  <c:v>428.1136331389024</c:v>
                </c:pt>
                <c:pt idx="20">
                  <c:v>470.9249964527927</c:v>
                </c:pt>
                <c:pt idx="21">
                  <c:v>518.017496098072</c:v>
                </c:pt>
                <c:pt idx="22">
                  <c:v>569.8192457078793</c:v>
                </c:pt>
                <c:pt idx="23">
                  <c:v>626.80117027866731</c:v>
                </c:pt>
                <c:pt idx="24">
                  <c:v>689.48128730653411</c:v>
                </c:pt>
                <c:pt idx="25">
                  <c:v>758.42941603718759</c:v>
                </c:pt>
                <c:pt idx="26">
                  <c:v>834.27235764090642</c:v>
                </c:pt>
                <c:pt idx="27">
                  <c:v>917.69959340499713</c:v>
                </c:pt>
                <c:pt idx="28">
                  <c:v>1009.4695527454969</c:v>
                </c:pt>
                <c:pt idx="29">
                  <c:v>1110.4165080200466</c:v>
                </c:pt>
                <c:pt idx="30">
                  <c:v>1221.4581588220515</c:v>
                </c:pt>
                <c:pt idx="31">
                  <c:v>1343.6039747042566</c:v>
                </c:pt>
                <c:pt idx="32">
                  <c:v>1477.9643721746825</c:v>
                </c:pt>
                <c:pt idx="33">
                  <c:v>1625.7608093921508</c:v>
                </c:pt>
                <c:pt idx="34">
                  <c:v>1788.336890331366</c:v>
                </c:pt>
                <c:pt idx="35">
                  <c:v>1967.1705793645028</c:v>
                </c:pt>
                <c:pt idx="36">
                  <c:v>2163.8876373009534</c:v>
                </c:pt>
                <c:pt idx="37">
                  <c:v>2380.2764010310489</c:v>
                </c:pt>
                <c:pt idx="38">
                  <c:v>2618.304041134154</c:v>
                </c:pt>
                <c:pt idx="39">
                  <c:v>2880.1344452475696</c:v>
                </c:pt>
                <c:pt idx="40">
                  <c:v>3168.1478897723268</c:v>
                </c:pt>
                <c:pt idx="41">
                  <c:v>3484.9626787495599</c:v>
                </c:pt>
                <c:pt idx="42">
                  <c:v>3833.4589466245161</c:v>
                </c:pt>
                <c:pt idx="43">
                  <c:v>4216.8048412869684</c:v>
                </c:pt>
                <c:pt idx="44">
                  <c:v>4638.485325415666</c:v>
                </c:pt>
                <c:pt idx="45">
                  <c:v>5102.3338579572328</c:v>
                </c:pt>
                <c:pt idx="46">
                  <c:v>5612.5672437529565</c:v>
                </c:pt>
                <c:pt idx="47">
                  <c:v>6173.823968128253</c:v>
                </c:pt>
                <c:pt idx="48">
                  <c:v>6791.2063649410793</c:v>
                </c:pt>
                <c:pt idx="49">
                  <c:v>7470.3270014351874</c:v>
                </c:pt>
                <c:pt idx="50">
                  <c:v>8217.3597015787072</c:v>
                </c:pt>
                <c:pt idx="51">
                  <c:v>9039.0956717365789</c:v>
                </c:pt>
                <c:pt idx="52">
                  <c:v>9943.0052389102384</c:v>
                </c:pt>
                <c:pt idx="53">
                  <c:v>10937.305762801263</c:v>
                </c:pt>
                <c:pt idx="54">
                  <c:v>12031.036339081391</c:v>
                </c:pt>
                <c:pt idx="55">
                  <c:v>13234.139972989531</c:v>
                </c:pt>
                <c:pt idx="56">
                  <c:v>14557.553970288485</c:v>
                </c:pt>
              </c:numCache>
            </c:numRef>
          </c:cat>
          <c:val>
            <c:numRef>
              <c:f>'produzione spirulina'!$C$31:$C$87</c:f>
              <c:numCache>
                <c:formatCode>#,##0.00\ _€</c:formatCode>
                <c:ptCount val="57"/>
                <c:pt idx="0">
                  <c:v>376</c:v>
                </c:pt>
                <c:pt idx="1">
                  <c:v>406.08</c:v>
                </c:pt>
                <c:pt idx="2">
                  <c:v>439.16800000000001</c:v>
                </c:pt>
                <c:pt idx="3">
                  <c:v>475.56480000000005</c:v>
                </c:pt>
                <c:pt idx="4">
                  <c:v>515.60128000000009</c:v>
                </c:pt>
                <c:pt idx="5">
                  <c:v>559.64140800000018</c:v>
                </c:pt>
                <c:pt idx="6">
                  <c:v>608.0855488000002</c:v>
                </c:pt>
                <c:pt idx="7">
                  <c:v>661.3741036800003</c:v>
                </c:pt>
                <c:pt idx="8">
                  <c:v>719.99151404800045</c:v>
                </c:pt>
                <c:pt idx="9">
                  <c:v>784.4706654528004</c:v>
                </c:pt>
                <c:pt idx="10">
                  <c:v>855.39773199808064</c:v>
                </c:pt>
                <c:pt idx="11">
                  <c:v>933.41750519788866</c:v>
                </c:pt>
                <c:pt idx="12">
                  <c:v>1019.2392557176777</c:v>
                </c:pt>
                <c:pt idx="13">
                  <c:v>1113.6431812894457</c:v>
                </c:pt>
                <c:pt idx="14">
                  <c:v>1217.4874994183901</c:v>
                </c:pt>
                <c:pt idx="15">
                  <c:v>1331.7162493602291</c:v>
                </c:pt>
                <c:pt idx="16">
                  <c:v>1457.3678742962522</c:v>
                </c:pt>
                <c:pt idx="17">
                  <c:v>1595.5846617258778</c:v>
                </c:pt>
                <c:pt idx="18">
                  <c:v>1747.6231278984653</c:v>
                </c:pt>
                <c:pt idx="19">
                  <c:v>1914.8654406883122</c:v>
                </c:pt>
                <c:pt idx="20">
                  <c:v>2098.8319847571438</c:v>
                </c:pt>
                <c:pt idx="21">
                  <c:v>2301.1951832328582</c:v>
                </c:pt>
                <c:pt idx="22">
                  <c:v>2523.794701556144</c:v>
                </c:pt>
                <c:pt idx="23">
                  <c:v>2768.6541717117589</c:v>
                </c:pt>
                <c:pt idx="24">
                  <c:v>3037.9995888829353</c:v>
                </c:pt>
                <c:pt idx="25">
                  <c:v>3334.2795477712293</c:v>
                </c:pt>
                <c:pt idx="26">
                  <c:v>3660.1875025483523</c:v>
                </c:pt>
                <c:pt idx="27">
                  <c:v>4018.6862528031879</c:v>
                </c:pt>
                <c:pt idx="28">
                  <c:v>4413.0348780835066</c:v>
                </c:pt>
                <c:pt idx="29">
                  <c:v>4846.8183658918579</c:v>
                </c:pt>
                <c:pt idx="30">
                  <c:v>5323.9802024810442</c:v>
                </c:pt>
                <c:pt idx="31">
                  <c:v>5848.858222729149</c:v>
                </c:pt>
                <c:pt idx="32">
                  <c:v>6426.2240450020645</c:v>
                </c:pt>
                <c:pt idx="33">
                  <c:v>7061.3264495022722</c:v>
                </c:pt>
                <c:pt idx="34">
                  <c:v>7759.9390944524994</c:v>
                </c:pt>
                <c:pt idx="35">
                  <c:v>8528.4130038977491</c:v>
                </c:pt>
                <c:pt idx="36">
                  <c:v>9373.7343042875254</c:v>
                </c:pt>
                <c:pt idx="37">
                  <c:v>10303.587734716279</c:v>
                </c:pt>
                <c:pt idx="38">
                  <c:v>11326.426508187908</c:v>
                </c:pt>
                <c:pt idx="39">
                  <c:v>12451.549159006701</c:v>
                </c:pt>
                <c:pt idx="40">
                  <c:v>13689.184074907371</c:v>
                </c:pt>
                <c:pt idx="41">
                  <c:v>15050.582482398109</c:v>
                </c:pt>
                <c:pt idx="42">
                  <c:v>16548.120730637922</c:v>
                </c:pt>
                <c:pt idx="43">
                  <c:v>18195.412803701718</c:v>
                </c:pt>
                <c:pt idx="44">
                  <c:v>20007.434084071891</c:v>
                </c:pt>
                <c:pt idx="45">
                  <c:v>22000.657492479084</c:v>
                </c:pt>
                <c:pt idx="46">
                  <c:v>24193.203241726991</c:v>
                </c:pt>
                <c:pt idx="47">
                  <c:v>26605.003565899697</c:v>
                </c:pt>
                <c:pt idx="48">
                  <c:v>29257.983922489668</c:v>
                </c:pt>
                <c:pt idx="49">
                  <c:v>32176.262314738633</c:v>
                </c:pt>
                <c:pt idx="50">
                  <c:v>35386.368546212507</c:v>
                </c:pt>
                <c:pt idx="51">
                  <c:v>38917.485400833757</c:v>
                </c:pt>
                <c:pt idx="52">
                  <c:v>42801.713940917143</c:v>
                </c:pt>
                <c:pt idx="53">
                  <c:v>47074.365335008857</c:v>
                </c:pt>
                <c:pt idx="54">
                  <c:v>51774.281868509752</c:v>
                </c:pt>
                <c:pt idx="55">
                  <c:v>56944.190055360734</c:v>
                </c:pt>
                <c:pt idx="56">
                  <c:v>62631.089060896811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4-4A0A-AD79-12A542D72A54}"/>
            </c:ext>
          </c:extLst>
        </c:ser>
        <c:ser>
          <c:idx val="1"/>
          <c:order val="1"/>
          <c:tx>
            <c:strRef>
              <c:f>'produzione spirulina'!$D$30</c:f>
              <c:strCache>
                <c:ptCount val="1"/>
                <c:pt idx="0">
                  <c:v>chimici pulizia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'produzione spirulina'!$B$31:$B$87</c:f>
              <c:numCache>
                <c:formatCode>0</c:formatCode>
                <c:ptCount val="57"/>
                <c:pt idx="0">
                  <c:v>70</c:v>
                </c:pt>
                <c:pt idx="1">
                  <c:v>77</c:v>
                </c:pt>
                <c:pt idx="2">
                  <c:v>84.7</c:v>
                </c:pt>
                <c:pt idx="3">
                  <c:v>93.170000000000016</c:v>
                </c:pt>
                <c:pt idx="4">
                  <c:v>102.48700000000002</c:v>
                </c:pt>
                <c:pt idx="5">
                  <c:v>112.73570000000004</c:v>
                </c:pt>
                <c:pt idx="6">
                  <c:v>124.00927000000006</c:v>
                </c:pt>
                <c:pt idx="7">
                  <c:v>136.41019700000007</c:v>
                </c:pt>
                <c:pt idx="8">
                  <c:v>150.05121670000008</c:v>
                </c:pt>
                <c:pt idx="9">
                  <c:v>165.05633837000011</c:v>
                </c:pt>
                <c:pt idx="10">
                  <c:v>181.56197220700014</c:v>
                </c:pt>
                <c:pt idx="11">
                  <c:v>199.71816942770016</c:v>
                </c:pt>
                <c:pt idx="12">
                  <c:v>219.68998637047019</c:v>
                </c:pt>
                <c:pt idx="13">
                  <c:v>241.65898500751723</c:v>
                </c:pt>
                <c:pt idx="14">
                  <c:v>265.82488350826895</c:v>
                </c:pt>
                <c:pt idx="15">
                  <c:v>292.40737185909586</c:v>
                </c:pt>
                <c:pt idx="16">
                  <c:v>321.64810904500547</c:v>
                </c:pt>
                <c:pt idx="17">
                  <c:v>353.81291994950607</c:v>
                </c:pt>
                <c:pt idx="18">
                  <c:v>389.1942119444567</c:v>
                </c:pt>
                <c:pt idx="19">
                  <c:v>428.1136331389024</c:v>
                </c:pt>
                <c:pt idx="20">
                  <c:v>470.9249964527927</c:v>
                </c:pt>
                <c:pt idx="21">
                  <c:v>518.017496098072</c:v>
                </c:pt>
                <c:pt idx="22">
                  <c:v>569.8192457078793</c:v>
                </c:pt>
                <c:pt idx="23">
                  <c:v>626.80117027866731</c:v>
                </c:pt>
                <c:pt idx="24">
                  <c:v>689.48128730653411</c:v>
                </c:pt>
                <c:pt idx="25">
                  <c:v>758.42941603718759</c:v>
                </c:pt>
                <c:pt idx="26">
                  <c:v>834.27235764090642</c:v>
                </c:pt>
                <c:pt idx="27">
                  <c:v>917.69959340499713</c:v>
                </c:pt>
                <c:pt idx="28">
                  <c:v>1009.4695527454969</c:v>
                </c:pt>
                <c:pt idx="29">
                  <c:v>1110.4165080200466</c:v>
                </c:pt>
                <c:pt idx="30">
                  <c:v>1221.4581588220515</c:v>
                </c:pt>
                <c:pt idx="31">
                  <c:v>1343.6039747042566</c:v>
                </c:pt>
                <c:pt idx="32">
                  <c:v>1477.9643721746825</c:v>
                </c:pt>
                <c:pt idx="33">
                  <c:v>1625.7608093921508</c:v>
                </c:pt>
                <c:pt idx="34">
                  <c:v>1788.336890331366</c:v>
                </c:pt>
                <c:pt idx="35">
                  <c:v>1967.1705793645028</c:v>
                </c:pt>
                <c:pt idx="36">
                  <c:v>2163.8876373009534</c:v>
                </c:pt>
                <c:pt idx="37">
                  <c:v>2380.2764010310489</c:v>
                </c:pt>
                <c:pt idx="38">
                  <c:v>2618.304041134154</c:v>
                </c:pt>
                <c:pt idx="39">
                  <c:v>2880.1344452475696</c:v>
                </c:pt>
                <c:pt idx="40">
                  <c:v>3168.1478897723268</c:v>
                </c:pt>
                <c:pt idx="41">
                  <c:v>3484.9626787495599</c:v>
                </c:pt>
                <c:pt idx="42">
                  <c:v>3833.4589466245161</c:v>
                </c:pt>
                <c:pt idx="43">
                  <c:v>4216.8048412869684</c:v>
                </c:pt>
                <c:pt idx="44">
                  <c:v>4638.485325415666</c:v>
                </c:pt>
                <c:pt idx="45">
                  <c:v>5102.3338579572328</c:v>
                </c:pt>
                <c:pt idx="46">
                  <c:v>5612.5672437529565</c:v>
                </c:pt>
                <c:pt idx="47">
                  <c:v>6173.823968128253</c:v>
                </c:pt>
                <c:pt idx="48">
                  <c:v>6791.2063649410793</c:v>
                </c:pt>
                <c:pt idx="49">
                  <c:v>7470.3270014351874</c:v>
                </c:pt>
                <c:pt idx="50">
                  <c:v>8217.3597015787072</c:v>
                </c:pt>
                <c:pt idx="51">
                  <c:v>9039.0956717365789</c:v>
                </c:pt>
                <c:pt idx="52">
                  <c:v>9943.0052389102384</c:v>
                </c:pt>
                <c:pt idx="53">
                  <c:v>10937.305762801263</c:v>
                </c:pt>
                <c:pt idx="54">
                  <c:v>12031.036339081391</c:v>
                </c:pt>
                <c:pt idx="55">
                  <c:v>13234.139972989531</c:v>
                </c:pt>
                <c:pt idx="56">
                  <c:v>14557.553970288485</c:v>
                </c:pt>
              </c:numCache>
            </c:numRef>
          </c:cat>
          <c:val>
            <c:numRef>
              <c:f>'produzione spirulina'!$D$31:$D$87</c:f>
              <c:numCache>
                <c:formatCode>#,##0.00\ _€</c:formatCode>
                <c:ptCount val="57"/>
                <c:pt idx="0">
                  <c:v>9</c:v>
                </c:pt>
                <c:pt idx="1">
                  <c:v>9.629999999999999</c:v>
                </c:pt>
                <c:pt idx="2">
                  <c:v>10.323</c:v>
                </c:pt>
                <c:pt idx="3">
                  <c:v>11.085300000000002</c:v>
                </c:pt>
                <c:pt idx="4">
                  <c:v>11.923830000000002</c:v>
                </c:pt>
                <c:pt idx="5">
                  <c:v>12.846213000000004</c:v>
                </c:pt>
                <c:pt idx="6">
                  <c:v>13.860834300000004</c:v>
                </c:pt>
                <c:pt idx="7">
                  <c:v>14.976917730000006</c:v>
                </c:pt>
                <c:pt idx="8">
                  <c:v>16.204609503000007</c:v>
                </c:pt>
                <c:pt idx="9">
                  <c:v>17.555070453300008</c:v>
                </c:pt>
                <c:pt idx="10">
                  <c:v>19.040577498630011</c:v>
                </c:pt>
                <c:pt idx="11">
                  <c:v>20.674635248493011</c:v>
                </c:pt>
                <c:pt idx="12">
                  <c:v>22.472098773342317</c:v>
                </c:pt>
                <c:pt idx="13">
                  <c:v>24.449308650676549</c:v>
                </c:pt>
                <c:pt idx="14">
                  <c:v>26.624239515744208</c:v>
                </c:pt>
                <c:pt idx="15">
                  <c:v>29.016663467318626</c:v>
                </c:pt>
                <c:pt idx="16">
                  <c:v>31.648329814050491</c:v>
                </c:pt>
                <c:pt idx="17">
                  <c:v>34.543162795455544</c:v>
                </c:pt>
                <c:pt idx="18">
                  <c:v>37.727479075001099</c:v>
                </c:pt>
                <c:pt idx="19">
                  <c:v>41.230226982501215</c:v>
                </c:pt>
                <c:pt idx="20">
                  <c:v>45.083249680751337</c:v>
                </c:pt>
                <c:pt idx="21">
                  <c:v>49.321574648826484</c:v>
                </c:pt>
                <c:pt idx="22">
                  <c:v>53.983732113709138</c:v>
                </c:pt>
                <c:pt idx="23">
                  <c:v>59.112105325080051</c:v>
                </c:pt>
                <c:pt idx="24">
                  <c:v>64.753315857588063</c:v>
                </c:pt>
                <c:pt idx="25">
                  <c:v>70.958647443346877</c:v>
                </c:pt>
                <c:pt idx="26">
                  <c:v>77.784512187681571</c:v>
                </c:pt>
                <c:pt idx="27">
                  <c:v>85.292963406449744</c:v>
                </c:pt>
                <c:pt idx="28">
                  <c:v>93.552259747094709</c:v>
                </c:pt>
                <c:pt idx="29">
                  <c:v>102.63748572180421</c:v>
                </c:pt>
                <c:pt idx="30">
                  <c:v>112.63123429398463</c:v>
                </c:pt>
                <c:pt idx="31">
                  <c:v>123.62435772338308</c:v>
                </c:pt>
                <c:pt idx="32">
                  <c:v>135.71679349572145</c:v>
                </c:pt>
                <c:pt idx="33">
                  <c:v>149.01847284529359</c:v>
                </c:pt>
                <c:pt idx="34">
                  <c:v>163.65032012982294</c:v>
                </c:pt>
                <c:pt idx="35">
                  <c:v>179.74535214280525</c:v>
                </c:pt>
                <c:pt idx="36">
                  <c:v>197.4498873570858</c:v>
                </c:pt>
                <c:pt idx="37">
                  <c:v>216.92487609279439</c:v>
                </c:pt>
                <c:pt idx="38">
                  <c:v>238.34736370207384</c:v>
                </c:pt>
                <c:pt idx="39">
                  <c:v>261.91210007228119</c:v>
                </c:pt>
                <c:pt idx="40">
                  <c:v>287.83331007950943</c:v>
                </c:pt>
                <c:pt idx="41">
                  <c:v>316.3466410874604</c:v>
                </c:pt>
                <c:pt idx="42">
                  <c:v>347.71130519620641</c:v>
                </c:pt>
                <c:pt idx="43">
                  <c:v>382.21243571582716</c:v>
                </c:pt>
                <c:pt idx="44">
                  <c:v>420.16367928740988</c:v>
                </c:pt>
                <c:pt idx="45">
                  <c:v>461.91004721615087</c:v>
                </c:pt>
                <c:pt idx="46">
                  <c:v>507.83105193776606</c:v>
                </c:pt>
                <c:pt idx="47">
                  <c:v>558.34415713154272</c:v>
                </c:pt>
                <c:pt idx="48">
                  <c:v>613.90857284469712</c:v>
                </c:pt>
                <c:pt idx="49">
                  <c:v>675.02943012916683</c:v>
                </c:pt>
                <c:pt idx="50">
                  <c:v>742.26237314208356</c:v>
                </c:pt>
                <c:pt idx="51">
                  <c:v>816.21861045629203</c:v>
                </c:pt>
                <c:pt idx="52">
                  <c:v>897.57047150192136</c:v>
                </c:pt>
                <c:pt idx="53">
                  <c:v>987.05751865211346</c:v>
                </c:pt>
                <c:pt idx="54">
                  <c:v>1085.4932705173251</c:v>
                </c:pt>
                <c:pt idx="55">
                  <c:v>1193.7725975690578</c:v>
                </c:pt>
                <c:pt idx="56">
                  <c:v>1312.8798573259637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4-4A0A-AD79-12A542D72A54}"/>
            </c:ext>
          </c:extLst>
        </c:ser>
        <c:ser>
          <c:idx val="2"/>
          <c:order val="2"/>
          <c:tx>
            <c:strRef>
              <c:f>'produzione spirulina'!$E$30</c:f>
              <c:strCache>
                <c:ptCount val="1"/>
                <c:pt idx="0">
                  <c:v>acqua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'produzione spirulina'!$B$31:$B$87</c:f>
              <c:numCache>
                <c:formatCode>0</c:formatCode>
                <c:ptCount val="57"/>
                <c:pt idx="0">
                  <c:v>70</c:v>
                </c:pt>
                <c:pt idx="1">
                  <c:v>77</c:v>
                </c:pt>
                <c:pt idx="2">
                  <c:v>84.7</c:v>
                </c:pt>
                <c:pt idx="3">
                  <c:v>93.170000000000016</c:v>
                </c:pt>
                <c:pt idx="4">
                  <c:v>102.48700000000002</c:v>
                </c:pt>
                <c:pt idx="5">
                  <c:v>112.73570000000004</c:v>
                </c:pt>
                <c:pt idx="6">
                  <c:v>124.00927000000006</c:v>
                </c:pt>
                <c:pt idx="7">
                  <c:v>136.41019700000007</c:v>
                </c:pt>
                <c:pt idx="8">
                  <c:v>150.05121670000008</c:v>
                </c:pt>
                <c:pt idx="9">
                  <c:v>165.05633837000011</c:v>
                </c:pt>
                <c:pt idx="10">
                  <c:v>181.56197220700014</c:v>
                </c:pt>
                <c:pt idx="11">
                  <c:v>199.71816942770016</c:v>
                </c:pt>
                <c:pt idx="12">
                  <c:v>219.68998637047019</c:v>
                </c:pt>
                <c:pt idx="13">
                  <c:v>241.65898500751723</c:v>
                </c:pt>
                <c:pt idx="14">
                  <c:v>265.82488350826895</c:v>
                </c:pt>
                <c:pt idx="15">
                  <c:v>292.40737185909586</c:v>
                </c:pt>
                <c:pt idx="16">
                  <c:v>321.64810904500547</c:v>
                </c:pt>
                <c:pt idx="17">
                  <c:v>353.81291994950607</c:v>
                </c:pt>
                <c:pt idx="18">
                  <c:v>389.1942119444567</c:v>
                </c:pt>
                <c:pt idx="19">
                  <c:v>428.1136331389024</c:v>
                </c:pt>
                <c:pt idx="20">
                  <c:v>470.9249964527927</c:v>
                </c:pt>
                <c:pt idx="21">
                  <c:v>518.017496098072</c:v>
                </c:pt>
                <c:pt idx="22">
                  <c:v>569.8192457078793</c:v>
                </c:pt>
                <c:pt idx="23">
                  <c:v>626.80117027866731</c:v>
                </c:pt>
                <c:pt idx="24">
                  <c:v>689.48128730653411</c:v>
                </c:pt>
                <c:pt idx="25">
                  <c:v>758.42941603718759</c:v>
                </c:pt>
                <c:pt idx="26">
                  <c:v>834.27235764090642</c:v>
                </c:pt>
                <c:pt idx="27">
                  <c:v>917.69959340499713</c:v>
                </c:pt>
                <c:pt idx="28">
                  <c:v>1009.4695527454969</c:v>
                </c:pt>
                <c:pt idx="29">
                  <c:v>1110.4165080200466</c:v>
                </c:pt>
                <c:pt idx="30">
                  <c:v>1221.4581588220515</c:v>
                </c:pt>
                <c:pt idx="31">
                  <c:v>1343.6039747042566</c:v>
                </c:pt>
                <c:pt idx="32">
                  <c:v>1477.9643721746825</c:v>
                </c:pt>
                <c:pt idx="33">
                  <c:v>1625.7608093921508</c:v>
                </c:pt>
                <c:pt idx="34">
                  <c:v>1788.336890331366</c:v>
                </c:pt>
                <c:pt idx="35">
                  <c:v>1967.1705793645028</c:v>
                </c:pt>
                <c:pt idx="36">
                  <c:v>2163.8876373009534</c:v>
                </c:pt>
                <c:pt idx="37">
                  <c:v>2380.2764010310489</c:v>
                </c:pt>
                <c:pt idx="38">
                  <c:v>2618.304041134154</c:v>
                </c:pt>
                <c:pt idx="39">
                  <c:v>2880.1344452475696</c:v>
                </c:pt>
                <c:pt idx="40">
                  <c:v>3168.1478897723268</c:v>
                </c:pt>
                <c:pt idx="41">
                  <c:v>3484.9626787495599</c:v>
                </c:pt>
                <c:pt idx="42">
                  <c:v>3833.4589466245161</c:v>
                </c:pt>
                <c:pt idx="43">
                  <c:v>4216.8048412869684</c:v>
                </c:pt>
                <c:pt idx="44">
                  <c:v>4638.485325415666</c:v>
                </c:pt>
                <c:pt idx="45">
                  <c:v>5102.3338579572328</c:v>
                </c:pt>
                <c:pt idx="46">
                  <c:v>5612.5672437529565</c:v>
                </c:pt>
                <c:pt idx="47">
                  <c:v>6173.823968128253</c:v>
                </c:pt>
                <c:pt idx="48">
                  <c:v>6791.2063649410793</c:v>
                </c:pt>
                <c:pt idx="49">
                  <c:v>7470.3270014351874</c:v>
                </c:pt>
                <c:pt idx="50">
                  <c:v>8217.3597015787072</c:v>
                </c:pt>
                <c:pt idx="51">
                  <c:v>9039.0956717365789</c:v>
                </c:pt>
                <c:pt idx="52">
                  <c:v>9943.0052389102384</c:v>
                </c:pt>
                <c:pt idx="53">
                  <c:v>10937.305762801263</c:v>
                </c:pt>
                <c:pt idx="54">
                  <c:v>12031.036339081391</c:v>
                </c:pt>
                <c:pt idx="55">
                  <c:v>13234.139972989531</c:v>
                </c:pt>
                <c:pt idx="56">
                  <c:v>14557.553970288485</c:v>
                </c:pt>
              </c:numCache>
            </c:numRef>
          </c:cat>
          <c:val>
            <c:numRef>
              <c:f>'produzione spirulina'!$E$31:$E$87</c:f>
              <c:numCache>
                <c:formatCode>#,##0.00\ _€</c:formatCode>
                <c:ptCount val="57"/>
                <c:pt idx="0">
                  <c:v>34</c:v>
                </c:pt>
                <c:pt idx="1">
                  <c:v>37.4</c:v>
                </c:pt>
                <c:pt idx="2">
                  <c:v>41.14</c:v>
                </c:pt>
                <c:pt idx="3">
                  <c:v>45.254000000000005</c:v>
                </c:pt>
                <c:pt idx="4">
                  <c:v>49.77940000000001</c:v>
                </c:pt>
                <c:pt idx="5">
                  <c:v>54.757340000000013</c:v>
                </c:pt>
                <c:pt idx="6">
                  <c:v>60.23307400000003</c:v>
                </c:pt>
                <c:pt idx="7">
                  <c:v>66.256381400000038</c:v>
                </c:pt>
                <c:pt idx="8">
                  <c:v>72.882019540000044</c:v>
                </c:pt>
                <c:pt idx="9">
                  <c:v>80.17022149400006</c:v>
                </c:pt>
                <c:pt idx="10">
                  <c:v>88.187243643400066</c:v>
                </c:pt>
                <c:pt idx="11">
                  <c:v>97.00596800774008</c:v>
                </c:pt>
                <c:pt idx="12">
                  <c:v>106.7065648085141</c:v>
                </c:pt>
                <c:pt idx="13">
                  <c:v>117.37722128936551</c:v>
                </c:pt>
                <c:pt idx="14">
                  <c:v>129.11494341830206</c:v>
                </c:pt>
                <c:pt idx="15">
                  <c:v>142.02643776013227</c:v>
                </c:pt>
                <c:pt idx="16">
                  <c:v>156.22908153614549</c:v>
                </c:pt>
                <c:pt idx="17">
                  <c:v>171.8519896897601</c:v>
                </c:pt>
                <c:pt idx="18">
                  <c:v>189.03718865873611</c:v>
                </c:pt>
                <c:pt idx="19">
                  <c:v>207.94090752460974</c:v>
                </c:pt>
                <c:pt idx="20">
                  <c:v>228.73499827707073</c:v>
                </c:pt>
                <c:pt idx="21">
                  <c:v>251.60849810477782</c:v>
                </c:pt>
                <c:pt idx="22">
                  <c:v>276.76934791525565</c:v>
                </c:pt>
                <c:pt idx="23">
                  <c:v>304.44628270678129</c:v>
                </c:pt>
                <c:pt idx="24">
                  <c:v>334.89091097745944</c:v>
                </c:pt>
                <c:pt idx="25">
                  <c:v>368.38000207520543</c:v>
                </c:pt>
                <c:pt idx="26">
                  <c:v>405.21800228272599</c:v>
                </c:pt>
                <c:pt idx="27">
                  <c:v>445.73980251099863</c:v>
                </c:pt>
                <c:pt idx="28">
                  <c:v>490.31378276209853</c:v>
                </c:pt>
                <c:pt idx="29">
                  <c:v>539.34516103830833</c:v>
                </c:pt>
                <c:pt idx="30">
                  <c:v>593.27967714213924</c:v>
                </c:pt>
                <c:pt idx="31">
                  <c:v>652.6076448563532</c:v>
                </c:pt>
                <c:pt idx="32">
                  <c:v>717.86840934198869</c:v>
                </c:pt>
                <c:pt idx="33">
                  <c:v>789.65525027618753</c:v>
                </c:pt>
                <c:pt idx="34">
                  <c:v>868.62077530380645</c:v>
                </c:pt>
                <c:pt idx="35">
                  <c:v>955.48285283418704</c:v>
                </c:pt>
                <c:pt idx="36">
                  <c:v>1051.0311381176061</c:v>
                </c:pt>
                <c:pt idx="37">
                  <c:v>1156.1342519293667</c:v>
                </c:pt>
                <c:pt idx="38">
                  <c:v>1271.7476771223035</c:v>
                </c:pt>
                <c:pt idx="39">
                  <c:v>1398.9224448345337</c:v>
                </c:pt>
                <c:pt idx="40">
                  <c:v>1538.8146893179874</c:v>
                </c:pt>
                <c:pt idx="41">
                  <c:v>1692.6961582497861</c:v>
                </c:pt>
                <c:pt idx="42">
                  <c:v>1861.965774074765</c:v>
                </c:pt>
                <c:pt idx="43">
                  <c:v>2048.1623514822418</c:v>
                </c:pt>
                <c:pt idx="44">
                  <c:v>2252.9785866304665</c:v>
                </c:pt>
                <c:pt idx="45">
                  <c:v>2478.276445293513</c:v>
                </c:pt>
                <c:pt idx="46">
                  <c:v>2726.1040898228648</c:v>
                </c:pt>
                <c:pt idx="47">
                  <c:v>2998.7144988051514</c:v>
                </c:pt>
                <c:pt idx="48">
                  <c:v>3298.5859486856671</c:v>
                </c:pt>
                <c:pt idx="49">
                  <c:v>3628.4445435542339</c:v>
                </c:pt>
                <c:pt idx="50">
                  <c:v>3991.2889979096581</c:v>
                </c:pt>
                <c:pt idx="51">
                  <c:v>4390.4178977006241</c:v>
                </c:pt>
                <c:pt idx="52">
                  <c:v>4829.4596874706867</c:v>
                </c:pt>
                <c:pt idx="53">
                  <c:v>5312.4056562177566</c:v>
                </c:pt>
                <c:pt idx="54">
                  <c:v>5843.6462218395327</c:v>
                </c:pt>
                <c:pt idx="55">
                  <c:v>6428.0108440234862</c:v>
                </c:pt>
                <c:pt idx="56">
                  <c:v>7070.8119284258355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B4-4A0A-AD79-12A542D72A54}"/>
            </c:ext>
          </c:extLst>
        </c:ser>
        <c:ser>
          <c:idx val="3"/>
          <c:order val="3"/>
          <c:tx>
            <c:strRef>
              <c:f>'produzione spirulina'!$F$30</c:f>
              <c:strCache>
                <c:ptCount val="1"/>
                <c:pt idx="0">
                  <c:v>energia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'produzione spirulina'!$B$31:$B$87</c:f>
              <c:numCache>
                <c:formatCode>0</c:formatCode>
                <c:ptCount val="57"/>
                <c:pt idx="0">
                  <c:v>70</c:v>
                </c:pt>
                <c:pt idx="1">
                  <c:v>77</c:v>
                </c:pt>
                <c:pt idx="2">
                  <c:v>84.7</c:v>
                </c:pt>
                <c:pt idx="3">
                  <c:v>93.170000000000016</c:v>
                </c:pt>
                <c:pt idx="4">
                  <c:v>102.48700000000002</c:v>
                </c:pt>
                <c:pt idx="5">
                  <c:v>112.73570000000004</c:v>
                </c:pt>
                <c:pt idx="6">
                  <c:v>124.00927000000006</c:v>
                </c:pt>
                <c:pt idx="7">
                  <c:v>136.41019700000007</c:v>
                </c:pt>
                <c:pt idx="8">
                  <c:v>150.05121670000008</c:v>
                </c:pt>
                <c:pt idx="9">
                  <c:v>165.05633837000011</c:v>
                </c:pt>
                <c:pt idx="10">
                  <c:v>181.56197220700014</c:v>
                </c:pt>
                <c:pt idx="11">
                  <c:v>199.71816942770016</c:v>
                </c:pt>
                <c:pt idx="12">
                  <c:v>219.68998637047019</c:v>
                </c:pt>
                <c:pt idx="13">
                  <c:v>241.65898500751723</c:v>
                </c:pt>
                <c:pt idx="14">
                  <c:v>265.82488350826895</c:v>
                </c:pt>
                <c:pt idx="15">
                  <c:v>292.40737185909586</c:v>
                </c:pt>
                <c:pt idx="16">
                  <c:v>321.64810904500547</c:v>
                </c:pt>
                <c:pt idx="17">
                  <c:v>353.81291994950607</c:v>
                </c:pt>
                <c:pt idx="18">
                  <c:v>389.1942119444567</c:v>
                </c:pt>
                <c:pt idx="19">
                  <c:v>428.1136331389024</c:v>
                </c:pt>
                <c:pt idx="20">
                  <c:v>470.9249964527927</c:v>
                </c:pt>
                <c:pt idx="21">
                  <c:v>518.017496098072</c:v>
                </c:pt>
                <c:pt idx="22">
                  <c:v>569.8192457078793</c:v>
                </c:pt>
                <c:pt idx="23">
                  <c:v>626.80117027866731</c:v>
                </c:pt>
                <c:pt idx="24">
                  <c:v>689.48128730653411</c:v>
                </c:pt>
                <c:pt idx="25">
                  <c:v>758.42941603718759</c:v>
                </c:pt>
                <c:pt idx="26">
                  <c:v>834.27235764090642</c:v>
                </c:pt>
                <c:pt idx="27">
                  <c:v>917.69959340499713</c:v>
                </c:pt>
                <c:pt idx="28">
                  <c:v>1009.4695527454969</c:v>
                </c:pt>
                <c:pt idx="29">
                  <c:v>1110.4165080200466</c:v>
                </c:pt>
                <c:pt idx="30">
                  <c:v>1221.4581588220515</c:v>
                </c:pt>
                <c:pt idx="31">
                  <c:v>1343.6039747042566</c:v>
                </c:pt>
                <c:pt idx="32">
                  <c:v>1477.9643721746825</c:v>
                </c:pt>
                <c:pt idx="33">
                  <c:v>1625.7608093921508</c:v>
                </c:pt>
                <c:pt idx="34">
                  <c:v>1788.336890331366</c:v>
                </c:pt>
                <c:pt idx="35">
                  <c:v>1967.1705793645028</c:v>
                </c:pt>
                <c:pt idx="36">
                  <c:v>2163.8876373009534</c:v>
                </c:pt>
                <c:pt idx="37">
                  <c:v>2380.2764010310489</c:v>
                </c:pt>
                <c:pt idx="38">
                  <c:v>2618.304041134154</c:v>
                </c:pt>
                <c:pt idx="39">
                  <c:v>2880.1344452475696</c:v>
                </c:pt>
                <c:pt idx="40">
                  <c:v>3168.1478897723268</c:v>
                </c:pt>
                <c:pt idx="41">
                  <c:v>3484.9626787495599</c:v>
                </c:pt>
                <c:pt idx="42">
                  <c:v>3833.4589466245161</c:v>
                </c:pt>
                <c:pt idx="43">
                  <c:v>4216.8048412869684</c:v>
                </c:pt>
                <c:pt idx="44">
                  <c:v>4638.485325415666</c:v>
                </c:pt>
                <c:pt idx="45">
                  <c:v>5102.3338579572328</c:v>
                </c:pt>
                <c:pt idx="46">
                  <c:v>5612.5672437529565</c:v>
                </c:pt>
                <c:pt idx="47">
                  <c:v>6173.823968128253</c:v>
                </c:pt>
                <c:pt idx="48">
                  <c:v>6791.2063649410793</c:v>
                </c:pt>
                <c:pt idx="49">
                  <c:v>7470.3270014351874</c:v>
                </c:pt>
                <c:pt idx="50">
                  <c:v>8217.3597015787072</c:v>
                </c:pt>
                <c:pt idx="51">
                  <c:v>9039.0956717365789</c:v>
                </c:pt>
                <c:pt idx="52">
                  <c:v>9943.0052389102384</c:v>
                </c:pt>
                <c:pt idx="53">
                  <c:v>10937.305762801263</c:v>
                </c:pt>
                <c:pt idx="54">
                  <c:v>12031.036339081391</c:v>
                </c:pt>
                <c:pt idx="55">
                  <c:v>13234.139972989531</c:v>
                </c:pt>
                <c:pt idx="56">
                  <c:v>14557.553970288485</c:v>
                </c:pt>
              </c:numCache>
            </c:numRef>
          </c:cat>
          <c:val>
            <c:numRef>
              <c:f>'produzione spirulina'!$F$31:$F$87</c:f>
              <c:numCache>
                <c:formatCode>#,##0.00\ _€</c:formatCode>
                <c:ptCount val="57"/>
                <c:pt idx="0">
                  <c:v>286</c:v>
                </c:pt>
                <c:pt idx="1">
                  <c:v>307.60000000000002</c:v>
                </c:pt>
                <c:pt idx="2">
                  <c:v>331.36</c:v>
                </c:pt>
                <c:pt idx="3">
                  <c:v>357.49600000000004</c:v>
                </c:pt>
                <c:pt idx="4">
                  <c:v>386.24560000000008</c:v>
                </c:pt>
                <c:pt idx="5">
                  <c:v>417.87016000000011</c:v>
                </c:pt>
                <c:pt idx="6">
                  <c:v>452.65717600000016</c:v>
                </c:pt>
                <c:pt idx="7">
                  <c:v>490.92289360000024</c:v>
                </c:pt>
                <c:pt idx="8">
                  <c:v>533.01518296000029</c:v>
                </c:pt>
                <c:pt idx="9">
                  <c:v>579.31670125600033</c:v>
                </c:pt>
                <c:pt idx="10">
                  <c:v>630.24837138160035</c:v>
                </c:pt>
                <c:pt idx="11">
                  <c:v>686.2732085197606</c:v>
                </c:pt>
                <c:pt idx="12">
                  <c:v>747.90052937173664</c:v>
                </c:pt>
                <c:pt idx="13">
                  <c:v>815.69058230891028</c:v>
                </c:pt>
                <c:pt idx="14">
                  <c:v>890.25964053980124</c:v>
                </c:pt>
                <c:pt idx="15">
                  <c:v>972.28560459378161</c:v>
                </c:pt>
                <c:pt idx="16">
                  <c:v>1062.5141650531598</c:v>
                </c:pt>
                <c:pt idx="17">
                  <c:v>1161.7655815584758</c:v>
                </c:pt>
                <c:pt idx="18">
                  <c:v>1270.9421397143237</c:v>
                </c:pt>
                <c:pt idx="19">
                  <c:v>1391.036353685756</c:v>
                </c:pt>
                <c:pt idx="20">
                  <c:v>1523.1399890543316</c:v>
                </c:pt>
                <c:pt idx="21">
                  <c:v>1668.4539879597651</c:v>
                </c:pt>
                <c:pt idx="22">
                  <c:v>1828.2993867557416</c:v>
                </c:pt>
                <c:pt idx="23">
                  <c:v>2004.1293254313161</c:v>
                </c:pt>
                <c:pt idx="24">
                  <c:v>2197.5422579744481</c:v>
                </c:pt>
                <c:pt idx="25">
                  <c:v>2410.2964837718928</c:v>
                </c:pt>
                <c:pt idx="26">
                  <c:v>2644.3261321490827</c:v>
                </c:pt>
                <c:pt idx="27">
                  <c:v>2901.7587453639908</c:v>
                </c:pt>
                <c:pt idx="28">
                  <c:v>3184.9346199003903</c:v>
                </c:pt>
                <c:pt idx="29">
                  <c:v>3496.4280818904299</c:v>
                </c:pt>
                <c:pt idx="30">
                  <c:v>3839.070890079473</c:v>
                </c:pt>
                <c:pt idx="31">
                  <c:v>4215.9779790874209</c:v>
                </c:pt>
                <c:pt idx="32">
                  <c:v>4630.5757769961629</c:v>
                </c:pt>
                <c:pt idx="33">
                  <c:v>5086.6333546957794</c:v>
                </c:pt>
                <c:pt idx="34">
                  <c:v>5588.2966901653581</c:v>
                </c:pt>
                <c:pt idx="35">
                  <c:v>6140.1263591818952</c:v>
                </c:pt>
                <c:pt idx="36">
                  <c:v>6747.1389951000847</c:v>
                </c:pt>
                <c:pt idx="37">
                  <c:v>7414.8528946100942</c:v>
                </c:pt>
                <c:pt idx="38">
                  <c:v>8149.3381840711036</c:v>
                </c:pt>
                <c:pt idx="39">
                  <c:v>8957.2720024782157</c:v>
                </c:pt>
                <c:pt idx="40">
                  <c:v>9845.9992027260359</c:v>
                </c:pt>
                <c:pt idx="41">
                  <c:v>10823.599122998643</c:v>
                </c:pt>
                <c:pt idx="42">
                  <c:v>11898.959035298507</c:v>
                </c:pt>
                <c:pt idx="43">
                  <c:v>13081.854938828361</c:v>
                </c:pt>
                <c:pt idx="44">
                  <c:v>14383.040432711197</c:v>
                </c:pt>
                <c:pt idx="45">
                  <c:v>15814.34447598232</c:v>
                </c:pt>
                <c:pt idx="46">
                  <c:v>17388.778923580554</c:v>
                </c:pt>
                <c:pt idx="47">
                  <c:v>19120.656815938612</c:v>
                </c:pt>
                <c:pt idx="48">
                  <c:v>21025.722497532475</c:v>
                </c:pt>
                <c:pt idx="49">
                  <c:v>23121.294747285719</c:v>
                </c:pt>
                <c:pt idx="50">
                  <c:v>25426.424222014299</c:v>
                </c:pt>
                <c:pt idx="51">
                  <c:v>27962.066644215727</c:v>
                </c:pt>
                <c:pt idx="52">
                  <c:v>30751.273308637305</c:v>
                </c:pt>
                <c:pt idx="53">
                  <c:v>33819.400639501044</c:v>
                </c:pt>
                <c:pt idx="54">
                  <c:v>37194.340703451147</c:v>
                </c:pt>
                <c:pt idx="55">
                  <c:v>40906.774773796264</c:v>
                </c:pt>
                <c:pt idx="56">
                  <c:v>44990.452251175899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B4-4A0A-AD79-12A542D72A54}"/>
            </c:ext>
          </c:extLst>
        </c:ser>
        <c:ser>
          <c:idx val="4"/>
          <c:order val="4"/>
          <c:tx>
            <c:strRef>
              <c:f>'produzione spirulina'!$G$30</c:f>
              <c:strCache>
                <c:ptCount val="1"/>
                <c:pt idx="0">
                  <c:v>operaio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'produzione spirulina'!$B$31:$B$87</c:f>
              <c:numCache>
                <c:formatCode>0</c:formatCode>
                <c:ptCount val="57"/>
                <c:pt idx="0">
                  <c:v>70</c:v>
                </c:pt>
                <c:pt idx="1">
                  <c:v>77</c:v>
                </c:pt>
                <c:pt idx="2">
                  <c:v>84.7</c:v>
                </c:pt>
                <c:pt idx="3">
                  <c:v>93.170000000000016</c:v>
                </c:pt>
                <c:pt idx="4">
                  <c:v>102.48700000000002</c:v>
                </c:pt>
                <c:pt idx="5">
                  <c:v>112.73570000000004</c:v>
                </c:pt>
                <c:pt idx="6">
                  <c:v>124.00927000000006</c:v>
                </c:pt>
                <c:pt idx="7">
                  <c:v>136.41019700000007</c:v>
                </c:pt>
                <c:pt idx="8">
                  <c:v>150.05121670000008</c:v>
                </c:pt>
                <c:pt idx="9">
                  <c:v>165.05633837000011</c:v>
                </c:pt>
                <c:pt idx="10">
                  <c:v>181.56197220700014</c:v>
                </c:pt>
                <c:pt idx="11">
                  <c:v>199.71816942770016</c:v>
                </c:pt>
                <c:pt idx="12">
                  <c:v>219.68998637047019</c:v>
                </c:pt>
                <c:pt idx="13">
                  <c:v>241.65898500751723</c:v>
                </c:pt>
                <c:pt idx="14">
                  <c:v>265.82488350826895</c:v>
                </c:pt>
                <c:pt idx="15">
                  <c:v>292.40737185909586</c:v>
                </c:pt>
                <c:pt idx="16">
                  <c:v>321.64810904500547</c:v>
                </c:pt>
                <c:pt idx="17">
                  <c:v>353.81291994950607</c:v>
                </c:pt>
                <c:pt idx="18">
                  <c:v>389.1942119444567</c:v>
                </c:pt>
                <c:pt idx="19">
                  <c:v>428.1136331389024</c:v>
                </c:pt>
                <c:pt idx="20">
                  <c:v>470.9249964527927</c:v>
                </c:pt>
                <c:pt idx="21">
                  <c:v>518.017496098072</c:v>
                </c:pt>
                <c:pt idx="22">
                  <c:v>569.8192457078793</c:v>
                </c:pt>
                <c:pt idx="23">
                  <c:v>626.80117027866731</c:v>
                </c:pt>
                <c:pt idx="24">
                  <c:v>689.48128730653411</c:v>
                </c:pt>
                <c:pt idx="25">
                  <c:v>758.42941603718759</c:v>
                </c:pt>
                <c:pt idx="26">
                  <c:v>834.27235764090642</c:v>
                </c:pt>
                <c:pt idx="27">
                  <c:v>917.69959340499713</c:v>
                </c:pt>
                <c:pt idx="28">
                  <c:v>1009.4695527454969</c:v>
                </c:pt>
                <c:pt idx="29">
                  <c:v>1110.4165080200466</c:v>
                </c:pt>
                <c:pt idx="30">
                  <c:v>1221.4581588220515</c:v>
                </c:pt>
                <c:pt idx="31">
                  <c:v>1343.6039747042566</c:v>
                </c:pt>
                <c:pt idx="32">
                  <c:v>1477.9643721746825</c:v>
                </c:pt>
                <c:pt idx="33">
                  <c:v>1625.7608093921508</c:v>
                </c:pt>
                <c:pt idx="34">
                  <c:v>1788.336890331366</c:v>
                </c:pt>
                <c:pt idx="35">
                  <c:v>1967.1705793645028</c:v>
                </c:pt>
                <c:pt idx="36">
                  <c:v>2163.8876373009534</c:v>
                </c:pt>
                <c:pt idx="37">
                  <c:v>2380.2764010310489</c:v>
                </c:pt>
                <c:pt idx="38">
                  <c:v>2618.304041134154</c:v>
                </c:pt>
                <c:pt idx="39">
                  <c:v>2880.1344452475696</c:v>
                </c:pt>
                <c:pt idx="40">
                  <c:v>3168.1478897723268</c:v>
                </c:pt>
                <c:pt idx="41">
                  <c:v>3484.9626787495599</c:v>
                </c:pt>
                <c:pt idx="42">
                  <c:v>3833.4589466245161</c:v>
                </c:pt>
                <c:pt idx="43">
                  <c:v>4216.8048412869684</c:v>
                </c:pt>
                <c:pt idx="44">
                  <c:v>4638.485325415666</c:v>
                </c:pt>
                <c:pt idx="45">
                  <c:v>5102.3338579572328</c:v>
                </c:pt>
                <c:pt idx="46">
                  <c:v>5612.5672437529565</c:v>
                </c:pt>
                <c:pt idx="47">
                  <c:v>6173.823968128253</c:v>
                </c:pt>
                <c:pt idx="48">
                  <c:v>6791.2063649410793</c:v>
                </c:pt>
                <c:pt idx="49">
                  <c:v>7470.3270014351874</c:v>
                </c:pt>
                <c:pt idx="50">
                  <c:v>8217.3597015787072</c:v>
                </c:pt>
                <c:pt idx="51">
                  <c:v>9039.0956717365789</c:v>
                </c:pt>
                <c:pt idx="52">
                  <c:v>9943.0052389102384</c:v>
                </c:pt>
                <c:pt idx="53">
                  <c:v>10937.305762801263</c:v>
                </c:pt>
                <c:pt idx="54">
                  <c:v>12031.036339081391</c:v>
                </c:pt>
                <c:pt idx="55">
                  <c:v>13234.139972989531</c:v>
                </c:pt>
                <c:pt idx="56">
                  <c:v>14557.553970288485</c:v>
                </c:pt>
              </c:numCache>
            </c:numRef>
          </c:cat>
          <c:val>
            <c:numRef>
              <c:f>'produzione spirulina'!$G$31:$G$87</c:f>
              <c:numCache>
                <c:formatCode>#,##0.00\ _€</c:formatCode>
                <c:ptCount val="57"/>
                <c:pt idx="0">
                  <c:v>600</c:v>
                </c:pt>
                <c:pt idx="1">
                  <c:v>642</c:v>
                </c:pt>
                <c:pt idx="2">
                  <c:v>688.2</c:v>
                </c:pt>
                <c:pt idx="3">
                  <c:v>739.0200000000001</c:v>
                </c:pt>
                <c:pt idx="4">
                  <c:v>794.92200000000014</c:v>
                </c:pt>
                <c:pt idx="5">
                  <c:v>856.41420000000016</c:v>
                </c:pt>
                <c:pt idx="6">
                  <c:v>924.05562000000032</c:v>
                </c:pt>
                <c:pt idx="7">
                  <c:v>998.46118200000046</c:v>
                </c:pt>
                <c:pt idx="8">
                  <c:v>1080.3073002000006</c:v>
                </c:pt>
                <c:pt idx="9">
                  <c:v>1170.3380302200007</c:v>
                </c:pt>
                <c:pt idx="10">
                  <c:v>1269.3718332420008</c:v>
                </c:pt>
                <c:pt idx="11">
                  <c:v>1378.3090165662011</c:v>
                </c:pt>
                <c:pt idx="12">
                  <c:v>1498.1399182228211</c:v>
                </c:pt>
                <c:pt idx="13">
                  <c:v>1629.9539100451034</c:v>
                </c:pt>
                <c:pt idx="14">
                  <c:v>1774.9493010496137</c:v>
                </c:pt>
                <c:pt idx="15">
                  <c:v>1934.4442311545752</c:v>
                </c:pt>
                <c:pt idx="16">
                  <c:v>2109.8886542700329</c:v>
                </c:pt>
                <c:pt idx="17">
                  <c:v>2302.8775196970364</c:v>
                </c:pt>
                <c:pt idx="18">
                  <c:v>2515.1652716667404</c:v>
                </c:pt>
                <c:pt idx="19">
                  <c:v>2748.6817988334146</c:v>
                </c:pt>
                <c:pt idx="20">
                  <c:v>3005.549978716756</c:v>
                </c:pt>
                <c:pt idx="21">
                  <c:v>3288.1049765884313</c:v>
                </c:pt>
                <c:pt idx="22">
                  <c:v>3598.9154742472756</c:v>
                </c:pt>
                <c:pt idx="23">
                  <c:v>3940.8070216720039</c:v>
                </c:pt>
                <c:pt idx="24">
                  <c:v>4316.8877238392033</c:v>
                </c:pt>
                <c:pt idx="25">
                  <c:v>4730.576496223126</c:v>
                </c:pt>
                <c:pt idx="26">
                  <c:v>5185.6341458454381</c:v>
                </c:pt>
                <c:pt idx="27">
                  <c:v>5686.1975604299823</c:v>
                </c:pt>
                <c:pt idx="28">
                  <c:v>6236.8173164729815</c:v>
                </c:pt>
                <c:pt idx="29">
                  <c:v>6842.4990481202794</c:v>
                </c:pt>
                <c:pt idx="30">
                  <c:v>7508.7489529323084</c:v>
                </c:pt>
                <c:pt idx="31">
                  <c:v>8241.6238482255394</c:v>
                </c:pt>
                <c:pt idx="32">
                  <c:v>9047.7862330480948</c:v>
                </c:pt>
                <c:pt idx="33">
                  <c:v>9934.5648563529048</c:v>
                </c:pt>
                <c:pt idx="34">
                  <c:v>10910.021341988197</c:v>
                </c:pt>
                <c:pt idx="35">
                  <c:v>11983.023476187014</c:v>
                </c:pt>
                <c:pt idx="36">
                  <c:v>13163.325823805721</c:v>
                </c:pt>
                <c:pt idx="37">
                  <c:v>14461.658406186292</c:v>
                </c:pt>
                <c:pt idx="38">
                  <c:v>15889.824246804921</c:v>
                </c:pt>
                <c:pt idx="39">
                  <c:v>17460.806671485414</c:v>
                </c:pt>
                <c:pt idx="40">
                  <c:v>19188.887338633958</c:v>
                </c:pt>
                <c:pt idx="41">
                  <c:v>21089.776072497356</c:v>
                </c:pt>
                <c:pt idx="42">
                  <c:v>23180.753679747093</c:v>
                </c:pt>
                <c:pt idx="43">
                  <c:v>25480.829047721811</c:v>
                </c:pt>
                <c:pt idx="44">
                  <c:v>28010.911952493996</c:v>
                </c:pt>
                <c:pt idx="45">
                  <c:v>30794.003147743395</c:v>
                </c:pt>
                <c:pt idx="46">
                  <c:v>33855.403462517737</c:v>
                </c:pt>
                <c:pt idx="47">
                  <c:v>37222.943808769516</c:v>
                </c:pt>
                <c:pt idx="48">
                  <c:v>40927.238189646472</c:v>
                </c:pt>
                <c:pt idx="49">
                  <c:v>45001.962008611117</c:v>
                </c:pt>
                <c:pt idx="50">
                  <c:v>49484.15820947224</c:v>
                </c:pt>
                <c:pt idx="51">
                  <c:v>54414.57403041947</c:v>
                </c:pt>
                <c:pt idx="52">
                  <c:v>59838.03143346143</c:v>
                </c:pt>
                <c:pt idx="53">
                  <c:v>65803.834576807567</c:v>
                </c:pt>
                <c:pt idx="54">
                  <c:v>72366.218034488338</c:v>
                </c:pt>
                <c:pt idx="55">
                  <c:v>79584.839837937179</c:v>
                </c:pt>
                <c:pt idx="56">
                  <c:v>87525.323821730912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B4-4A0A-AD79-12A542D72A54}"/>
            </c:ext>
          </c:extLst>
        </c:ser>
        <c:ser>
          <c:idx val="5"/>
          <c:order val="5"/>
          <c:tx>
            <c:strRef>
              <c:f>'produzione spirulina'!$H$30</c:f>
              <c:strCache>
                <c:ptCount val="1"/>
                <c:pt idx="0">
                  <c:v>consumabili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'produzione spirulina'!$B$31:$B$87</c:f>
              <c:numCache>
                <c:formatCode>0</c:formatCode>
                <c:ptCount val="57"/>
                <c:pt idx="0">
                  <c:v>70</c:v>
                </c:pt>
                <c:pt idx="1">
                  <c:v>77</c:v>
                </c:pt>
                <c:pt idx="2">
                  <c:v>84.7</c:v>
                </c:pt>
                <c:pt idx="3">
                  <c:v>93.170000000000016</c:v>
                </c:pt>
                <c:pt idx="4">
                  <c:v>102.48700000000002</c:v>
                </c:pt>
                <c:pt idx="5">
                  <c:v>112.73570000000004</c:v>
                </c:pt>
                <c:pt idx="6">
                  <c:v>124.00927000000006</c:v>
                </c:pt>
                <c:pt idx="7">
                  <c:v>136.41019700000007</c:v>
                </c:pt>
                <c:pt idx="8">
                  <c:v>150.05121670000008</c:v>
                </c:pt>
                <c:pt idx="9">
                  <c:v>165.05633837000011</c:v>
                </c:pt>
                <c:pt idx="10">
                  <c:v>181.56197220700014</c:v>
                </c:pt>
                <c:pt idx="11">
                  <c:v>199.71816942770016</c:v>
                </c:pt>
                <c:pt idx="12">
                  <c:v>219.68998637047019</c:v>
                </c:pt>
                <c:pt idx="13">
                  <c:v>241.65898500751723</c:v>
                </c:pt>
                <c:pt idx="14">
                  <c:v>265.82488350826895</c:v>
                </c:pt>
                <c:pt idx="15">
                  <c:v>292.40737185909586</c:v>
                </c:pt>
                <c:pt idx="16">
                  <c:v>321.64810904500547</c:v>
                </c:pt>
                <c:pt idx="17">
                  <c:v>353.81291994950607</c:v>
                </c:pt>
                <c:pt idx="18">
                  <c:v>389.1942119444567</c:v>
                </c:pt>
                <c:pt idx="19">
                  <c:v>428.1136331389024</c:v>
                </c:pt>
                <c:pt idx="20">
                  <c:v>470.9249964527927</c:v>
                </c:pt>
                <c:pt idx="21">
                  <c:v>518.017496098072</c:v>
                </c:pt>
                <c:pt idx="22">
                  <c:v>569.8192457078793</c:v>
                </c:pt>
                <c:pt idx="23">
                  <c:v>626.80117027866731</c:v>
                </c:pt>
                <c:pt idx="24">
                  <c:v>689.48128730653411</c:v>
                </c:pt>
                <c:pt idx="25">
                  <c:v>758.42941603718759</c:v>
                </c:pt>
                <c:pt idx="26">
                  <c:v>834.27235764090642</c:v>
                </c:pt>
                <c:pt idx="27">
                  <c:v>917.69959340499713</c:v>
                </c:pt>
                <c:pt idx="28">
                  <c:v>1009.4695527454969</c:v>
                </c:pt>
                <c:pt idx="29">
                  <c:v>1110.4165080200466</c:v>
                </c:pt>
                <c:pt idx="30">
                  <c:v>1221.4581588220515</c:v>
                </c:pt>
                <c:pt idx="31">
                  <c:v>1343.6039747042566</c:v>
                </c:pt>
                <c:pt idx="32">
                  <c:v>1477.9643721746825</c:v>
                </c:pt>
                <c:pt idx="33">
                  <c:v>1625.7608093921508</c:v>
                </c:pt>
                <c:pt idx="34">
                  <c:v>1788.336890331366</c:v>
                </c:pt>
                <c:pt idx="35">
                  <c:v>1967.1705793645028</c:v>
                </c:pt>
                <c:pt idx="36">
                  <c:v>2163.8876373009534</c:v>
                </c:pt>
                <c:pt idx="37">
                  <c:v>2380.2764010310489</c:v>
                </c:pt>
                <c:pt idx="38">
                  <c:v>2618.304041134154</c:v>
                </c:pt>
                <c:pt idx="39">
                  <c:v>2880.1344452475696</c:v>
                </c:pt>
                <c:pt idx="40">
                  <c:v>3168.1478897723268</c:v>
                </c:pt>
                <c:pt idx="41">
                  <c:v>3484.9626787495599</c:v>
                </c:pt>
                <c:pt idx="42">
                  <c:v>3833.4589466245161</c:v>
                </c:pt>
                <c:pt idx="43">
                  <c:v>4216.8048412869684</c:v>
                </c:pt>
                <c:pt idx="44">
                  <c:v>4638.485325415666</c:v>
                </c:pt>
                <c:pt idx="45">
                  <c:v>5102.3338579572328</c:v>
                </c:pt>
                <c:pt idx="46">
                  <c:v>5612.5672437529565</c:v>
                </c:pt>
                <c:pt idx="47">
                  <c:v>6173.823968128253</c:v>
                </c:pt>
                <c:pt idx="48">
                  <c:v>6791.2063649410793</c:v>
                </c:pt>
                <c:pt idx="49">
                  <c:v>7470.3270014351874</c:v>
                </c:pt>
                <c:pt idx="50">
                  <c:v>8217.3597015787072</c:v>
                </c:pt>
                <c:pt idx="51">
                  <c:v>9039.0956717365789</c:v>
                </c:pt>
                <c:pt idx="52">
                  <c:v>9943.0052389102384</c:v>
                </c:pt>
                <c:pt idx="53">
                  <c:v>10937.305762801263</c:v>
                </c:pt>
                <c:pt idx="54">
                  <c:v>12031.036339081391</c:v>
                </c:pt>
                <c:pt idx="55">
                  <c:v>13234.139972989531</c:v>
                </c:pt>
                <c:pt idx="56">
                  <c:v>14557.553970288485</c:v>
                </c:pt>
              </c:numCache>
            </c:numRef>
          </c:cat>
          <c:val>
            <c:numRef>
              <c:f>'produzione spirulina'!$H$31:$H$87</c:f>
              <c:numCache>
                <c:formatCode>#,##0.00\ _€</c:formatCode>
                <c:ptCount val="57"/>
                <c:pt idx="0">
                  <c:v>29.299999999999997</c:v>
                </c:pt>
                <c:pt idx="1">
                  <c:v>29.592999999999996</c:v>
                </c:pt>
                <c:pt idx="2">
                  <c:v>29.915299999999998</c:v>
                </c:pt>
                <c:pt idx="3">
                  <c:v>30.269829999999999</c:v>
                </c:pt>
                <c:pt idx="4">
                  <c:v>30.659813</c:v>
                </c:pt>
                <c:pt idx="5">
                  <c:v>31.0887943</c:v>
                </c:pt>
                <c:pt idx="6">
                  <c:v>31.560673729999998</c:v>
                </c:pt>
                <c:pt idx="7">
                  <c:v>32.079741103000003</c:v>
                </c:pt>
                <c:pt idx="8">
                  <c:v>32.650715213300003</c:v>
                </c:pt>
                <c:pt idx="9">
                  <c:v>33.278786734630003</c:v>
                </c:pt>
                <c:pt idx="10">
                  <c:v>33.969665408093</c:v>
                </c:pt>
                <c:pt idx="11">
                  <c:v>34.729631948902302</c:v>
                </c:pt>
                <c:pt idx="12">
                  <c:v>35.565595143792535</c:v>
                </c:pt>
                <c:pt idx="13">
                  <c:v>36.485154658171787</c:v>
                </c:pt>
                <c:pt idx="14">
                  <c:v>37.49667012398897</c:v>
                </c:pt>
                <c:pt idx="15">
                  <c:v>38.609337136387865</c:v>
                </c:pt>
                <c:pt idx="16">
                  <c:v>39.833270850026651</c:v>
                </c:pt>
                <c:pt idx="17">
                  <c:v>41.179597935029321</c:v>
                </c:pt>
                <c:pt idx="18">
                  <c:v>42.660557728532254</c:v>
                </c:pt>
                <c:pt idx="19">
                  <c:v>44.289613501385482</c:v>
                </c:pt>
                <c:pt idx="20">
                  <c:v>46.081574851524039</c:v>
                </c:pt>
                <c:pt idx="21">
                  <c:v>48.052732336676442</c:v>
                </c:pt>
                <c:pt idx="22">
                  <c:v>50.22100557034409</c:v>
                </c:pt>
                <c:pt idx="23">
                  <c:v>52.606106127378496</c:v>
                </c:pt>
                <c:pt idx="24">
                  <c:v>55.229716740116359</c:v>
                </c:pt>
                <c:pt idx="25">
                  <c:v>58.115688414127987</c:v>
                </c:pt>
                <c:pt idx="26">
                  <c:v>61.290257255540787</c:v>
                </c:pt>
                <c:pt idx="27">
                  <c:v>64.78228298109488</c:v>
                </c:pt>
                <c:pt idx="28">
                  <c:v>68.623511279204365</c:v>
                </c:pt>
                <c:pt idx="29">
                  <c:v>72.848862407124813</c:v>
                </c:pt>
                <c:pt idx="30">
                  <c:v>77.496748647837293</c:v>
                </c:pt>
                <c:pt idx="31">
                  <c:v>82.609423512621021</c:v>
                </c:pt>
                <c:pt idx="32">
                  <c:v>88.233365863883137</c:v>
                </c:pt>
                <c:pt idx="33">
                  <c:v>94.419702450271444</c:v>
                </c:pt>
                <c:pt idx="34">
                  <c:v>101.22467269529859</c:v>
                </c:pt>
                <c:pt idx="35">
                  <c:v>108.71013996482847</c:v>
                </c:pt>
                <c:pt idx="36">
                  <c:v>116.94415396131132</c:v>
                </c:pt>
                <c:pt idx="37">
                  <c:v>126.00156935744248</c:v>
                </c:pt>
                <c:pt idx="38">
                  <c:v>135.96472629318674</c:v>
                </c:pt>
                <c:pt idx="39">
                  <c:v>146.92419892250541</c:v>
                </c:pt>
                <c:pt idx="40">
                  <c:v>158.97961881475595</c:v>
                </c:pt>
                <c:pt idx="41">
                  <c:v>172.24058069623158</c:v>
                </c:pt>
                <c:pt idx="42">
                  <c:v>186.82763876585472</c:v>
                </c:pt>
                <c:pt idx="43">
                  <c:v>202.87340264244023</c:v>
                </c:pt>
                <c:pt idx="44">
                  <c:v>220.52374290668433</c:v>
                </c:pt>
                <c:pt idx="45">
                  <c:v>239.93911719735269</c:v>
                </c:pt>
                <c:pt idx="46">
                  <c:v>261.29602891708805</c:v>
                </c:pt>
                <c:pt idx="47">
                  <c:v>284.78863180879688</c:v>
                </c:pt>
                <c:pt idx="48">
                  <c:v>310.63049498967655</c:v>
                </c:pt>
                <c:pt idx="49">
                  <c:v>339.05654448864431</c:v>
                </c:pt>
                <c:pt idx="50">
                  <c:v>370.32519893750873</c:v>
                </c:pt>
                <c:pt idx="51">
                  <c:v>404.72071883125966</c:v>
                </c:pt>
                <c:pt idx="52">
                  <c:v>442.55579071438569</c:v>
                </c:pt>
                <c:pt idx="53">
                  <c:v>484.1743697858243</c:v>
                </c:pt>
                <c:pt idx="54">
                  <c:v>529.95480676440673</c:v>
                </c:pt>
                <c:pt idx="55">
                  <c:v>580.31328744084749</c:v>
                </c:pt>
                <c:pt idx="56">
                  <c:v>635.70761618493225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B4-4A0A-AD79-12A542D72A54}"/>
            </c:ext>
          </c:extLst>
        </c:ser>
        <c:ser>
          <c:idx val="6"/>
          <c:order val="6"/>
          <c:tx>
            <c:strRef>
              <c:f>'produzione spirulina'!$J$30</c:f>
              <c:strCache>
                <c:ptCount val="1"/>
                <c:pt idx="0">
                  <c:v>co2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'produzione spirulina'!$B$31:$B$87</c:f>
              <c:numCache>
                <c:formatCode>0</c:formatCode>
                <c:ptCount val="57"/>
                <c:pt idx="0">
                  <c:v>70</c:v>
                </c:pt>
                <c:pt idx="1">
                  <c:v>77</c:v>
                </c:pt>
                <c:pt idx="2">
                  <c:v>84.7</c:v>
                </c:pt>
                <c:pt idx="3">
                  <c:v>93.170000000000016</c:v>
                </c:pt>
                <c:pt idx="4">
                  <c:v>102.48700000000002</c:v>
                </c:pt>
                <c:pt idx="5">
                  <c:v>112.73570000000004</c:v>
                </c:pt>
                <c:pt idx="6">
                  <c:v>124.00927000000006</c:v>
                </c:pt>
                <c:pt idx="7">
                  <c:v>136.41019700000007</c:v>
                </c:pt>
                <c:pt idx="8">
                  <c:v>150.05121670000008</c:v>
                </c:pt>
                <c:pt idx="9">
                  <c:v>165.05633837000011</c:v>
                </c:pt>
                <c:pt idx="10">
                  <c:v>181.56197220700014</c:v>
                </c:pt>
                <c:pt idx="11">
                  <c:v>199.71816942770016</c:v>
                </c:pt>
                <c:pt idx="12">
                  <c:v>219.68998637047019</c:v>
                </c:pt>
                <c:pt idx="13">
                  <c:v>241.65898500751723</c:v>
                </c:pt>
                <c:pt idx="14">
                  <c:v>265.82488350826895</c:v>
                </c:pt>
                <c:pt idx="15">
                  <c:v>292.40737185909586</c:v>
                </c:pt>
                <c:pt idx="16">
                  <c:v>321.64810904500547</c:v>
                </c:pt>
                <c:pt idx="17">
                  <c:v>353.81291994950607</c:v>
                </c:pt>
                <c:pt idx="18">
                  <c:v>389.1942119444567</c:v>
                </c:pt>
                <c:pt idx="19">
                  <c:v>428.1136331389024</c:v>
                </c:pt>
                <c:pt idx="20">
                  <c:v>470.9249964527927</c:v>
                </c:pt>
                <c:pt idx="21">
                  <c:v>518.017496098072</c:v>
                </c:pt>
                <c:pt idx="22">
                  <c:v>569.8192457078793</c:v>
                </c:pt>
                <c:pt idx="23">
                  <c:v>626.80117027866731</c:v>
                </c:pt>
                <c:pt idx="24">
                  <c:v>689.48128730653411</c:v>
                </c:pt>
                <c:pt idx="25">
                  <c:v>758.42941603718759</c:v>
                </c:pt>
                <c:pt idx="26">
                  <c:v>834.27235764090642</c:v>
                </c:pt>
                <c:pt idx="27">
                  <c:v>917.69959340499713</c:v>
                </c:pt>
                <c:pt idx="28">
                  <c:v>1009.4695527454969</c:v>
                </c:pt>
                <c:pt idx="29">
                  <c:v>1110.4165080200466</c:v>
                </c:pt>
                <c:pt idx="30">
                  <c:v>1221.4581588220515</c:v>
                </c:pt>
                <c:pt idx="31">
                  <c:v>1343.6039747042566</c:v>
                </c:pt>
                <c:pt idx="32">
                  <c:v>1477.9643721746825</c:v>
                </c:pt>
                <c:pt idx="33">
                  <c:v>1625.7608093921508</c:v>
                </c:pt>
                <c:pt idx="34">
                  <c:v>1788.336890331366</c:v>
                </c:pt>
                <c:pt idx="35">
                  <c:v>1967.1705793645028</c:v>
                </c:pt>
                <c:pt idx="36">
                  <c:v>2163.8876373009534</c:v>
                </c:pt>
                <c:pt idx="37">
                  <c:v>2380.2764010310489</c:v>
                </c:pt>
                <c:pt idx="38">
                  <c:v>2618.304041134154</c:v>
                </c:pt>
                <c:pt idx="39">
                  <c:v>2880.1344452475696</c:v>
                </c:pt>
                <c:pt idx="40">
                  <c:v>3168.1478897723268</c:v>
                </c:pt>
                <c:pt idx="41">
                  <c:v>3484.9626787495599</c:v>
                </c:pt>
                <c:pt idx="42">
                  <c:v>3833.4589466245161</c:v>
                </c:pt>
                <c:pt idx="43">
                  <c:v>4216.8048412869684</c:v>
                </c:pt>
                <c:pt idx="44">
                  <c:v>4638.485325415666</c:v>
                </c:pt>
                <c:pt idx="45">
                  <c:v>5102.3338579572328</c:v>
                </c:pt>
                <c:pt idx="46">
                  <c:v>5612.5672437529565</c:v>
                </c:pt>
                <c:pt idx="47">
                  <c:v>6173.823968128253</c:v>
                </c:pt>
                <c:pt idx="48">
                  <c:v>6791.2063649410793</c:v>
                </c:pt>
                <c:pt idx="49">
                  <c:v>7470.3270014351874</c:v>
                </c:pt>
                <c:pt idx="50">
                  <c:v>8217.3597015787072</c:v>
                </c:pt>
                <c:pt idx="51">
                  <c:v>9039.0956717365789</c:v>
                </c:pt>
                <c:pt idx="52">
                  <c:v>9943.0052389102384</c:v>
                </c:pt>
                <c:pt idx="53">
                  <c:v>10937.305762801263</c:v>
                </c:pt>
                <c:pt idx="54">
                  <c:v>12031.036339081391</c:v>
                </c:pt>
                <c:pt idx="55">
                  <c:v>13234.139972989531</c:v>
                </c:pt>
                <c:pt idx="56">
                  <c:v>14557.553970288485</c:v>
                </c:pt>
              </c:numCache>
            </c:numRef>
          </c:cat>
          <c:val>
            <c:numRef>
              <c:f>'produzione spirulina'!$J$31:$J$87</c:f>
              <c:numCache>
                <c:formatCode>#,##0.00\ _€</c:formatCode>
                <c:ptCount val="57"/>
                <c:pt idx="0">
                  <c:v>50.416666669999998</c:v>
                </c:pt>
                <c:pt idx="1">
                  <c:v>55.458333336999999</c:v>
                </c:pt>
                <c:pt idx="2">
                  <c:v>61.004166670700002</c:v>
                </c:pt>
                <c:pt idx="3">
                  <c:v>67.104583337770009</c:v>
                </c:pt>
                <c:pt idx="4">
                  <c:v>73.815041671547021</c:v>
                </c:pt>
                <c:pt idx="5">
                  <c:v>81.196545838701724</c:v>
                </c:pt>
                <c:pt idx="6">
                  <c:v>89.31620042257191</c:v>
                </c:pt>
                <c:pt idx="7">
                  <c:v>98.247820464829104</c:v>
                </c:pt>
                <c:pt idx="8">
                  <c:v>108.07260251131203</c:v>
                </c:pt>
                <c:pt idx="9">
                  <c:v>118.87986276244324</c:v>
                </c:pt>
                <c:pt idx="10">
                  <c:v>130.76784903868759</c:v>
                </c:pt>
                <c:pt idx="11">
                  <c:v>143.84463394255633</c:v>
                </c:pt>
                <c:pt idx="12">
                  <c:v>158.22909733681198</c:v>
                </c:pt>
                <c:pt idx="13">
                  <c:v>174.05200707049318</c:v>
                </c:pt>
                <c:pt idx="14">
                  <c:v>191.45720777754252</c:v>
                </c:pt>
                <c:pt idx="15">
                  <c:v>210.60292855529678</c:v>
                </c:pt>
                <c:pt idx="16">
                  <c:v>231.66322141082645</c:v>
                </c:pt>
                <c:pt idx="17">
                  <c:v>254.82954355190913</c:v>
                </c:pt>
                <c:pt idx="18">
                  <c:v>280.31249790710007</c:v>
                </c:pt>
                <c:pt idx="19">
                  <c:v>308.34374769781004</c:v>
                </c:pt>
                <c:pt idx="20">
                  <c:v>339.17812246759115</c:v>
                </c:pt>
                <c:pt idx="21">
                  <c:v>373.09593471435028</c:v>
                </c:pt>
                <c:pt idx="22">
                  <c:v>410.40552818578539</c:v>
                </c:pt>
                <c:pt idx="23">
                  <c:v>451.44608100436398</c:v>
                </c:pt>
                <c:pt idx="24">
                  <c:v>496.59068910480045</c:v>
                </c:pt>
                <c:pt idx="25">
                  <c:v>546.24975801528058</c:v>
                </c:pt>
                <c:pt idx="26">
                  <c:v>600.87473381680866</c:v>
                </c:pt>
                <c:pt idx="27">
                  <c:v>660.96220719848964</c:v>
                </c:pt>
                <c:pt idx="28">
                  <c:v>727.05842791833868</c:v>
                </c:pt>
                <c:pt idx="29">
                  <c:v>799.76427071017247</c:v>
                </c:pt>
                <c:pt idx="30">
                  <c:v>879.74069778118985</c:v>
                </c:pt>
                <c:pt idx="31">
                  <c:v>967.71476755930883</c:v>
                </c:pt>
                <c:pt idx="32">
                  <c:v>1064.4862443152397</c:v>
                </c:pt>
                <c:pt idx="33">
                  <c:v>1170.9348687467639</c:v>
                </c:pt>
                <c:pt idx="34">
                  <c:v>1288.0283556214404</c:v>
                </c:pt>
                <c:pt idx="35">
                  <c:v>1416.8311911835845</c:v>
                </c:pt>
                <c:pt idx="36">
                  <c:v>1558.5143103019434</c:v>
                </c:pt>
                <c:pt idx="37">
                  <c:v>1714.3657413321375</c:v>
                </c:pt>
                <c:pt idx="38">
                  <c:v>1885.8023154653515</c:v>
                </c:pt>
                <c:pt idx="39">
                  <c:v>2074.3825470118868</c:v>
                </c:pt>
                <c:pt idx="40">
                  <c:v>2281.8208017130755</c:v>
                </c:pt>
                <c:pt idx="41">
                  <c:v>2510.0028818843834</c:v>
                </c:pt>
                <c:pt idx="42">
                  <c:v>2761.0031700728218</c:v>
                </c:pt>
                <c:pt idx="43">
                  <c:v>3037.1034870801045</c:v>
                </c:pt>
                <c:pt idx="44">
                  <c:v>3340.8138357881153</c:v>
                </c:pt>
                <c:pt idx="45">
                  <c:v>3674.8952193669274</c:v>
                </c:pt>
                <c:pt idx="46">
                  <c:v>4042.3847413036201</c:v>
                </c:pt>
                <c:pt idx="47">
                  <c:v>4446.6232154339832</c:v>
                </c:pt>
                <c:pt idx="48">
                  <c:v>4891.2855369773824</c:v>
                </c:pt>
                <c:pt idx="49">
                  <c:v>5380.4140906751209</c:v>
                </c:pt>
                <c:pt idx="50">
                  <c:v>5918.4554997426339</c:v>
                </c:pt>
                <c:pt idx="51">
                  <c:v>6510.301049716898</c:v>
                </c:pt>
                <c:pt idx="52">
                  <c:v>7161.3311546885889</c:v>
                </c:pt>
                <c:pt idx="53">
                  <c:v>7877.4642701574485</c:v>
                </c:pt>
                <c:pt idx="54">
                  <c:v>8665.2106971731937</c:v>
                </c:pt>
                <c:pt idx="55">
                  <c:v>9531.7317668905143</c:v>
                </c:pt>
                <c:pt idx="56">
                  <c:v>10484.904943579566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B4-4A0A-AD79-12A542D72A54}"/>
            </c:ext>
          </c:extLst>
        </c:ser>
        <c:ser>
          <c:idx val="7"/>
          <c:order val="7"/>
          <c:tx>
            <c:strRef>
              <c:f>'produzione spirulina'!$I$30</c:f>
              <c:strCache>
                <c:ptCount val="1"/>
                <c:pt idx="0">
                  <c:v>ricercatore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'produzione spirulina'!$B$31:$B$87</c:f>
              <c:numCache>
                <c:formatCode>0</c:formatCode>
                <c:ptCount val="57"/>
                <c:pt idx="0">
                  <c:v>70</c:v>
                </c:pt>
                <c:pt idx="1">
                  <c:v>77</c:v>
                </c:pt>
                <c:pt idx="2">
                  <c:v>84.7</c:v>
                </c:pt>
                <c:pt idx="3">
                  <c:v>93.170000000000016</c:v>
                </c:pt>
                <c:pt idx="4">
                  <c:v>102.48700000000002</c:v>
                </c:pt>
                <c:pt idx="5">
                  <c:v>112.73570000000004</c:v>
                </c:pt>
                <c:pt idx="6">
                  <c:v>124.00927000000006</c:v>
                </c:pt>
                <c:pt idx="7">
                  <c:v>136.41019700000007</c:v>
                </c:pt>
                <c:pt idx="8">
                  <c:v>150.05121670000008</c:v>
                </c:pt>
                <c:pt idx="9">
                  <c:v>165.05633837000011</c:v>
                </c:pt>
                <c:pt idx="10">
                  <c:v>181.56197220700014</c:v>
                </c:pt>
                <c:pt idx="11">
                  <c:v>199.71816942770016</c:v>
                </c:pt>
                <c:pt idx="12">
                  <c:v>219.68998637047019</c:v>
                </c:pt>
                <c:pt idx="13">
                  <c:v>241.65898500751723</c:v>
                </c:pt>
                <c:pt idx="14">
                  <c:v>265.82488350826895</c:v>
                </c:pt>
                <c:pt idx="15">
                  <c:v>292.40737185909586</c:v>
                </c:pt>
                <c:pt idx="16">
                  <c:v>321.64810904500547</c:v>
                </c:pt>
                <c:pt idx="17">
                  <c:v>353.81291994950607</c:v>
                </c:pt>
                <c:pt idx="18">
                  <c:v>389.1942119444567</c:v>
                </c:pt>
                <c:pt idx="19">
                  <c:v>428.1136331389024</c:v>
                </c:pt>
                <c:pt idx="20">
                  <c:v>470.9249964527927</c:v>
                </c:pt>
                <c:pt idx="21">
                  <c:v>518.017496098072</c:v>
                </c:pt>
                <c:pt idx="22">
                  <c:v>569.8192457078793</c:v>
                </c:pt>
                <c:pt idx="23">
                  <c:v>626.80117027866731</c:v>
                </c:pt>
                <c:pt idx="24">
                  <c:v>689.48128730653411</c:v>
                </c:pt>
                <c:pt idx="25">
                  <c:v>758.42941603718759</c:v>
                </c:pt>
                <c:pt idx="26">
                  <c:v>834.27235764090642</c:v>
                </c:pt>
                <c:pt idx="27">
                  <c:v>917.69959340499713</c:v>
                </c:pt>
                <c:pt idx="28">
                  <c:v>1009.4695527454969</c:v>
                </c:pt>
                <c:pt idx="29">
                  <c:v>1110.4165080200466</c:v>
                </c:pt>
                <c:pt idx="30">
                  <c:v>1221.4581588220515</c:v>
                </c:pt>
                <c:pt idx="31">
                  <c:v>1343.6039747042566</c:v>
                </c:pt>
                <c:pt idx="32">
                  <c:v>1477.9643721746825</c:v>
                </c:pt>
                <c:pt idx="33">
                  <c:v>1625.7608093921508</c:v>
                </c:pt>
                <c:pt idx="34">
                  <c:v>1788.336890331366</c:v>
                </c:pt>
                <c:pt idx="35">
                  <c:v>1967.1705793645028</c:v>
                </c:pt>
                <c:pt idx="36">
                  <c:v>2163.8876373009534</c:v>
                </c:pt>
                <c:pt idx="37">
                  <c:v>2380.2764010310489</c:v>
                </c:pt>
                <c:pt idx="38">
                  <c:v>2618.304041134154</c:v>
                </c:pt>
                <c:pt idx="39">
                  <c:v>2880.1344452475696</c:v>
                </c:pt>
                <c:pt idx="40">
                  <c:v>3168.1478897723268</c:v>
                </c:pt>
                <c:pt idx="41">
                  <c:v>3484.9626787495599</c:v>
                </c:pt>
                <c:pt idx="42">
                  <c:v>3833.4589466245161</c:v>
                </c:pt>
                <c:pt idx="43">
                  <c:v>4216.8048412869684</c:v>
                </c:pt>
                <c:pt idx="44">
                  <c:v>4638.485325415666</c:v>
                </c:pt>
                <c:pt idx="45">
                  <c:v>5102.3338579572328</c:v>
                </c:pt>
                <c:pt idx="46">
                  <c:v>5612.5672437529565</c:v>
                </c:pt>
                <c:pt idx="47">
                  <c:v>6173.823968128253</c:v>
                </c:pt>
                <c:pt idx="48">
                  <c:v>6791.2063649410793</c:v>
                </c:pt>
                <c:pt idx="49">
                  <c:v>7470.3270014351874</c:v>
                </c:pt>
                <c:pt idx="50">
                  <c:v>8217.3597015787072</c:v>
                </c:pt>
                <c:pt idx="51">
                  <c:v>9039.0956717365789</c:v>
                </c:pt>
                <c:pt idx="52">
                  <c:v>9943.0052389102384</c:v>
                </c:pt>
                <c:pt idx="53">
                  <c:v>10937.305762801263</c:v>
                </c:pt>
                <c:pt idx="54">
                  <c:v>12031.036339081391</c:v>
                </c:pt>
                <c:pt idx="55">
                  <c:v>13234.139972989531</c:v>
                </c:pt>
                <c:pt idx="56">
                  <c:v>14557.553970288485</c:v>
                </c:pt>
              </c:numCache>
            </c:numRef>
          </c:cat>
          <c:val>
            <c:numRef>
              <c:f>'produzione spirulina'!$I$31:$I$87</c:f>
              <c:numCache>
                <c:formatCode>#,##0.00\ _€</c:formatCode>
                <c:ptCount val="57"/>
                <c:pt idx="0">
                  <c:v>1000</c:v>
                </c:pt>
                <c:pt idx="1">
                  <c:v>1010</c:v>
                </c:pt>
                <c:pt idx="2">
                  <c:v>1021</c:v>
                </c:pt>
                <c:pt idx="3">
                  <c:v>1033.0999999999999</c:v>
                </c:pt>
                <c:pt idx="4">
                  <c:v>1046.4100000000001</c:v>
                </c:pt>
                <c:pt idx="5">
                  <c:v>1061.0509999999999</c:v>
                </c:pt>
                <c:pt idx="6">
                  <c:v>1077.1561000000002</c:v>
                </c:pt>
                <c:pt idx="7">
                  <c:v>1094.8717100000001</c:v>
                </c:pt>
                <c:pt idx="8">
                  <c:v>1114.3588810000001</c:v>
                </c:pt>
                <c:pt idx="9">
                  <c:v>1135.7947691000002</c:v>
                </c:pt>
                <c:pt idx="10">
                  <c:v>1159.3742460100002</c:v>
                </c:pt>
                <c:pt idx="11">
                  <c:v>1185.3116706110002</c:v>
                </c:pt>
                <c:pt idx="12">
                  <c:v>1213.8428376721004</c:v>
                </c:pt>
                <c:pt idx="13">
                  <c:v>1245.2271214393104</c:v>
                </c:pt>
                <c:pt idx="14">
                  <c:v>1279.7498335832413</c:v>
                </c:pt>
                <c:pt idx="15">
                  <c:v>1317.7248169415655</c:v>
                </c:pt>
                <c:pt idx="16">
                  <c:v>1359.497298635722</c:v>
                </c:pt>
                <c:pt idx="17">
                  <c:v>1405.4470284992944</c:v>
                </c:pt>
                <c:pt idx="18">
                  <c:v>1455.9917313492238</c:v>
                </c:pt>
                <c:pt idx="19">
                  <c:v>1511.5909044841464</c:v>
                </c:pt>
                <c:pt idx="20">
                  <c:v>1572.7499949325611</c:v>
                </c:pt>
                <c:pt idx="21">
                  <c:v>1640.0249944258171</c:v>
                </c:pt>
                <c:pt idx="22">
                  <c:v>1714.027493868399</c:v>
                </c:pt>
                <c:pt idx="23">
                  <c:v>1795.430243255239</c:v>
                </c:pt>
                <c:pt idx="24">
                  <c:v>1884.9732675807631</c:v>
                </c:pt>
                <c:pt idx="25">
                  <c:v>1983.4705943388394</c:v>
                </c:pt>
                <c:pt idx="26">
                  <c:v>2091.8176537727236</c:v>
                </c:pt>
                <c:pt idx="27">
                  <c:v>2210.9994191499959</c:v>
                </c:pt>
                <c:pt idx="28">
                  <c:v>2342.0993610649957</c:v>
                </c:pt>
                <c:pt idx="29">
                  <c:v>2486.309297171495</c:v>
                </c:pt>
                <c:pt idx="30">
                  <c:v>2644.9402268886452</c:v>
                </c:pt>
                <c:pt idx="31">
                  <c:v>2819.4342495775099</c:v>
                </c:pt>
                <c:pt idx="32">
                  <c:v>3011.3776745352607</c:v>
                </c:pt>
                <c:pt idx="33">
                  <c:v>3222.5154419887867</c:v>
                </c:pt>
                <c:pt idx="34">
                  <c:v>3454.7669861876661</c:v>
                </c:pt>
                <c:pt idx="35">
                  <c:v>3710.2436848064326</c:v>
                </c:pt>
                <c:pt idx="36">
                  <c:v>3991.2680532870763</c:v>
                </c:pt>
                <c:pt idx="37">
                  <c:v>4300.394858615784</c:v>
                </c:pt>
                <c:pt idx="38">
                  <c:v>4640.4343444773622</c:v>
                </c:pt>
                <c:pt idx="39">
                  <c:v>5014.4777789251002</c:v>
                </c:pt>
                <c:pt idx="40">
                  <c:v>5425.9255568176104</c:v>
                </c:pt>
                <c:pt idx="41">
                  <c:v>5878.5181124993715</c:v>
                </c:pt>
                <c:pt idx="42">
                  <c:v>6376.3699237493092</c:v>
                </c:pt>
                <c:pt idx="43">
                  <c:v>6924.0069161242409</c:v>
                </c:pt>
                <c:pt idx="44">
                  <c:v>7526.4076077366663</c:v>
                </c:pt>
                <c:pt idx="45">
                  <c:v>8189.0483685103327</c:v>
                </c:pt>
                <c:pt idx="46">
                  <c:v>8917.9532053613657</c:v>
                </c:pt>
                <c:pt idx="47">
                  <c:v>9719.7485258975048</c:v>
                </c:pt>
                <c:pt idx="48">
                  <c:v>10601.723378487257</c:v>
                </c:pt>
                <c:pt idx="49">
                  <c:v>11571.895716335983</c:v>
                </c:pt>
                <c:pt idx="50">
                  <c:v>12639.085287969583</c:v>
                </c:pt>
                <c:pt idx="51">
                  <c:v>13812.993816766542</c:v>
                </c:pt>
                <c:pt idx="52">
                  <c:v>15104.2931984432</c:v>
                </c:pt>
                <c:pt idx="53">
                  <c:v>16524.722518287519</c:v>
                </c:pt>
                <c:pt idx="54">
                  <c:v>18087.194770116275</c:v>
                </c:pt>
                <c:pt idx="55">
                  <c:v>19805.914247127901</c:v>
                </c:pt>
                <c:pt idx="56">
                  <c:v>21696.505671840692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B4-4A0A-AD79-12A542D72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3222271"/>
        <c:axId val="243222687"/>
      </c:barChart>
      <c:catAx>
        <c:axId val="24322227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22687"/>
        <c:crosses val="autoZero"/>
        <c:auto val="1"/>
        <c:lblAlgn val="ctr"/>
        <c:lblOffset val="100"/>
        <c:noMultiLvlLbl val="0"/>
      </c:catAx>
      <c:valAx>
        <c:axId val="24322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2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'produzione spirulina'!$M$30</c:f>
              <c:strCache>
                <c:ptCount val="1"/>
                <c:pt idx="0">
                  <c:v>euro/kg (operativo)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'produzione spirulina'!$B$31:$B$87</c:f>
              <c:numCache>
                <c:formatCode>0</c:formatCode>
                <c:ptCount val="57"/>
                <c:pt idx="0">
                  <c:v>70</c:v>
                </c:pt>
                <c:pt idx="1">
                  <c:v>77</c:v>
                </c:pt>
                <c:pt idx="2">
                  <c:v>84.7</c:v>
                </c:pt>
                <c:pt idx="3">
                  <c:v>93.170000000000016</c:v>
                </c:pt>
                <c:pt idx="4">
                  <c:v>102.48700000000002</c:v>
                </c:pt>
                <c:pt idx="5">
                  <c:v>112.73570000000004</c:v>
                </c:pt>
                <c:pt idx="6">
                  <c:v>124.00927000000006</c:v>
                </c:pt>
                <c:pt idx="7">
                  <c:v>136.41019700000007</c:v>
                </c:pt>
                <c:pt idx="8">
                  <c:v>150.05121670000008</c:v>
                </c:pt>
                <c:pt idx="9">
                  <c:v>165.05633837000011</c:v>
                </c:pt>
                <c:pt idx="10">
                  <c:v>181.56197220700014</c:v>
                </c:pt>
                <c:pt idx="11">
                  <c:v>199.71816942770016</c:v>
                </c:pt>
                <c:pt idx="12">
                  <c:v>219.68998637047019</c:v>
                </c:pt>
                <c:pt idx="13">
                  <c:v>241.65898500751723</c:v>
                </c:pt>
                <c:pt idx="14">
                  <c:v>265.82488350826895</c:v>
                </c:pt>
                <c:pt idx="15">
                  <c:v>292.40737185909586</c:v>
                </c:pt>
                <c:pt idx="16">
                  <c:v>321.64810904500547</c:v>
                </c:pt>
                <c:pt idx="17">
                  <c:v>353.81291994950607</c:v>
                </c:pt>
                <c:pt idx="18">
                  <c:v>389.1942119444567</c:v>
                </c:pt>
                <c:pt idx="19">
                  <c:v>428.1136331389024</c:v>
                </c:pt>
                <c:pt idx="20">
                  <c:v>470.9249964527927</c:v>
                </c:pt>
                <c:pt idx="21">
                  <c:v>518.017496098072</c:v>
                </c:pt>
                <c:pt idx="22">
                  <c:v>569.8192457078793</c:v>
                </c:pt>
                <c:pt idx="23">
                  <c:v>626.80117027866731</c:v>
                </c:pt>
                <c:pt idx="24">
                  <c:v>689.48128730653411</c:v>
                </c:pt>
                <c:pt idx="25">
                  <c:v>758.42941603718759</c:v>
                </c:pt>
                <c:pt idx="26">
                  <c:v>834.27235764090642</c:v>
                </c:pt>
                <c:pt idx="27">
                  <c:v>917.69959340499713</c:v>
                </c:pt>
                <c:pt idx="28">
                  <c:v>1009.4695527454969</c:v>
                </c:pt>
                <c:pt idx="29">
                  <c:v>1110.4165080200466</c:v>
                </c:pt>
                <c:pt idx="30">
                  <c:v>1221.4581588220515</c:v>
                </c:pt>
                <c:pt idx="31">
                  <c:v>1343.6039747042566</c:v>
                </c:pt>
                <c:pt idx="32">
                  <c:v>1477.9643721746825</c:v>
                </c:pt>
                <c:pt idx="33">
                  <c:v>1625.7608093921508</c:v>
                </c:pt>
                <c:pt idx="34">
                  <c:v>1788.336890331366</c:v>
                </c:pt>
                <c:pt idx="35">
                  <c:v>1967.1705793645028</c:v>
                </c:pt>
                <c:pt idx="36">
                  <c:v>2163.8876373009534</c:v>
                </c:pt>
                <c:pt idx="37">
                  <c:v>2380.2764010310489</c:v>
                </c:pt>
                <c:pt idx="38">
                  <c:v>2618.304041134154</c:v>
                </c:pt>
                <c:pt idx="39">
                  <c:v>2880.1344452475696</c:v>
                </c:pt>
                <c:pt idx="40">
                  <c:v>3168.1478897723268</c:v>
                </c:pt>
                <c:pt idx="41">
                  <c:v>3484.9626787495599</c:v>
                </c:pt>
                <c:pt idx="42">
                  <c:v>3833.4589466245161</c:v>
                </c:pt>
                <c:pt idx="43">
                  <c:v>4216.8048412869684</c:v>
                </c:pt>
                <c:pt idx="44">
                  <c:v>4638.485325415666</c:v>
                </c:pt>
                <c:pt idx="45">
                  <c:v>5102.3338579572328</c:v>
                </c:pt>
                <c:pt idx="46">
                  <c:v>5612.5672437529565</c:v>
                </c:pt>
                <c:pt idx="47">
                  <c:v>6173.823968128253</c:v>
                </c:pt>
                <c:pt idx="48">
                  <c:v>6791.2063649410793</c:v>
                </c:pt>
                <c:pt idx="49">
                  <c:v>7470.3270014351874</c:v>
                </c:pt>
                <c:pt idx="50">
                  <c:v>8217.3597015787072</c:v>
                </c:pt>
                <c:pt idx="51">
                  <c:v>9039.0956717365789</c:v>
                </c:pt>
                <c:pt idx="52">
                  <c:v>9943.0052389102384</c:v>
                </c:pt>
                <c:pt idx="53">
                  <c:v>10937.305762801263</c:v>
                </c:pt>
                <c:pt idx="54">
                  <c:v>12031.036339081391</c:v>
                </c:pt>
                <c:pt idx="55">
                  <c:v>13234.139972989531</c:v>
                </c:pt>
                <c:pt idx="56">
                  <c:v>14557.553970288485</c:v>
                </c:pt>
              </c:numCache>
            </c:numRef>
          </c:xVal>
          <c:yVal>
            <c:numRef>
              <c:f>'produzione spirulina'!$M$31:$M$87</c:f>
              <c:numCache>
                <c:formatCode>#,##0.00\ _€</c:formatCode>
                <c:ptCount val="57"/>
                <c:pt idx="0">
                  <c:v>33.347142857142863</c:v>
                </c:pt>
                <c:pt idx="1">
                  <c:v>31.718220779220779</c:v>
                </c:pt>
                <c:pt idx="2">
                  <c:v>30.237382526564343</c:v>
                </c:pt>
                <c:pt idx="3">
                  <c:v>28.891165933240309</c:v>
                </c:pt>
                <c:pt idx="4">
                  <c:v>27.667332666582098</c:v>
                </c:pt>
                <c:pt idx="5">
                  <c:v>26.554756969620087</c:v>
                </c:pt>
                <c:pt idx="6">
                  <c:v>25.543324517836442</c:v>
                </c:pt>
                <c:pt idx="7">
                  <c:v>24.623840470760406</c:v>
                </c:pt>
                <c:pt idx="8">
                  <c:v>23.787945882509458</c:v>
                </c:pt>
                <c:pt idx="9">
                  <c:v>23.028041711372232</c:v>
                </c:pt>
                <c:pt idx="10">
                  <c:v>22.337219737611122</c:v>
                </c:pt>
                <c:pt idx="11">
                  <c:v>21.709199761464657</c:v>
                </c:pt>
                <c:pt idx="12">
                  <c:v>21.138272510422414</c:v>
                </c:pt>
                <c:pt idx="13">
                  <c:v>20.619247736747649</c:v>
                </c:pt>
                <c:pt idx="14">
                  <c:v>20.147407033406953</c:v>
                </c:pt>
                <c:pt idx="15">
                  <c:v>19.718460939460865</c:v>
                </c:pt>
                <c:pt idx="16">
                  <c:v>19.328509944964424</c:v>
                </c:pt>
                <c:pt idx="17">
                  <c:v>18.974009040876744</c:v>
                </c:pt>
                <c:pt idx="18">
                  <c:v>18.651735491706138</c:v>
                </c:pt>
                <c:pt idx="19">
                  <c:v>18.358759537914665</c:v>
                </c:pt>
                <c:pt idx="20">
                  <c:v>18.092417761740606</c:v>
                </c:pt>
                <c:pt idx="21">
                  <c:v>17.850288874309641</c:v>
                </c:pt>
                <c:pt idx="22">
                  <c:v>17.630171703917856</c:v>
                </c:pt>
                <c:pt idx="23">
                  <c:v>17.430065185379867</c:v>
                </c:pt>
                <c:pt idx="24">
                  <c:v>17.24815016852715</c:v>
                </c:pt>
                <c:pt idx="25">
                  <c:v>17.082772880479229</c:v>
                </c:pt>
                <c:pt idx="26">
                  <c:v>16.932429891344757</c:v>
                </c:pt>
                <c:pt idx="27">
                  <c:v>16.795754446677051</c:v>
                </c:pt>
                <c:pt idx="28">
                  <c:v>16.671504042433682</c:v>
                </c:pt>
                <c:pt idx="29">
                  <c:v>16.558549129485165</c:v>
                </c:pt>
                <c:pt idx="30">
                  <c:v>16.455862844986513</c:v>
                </c:pt>
                <c:pt idx="31">
                  <c:v>16.362511677260468</c:v>
                </c:pt>
                <c:pt idx="32">
                  <c:v>16.277646979327695</c:v>
                </c:pt>
                <c:pt idx="33">
                  <c:v>16.200497253934273</c:v>
                </c:pt>
                <c:pt idx="34">
                  <c:v>16.130361139940248</c:v>
                </c:pt>
                <c:pt idx="35">
                  <c:v>16.066601036309311</c:v>
                </c:pt>
                <c:pt idx="36">
                  <c:v>16.008637305735739</c:v>
                </c:pt>
                <c:pt idx="37">
                  <c:v>15.95594300521431</c:v>
                </c:pt>
                <c:pt idx="38">
                  <c:v>15.908039095649372</c:v>
                </c:pt>
                <c:pt idx="39">
                  <c:v>15.864490086953976</c:v>
                </c:pt>
                <c:pt idx="40">
                  <c:v>15.824900079049069</c:v>
                </c:pt>
                <c:pt idx="41">
                  <c:v>15.788909162771878</c:v>
                </c:pt>
                <c:pt idx="42">
                  <c:v>15.756190147974435</c:v>
                </c:pt>
                <c:pt idx="43">
                  <c:v>15.726445589067669</c:v>
                </c:pt>
                <c:pt idx="44">
                  <c:v>15.699405080970607</c:v>
                </c:pt>
                <c:pt idx="45">
                  <c:v>15.674822800882373</c:v>
                </c:pt>
                <c:pt idx="46">
                  <c:v>15.652475273529426</c:v>
                </c:pt>
                <c:pt idx="47">
                  <c:v>15.63215933957221</c:v>
                </c:pt>
                <c:pt idx="48">
                  <c:v>15.613690308702004</c:v>
                </c:pt>
                <c:pt idx="49">
                  <c:v>15.596900280638186</c:v>
                </c:pt>
                <c:pt idx="50">
                  <c:v>15.581636618761991</c:v>
                </c:pt>
                <c:pt idx="51">
                  <c:v>15.5677605625109</c:v>
                </c:pt>
                <c:pt idx="52">
                  <c:v>15.555145965919001</c:v>
                </c:pt>
                <c:pt idx="53">
                  <c:v>15.543678150835452</c:v>
                </c:pt>
                <c:pt idx="54">
                  <c:v>15.533252864395866</c:v>
                </c:pt>
                <c:pt idx="55">
                  <c:v>15.52377533126897</c:v>
                </c:pt>
                <c:pt idx="56">
                  <c:v>15.515159392062699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B-45B9-B5C3-1498FCCF2476}"/>
            </c:ext>
          </c:extLst>
        </c:ser>
        <c:ser>
          <c:idx val="1"/>
          <c:order val="1"/>
          <c:tx>
            <c:strRef>
              <c:f>'produzione spirulina'!$N$30</c:f>
              <c:strCache>
                <c:ptCount val="1"/>
                <c:pt idx="0">
                  <c:v>euro/kg (no co2)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'produzione spirulina'!$B$31:$B$87</c:f>
              <c:numCache>
                <c:formatCode>0</c:formatCode>
                <c:ptCount val="57"/>
                <c:pt idx="0">
                  <c:v>70</c:v>
                </c:pt>
                <c:pt idx="1">
                  <c:v>77</c:v>
                </c:pt>
                <c:pt idx="2">
                  <c:v>84.7</c:v>
                </c:pt>
                <c:pt idx="3">
                  <c:v>93.170000000000016</c:v>
                </c:pt>
                <c:pt idx="4">
                  <c:v>102.48700000000002</c:v>
                </c:pt>
                <c:pt idx="5">
                  <c:v>112.73570000000004</c:v>
                </c:pt>
                <c:pt idx="6">
                  <c:v>124.00927000000006</c:v>
                </c:pt>
                <c:pt idx="7">
                  <c:v>136.41019700000007</c:v>
                </c:pt>
                <c:pt idx="8">
                  <c:v>150.05121670000008</c:v>
                </c:pt>
                <c:pt idx="9">
                  <c:v>165.05633837000011</c:v>
                </c:pt>
                <c:pt idx="10">
                  <c:v>181.56197220700014</c:v>
                </c:pt>
                <c:pt idx="11">
                  <c:v>199.71816942770016</c:v>
                </c:pt>
                <c:pt idx="12">
                  <c:v>219.68998637047019</c:v>
                </c:pt>
                <c:pt idx="13">
                  <c:v>241.65898500751723</c:v>
                </c:pt>
                <c:pt idx="14">
                  <c:v>265.82488350826895</c:v>
                </c:pt>
                <c:pt idx="15">
                  <c:v>292.40737185909586</c:v>
                </c:pt>
                <c:pt idx="16">
                  <c:v>321.64810904500547</c:v>
                </c:pt>
                <c:pt idx="17">
                  <c:v>353.81291994950607</c:v>
                </c:pt>
                <c:pt idx="18">
                  <c:v>389.1942119444567</c:v>
                </c:pt>
                <c:pt idx="19">
                  <c:v>428.1136331389024</c:v>
                </c:pt>
                <c:pt idx="20">
                  <c:v>470.9249964527927</c:v>
                </c:pt>
                <c:pt idx="21">
                  <c:v>518.017496098072</c:v>
                </c:pt>
                <c:pt idx="22">
                  <c:v>569.8192457078793</c:v>
                </c:pt>
                <c:pt idx="23">
                  <c:v>626.80117027866731</c:v>
                </c:pt>
                <c:pt idx="24">
                  <c:v>689.48128730653411</c:v>
                </c:pt>
                <c:pt idx="25">
                  <c:v>758.42941603718759</c:v>
                </c:pt>
                <c:pt idx="26">
                  <c:v>834.27235764090642</c:v>
                </c:pt>
                <c:pt idx="27">
                  <c:v>917.69959340499713</c:v>
                </c:pt>
                <c:pt idx="28">
                  <c:v>1009.4695527454969</c:v>
                </c:pt>
                <c:pt idx="29">
                  <c:v>1110.4165080200466</c:v>
                </c:pt>
                <c:pt idx="30">
                  <c:v>1221.4581588220515</c:v>
                </c:pt>
                <c:pt idx="31">
                  <c:v>1343.6039747042566</c:v>
                </c:pt>
                <c:pt idx="32">
                  <c:v>1477.9643721746825</c:v>
                </c:pt>
                <c:pt idx="33">
                  <c:v>1625.7608093921508</c:v>
                </c:pt>
                <c:pt idx="34">
                  <c:v>1788.336890331366</c:v>
                </c:pt>
                <c:pt idx="35">
                  <c:v>1967.1705793645028</c:v>
                </c:pt>
                <c:pt idx="36">
                  <c:v>2163.8876373009534</c:v>
                </c:pt>
                <c:pt idx="37">
                  <c:v>2380.2764010310489</c:v>
                </c:pt>
                <c:pt idx="38">
                  <c:v>2618.304041134154</c:v>
                </c:pt>
                <c:pt idx="39">
                  <c:v>2880.1344452475696</c:v>
                </c:pt>
                <c:pt idx="40">
                  <c:v>3168.1478897723268</c:v>
                </c:pt>
                <c:pt idx="41">
                  <c:v>3484.9626787495599</c:v>
                </c:pt>
                <c:pt idx="42">
                  <c:v>3833.4589466245161</c:v>
                </c:pt>
                <c:pt idx="43">
                  <c:v>4216.8048412869684</c:v>
                </c:pt>
                <c:pt idx="44">
                  <c:v>4638.485325415666</c:v>
                </c:pt>
                <c:pt idx="45">
                  <c:v>5102.3338579572328</c:v>
                </c:pt>
                <c:pt idx="46">
                  <c:v>5612.5672437529565</c:v>
                </c:pt>
                <c:pt idx="47">
                  <c:v>6173.823968128253</c:v>
                </c:pt>
                <c:pt idx="48">
                  <c:v>6791.2063649410793</c:v>
                </c:pt>
                <c:pt idx="49">
                  <c:v>7470.3270014351874</c:v>
                </c:pt>
                <c:pt idx="50">
                  <c:v>8217.3597015787072</c:v>
                </c:pt>
                <c:pt idx="51">
                  <c:v>9039.0956717365789</c:v>
                </c:pt>
                <c:pt idx="52">
                  <c:v>9943.0052389102384</c:v>
                </c:pt>
                <c:pt idx="53">
                  <c:v>10937.305762801263</c:v>
                </c:pt>
                <c:pt idx="54">
                  <c:v>12031.036339081391</c:v>
                </c:pt>
                <c:pt idx="55">
                  <c:v>13234.139972989531</c:v>
                </c:pt>
                <c:pt idx="56">
                  <c:v>14557.553970288485</c:v>
                </c:pt>
              </c:numCache>
            </c:numRef>
          </c:xVal>
          <c:yVal>
            <c:numRef>
              <c:f>'produzione spirulina'!$N$31:$N$87</c:f>
              <c:numCache>
                <c:formatCode>#,##0.00</c:formatCode>
                <c:ptCount val="57"/>
                <c:pt idx="0">
                  <c:v>32.626904761857148</c:v>
                </c:pt>
                <c:pt idx="1">
                  <c:v>30.997982683935064</c:v>
                </c:pt>
                <c:pt idx="2">
                  <c:v>29.517144431278627</c:v>
                </c:pt>
                <c:pt idx="3">
                  <c:v>28.17092783795459</c:v>
                </c:pt>
                <c:pt idx="4">
                  <c:v>26.947094571296383</c:v>
                </c:pt>
                <c:pt idx="5">
                  <c:v>25.834518874334371</c:v>
                </c:pt>
                <c:pt idx="6">
                  <c:v>24.82308642255073</c:v>
                </c:pt>
                <c:pt idx="7">
                  <c:v>23.903602375474691</c:v>
                </c:pt>
                <c:pt idx="8">
                  <c:v>23.067707787223743</c:v>
                </c:pt>
                <c:pt idx="9">
                  <c:v>22.30780361608652</c:v>
                </c:pt>
                <c:pt idx="10">
                  <c:v>21.616981642325406</c:v>
                </c:pt>
                <c:pt idx="11">
                  <c:v>20.988961666178945</c:v>
                </c:pt>
                <c:pt idx="12">
                  <c:v>20.418034415136699</c:v>
                </c:pt>
                <c:pt idx="13">
                  <c:v>19.899009641461934</c:v>
                </c:pt>
                <c:pt idx="14">
                  <c:v>19.427168938121238</c:v>
                </c:pt>
                <c:pt idx="15">
                  <c:v>18.998222844175153</c:v>
                </c:pt>
                <c:pt idx="16">
                  <c:v>18.608271849678708</c:v>
                </c:pt>
                <c:pt idx="17">
                  <c:v>18.253770945591029</c:v>
                </c:pt>
                <c:pt idx="18">
                  <c:v>17.931497396420422</c:v>
                </c:pt>
                <c:pt idx="19">
                  <c:v>17.638521442628953</c:v>
                </c:pt>
                <c:pt idx="20">
                  <c:v>17.37217966645489</c:v>
                </c:pt>
                <c:pt idx="21">
                  <c:v>17.130050779023925</c:v>
                </c:pt>
                <c:pt idx="22">
                  <c:v>16.909933608632141</c:v>
                </c:pt>
                <c:pt idx="23">
                  <c:v>16.709827090094155</c:v>
                </c:pt>
                <c:pt idx="24">
                  <c:v>16.527912073241435</c:v>
                </c:pt>
                <c:pt idx="25">
                  <c:v>16.362534785193517</c:v>
                </c:pt>
                <c:pt idx="26">
                  <c:v>16.212191796059042</c:v>
                </c:pt>
                <c:pt idx="27">
                  <c:v>16.075516351391336</c:v>
                </c:pt>
                <c:pt idx="28">
                  <c:v>15.951265947147967</c:v>
                </c:pt>
                <c:pt idx="29">
                  <c:v>15.83831103419945</c:v>
                </c:pt>
                <c:pt idx="30">
                  <c:v>15.735624749700797</c:v>
                </c:pt>
                <c:pt idx="31">
                  <c:v>15.642273581974754</c:v>
                </c:pt>
                <c:pt idx="32">
                  <c:v>15.557408884041982</c:v>
                </c:pt>
                <c:pt idx="33">
                  <c:v>15.480259158648558</c:v>
                </c:pt>
                <c:pt idx="34">
                  <c:v>15.410123044654531</c:v>
                </c:pt>
                <c:pt idx="35">
                  <c:v>15.346362941023598</c:v>
                </c:pt>
                <c:pt idx="36">
                  <c:v>15.288399210450025</c:v>
                </c:pt>
                <c:pt idx="37">
                  <c:v>15.235704909928598</c:v>
                </c:pt>
                <c:pt idx="38">
                  <c:v>15.187801000363658</c:v>
                </c:pt>
                <c:pt idx="39">
                  <c:v>15.144251991668261</c:v>
                </c:pt>
                <c:pt idx="40">
                  <c:v>15.104661983763355</c:v>
                </c:pt>
                <c:pt idx="41">
                  <c:v>15.068671067486164</c:v>
                </c:pt>
                <c:pt idx="42">
                  <c:v>15.035952052688721</c:v>
                </c:pt>
                <c:pt idx="43">
                  <c:v>15.006207493781957</c:v>
                </c:pt>
                <c:pt idx="44">
                  <c:v>14.979166985684893</c:v>
                </c:pt>
                <c:pt idx="45">
                  <c:v>14.954584705596659</c:v>
                </c:pt>
                <c:pt idx="46">
                  <c:v>14.93223717824371</c:v>
                </c:pt>
                <c:pt idx="47">
                  <c:v>14.911921244286496</c:v>
                </c:pt>
                <c:pt idx="48">
                  <c:v>14.893452213416289</c:v>
                </c:pt>
                <c:pt idx="49">
                  <c:v>14.876662185352471</c:v>
                </c:pt>
                <c:pt idx="50">
                  <c:v>14.861398523476277</c:v>
                </c:pt>
                <c:pt idx="51">
                  <c:v>14.847522467225186</c:v>
                </c:pt>
                <c:pt idx="52">
                  <c:v>14.834907870633288</c:v>
                </c:pt>
                <c:pt idx="53">
                  <c:v>14.823440055549737</c:v>
                </c:pt>
                <c:pt idx="54">
                  <c:v>14.813014769110151</c:v>
                </c:pt>
                <c:pt idx="55">
                  <c:v>14.803537235983256</c:v>
                </c:pt>
                <c:pt idx="56">
                  <c:v>14.794921296776984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9B-45B9-B5C3-1498FCCF2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22495"/>
        <c:axId val="770424159"/>
      </c:scatterChart>
      <c:valAx>
        <c:axId val="77042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24159"/>
        <c:crosses val="autoZero"/>
        <c:crossBetween val="midCat"/>
      </c:valAx>
      <c:valAx>
        <c:axId val="77042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_€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2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Impianto Espanso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'produzione spirulina'!$C$30:$J$30</c:f>
              <c:strCache>
                <c:ptCount val="8"/>
                <c:pt idx="0">
                  <c:v>Sali</c:v>
                </c:pt>
                <c:pt idx="1">
                  <c:v>chimici pulizia</c:v>
                </c:pt>
                <c:pt idx="2">
                  <c:v>acqua</c:v>
                </c:pt>
                <c:pt idx="3">
                  <c:v>energia</c:v>
                </c:pt>
                <c:pt idx="4">
                  <c:v>operaio</c:v>
                </c:pt>
                <c:pt idx="5">
                  <c:v>consumabili</c:v>
                </c:pt>
                <c:pt idx="6">
                  <c:v>ricercatore</c:v>
                </c:pt>
                <c:pt idx="7">
                  <c:v>co2</c:v>
                </c:pt>
              </c:strCache>
            </c:strRef>
          </c:cat>
          <c:val>
            <c:numRef>
              <c:f>'produzione spirulina'!$C$63:$J$63</c:f>
              <c:numCache>
                <c:formatCode>#,##0.00\ _€</c:formatCode>
                <c:ptCount val="8"/>
                <c:pt idx="0">
                  <c:v>6426.2240450020645</c:v>
                </c:pt>
                <c:pt idx="1">
                  <c:v>135.71679349572145</c:v>
                </c:pt>
                <c:pt idx="2">
                  <c:v>717.86840934198869</c:v>
                </c:pt>
                <c:pt idx="3">
                  <c:v>4630.5757769961629</c:v>
                </c:pt>
                <c:pt idx="4">
                  <c:v>9047.7862330480948</c:v>
                </c:pt>
                <c:pt idx="5">
                  <c:v>88.233365863883137</c:v>
                </c:pt>
                <c:pt idx="6">
                  <c:v>3011.3776745352607</c:v>
                </c:pt>
                <c:pt idx="7">
                  <c:v>1064.4862443152397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D-41C0-9F5E-3438AAE0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41-4F67-88DE-291B2F1B3A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41-4F67-88DE-291B2F1B3A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41-4F67-88DE-291B2F1B3A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41-4F67-88DE-291B2F1B3A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341-4F67-88DE-291B2F1B3A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341-4F67-88DE-291B2F1B3AB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341-4F67-88DE-291B2F1B3AB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341-4F67-88DE-291B2F1B3AB1}"/>
              </c:ext>
            </c:extLst>
          </c:dPt>
          <c:cat>
            <c:strRef>
              <c:f>'produzione spirulina automazion'!$V$3:$V$10</c:f>
              <c:strCache>
                <c:ptCount val="8"/>
                <c:pt idx="0">
                  <c:v>Sali</c:v>
                </c:pt>
                <c:pt idx="1">
                  <c:v>chimici pulizia</c:v>
                </c:pt>
                <c:pt idx="2">
                  <c:v>acqua</c:v>
                </c:pt>
                <c:pt idx="3">
                  <c:v>energia</c:v>
                </c:pt>
                <c:pt idx="4">
                  <c:v>operaio</c:v>
                </c:pt>
                <c:pt idx="5">
                  <c:v>Consumabili</c:v>
                </c:pt>
                <c:pt idx="6">
                  <c:v>CO2</c:v>
                </c:pt>
                <c:pt idx="7">
                  <c:v>ricercatore</c:v>
                </c:pt>
              </c:strCache>
            </c:strRef>
          </c:cat>
          <c:val>
            <c:numRef>
              <c:f>'produzione spirulina automazion'!$W$3:$W$10</c:f>
              <c:numCache>
                <c:formatCode>General</c:formatCode>
                <c:ptCount val="8"/>
                <c:pt idx="0">
                  <c:v>376</c:v>
                </c:pt>
                <c:pt idx="1">
                  <c:v>9</c:v>
                </c:pt>
                <c:pt idx="2">
                  <c:v>34</c:v>
                </c:pt>
                <c:pt idx="3">
                  <c:v>286</c:v>
                </c:pt>
                <c:pt idx="4">
                  <c:v>900</c:v>
                </c:pt>
                <c:pt idx="5">
                  <c:v>29.299999999999997</c:v>
                </c:pt>
                <c:pt idx="6">
                  <c:v>50.416666669999998</c:v>
                </c:pt>
                <c:pt idx="7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BC5-473C-95B7-BE1F3EBF1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'produzione spirulina automazion'!$C$31</c:f>
              <c:strCache>
                <c:ptCount val="1"/>
                <c:pt idx="0">
                  <c:v>Sali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'produzione spirulina automazion'!$B$32:$B$88</c:f>
              <c:numCache>
                <c:formatCode>0</c:formatCode>
                <c:ptCount val="57"/>
                <c:pt idx="0">
                  <c:v>70</c:v>
                </c:pt>
                <c:pt idx="1">
                  <c:v>77</c:v>
                </c:pt>
                <c:pt idx="2">
                  <c:v>84.7</c:v>
                </c:pt>
                <c:pt idx="3">
                  <c:v>93.170000000000016</c:v>
                </c:pt>
                <c:pt idx="4">
                  <c:v>102.48700000000002</c:v>
                </c:pt>
                <c:pt idx="5">
                  <c:v>112.73570000000004</c:v>
                </c:pt>
                <c:pt idx="6">
                  <c:v>124.00927000000006</c:v>
                </c:pt>
                <c:pt idx="7">
                  <c:v>136.41019700000007</c:v>
                </c:pt>
                <c:pt idx="8">
                  <c:v>150.05121670000008</c:v>
                </c:pt>
                <c:pt idx="9">
                  <c:v>165.05633837000011</c:v>
                </c:pt>
                <c:pt idx="10">
                  <c:v>181.56197220700014</c:v>
                </c:pt>
                <c:pt idx="11">
                  <c:v>199.71816942770016</c:v>
                </c:pt>
                <c:pt idx="12">
                  <c:v>219.68998637047019</c:v>
                </c:pt>
                <c:pt idx="13">
                  <c:v>241.65898500751723</c:v>
                </c:pt>
                <c:pt idx="14">
                  <c:v>265.82488350826895</c:v>
                </c:pt>
                <c:pt idx="15">
                  <c:v>292.40737185909586</c:v>
                </c:pt>
                <c:pt idx="16">
                  <c:v>321.64810904500547</c:v>
                </c:pt>
                <c:pt idx="17">
                  <c:v>353.81291994950607</c:v>
                </c:pt>
                <c:pt idx="18">
                  <c:v>389.1942119444567</c:v>
                </c:pt>
                <c:pt idx="19">
                  <c:v>428.1136331389024</c:v>
                </c:pt>
                <c:pt idx="20">
                  <c:v>470.9249964527927</c:v>
                </c:pt>
                <c:pt idx="21">
                  <c:v>518.017496098072</c:v>
                </c:pt>
                <c:pt idx="22">
                  <c:v>569.8192457078793</c:v>
                </c:pt>
                <c:pt idx="23">
                  <c:v>626.80117027866731</c:v>
                </c:pt>
                <c:pt idx="24">
                  <c:v>689.48128730653411</c:v>
                </c:pt>
                <c:pt idx="25">
                  <c:v>758.42941603718759</c:v>
                </c:pt>
                <c:pt idx="26">
                  <c:v>834.27235764090642</c:v>
                </c:pt>
                <c:pt idx="27">
                  <c:v>917.69959340499713</c:v>
                </c:pt>
                <c:pt idx="28">
                  <c:v>1009.4695527454969</c:v>
                </c:pt>
                <c:pt idx="29">
                  <c:v>1110.4165080200466</c:v>
                </c:pt>
                <c:pt idx="30">
                  <c:v>1221.4581588220515</c:v>
                </c:pt>
                <c:pt idx="31">
                  <c:v>1343.6039747042566</c:v>
                </c:pt>
                <c:pt idx="32">
                  <c:v>1477.9643721746825</c:v>
                </c:pt>
                <c:pt idx="33">
                  <c:v>1625.7608093921508</c:v>
                </c:pt>
                <c:pt idx="34">
                  <c:v>1788.336890331366</c:v>
                </c:pt>
                <c:pt idx="35">
                  <c:v>1967.1705793645028</c:v>
                </c:pt>
                <c:pt idx="36">
                  <c:v>2163.8876373009534</c:v>
                </c:pt>
                <c:pt idx="37">
                  <c:v>2380.2764010310489</c:v>
                </c:pt>
                <c:pt idx="38">
                  <c:v>2618.304041134154</c:v>
                </c:pt>
                <c:pt idx="39">
                  <c:v>2880.1344452475696</c:v>
                </c:pt>
                <c:pt idx="40">
                  <c:v>3168.1478897723268</c:v>
                </c:pt>
                <c:pt idx="41">
                  <c:v>3484.9626787495599</c:v>
                </c:pt>
                <c:pt idx="42">
                  <c:v>3833.4589466245161</c:v>
                </c:pt>
                <c:pt idx="43">
                  <c:v>4216.8048412869684</c:v>
                </c:pt>
                <c:pt idx="44">
                  <c:v>4638.485325415666</c:v>
                </c:pt>
                <c:pt idx="45">
                  <c:v>5102.3338579572328</c:v>
                </c:pt>
                <c:pt idx="46">
                  <c:v>5612.5672437529565</c:v>
                </c:pt>
                <c:pt idx="47">
                  <c:v>6173.823968128253</c:v>
                </c:pt>
                <c:pt idx="48">
                  <c:v>6791.2063649410793</c:v>
                </c:pt>
                <c:pt idx="49">
                  <c:v>7470.3270014351874</c:v>
                </c:pt>
                <c:pt idx="50">
                  <c:v>8217.3597015787072</c:v>
                </c:pt>
                <c:pt idx="51">
                  <c:v>9039.0956717365789</c:v>
                </c:pt>
                <c:pt idx="52">
                  <c:v>9943.0052389102384</c:v>
                </c:pt>
                <c:pt idx="53">
                  <c:v>10937.305762801263</c:v>
                </c:pt>
                <c:pt idx="54">
                  <c:v>12031.036339081391</c:v>
                </c:pt>
                <c:pt idx="55">
                  <c:v>13234.139972989531</c:v>
                </c:pt>
                <c:pt idx="56">
                  <c:v>14557.553970288485</c:v>
                </c:pt>
              </c:numCache>
            </c:numRef>
          </c:cat>
          <c:val>
            <c:numRef>
              <c:f>'produzione spirulina automazion'!$C$32:$C$88</c:f>
              <c:numCache>
                <c:formatCode>#,##0.00\ _€</c:formatCode>
                <c:ptCount val="57"/>
                <c:pt idx="0">
                  <c:v>376</c:v>
                </c:pt>
                <c:pt idx="1">
                  <c:v>406.08</c:v>
                </c:pt>
                <c:pt idx="2">
                  <c:v>439.16800000000001</c:v>
                </c:pt>
                <c:pt idx="3">
                  <c:v>475.56480000000005</c:v>
                </c:pt>
                <c:pt idx="4">
                  <c:v>515.60128000000009</c:v>
                </c:pt>
                <c:pt idx="5">
                  <c:v>559.64140800000018</c:v>
                </c:pt>
                <c:pt idx="6">
                  <c:v>608.0855488000002</c:v>
                </c:pt>
                <c:pt idx="7">
                  <c:v>661.3741036800003</c:v>
                </c:pt>
                <c:pt idx="8">
                  <c:v>719.99151404800045</c:v>
                </c:pt>
                <c:pt idx="9">
                  <c:v>784.4706654528004</c:v>
                </c:pt>
                <c:pt idx="10">
                  <c:v>855.39773199808064</c:v>
                </c:pt>
                <c:pt idx="11">
                  <c:v>933.41750519788866</c:v>
                </c:pt>
                <c:pt idx="12">
                  <c:v>1019.2392557176777</c:v>
                </c:pt>
                <c:pt idx="13">
                  <c:v>1113.6431812894457</c:v>
                </c:pt>
                <c:pt idx="14">
                  <c:v>1217.4874994183901</c:v>
                </c:pt>
                <c:pt idx="15">
                  <c:v>1331.7162493602291</c:v>
                </c:pt>
                <c:pt idx="16">
                  <c:v>1457.3678742962522</c:v>
                </c:pt>
                <c:pt idx="17">
                  <c:v>1595.5846617258778</c:v>
                </c:pt>
                <c:pt idx="18">
                  <c:v>1747.6231278984653</c:v>
                </c:pt>
                <c:pt idx="19">
                  <c:v>1914.8654406883122</c:v>
                </c:pt>
                <c:pt idx="20">
                  <c:v>2098.8319847571438</c:v>
                </c:pt>
                <c:pt idx="21">
                  <c:v>2301.1951832328582</c:v>
                </c:pt>
                <c:pt idx="22">
                  <c:v>2523.794701556144</c:v>
                </c:pt>
                <c:pt idx="23">
                  <c:v>2768.6541717117589</c:v>
                </c:pt>
                <c:pt idx="24">
                  <c:v>3037.9995888829353</c:v>
                </c:pt>
                <c:pt idx="25">
                  <c:v>3334.2795477712293</c:v>
                </c:pt>
                <c:pt idx="26">
                  <c:v>3660.1875025483523</c:v>
                </c:pt>
                <c:pt idx="27">
                  <c:v>4018.6862528031879</c:v>
                </c:pt>
                <c:pt idx="28">
                  <c:v>4413.0348780835066</c:v>
                </c:pt>
                <c:pt idx="29">
                  <c:v>4846.8183658918579</c:v>
                </c:pt>
                <c:pt idx="30">
                  <c:v>5323.9802024810442</c:v>
                </c:pt>
                <c:pt idx="31">
                  <c:v>5848.858222729149</c:v>
                </c:pt>
                <c:pt idx="32">
                  <c:v>6426.2240450020645</c:v>
                </c:pt>
                <c:pt idx="33">
                  <c:v>7061.3264495022722</c:v>
                </c:pt>
                <c:pt idx="34">
                  <c:v>7759.9390944524994</c:v>
                </c:pt>
                <c:pt idx="35">
                  <c:v>8528.4130038977491</c:v>
                </c:pt>
                <c:pt idx="36">
                  <c:v>9373.7343042875254</c:v>
                </c:pt>
                <c:pt idx="37">
                  <c:v>10303.587734716279</c:v>
                </c:pt>
                <c:pt idx="38">
                  <c:v>11326.426508187908</c:v>
                </c:pt>
                <c:pt idx="39">
                  <c:v>12451.549159006701</c:v>
                </c:pt>
                <c:pt idx="40">
                  <c:v>13689.184074907371</c:v>
                </c:pt>
                <c:pt idx="41">
                  <c:v>15050.582482398109</c:v>
                </c:pt>
                <c:pt idx="42">
                  <c:v>16548.120730637922</c:v>
                </c:pt>
                <c:pt idx="43">
                  <c:v>18195.412803701718</c:v>
                </c:pt>
                <c:pt idx="44">
                  <c:v>20007.434084071891</c:v>
                </c:pt>
                <c:pt idx="45">
                  <c:v>22000.657492479084</c:v>
                </c:pt>
                <c:pt idx="46">
                  <c:v>24193.203241726991</c:v>
                </c:pt>
                <c:pt idx="47">
                  <c:v>26605.003565899697</c:v>
                </c:pt>
                <c:pt idx="48">
                  <c:v>29257.983922489668</c:v>
                </c:pt>
                <c:pt idx="49">
                  <c:v>32176.262314738633</c:v>
                </c:pt>
                <c:pt idx="50">
                  <c:v>35386.368546212507</c:v>
                </c:pt>
                <c:pt idx="51">
                  <c:v>38917.485400833757</c:v>
                </c:pt>
                <c:pt idx="52">
                  <c:v>42801.713940917143</c:v>
                </c:pt>
                <c:pt idx="53">
                  <c:v>47074.365335008857</c:v>
                </c:pt>
                <c:pt idx="54">
                  <c:v>51774.281868509752</c:v>
                </c:pt>
                <c:pt idx="55">
                  <c:v>56944.190055360734</c:v>
                </c:pt>
                <c:pt idx="56">
                  <c:v>62631.089060896811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D-454B-A9C1-B8ABDA902652}"/>
            </c:ext>
          </c:extLst>
        </c:ser>
        <c:ser>
          <c:idx val="1"/>
          <c:order val="1"/>
          <c:tx>
            <c:strRef>
              <c:f>'produzione spirulina automazion'!$D$31</c:f>
              <c:strCache>
                <c:ptCount val="1"/>
                <c:pt idx="0">
                  <c:v>chimici pulizia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'produzione spirulina automazion'!$B$32:$B$88</c:f>
              <c:numCache>
                <c:formatCode>0</c:formatCode>
                <c:ptCount val="57"/>
                <c:pt idx="0">
                  <c:v>70</c:v>
                </c:pt>
                <c:pt idx="1">
                  <c:v>77</c:v>
                </c:pt>
                <c:pt idx="2">
                  <c:v>84.7</c:v>
                </c:pt>
                <c:pt idx="3">
                  <c:v>93.170000000000016</c:v>
                </c:pt>
                <c:pt idx="4">
                  <c:v>102.48700000000002</c:v>
                </c:pt>
                <c:pt idx="5">
                  <c:v>112.73570000000004</c:v>
                </c:pt>
                <c:pt idx="6">
                  <c:v>124.00927000000006</c:v>
                </c:pt>
                <c:pt idx="7">
                  <c:v>136.41019700000007</c:v>
                </c:pt>
                <c:pt idx="8">
                  <c:v>150.05121670000008</c:v>
                </c:pt>
                <c:pt idx="9">
                  <c:v>165.05633837000011</c:v>
                </c:pt>
                <c:pt idx="10">
                  <c:v>181.56197220700014</c:v>
                </c:pt>
                <c:pt idx="11">
                  <c:v>199.71816942770016</c:v>
                </c:pt>
                <c:pt idx="12">
                  <c:v>219.68998637047019</c:v>
                </c:pt>
                <c:pt idx="13">
                  <c:v>241.65898500751723</c:v>
                </c:pt>
                <c:pt idx="14">
                  <c:v>265.82488350826895</c:v>
                </c:pt>
                <c:pt idx="15">
                  <c:v>292.40737185909586</c:v>
                </c:pt>
                <c:pt idx="16">
                  <c:v>321.64810904500547</c:v>
                </c:pt>
                <c:pt idx="17">
                  <c:v>353.81291994950607</c:v>
                </c:pt>
                <c:pt idx="18">
                  <c:v>389.1942119444567</c:v>
                </c:pt>
                <c:pt idx="19">
                  <c:v>428.1136331389024</c:v>
                </c:pt>
                <c:pt idx="20">
                  <c:v>470.9249964527927</c:v>
                </c:pt>
                <c:pt idx="21">
                  <c:v>518.017496098072</c:v>
                </c:pt>
                <c:pt idx="22">
                  <c:v>569.8192457078793</c:v>
                </c:pt>
                <c:pt idx="23">
                  <c:v>626.80117027866731</c:v>
                </c:pt>
                <c:pt idx="24">
                  <c:v>689.48128730653411</c:v>
                </c:pt>
                <c:pt idx="25">
                  <c:v>758.42941603718759</c:v>
                </c:pt>
                <c:pt idx="26">
                  <c:v>834.27235764090642</c:v>
                </c:pt>
                <c:pt idx="27">
                  <c:v>917.69959340499713</c:v>
                </c:pt>
                <c:pt idx="28">
                  <c:v>1009.4695527454969</c:v>
                </c:pt>
                <c:pt idx="29">
                  <c:v>1110.4165080200466</c:v>
                </c:pt>
                <c:pt idx="30">
                  <c:v>1221.4581588220515</c:v>
                </c:pt>
                <c:pt idx="31">
                  <c:v>1343.6039747042566</c:v>
                </c:pt>
                <c:pt idx="32">
                  <c:v>1477.9643721746825</c:v>
                </c:pt>
                <c:pt idx="33">
                  <c:v>1625.7608093921508</c:v>
                </c:pt>
                <c:pt idx="34">
                  <c:v>1788.336890331366</c:v>
                </c:pt>
                <c:pt idx="35">
                  <c:v>1967.1705793645028</c:v>
                </c:pt>
                <c:pt idx="36">
                  <c:v>2163.8876373009534</c:v>
                </c:pt>
                <c:pt idx="37">
                  <c:v>2380.2764010310489</c:v>
                </c:pt>
                <c:pt idx="38">
                  <c:v>2618.304041134154</c:v>
                </c:pt>
                <c:pt idx="39">
                  <c:v>2880.1344452475696</c:v>
                </c:pt>
                <c:pt idx="40">
                  <c:v>3168.1478897723268</c:v>
                </c:pt>
                <c:pt idx="41">
                  <c:v>3484.9626787495599</c:v>
                </c:pt>
                <c:pt idx="42">
                  <c:v>3833.4589466245161</c:v>
                </c:pt>
                <c:pt idx="43">
                  <c:v>4216.8048412869684</c:v>
                </c:pt>
                <c:pt idx="44">
                  <c:v>4638.485325415666</c:v>
                </c:pt>
                <c:pt idx="45">
                  <c:v>5102.3338579572328</c:v>
                </c:pt>
                <c:pt idx="46">
                  <c:v>5612.5672437529565</c:v>
                </c:pt>
                <c:pt idx="47">
                  <c:v>6173.823968128253</c:v>
                </c:pt>
                <c:pt idx="48">
                  <c:v>6791.2063649410793</c:v>
                </c:pt>
                <c:pt idx="49">
                  <c:v>7470.3270014351874</c:v>
                </c:pt>
                <c:pt idx="50">
                  <c:v>8217.3597015787072</c:v>
                </c:pt>
                <c:pt idx="51">
                  <c:v>9039.0956717365789</c:v>
                </c:pt>
                <c:pt idx="52">
                  <c:v>9943.0052389102384</c:v>
                </c:pt>
                <c:pt idx="53">
                  <c:v>10937.305762801263</c:v>
                </c:pt>
                <c:pt idx="54">
                  <c:v>12031.036339081391</c:v>
                </c:pt>
                <c:pt idx="55">
                  <c:v>13234.139972989531</c:v>
                </c:pt>
                <c:pt idx="56">
                  <c:v>14557.553970288485</c:v>
                </c:pt>
              </c:numCache>
            </c:numRef>
          </c:cat>
          <c:val>
            <c:numRef>
              <c:f>'produzione spirulina automazion'!$D$32:$D$88</c:f>
              <c:numCache>
                <c:formatCode>#,##0.00\ _€</c:formatCode>
                <c:ptCount val="57"/>
                <c:pt idx="0">
                  <c:v>9</c:v>
                </c:pt>
                <c:pt idx="1">
                  <c:v>9.629999999999999</c:v>
                </c:pt>
                <c:pt idx="2">
                  <c:v>10.323</c:v>
                </c:pt>
                <c:pt idx="3">
                  <c:v>11.085300000000002</c:v>
                </c:pt>
                <c:pt idx="4">
                  <c:v>11.923830000000002</c:v>
                </c:pt>
                <c:pt idx="5">
                  <c:v>12.846213000000004</c:v>
                </c:pt>
                <c:pt idx="6">
                  <c:v>13.860834300000004</c:v>
                </c:pt>
                <c:pt idx="7">
                  <c:v>14.976917730000006</c:v>
                </c:pt>
                <c:pt idx="8">
                  <c:v>16.204609503000007</c:v>
                </c:pt>
                <c:pt idx="9">
                  <c:v>17.555070453300008</c:v>
                </c:pt>
                <c:pt idx="10">
                  <c:v>19.040577498630011</c:v>
                </c:pt>
                <c:pt idx="11">
                  <c:v>20.674635248493011</c:v>
                </c:pt>
                <c:pt idx="12">
                  <c:v>22.472098773342317</c:v>
                </c:pt>
                <c:pt idx="13">
                  <c:v>24.449308650676549</c:v>
                </c:pt>
                <c:pt idx="14">
                  <c:v>26.624239515744208</c:v>
                </c:pt>
                <c:pt idx="15">
                  <c:v>29.016663467318626</c:v>
                </c:pt>
                <c:pt idx="16">
                  <c:v>31.648329814050491</c:v>
                </c:pt>
                <c:pt idx="17">
                  <c:v>34.543162795455544</c:v>
                </c:pt>
                <c:pt idx="18">
                  <c:v>37.727479075001099</c:v>
                </c:pt>
                <c:pt idx="19">
                  <c:v>41.230226982501215</c:v>
                </c:pt>
                <c:pt idx="20">
                  <c:v>45.083249680751337</c:v>
                </c:pt>
                <c:pt idx="21">
                  <c:v>49.321574648826484</c:v>
                </c:pt>
                <c:pt idx="22">
                  <c:v>53.983732113709138</c:v>
                </c:pt>
                <c:pt idx="23">
                  <c:v>59.112105325080051</c:v>
                </c:pt>
                <c:pt idx="24">
                  <c:v>64.753315857588063</c:v>
                </c:pt>
                <c:pt idx="25">
                  <c:v>70.958647443346877</c:v>
                </c:pt>
                <c:pt idx="26">
                  <c:v>77.784512187681571</c:v>
                </c:pt>
                <c:pt idx="27">
                  <c:v>85.292963406449744</c:v>
                </c:pt>
                <c:pt idx="28">
                  <c:v>93.552259747094709</c:v>
                </c:pt>
                <c:pt idx="29">
                  <c:v>102.63748572180421</c:v>
                </c:pt>
                <c:pt idx="30">
                  <c:v>112.63123429398463</c:v>
                </c:pt>
                <c:pt idx="31">
                  <c:v>123.62435772338308</c:v>
                </c:pt>
                <c:pt idx="32">
                  <c:v>135.71679349572145</c:v>
                </c:pt>
                <c:pt idx="33">
                  <c:v>149.01847284529359</c:v>
                </c:pt>
                <c:pt idx="34">
                  <c:v>163.65032012982294</c:v>
                </c:pt>
                <c:pt idx="35">
                  <c:v>179.74535214280525</c:v>
                </c:pt>
                <c:pt idx="36">
                  <c:v>197.4498873570858</c:v>
                </c:pt>
                <c:pt idx="37">
                  <c:v>216.92487609279439</c:v>
                </c:pt>
                <c:pt idx="38">
                  <c:v>238.34736370207384</c:v>
                </c:pt>
                <c:pt idx="39">
                  <c:v>261.91210007228119</c:v>
                </c:pt>
                <c:pt idx="40">
                  <c:v>287.83331007950943</c:v>
                </c:pt>
                <c:pt idx="41">
                  <c:v>316.3466410874604</c:v>
                </c:pt>
                <c:pt idx="42">
                  <c:v>347.71130519620641</c:v>
                </c:pt>
                <c:pt idx="43">
                  <c:v>382.21243571582716</c:v>
                </c:pt>
                <c:pt idx="44">
                  <c:v>420.16367928740988</c:v>
                </c:pt>
                <c:pt idx="45">
                  <c:v>461.91004721615087</c:v>
                </c:pt>
                <c:pt idx="46">
                  <c:v>507.83105193776606</c:v>
                </c:pt>
                <c:pt idx="47">
                  <c:v>558.34415713154272</c:v>
                </c:pt>
                <c:pt idx="48">
                  <c:v>613.90857284469712</c:v>
                </c:pt>
                <c:pt idx="49">
                  <c:v>675.02943012916683</c:v>
                </c:pt>
                <c:pt idx="50">
                  <c:v>742.26237314208356</c:v>
                </c:pt>
                <c:pt idx="51">
                  <c:v>816.21861045629203</c:v>
                </c:pt>
                <c:pt idx="52">
                  <c:v>897.57047150192136</c:v>
                </c:pt>
                <c:pt idx="53">
                  <c:v>987.05751865211346</c:v>
                </c:pt>
                <c:pt idx="54">
                  <c:v>1085.4932705173251</c:v>
                </c:pt>
                <c:pt idx="55">
                  <c:v>1193.7725975690578</c:v>
                </c:pt>
                <c:pt idx="56">
                  <c:v>1312.8798573259637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D-454B-A9C1-B8ABDA902652}"/>
            </c:ext>
          </c:extLst>
        </c:ser>
        <c:ser>
          <c:idx val="2"/>
          <c:order val="2"/>
          <c:tx>
            <c:strRef>
              <c:f>'produzione spirulina automazion'!$E$31</c:f>
              <c:strCache>
                <c:ptCount val="1"/>
                <c:pt idx="0">
                  <c:v>acqua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'produzione spirulina automazion'!$B$32:$B$88</c:f>
              <c:numCache>
                <c:formatCode>0</c:formatCode>
                <c:ptCount val="57"/>
                <c:pt idx="0">
                  <c:v>70</c:v>
                </c:pt>
                <c:pt idx="1">
                  <c:v>77</c:v>
                </c:pt>
                <c:pt idx="2">
                  <c:v>84.7</c:v>
                </c:pt>
                <c:pt idx="3">
                  <c:v>93.170000000000016</c:v>
                </c:pt>
                <c:pt idx="4">
                  <c:v>102.48700000000002</c:v>
                </c:pt>
                <c:pt idx="5">
                  <c:v>112.73570000000004</c:v>
                </c:pt>
                <c:pt idx="6">
                  <c:v>124.00927000000006</c:v>
                </c:pt>
                <c:pt idx="7">
                  <c:v>136.41019700000007</c:v>
                </c:pt>
                <c:pt idx="8">
                  <c:v>150.05121670000008</c:v>
                </c:pt>
                <c:pt idx="9">
                  <c:v>165.05633837000011</c:v>
                </c:pt>
                <c:pt idx="10">
                  <c:v>181.56197220700014</c:v>
                </c:pt>
                <c:pt idx="11">
                  <c:v>199.71816942770016</c:v>
                </c:pt>
                <c:pt idx="12">
                  <c:v>219.68998637047019</c:v>
                </c:pt>
                <c:pt idx="13">
                  <c:v>241.65898500751723</c:v>
                </c:pt>
                <c:pt idx="14">
                  <c:v>265.82488350826895</c:v>
                </c:pt>
                <c:pt idx="15">
                  <c:v>292.40737185909586</c:v>
                </c:pt>
                <c:pt idx="16">
                  <c:v>321.64810904500547</c:v>
                </c:pt>
                <c:pt idx="17">
                  <c:v>353.81291994950607</c:v>
                </c:pt>
                <c:pt idx="18">
                  <c:v>389.1942119444567</c:v>
                </c:pt>
                <c:pt idx="19">
                  <c:v>428.1136331389024</c:v>
                </c:pt>
                <c:pt idx="20">
                  <c:v>470.9249964527927</c:v>
                </c:pt>
                <c:pt idx="21">
                  <c:v>518.017496098072</c:v>
                </c:pt>
                <c:pt idx="22">
                  <c:v>569.8192457078793</c:v>
                </c:pt>
                <c:pt idx="23">
                  <c:v>626.80117027866731</c:v>
                </c:pt>
                <c:pt idx="24">
                  <c:v>689.48128730653411</c:v>
                </c:pt>
                <c:pt idx="25">
                  <c:v>758.42941603718759</c:v>
                </c:pt>
                <c:pt idx="26">
                  <c:v>834.27235764090642</c:v>
                </c:pt>
                <c:pt idx="27">
                  <c:v>917.69959340499713</c:v>
                </c:pt>
                <c:pt idx="28">
                  <c:v>1009.4695527454969</c:v>
                </c:pt>
                <c:pt idx="29">
                  <c:v>1110.4165080200466</c:v>
                </c:pt>
                <c:pt idx="30">
                  <c:v>1221.4581588220515</c:v>
                </c:pt>
                <c:pt idx="31">
                  <c:v>1343.6039747042566</c:v>
                </c:pt>
                <c:pt idx="32">
                  <c:v>1477.9643721746825</c:v>
                </c:pt>
                <c:pt idx="33">
                  <c:v>1625.7608093921508</c:v>
                </c:pt>
                <c:pt idx="34">
                  <c:v>1788.336890331366</c:v>
                </c:pt>
                <c:pt idx="35">
                  <c:v>1967.1705793645028</c:v>
                </c:pt>
                <c:pt idx="36">
                  <c:v>2163.8876373009534</c:v>
                </c:pt>
                <c:pt idx="37">
                  <c:v>2380.2764010310489</c:v>
                </c:pt>
                <c:pt idx="38">
                  <c:v>2618.304041134154</c:v>
                </c:pt>
                <c:pt idx="39">
                  <c:v>2880.1344452475696</c:v>
                </c:pt>
                <c:pt idx="40">
                  <c:v>3168.1478897723268</c:v>
                </c:pt>
                <c:pt idx="41">
                  <c:v>3484.9626787495599</c:v>
                </c:pt>
                <c:pt idx="42">
                  <c:v>3833.4589466245161</c:v>
                </c:pt>
                <c:pt idx="43">
                  <c:v>4216.8048412869684</c:v>
                </c:pt>
                <c:pt idx="44">
                  <c:v>4638.485325415666</c:v>
                </c:pt>
                <c:pt idx="45">
                  <c:v>5102.3338579572328</c:v>
                </c:pt>
                <c:pt idx="46">
                  <c:v>5612.5672437529565</c:v>
                </c:pt>
                <c:pt idx="47">
                  <c:v>6173.823968128253</c:v>
                </c:pt>
                <c:pt idx="48">
                  <c:v>6791.2063649410793</c:v>
                </c:pt>
                <c:pt idx="49">
                  <c:v>7470.3270014351874</c:v>
                </c:pt>
                <c:pt idx="50">
                  <c:v>8217.3597015787072</c:v>
                </c:pt>
                <c:pt idx="51">
                  <c:v>9039.0956717365789</c:v>
                </c:pt>
                <c:pt idx="52">
                  <c:v>9943.0052389102384</c:v>
                </c:pt>
                <c:pt idx="53">
                  <c:v>10937.305762801263</c:v>
                </c:pt>
                <c:pt idx="54">
                  <c:v>12031.036339081391</c:v>
                </c:pt>
                <c:pt idx="55">
                  <c:v>13234.139972989531</c:v>
                </c:pt>
                <c:pt idx="56">
                  <c:v>14557.553970288485</c:v>
                </c:pt>
              </c:numCache>
            </c:numRef>
          </c:cat>
          <c:val>
            <c:numRef>
              <c:f>'produzione spirulina automazion'!$E$32:$E$88</c:f>
              <c:numCache>
                <c:formatCode>#,##0.00\ _€</c:formatCode>
                <c:ptCount val="57"/>
                <c:pt idx="0">
                  <c:v>34</c:v>
                </c:pt>
                <c:pt idx="1">
                  <c:v>37.4</c:v>
                </c:pt>
                <c:pt idx="2">
                  <c:v>41.14</c:v>
                </c:pt>
                <c:pt idx="3">
                  <c:v>45.254000000000005</c:v>
                </c:pt>
                <c:pt idx="4">
                  <c:v>49.77940000000001</c:v>
                </c:pt>
                <c:pt idx="5">
                  <c:v>54.757340000000013</c:v>
                </c:pt>
                <c:pt idx="6">
                  <c:v>60.23307400000003</c:v>
                </c:pt>
                <c:pt idx="7">
                  <c:v>66.256381400000038</c:v>
                </c:pt>
                <c:pt idx="8">
                  <c:v>72.882019540000044</c:v>
                </c:pt>
                <c:pt idx="9">
                  <c:v>80.17022149400006</c:v>
                </c:pt>
                <c:pt idx="10">
                  <c:v>88.187243643400066</c:v>
                </c:pt>
                <c:pt idx="11">
                  <c:v>97.00596800774008</c:v>
                </c:pt>
                <c:pt idx="12">
                  <c:v>106.7065648085141</c:v>
                </c:pt>
                <c:pt idx="13">
                  <c:v>117.37722128936551</c:v>
                </c:pt>
                <c:pt idx="14">
                  <c:v>129.11494341830206</c:v>
                </c:pt>
                <c:pt idx="15">
                  <c:v>142.02643776013227</c:v>
                </c:pt>
                <c:pt idx="16">
                  <c:v>156.22908153614549</c:v>
                </c:pt>
                <c:pt idx="17">
                  <c:v>171.8519896897601</c:v>
                </c:pt>
                <c:pt idx="18">
                  <c:v>189.03718865873611</c:v>
                </c:pt>
                <c:pt idx="19">
                  <c:v>207.94090752460974</c:v>
                </c:pt>
                <c:pt idx="20">
                  <c:v>228.73499827707073</c:v>
                </c:pt>
                <c:pt idx="21">
                  <c:v>251.60849810477782</c:v>
                </c:pt>
                <c:pt idx="22">
                  <c:v>276.76934791525565</c:v>
                </c:pt>
                <c:pt idx="23">
                  <c:v>304.44628270678129</c:v>
                </c:pt>
                <c:pt idx="24">
                  <c:v>334.89091097745944</c:v>
                </c:pt>
                <c:pt idx="25">
                  <c:v>368.38000207520543</c:v>
                </c:pt>
                <c:pt idx="26">
                  <c:v>405.21800228272599</c:v>
                </c:pt>
                <c:pt idx="27">
                  <c:v>445.73980251099863</c:v>
                </c:pt>
                <c:pt idx="28">
                  <c:v>490.31378276209853</c:v>
                </c:pt>
                <c:pt idx="29">
                  <c:v>539.34516103830833</c:v>
                </c:pt>
                <c:pt idx="30">
                  <c:v>593.27967714213924</c:v>
                </c:pt>
                <c:pt idx="31">
                  <c:v>652.6076448563532</c:v>
                </c:pt>
                <c:pt idx="32">
                  <c:v>717.86840934198869</c:v>
                </c:pt>
                <c:pt idx="33">
                  <c:v>789.65525027618753</c:v>
                </c:pt>
                <c:pt idx="34">
                  <c:v>868.62077530380645</c:v>
                </c:pt>
                <c:pt idx="35">
                  <c:v>955.48285283418704</c:v>
                </c:pt>
                <c:pt idx="36">
                  <c:v>1051.0311381176061</c:v>
                </c:pt>
                <c:pt idx="37">
                  <c:v>1156.1342519293667</c:v>
                </c:pt>
                <c:pt idx="38">
                  <c:v>1271.7476771223035</c:v>
                </c:pt>
                <c:pt idx="39">
                  <c:v>1398.9224448345337</c:v>
                </c:pt>
                <c:pt idx="40">
                  <c:v>1538.8146893179874</c:v>
                </c:pt>
                <c:pt idx="41">
                  <c:v>1692.6961582497861</c:v>
                </c:pt>
                <c:pt idx="42">
                  <c:v>1861.965774074765</c:v>
                </c:pt>
                <c:pt idx="43">
                  <c:v>2048.1623514822418</c:v>
                </c:pt>
                <c:pt idx="44">
                  <c:v>2252.9785866304665</c:v>
                </c:pt>
                <c:pt idx="45">
                  <c:v>2478.276445293513</c:v>
                </c:pt>
                <c:pt idx="46">
                  <c:v>2726.1040898228648</c:v>
                </c:pt>
                <c:pt idx="47">
                  <c:v>2998.7144988051514</c:v>
                </c:pt>
                <c:pt idx="48">
                  <c:v>3298.5859486856671</c:v>
                </c:pt>
                <c:pt idx="49">
                  <c:v>3628.4445435542339</c:v>
                </c:pt>
                <c:pt idx="50">
                  <c:v>3991.2889979096581</c:v>
                </c:pt>
                <c:pt idx="51">
                  <c:v>4390.4178977006241</c:v>
                </c:pt>
                <c:pt idx="52">
                  <c:v>4829.4596874706867</c:v>
                </c:pt>
                <c:pt idx="53">
                  <c:v>5312.4056562177566</c:v>
                </c:pt>
                <c:pt idx="54">
                  <c:v>5843.6462218395327</c:v>
                </c:pt>
                <c:pt idx="55">
                  <c:v>6428.0108440234862</c:v>
                </c:pt>
                <c:pt idx="56">
                  <c:v>7070.8119284258355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6D-454B-A9C1-B8ABDA902652}"/>
            </c:ext>
          </c:extLst>
        </c:ser>
        <c:ser>
          <c:idx val="3"/>
          <c:order val="3"/>
          <c:tx>
            <c:strRef>
              <c:f>'produzione spirulina automazion'!$F$31</c:f>
              <c:strCache>
                <c:ptCount val="1"/>
                <c:pt idx="0">
                  <c:v>energia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'produzione spirulina automazion'!$B$32:$B$88</c:f>
              <c:numCache>
                <c:formatCode>0</c:formatCode>
                <c:ptCount val="57"/>
                <c:pt idx="0">
                  <c:v>70</c:v>
                </c:pt>
                <c:pt idx="1">
                  <c:v>77</c:v>
                </c:pt>
                <c:pt idx="2">
                  <c:v>84.7</c:v>
                </c:pt>
                <c:pt idx="3">
                  <c:v>93.170000000000016</c:v>
                </c:pt>
                <c:pt idx="4">
                  <c:v>102.48700000000002</c:v>
                </c:pt>
                <c:pt idx="5">
                  <c:v>112.73570000000004</c:v>
                </c:pt>
                <c:pt idx="6">
                  <c:v>124.00927000000006</c:v>
                </c:pt>
                <c:pt idx="7">
                  <c:v>136.41019700000007</c:v>
                </c:pt>
                <c:pt idx="8">
                  <c:v>150.05121670000008</c:v>
                </c:pt>
                <c:pt idx="9">
                  <c:v>165.05633837000011</c:v>
                </c:pt>
                <c:pt idx="10">
                  <c:v>181.56197220700014</c:v>
                </c:pt>
                <c:pt idx="11">
                  <c:v>199.71816942770016</c:v>
                </c:pt>
                <c:pt idx="12">
                  <c:v>219.68998637047019</c:v>
                </c:pt>
                <c:pt idx="13">
                  <c:v>241.65898500751723</c:v>
                </c:pt>
                <c:pt idx="14">
                  <c:v>265.82488350826895</c:v>
                </c:pt>
                <c:pt idx="15">
                  <c:v>292.40737185909586</c:v>
                </c:pt>
                <c:pt idx="16">
                  <c:v>321.64810904500547</c:v>
                </c:pt>
                <c:pt idx="17">
                  <c:v>353.81291994950607</c:v>
                </c:pt>
                <c:pt idx="18">
                  <c:v>389.1942119444567</c:v>
                </c:pt>
                <c:pt idx="19">
                  <c:v>428.1136331389024</c:v>
                </c:pt>
                <c:pt idx="20">
                  <c:v>470.9249964527927</c:v>
                </c:pt>
                <c:pt idx="21">
                  <c:v>518.017496098072</c:v>
                </c:pt>
                <c:pt idx="22">
                  <c:v>569.8192457078793</c:v>
                </c:pt>
                <c:pt idx="23">
                  <c:v>626.80117027866731</c:v>
                </c:pt>
                <c:pt idx="24">
                  <c:v>689.48128730653411</c:v>
                </c:pt>
                <c:pt idx="25">
                  <c:v>758.42941603718759</c:v>
                </c:pt>
                <c:pt idx="26">
                  <c:v>834.27235764090642</c:v>
                </c:pt>
                <c:pt idx="27">
                  <c:v>917.69959340499713</c:v>
                </c:pt>
                <c:pt idx="28">
                  <c:v>1009.4695527454969</c:v>
                </c:pt>
                <c:pt idx="29">
                  <c:v>1110.4165080200466</c:v>
                </c:pt>
                <c:pt idx="30">
                  <c:v>1221.4581588220515</c:v>
                </c:pt>
                <c:pt idx="31">
                  <c:v>1343.6039747042566</c:v>
                </c:pt>
                <c:pt idx="32">
                  <c:v>1477.9643721746825</c:v>
                </c:pt>
                <c:pt idx="33">
                  <c:v>1625.7608093921508</c:v>
                </c:pt>
                <c:pt idx="34">
                  <c:v>1788.336890331366</c:v>
                </c:pt>
                <c:pt idx="35">
                  <c:v>1967.1705793645028</c:v>
                </c:pt>
                <c:pt idx="36">
                  <c:v>2163.8876373009534</c:v>
                </c:pt>
                <c:pt idx="37">
                  <c:v>2380.2764010310489</c:v>
                </c:pt>
                <c:pt idx="38">
                  <c:v>2618.304041134154</c:v>
                </c:pt>
                <c:pt idx="39">
                  <c:v>2880.1344452475696</c:v>
                </c:pt>
                <c:pt idx="40">
                  <c:v>3168.1478897723268</c:v>
                </c:pt>
                <c:pt idx="41">
                  <c:v>3484.9626787495599</c:v>
                </c:pt>
                <c:pt idx="42">
                  <c:v>3833.4589466245161</c:v>
                </c:pt>
                <c:pt idx="43">
                  <c:v>4216.8048412869684</c:v>
                </c:pt>
                <c:pt idx="44">
                  <c:v>4638.485325415666</c:v>
                </c:pt>
                <c:pt idx="45">
                  <c:v>5102.3338579572328</c:v>
                </c:pt>
                <c:pt idx="46">
                  <c:v>5612.5672437529565</c:v>
                </c:pt>
                <c:pt idx="47">
                  <c:v>6173.823968128253</c:v>
                </c:pt>
                <c:pt idx="48">
                  <c:v>6791.2063649410793</c:v>
                </c:pt>
                <c:pt idx="49">
                  <c:v>7470.3270014351874</c:v>
                </c:pt>
                <c:pt idx="50">
                  <c:v>8217.3597015787072</c:v>
                </c:pt>
                <c:pt idx="51">
                  <c:v>9039.0956717365789</c:v>
                </c:pt>
                <c:pt idx="52">
                  <c:v>9943.0052389102384</c:v>
                </c:pt>
                <c:pt idx="53">
                  <c:v>10937.305762801263</c:v>
                </c:pt>
                <c:pt idx="54">
                  <c:v>12031.036339081391</c:v>
                </c:pt>
                <c:pt idx="55">
                  <c:v>13234.139972989531</c:v>
                </c:pt>
                <c:pt idx="56">
                  <c:v>14557.553970288485</c:v>
                </c:pt>
              </c:numCache>
            </c:numRef>
          </c:cat>
          <c:val>
            <c:numRef>
              <c:f>'produzione spirulina automazion'!$F$32:$F$88</c:f>
              <c:numCache>
                <c:formatCode>#,##0.00\ _€</c:formatCode>
                <c:ptCount val="57"/>
                <c:pt idx="0">
                  <c:v>286</c:v>
                </c:pt>
                <c:pt idx="1">
                  <c:v>307.60000000000002</c:v>
                </c:pt>
                <c:pt idx="2">
                  <c:v>331.36</c:v>
                </c:pt>
                <c:pt idx="3">
                  <c:v>357.49600000000004</c:v>
                </c:pt>
                <c:pt idx="4">
                  <c:v>386.24560000000008</c:v>
                </c:pt>
                <c:pt idx="5">
                  <c:v>417.87016000000006</c:v>
                </c:pt>
                <c:pt idx="6">
                  <c:v>452.65717600000016</c:v>
                </c:pt>
                <c:pt idx="7">
                  <c:v>490.92289360000018</c:v>
                </c:pt>
                <c:pt idx="8">
                  <c:v>533.01518296000029</c:v>
                </c:pt>
                <c:pt idx="9">
                  <c:v>579.31670125600021</c:v>
                </c:pt>
                <c:pt idx="10">
                  <c:v>630.24837138160046</c:v>
                </c:pt>
                <c:pt idx="11">
                  <c:v>686.2732085197606</c:v>
                </c:pt>
                <c:pt idx="12">
                  <c:v>747.90052937173664</c:v>
                </c:pt>
                <c:pt idx="13">
                  <c:v>815.69058230891028</c:v>
                </c:pt>
                <c:pt idx="14">
                  <c:v>890.25964053980124</c:v>
                </c:pt>
                <c:pt idx="15">
                  <c:v>972.2856045937815</c:v>
                </c:pt>
                <c:pt idx="16">
                  <c:v>1062.5141650531598</c:v>
                </c:pt>
                <c:pt idx="17">
                  <c:v>1161.7655815584758</c:v>
                </c:pt>
                <c:pt idx="18">
                  <c:v>1270.9421397143237</c:v>
                </c:pt>
                <c:pt idx="19">
                  <c:v>1391.0363536857558</c:v>
                </c:pt>
                <c:pt idx="20">
                  <c:v>1523.1399890543316</c:v>
                </c:pt>
                <c:pt idx="21">
                  <c:v>1668.4539879597651</c:v>
                </c:pt>
                <c:pt idx="22">
                  <c:v>1828.2993867557416</c:v>
                </c:pt>
                <c:pt idx="23">
                  <c:v>2004.1293254313161</c:v>
                </c:pt>
                <c:pt idx="24">
                  <c:v>2197.5422579744481</c:v>
                </c:pt>
                <c:pt idx="25">
                  <c:v>2410.2964837718932</c:v>
                </c:pt>
                <c:pt idx="26">
                  <c:v>2644.3261321490827</c:v>
                </c:pt>
                <c:pt idx="27">
                  <c:v>2901.7587453639908</c:v>
                </c:pt>
                <c:pt idx="28">
                  <c:v>3184.9346199003903</c:v>
                </c:pt>
                <c:pt idx="29">
                  <c:v>3496.4280818904299</c:v>
                </c:pt>
                <c:pt idx="30">
                  <c:v>3839.070890079473</c:v>
                </c:pt>
                <c:pt idx="31">
                  <c:v>4215.9779790874209</c:v>
                </c:pt>
                <c:pt idx="32">
                  <c:v>4630.5757769961629</c:v>
                </c:pt>
                <c:pt idx="33">
                  <c:v>5086.6333546957794</c:v>
                </c:pt>
                <c:pt idx="34">
                  <c:v>5588.2966901653581</c:v>
                </c:pt>
                <c:pt idx="35">
                  <c:v>6140.1263591818952</c:v>
                </c:pt>
                <c:pt idx="36">
                  <c:v>6747.1389951000847</c:v>
                </c:pt>
                <c:pt idx="37">
                  <c:v>7414.8528946100942</c:v>
                </c:pt>
                <c:pt idx="38">
                  <c:v>8149.3381840711036</c:v>
                </c:pt>
                <c:pt idx="39">
                  <c:v>8957.2720024782157</c:v>
                </c:pt>
                <c:pt idx="40">
                  <c:v>9845.9992027260359</c:v>
                </c:pt>
                <c:pt idx="41">
                  <c:v>10823.599122998643</c:v>
                </c:pt>
                <c:pt idx="42">
                  <c:v>11898.959035298507</c:v>
                </c:pt>
                <c:pt idx="43">
                  <c:v>13081.854938828361</c:v>
                </c:pt>
                <c:pt idx="44">
                  <c:v>14383.040432711197</c:v>
                </c:pt>
                <c:pt idx="45">
                  <c:v>15814.34447598232</c:v>
                </c:pt>
                <c:pt idx="46">
                  <c:v>17388.778923580554</c:v>
                </c:pt>
                <c:pt idx="47">
                  <c:v>19120.656815938608</c:v>
                </c:pt>
                <c:pt idx="48">
                  <c:v>21025.722497532475</c:v>
                </c:pt>
                <c:pt idx="49">
                  <c:v>23121.294747285719</c:v>
                </c:pt>
                <c:pt idx="50">
                  <c:v>25426.424222014299</c:v>
                </c:pt>
                <c:pt idx="51">
                  <c:v>27962.066644215727</c:v>
                </c:pt>
                <c:pt idx="52">
                  <c:v>30751.273308637305</c:v>
                </c:pt>
                <c:pt idx="53">
                  <c:v>33819.400639501044</c:v>
                </c:pt>
                <c:pt idx="54">
                  <c:v>37194.340703451147</c:v>
                </c:pt>
                <c:pt idx="55">
                  <c:v>40906.774773796264</c:v>
                </c:pt>
                <c:pt idx="56">
                  <c:v>44990.452251175899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6D-454B-A9C1-B8ABDA902652}"/>
            </c:ext>
          </c:extLst>
        </c:ser>
        <c:ser>
          <c:idx val="4"/>
          <c:order val="4"/>
          <c:tx>
            <c:strRef>
              <c:f>'produzione spirulina automazion'!$G$31</c:f>
              <c:strCache>
                <c:ptCount val="1"/>
                <c:pt idx="0">
                  <c:v>operaio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'produzione spirulina automazion'!$B$32:$B$88</c:f>
              <c:numCache>
                <c:formatCode>0</c:formatCode>
                <c:ptCount val="57"/>
                <c:pt idx="0">
                  <c:v>70</c:v>
                </c:pt>
                <c:pt idx="1">
                  <c:v>77</c:v>
                </c:pt>
                <c:pt idx="2">
                  <c:v>84.7</c:v>
                </c:pt>
                <c:pt idx="3">
                  <c:v>93.170000000000016</c:v>
                </c:pt>
                <c:pt idx="4">
                  <c:v>102.48700000000002</c:v>
                </c:pt>
                <c:pt idx="5">
                  <c:v>112.73570000000004</c:v>
                </c:pt>
                <c:pt idx="6">
                  <c:v>124.00927000000006</c:v>
                </c:pt>
                <c:pt idx="7">
                  <c:v>136.41019700000007</c:v>
                </c:pt>
                <c:pt idx="8">
                  <c:v>150.05121670000008</c:v>
                </c:pt>
                <c:pt idx="9">
                  <c:v>165.05633837000011</c:v>
                </c:pt>
                <c:pt idx="10">
                  <c:v>181.56197220700014</c:v>
                </c:pt>
                <c:pt idx="11">
                  <c:v>199.71816942770016</c:v>
                </c:pt>
                <c:pt idx="12">
                  <c:v>219.68998637047019</c:v>
                </c:pt>
                <c:pt idx="13">
                  <c:v>241.65898500751723</c:v>
                </c:pt>
                <c:pt idx="14">
                  <c:v>265.82488350826895</c:v>
                </c:pt>
                <c:pt idx="15">
                  <c:v>292.40737185909586</c:v>
                </c:pt>
                <c:pt idx="16">
                  <c:v>321.64810904500547</c:v>
                </c:pt>
                <c:pt idx="17">
                  <c:v>353.81291994950607</c:v>
                </c:pt>
                <c:pt idx="18">
                  <c:v>389.1942119444567</c:v>
                </c:pt>
                <c:pt idx="19">
                  <c:v>428.1136331389024</c:v>
                </c:pt>
                <c:pt idx="20">
                  <c:v>470.9249964527927</c:v>
                </c:pt>
                <c:pt idx="21">
                  <c:v>518.017496098072</c:v>
                </c:pt>
                <c:pt idx="22">
                  <c:v>569.8192457078793</c:v>
                </c:pt>
                <c:pt idx="23">
                  <c:v>626.80117027866731</c:v>
                </c:pt>
                <c:pt idx="24">
                  <c:v>689.48128730653411</c:v>
                </c:pt>
                <c:pt idx="25">
                  <c:v>758.42941603718759</c:v>
                </c:pt>
                <c:pt idx="26">
                  <c:v>834.27235764090642</c:v>
                </c:pt>
                <c:pt idx="27">
                  <c:v>917.69959340499713</c:v>
                </c:pt>
                <c:pt idx="28">
                  <c:v>1009.4695527454969</c:v>
                </c:pt>
                <c:pt idx="29">
                  <c:v>1110.4165080200466</c:v>
                </c:pt>
                <c:pt idx="30">
                  <c:v>1221.4581588220515</c:v>
                </c:pt>
                <c:pt idx="31">
                  <c:v>1343.6039747042566</c:v>
                </c:pt>
                <c:pt idx="32">
                  <c:v>1477.9643721746825</c:v>
                </c:pt>
                <c:pt idx="33">
                  <c:v>1625.7608093921508</c:v>
                </c:pt>
                <c:pt idx="34">
                  <c:v>1788.336890331366</c:v>
                </c:pt>
                <c:pt idx="35">
                  <c:v>1967.1705793645028</c:v>
                </c:pt>
                <c:pt idx="36">
                  <c:v>2163.8876373009534</c:v>
                </c:pt>
                <c:pt idx="37">
                  <c:v>2380.2764010310489</c:v>
                </c:pt>
                <c:pt idx="38">
                  <c:v>2618.304041134154</c:v>
                </c:pt>
                <c:pt idx="39">
                  <c:v>2880.1344452475696</c:v>
                </c:pt>
                <c:pt idx="40">
                  <c:v>3168.1478897723268</c:v>
                </c:pt>
                <c:pt idx="41">
                  <c:v>3484.9626787495599</c:v>
                </c:pt>
                <c:pt idx="42">
                  <c:v>3833.4589466245161</c:v>
                </c:pt>
                <c:pt idx="43">
                  <c:v>4216.8048412869684</c:v>
                </c:pt>
                <c:pt idx="44">
                  <c:v>4638.485325415666</c:v>
                </c:pt>
                <c:pt idx="45">
                  <c:v>5102.3338579572328</c:v>
                </c:pt>
                <c:pt idx="46">
                  <c:v>5612.5672437529565</c:v>
                </c:pt>
                <c:pt idx="47">
                  <c:v>6173.823968128253</c:v>
                </c:pt>
                <c:pt idx="48">
                  <c:v>6791.2063649410793</c:v>
                </c:pt>
                <c:pt idx="49">
                  <c:v>7470.3270014351874</c:v>
                </c:pt>
                <c:pt idx="50">
                  <c:v>8217.3597015787072</c:v>
                </c:pt>
                <c:pt idx="51">
                  <c:v>9039.0956717365789</c:v>
                </c:pt>
                <c:pt idx="52">
                  <c:v>9943.0052389102384</c:v>
                </c:pt>
                <c:pt idx="53">
                  <c:v>10937.305762801263</c:v>
                </c:pt>
                <c:pt idx="54">
                  <c:v>12031.036339081391</c:v>
                </c:pt>
                <c:pt idx="55">
                  <c:v>13234.139972989531</c:v>
                </c:pt>
                <c:pt idx="56">
                  <c:v>14557.553970288485</c:v>
                </c:pt>
              </c:numCache>
            </c:numRef>
          </c:cat>
          <c:val>
            <c:numRef>
              <c:f>'produzione spirulina automazion'!$G$32:$G$88</c:f>
              <c:numCache>
                <c:formatCode>#,##0.00\ _€</c:formatCode>
                <c:ptCount val="57"/>
                <c:pt idx="0">
                  <c:v>900</c:v>
                </c:pt>
                <c:pt idx="1">
                  <c:v>927</c:v>
                </c:pt>
                <c:pt idx="2">
                  <c:v>956.7</c:v>
                </c:pt>
                <c:pt idx="3">
                  <c:v>989.37000000000012</c:v>
                </c:pt>
                <c:pt idx="4">
                  <c:v>1025.307</c:v>
                </c:pt>
                <c:pt idx="5">
                  <c:v>1064.8377</c:v>
                </c:pt>
                <c:pt idx="6">
                  <c:v>1108.3214700000003</c:v>
                </c:pt>
                <c:pt idx="7">
                  <c:v>1156.1536170000002</c:v>
                </c:pt>
                <c:pt idx="8">
                  <c:v>1208.7689787000004</c:v>
                </c:pt>
                <c:pt idx="9">
                  <c:v>1266.6458765700004</c:v>
                </c:pt>
                <c:pt idx="10">
                  <c:v>1330.3104642270005</c:v>
                </c:pt>
                <c:pt idx="11">
                  <c:v>1400.3415106497007</c:v>
                </c:pt>
                <c:pt idx="12">
                  <c:v>1477.3756617146707</c:v>
                </c:pt>
                <c:pt idx="13">
                  <c:v>1562.1132278861378</c:v>
                </c:pt>
                <c:pt idx="14">
                  <c:v>1655.3245506747517</c:v>
                </c:pt>
                <c:pt idx="15">
                  <c:v>1757.8570057422269</c:v>
                </c:pt>
                <c:pt idx="16">
                  <c:v>1870.6427063164497</c:v>
                </c:pt>
                <c:pt idx="17">
                  <c:v>1994.7069769480947</c:v>
                </c:pt>
                <c:pt idx="18">
                  <c:v>2131.1776746429041</c:v>
                </c:pt>
                <c:pt idx="19">
                  <c:v>2281.295442107195</c:v>
                </c:pt>
                <c:pt idx="20">
                  <c:v>2446.4249863179148</c:v>
                </c:pt>
                <c:pt idx="21">
                  <c:v>2628.0674849497063</c:v>
                </c:pt>
                <c:pt idx="22">
                  <c:v>2827.8742334446774</c:v>
                </c:pt>
                <c:pt idx="23">
                  <c:v>3047.6616567891451</c:v>
                </c:pt>
                <c:pt idx="24">
                  <c:v>3289.4278224680602</c:v>
                </c:pt>
                <c:pt idx="25">
                  <c:v>3555.3706047148662</c:v>
                </c:pt>
                <c:pt idx="26">
                  <c:v>3847.9076651863534</c:v>
                </c:pt>
                <c:pt idx="27">
                  <c:v>4169.6984317049883</c:v>
                </c:pt>
                <c:pt idx="28">
                  <c:v>4523.6682748754884</c:v>
                </c:pt>
                <c:pt idx="29">
                  <c:v>4913.0351023630374</c:v>
                </c:pt>
                <c:pt idx="30">
                  <c:v>5341.338612599342</c:v>
                </c:pt>
                <c:pt idx="31">
                  <c:v>5812.4724738592759</c:v>
                </c:pt>
                <c:pt idx="32">
                  <c:v>6330.7197212452038</c:v>
                </c:pt>
                <c:pt idx="33">
                  <c:v>6900.7916933697252</c:v>
                </c:pt>
                <c:pt idx="34">
                  <c:v>7527.8708627066972</c:v>
                </c:pt>
                <c:pt idx="35">
                  <c:v>8217.6579489773685</c:v>
                </c:pt>
                <c:pt idx="36">
                  <c:v>8976.4237438751043</c:v>
                </c:pt>
                <c:pt idx="37">
                  <c:v>9811.0661182626172</c:v>
                </c:pt>
                <c:pt idx="38">
                  <c:v>10729.172730088882</c:v>
                </c:pt>
                <c:pt idx="39">
                  <c:v>11739.090003097768</c:v>
                </c:pt>
                <c:pt idx="40">
                  <c:v>12849.999003407545</c:v>
                </c:pt>
                <c:pt idx="41">
                  <c:v>14071.998903748301</c:v>
                </c:pt>
                <c:pt idx="42">
                  <c:v>15416.198794123133</c:v>
                </c:pt>
                <c:pt idx="43">
                  <c:v>16894.81867353545</c:v>
                </c:pt>
                <c:pt idx="44">
                  <c:v>18521.300540888995</c:v>
                </c:pt>
                <c:pt idx="45">
                  <c:v>20310.430594977897</c:v>
                </c:pt>
                <c:pt idx="46">
                  <c:v>22278.473654475689</c:v>
                </c:pt>
                <c:pt idx="47">
                  <c:v>24443.321019923256</c:v>
                </c:pt>
                <c:pt idx="48">
                  <c:v>26824.653121915591</c:v>
                </c:pt>
                <c:pt idx="49">
                  <c:v>29444.118434107149</c:v>
                </c:pt>
                <c:pt idx="50">
                  <c:v>32325.530277517872</c:v>
                </c:pt>
                <c:pt idx="51">
                  <c:v>35495.083305269662</c:v>
                </c:pt>
                <c:pt idx="52">
                  <c:v>38981.591635796634</c:v>
                </c:pt>
                <c:pt idx="53">
                  <c:v>42816.750799376299</c:v>
                </c:pt>
                <c:pt idx="54">
                  <c:v>47035.425879313938</c:v>
                </c:pt>
                <c:pt idx="55">
                  <c:v>51675.96846724533</c:v>
                </c:pt>
                <c:pt idx="56">
                  <c:v>56780.56531396987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6D-454B-A9C1-B8ABDA902652}"/>
            </c:ext>
          </c:extLst>
        </c:ser>
        <c:ser>
          <c:idx val="5"/>
          <c:order val="5"/>
          <c:tx>
            <c:strRef>
              <c:f>'produzione spirulina automazion'!$H$31</c:f>
              <c:strCache>
                <c:ptCount val="1"/>
                <c:pt idx="0">
                  <c:v>consumabili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'produzione spirulina automazion'!$B$32:$B$88</c:f>
              <c:numCache>
                <c:formatCode>0</c:formatCode>
                <c:ptCount val="57"/>
                <c:pt idx="0">
                  <c:v>70</c:v>
                </c:pt>
                <c:pt idx="1">
                  <c:v>77</c:v>
                </c:pt>
                <c:pt idx="2">
                  <c:v>84.7</c:v>
                </c:pt>
                <c:pt idx="3">
                  <c:v>93.170000000000016</c:v>
                </c:pt>
                <c:pt idx="4">
                  <c:v>102.48700000000002</c:v>
                </c:pt>
                <c:pt idx="5">
                  <c:v>112.73570000000004</c:v>
                </c:pt>
                <c:pt idx="6">
                  <c:v>124.00927000000006</c:v>
                </c:pt>
                <c:pt idx="7">
                  <c:v>136.41019700000007</c:v>
                </c:pt>
                <c:pt idx="8">
                  <c:v>150.05121670000008</c:v>
                </c:pt>
                <c:pt idx="9">
                  <c:v>165.05633837000011</c:v>
                </c:pt>
                <c:pt idx="10">
                  <c:v>181.56197220700014</c:v>
                </c:pt>
                <c:pt idx="11">
                  <c:v>199.71816942770016</c:v>
                </c:pt>
                <c:pt idx="12">
                  <c:v>219.68998637047019</c:v>
                </c:pt>
                <c:pt idx="13">
                  <c:v>241.65898500751723</c:v>
                </c:pt>
                <c:pt idx="14">
                  <c:v>265.82488350826895</c:v>
                </c:pt>
                <c:pt idx="15">
                  <c:v>292.40737185909586</c:v>
                </c:pt>
                <c:pt idx="16">
                  <c:v>321.64810904500547</c:v>
                </c:pt>
                <c:pt idx="17">
                  <c:v>353.81291994950607</c:v>
                </c:pt>
                <c:pt idx="18">
                  <c:v>389.1942119444567</c:v>
                </c:pt>
                <c:pt idx="19">
                  <c:v>428.1136331389024</c:v>
                </c:pt>
                <c:pt idx="20">
                  <c:v>470.9249964527927</c:v>
                </c:pt>
                <c:pt idx="21">
                  <c:v>518.017496098072</c:v>
                </c:pt>
                <c:pt idx="22">
                  <c:v>569.8192457078793</c:v>
                </c:pt>
                <c:pt idx="23">
                  <c:v>626.80117027866731</c:v>
                </c:pt>
                <c:pt idx="24">
                  <c:v>689.48128730653411</c:v>
                </c:pt>
                <c:pt idx="25">
                  <c:v>758.42941603718759</c:v>
                </c:pt>
                <c:pt idx="26">
                  <c:v>834.27235764090642</c:v>
                </c:pt>
                <c:pt idx="27">
                  <c:v>917.69959340499713</c:v>
                </c:pt>
                <c:pt idx="28">
                  <c:v>1009.4695527454969</c:v>
                </c:pt>
                <c:pt idx="29">
                  <c:v>1110.4165080200466</c:v>
                </c:pt>
                <c:pt idx="30">
                  <c:v>1221.4581588220515</c:v>
                </c:pt>
                <c:pt idx="31">
                  <c:v>1343.6039747042566</c:v>
                </c:pt>
                <c:pt idx="32">
                  <c:v>1477.9643721746825</c:v>
                </c:pt>
                <c:pt idx="33">
                  <c:v>1625.7608093921508</c:v>
                </c:pt>
                <c:pt idx="34">
                  <c:v>1788.336890331366</c:v>
                </c:pt>
                <c:pt idx="35">
                  <c:v>1967.1705793645028</c:v>
                </c:pt>
                <c:pt idx="36">
                  <c:v>2163.8876373009534</c:v>
                </c:pt>
                <c:pt idx="37">
                  <c:v>2380.2764010310489</c:v>
                </c:pt>
                <c:pt idx="38">
                  <c:v>2618.304041134154</c:v>
                </c:pt>
                <c:pt idx="39">
                  <c:v>2880.1344452475696</c:v>
                </c:pt>
                <c:pt idx="40">
                  <c:v>3168.1478897723268</c:v>
                </c:pt>
                <c:pt idx="41">
                  <c:v>3484.9626787495599</c:v>
                </c:pt>
                <c:pt idx="42">
                  <c:v>3833.4589466245161</c:v>
                </c:pt>
                <c:pt idx="43">
                  <c:v>4216.8048412869684</c:v>
                </c:pt>
                <c:pt idx="44">
                  <c:v>4638.485325415666</c:v>
                </c:pt>
                <c:pt idx="45">
                  <c:v>5102.3338579572328</c:v>
                </c:pt>
                <c:pt idx="46">
                  <c:v>5612.5672437529565</c:v>
                </c:pt>
                <c:pt idx="47">
                  <c:v>6173.823968128253</c:v>
                </c:pt>
                <c:pt idx="48">
                  <c:v>6791.2063649410793</c:v>
                </c:pt>
                <c:pt idx="49">
                  <c:v>7470.3270014351874</c:v>
                </c:pt>
                <c:pt idx="50">
                  <c:v>8217.3597015787072</c:v>
                </c:pt>
                <c:pt idx="51">
                  <c:v>9039.0956717365789</c:v>
                </c:pt>
                <c:pt idx="52">
                  <c:v>9943.0052389102384</c:v>
                </c:pt>
                <c:pt idx="53">
                  <c:v>10937.305762801263</c:v>
                </c:pt>
                <c:pt idx="54">
                  <c:v>12031.036339081391</c:v>
                </c:pt>
                <c:pt idx="55">
                  <c:v>13234.139972989531</c:v>
                </c:pt>
                <c:pt idx="56">
                  <c:v>14557.553970288485</c:v>
                </c:pt>
              </c:numCache>
            </c:numRef>
          </c:cat>
          <c:val>
            <c:numRef>
              <c:f>'produzione spirulina automazion'!$H$32:$H$88</c:f>
              <c:numCache>
                <c:formatCode>#,##0.00\ _€</c:formatCode>
                <c:ptCount val="57"/>
                <c:pt idx="0">
                  <c:v>29.299999999999997</c:v>
                </c:pt>
                <c:pt idx="1">
                  <c:v>29.592999999999996</c:v>
                </c:pt>
                <c:pt idx="2">
                  <c:v>29.915299999999998</c:v>
                </c:pt>
                <c:pt idx="3">
                  <c:v>30.269829999999999</c:v>
                </c:pt>
                <c:pt idx="4">
                  <c:v>30.659813</c:v>
                </c:pt>
                <c:pt idx="5">
                  <c:v>31.0887943</c:v>
                </c:pt>
                <c:pt idx="6">
                  <c:v>31.560673729999998</c:v>
                </c:pt>
                <c:pt idx="7">
                  <c:v>32.079741103000003</c:v>
                </c:pt>
                <c:pt idx="8">
                  <c:v>32.650715213300003</c:v>
                </c:pt>
                <c:pt idx="9">
                  <c:v>33.278786734630003</c:v>
                </c:pt>
                <c:pt idx="10">
                  <c:v>33.969665408093</c:v>
                </c:pt>
                <c:pt idx="11">
                  <c:v>34.729631948902302</c:v>
                </c:pt>
                <c:pt idx="12">
                  <c:v>35.565595143792535</c:v>
                </c:pt>
                <c:pt idx="13">
                  <c:v>36.485154658171787</c:v>
                </c:pt>
                <c:pt idx="14">
                  <c:v>37.49667012398897</c:v>
                </c:pt>
                <c:pt idx="15">
                  <c:v>38.609337136387865</c:v>
                </c:pt>
                <c:pt idx="16">
                  <c:v>39.833270850026651</c:v>
                </c:pt>
                <c:pt idx="17">
                  <c:v>41.179597935029321</c:v>
                </c:pt>
                <c:pt idx="18">
                  <c:v>42.660557728532254</c:v>
                </c:pt>
                <c:pt idx="19">
                  <c:v>44.289613501385482</c:v>
                </c:pt>
                <c:pt idx="20">
                  <c:v>46.081574851524039</c:v>
                </c:pt>
                <c:pt idx="21">
                  <c:v>48.052732336676442</c:v>
                </c:pt>
                <c:pt idx="22">
                  <c:v>50.22100557034409</c:v>
                </c:pt>
                <c:pt idx="23">
                  <c:v>52.606106127378496</c:v>
                </c:pt>
                <c:pt idx="24">
                  <c:v>55.229716740116359</c:v>
                </c:pt>
                <c:pt idx="25">
                  <c:v>58.115688414127987</c:v>
                </c:pt>
                <c:pt idx="26">
                  <c:v>61.290257255540787</c:v>
                </c:pt>
                <c:pt idx="27">
                  <c:v>64.78228298109488</c:v>
                </c:pt>
                <c:pt idx="28">
                  <c:v>68.623511279204365</c:v>
                </c:pt>
                <c:pt idx="29">
                  <c:v>72.848862407124813</c:v>
                </c:pt>
                <c:pt idx="30">
                  <c:v>77.496748647837293</c:v>
                </c:pt>
                <c:pt idx="31">
                  <c:v>82.609423512621021</c:v>
                </c:pt>
                <c:pt idx="32">
                  <c:v>88.233365863883137</c:v>
                </c:pt>
                <c:pt idx="33">
                  <c:v>94.419702450271444</c:v>
                </c:pt>
                <c:pt idx="34">
                  <c:v>101.22467269529859</c:v>
                </c:pt>
                <c:pt idx="35">
                  <c:v>108.71013996482847</c:v>
                </c:pt>
                <c:pt idx="36">
                  <c:v>116.94415396131132</c:v>
                </c:pt>
                <c:pt idx="37">
                  <c:v>126.00156935744248</c:v>
                </c:pt>
                <c:pt idx="38">
                  <c:v>135.96472629318674</c:v>
                </c:pt>
                <c:pt idx="39">
                  <c:v>146.92419892250541</c:v>
                </c:pt>
                <c:pt idx="40">
                  <c:v>158.97961881475595</c:v>
                </c:pt>
                <c:pt idx="41">
                  <c:v>172.24058069623158</c:v>
                </c:pt>
                <c:pt idx="42">
                  <c:v>186.82763876585472</c:v>
                </c:pt>
                <c:pt idx="43">
                  <c:v>202.87340264244023</c:v>
                </c:pt>
                <c:pt idx="44">
                  <c:v>220.52374290668433</c:v>
                </c:pt>
                <c:pt idx="45">
                  <c:v>239.93911719735269</c:v>
                </c:pt>
                <c:pt idx="46">
                  <c:v>261.29602891708805</c:v>
                </c:pt>
                <c:pt idx="47">
                  <c:v>284.78863180879688</c:v>
                </c:pt>
                <c:pt idx="48">
                  <c:v>310.63049498967655</c:v>
                </c:pt>
                <c:pt idx="49">
                  <c:v>339.05654448864431</c:v>
                </c:pt>
                <c:pt idx="50">
                  <c:v>370.32519893750873</c:v>
                </c:pt>
                <c:pt idx="51">
                  <c:v>404.72071883125966</c:v>
                </c:pt>
                <c:pt idx="52">
                  <c:v>442.55579071438569</c:v>
                </c:pt>
                <c:pt idx="53">
                  <c:v>484.1743697858243</c:v>
                </c:pt>
                <c:pt idx="54">
                  <c:v>529.95480676440673</c:v>
                </c:pt>
                <c:pt idx="55">
                  <c:v>580.31328744084749</c:v>
                </c:pt>
                <c:pt idx="56">
                  <c:v>635.70761618493225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6D-454B-A9C1-B8ABDA902652}"/>
            </c:ext>
          </c:extLst>
        </c:ser>
        <c:ser>
          <c:idx val="7"/>
          <c:order val="6"/>
          <c:tx>
            <c:strRef>
              <c:f>'produzione spirulina automazion'!$I$31</c:f>
              <c:strCache>
                <c:ptCount val="1"/>
                <c:pt idx="0">
                  <c:v>ricercatore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'produzione spirulina automazion'!$B$32:$B$88</c:f>
              <c:numCache>
                <c:formatCode>0</c:formatCode>
                <c:ptCount val="57"/>
                <c:pt idx="0">
                  <c:v>70</c:v>
                </c:pt>
                <c:pt idx="1">
                  <c:v>77</c:v>
                </c:pt>
                <c:pt idx="2">
                  <c:v>84.7</c:v>
                </c:pt>
                <c:pt idx="3">
                  <c:v>93.170000000000016</c:v>
                </c:pt>
                <c:pt idx="4">
                  <c:v>102.48700000000002</c:v>
                </c:pt>
                <c:pt idx="5">
                  <c:v>112.73570000000004</c:v>
                </c:pt>
                <c:pt idx="6">
                  <c:v>124.00927000000006</c:v>
                </c:pt>
                <c:pt idx="7">
                  <c:v>136.41019700000007</c:v>
                </c:pt>
                <c:pt idx="8">
                  <c:v>150.05121670000008</c:v>
                </c:pt>
                <c:pt idx="9">
                  <c:v>165.05633837000011</c:v>
                </c:pt>
                <c:pt idx="10">
                  <c:v>181.56197220700014</c:v>
                </c:pt>
                <c:pt idx="11">
                  <c:v>199.71816942770016</c:v>
                </c:pt>
                <c:pt idx="12">
                  <c:v>219.68998637047019</c:v>
                </c:pt>
                <c:pt idx="13">
                  <c:v>241.65898500751723</c:v>
                </c:pt>
                <c:pt idx="14">
                  <c:v>265.82488350826895</c:v>
                </c:pt>
                <c:pt idx="15">
                  <c:v>292.40737185909586</c:v>
                </c:pt>
                <c:pt idx="16">
                  <c:v>321.64810904500547</c:v>
                </c:pt>
                <c:pt idx="17">
                  <c:v>353.81291994950607</c:v>
                </c:pt>
                <c:pt idx="18">
                  <c:v>389.1942119444567</c:v>
                </c:pt>
                <c:pt idx="19">
                  <c:v>428.1136331389024</c:v>
                </c:pt>
                <c:pt idx="20">
                  <c:v>470.9249964527927</c:v>
                </c:pt>
                <c:pt idx="21">
                  <c:v>518.017496098072</c:v>
                </c:pt>
                <c:pt idx="22">
                  <c:v>569.8192457078793</c:v>
                </c:pt>
                <c:pt idx="23">
                  <c:v>626.80117027866731</c:v>
                </c:pt>
                <c:pt idx="24">
                  <c:v>689.48128730653411</c:v>
                </c:pt>
                <c:pt idx="25">
                  <c:v>758.42941603718759</c:v>
                </c:pt>
                <c:pt idx="26">
                  <c:v>834.27235764090642</c:v>
                </c:pt>
                <c:pt idx="27">
                  <c:v>917.69959340499713</c:v>
                </c:pt>
                <c:pt idx="28">
                  <c:v>1009.4695527454969</c:v>
                </c:pt>
                <c:pt idx="29">
                  <c:v>1110.4165080200466</c:v>
                </c:pt>
                <c:pt idx="30">
                  <c:v>1221.4581588220515</c:v>
                </c:pt>
                <c:pt idx="31">
                  <c:v>1343.6039747042566</c:v>
                </c:pt>
                <c:pt idx="32">
                  <c:v>1477.9643721746825</c:v>
                </c:pt>
                <c:pt idx="33">
                  <c:v>1625.7608093921508</c:v>
                </c:pt>
                <c:pt idx="34">
                  <c:v>1788.336890331366</c:v>
                </c:pt>
                <c:pt idx="35">
                  <c:v>1967.1705793645028</c:v>
                </c:pt>
                <c:pt idx="36">
                  <c:v>2163.8876373009534</c:v>
                </c:pt>
                <c:pt idx="37">
                  <c:v>2380.2764010310489</c:v>
                </c:pt>
                <c:pt idx="38">
                  <c:v>2618.304041134154</c:v>
                </c:pt>
                <c:pt idx="39">
                  <c:v>2880.1344452475696</c:v>
                </c:pt>
                <c:pt idx="40">
                  <c:v>3168.1478897723268</c:v>
                </c:pt>
                <c:pt idx="41">
                  <c:v>3484.9626787495599</c:v>
                </c:pt>
                <c:pt idx="42">
                  <c:v>3833.4589466245161</c:v>
                </c:pt>
                <c:pt idx="43">
                  <c:v>4216.8048412869684</c:v>
                </c:pt>
                <c:pt idx="44">
                  <c:v>4638.485325415666</c:v>
                </c:pt>
                <c:pt idx="45">
                  <c:v>5102.3338579572328</c:v>
                </c:pt>
                <c:pt idx="46">
                  <c:v>5612.5672437529565</c:v>
                </c:pt>
                <c:pt idx="47">
                  <c:v>6173.823968128253</c:v>
                </c:pt>
                <c:pt idx="48">
                  <c:v>6791.2063649410793</c:v>
                </c:pt>
                <c:pt idx="49">
                  <c:v>7470.3270014351874</c:v>
                </c:pt>
                <c:pt idx="50">
                  <c:v>8217.3597015787072</c:v>
                </c:pt>
                <c:pt idx="51">
                  <c:v>9039.0956717365789</c:v>
                </c:pt>
                <c:pt idx="52">
                  <c:v>9943.0052389102384</c:v>
                </c:pt>
                <c:pt idx="53">
                  <c:v>10937.305762801263</c:v>
                </c:pt>
                <c:pt idx="54">
                  <c:v>12031.036339081391</c:v>
                </c:pt>
                <c:pt idx="55">
                  <c:v>13234.139972989531</c:v>
                </c:pt>
                <c:pt idx="56">
                  <c:v>14557.553970288485</c:v>
                </c:pt>
              </c:numCache>
            </c:numRef>
          </c:cat>
          <c:val>
            <c:numRef>
              <c:f>'produzione spirulina automazion'!$I$32:$I$88</c:f>
              <c:numCache>
                <c:formatCode>#,##0.00\ _€</c:formatCode>
                <c:ptCount val="57"/>
                <c:pt idx="0">
                  <c:v>1000</c:v>
                </c:pt>
                <c:pt idx="1">
                  <c:v>1010</c:v>
                </c:pt>
                <c:pt idx="2">
                  <c:v>1021</c:v>
                </c:pt>
                <c:pt idx="3">
                  <c:v>1033.0999999999999</c:v>
                </c:pt>
                <c:pt idx="4">
                  <c:v>1046.4100000000001</c:v>
                </c:pt>
                <c:pt idx="5">
                  <c:v>1061.0509999999999</c:v>
                </c:pt>
                <c:pt idx="6">
                  <c:v>1077.1561000000002</c:v>
                </c:pt>
                <c:pt idx="7">
                  <c:v>1094.8717100000001</c:v>
                </c:pt>
                <c:pt idx="8">
                  <c:v>1114.3588810000001</c:v>
                </c:pt>
                <c:pt idx="9">
                  <c:v>1135.7947691000002</c:v>
                </c:pt>
                <c:pt idx="10">
                  <c:v>1159.3742460100002</c:v>
                </c:pt>
                <c:pt idx="11">
                  <c:v>1185.3116706110002</c:v>
                </c:pt>
                <c:pt idx="12">
                  <c:v>1213.8428376721004</c:v>
                </c:pt>
                <c:pt idx="13">
                  <c:v>1245.2271214393104</c:v>
                </c:pt>
                <c:pt idx="14">
                  <c:v>1279.7498335832413</c:v>
                </c:pt>
                <c:pt idx="15">
                  <c:v>1317.7248169415655</c:v>
                </c:pt>
                <c:pt idx="16">
                  <c:v>1359.497298635722</c:v>
                </c:pt>
                <c:pt idx="17">
                  <c:v>1405.4470284992944</c:v>
                </c:pt>
                <c:pt idx="18">
                  <c:v>1455.9917313492238</c:v>
                </c:pt>
                <c:pt idx="19">
                  <c:v>1511.5909044841464</c:v>
                </c:pt>
                <c:pt idx="20">
                  <c:v>1572.7499949325611</c:v>
                </c:pt>
                <c:pt idx="21">
                  <c:v>1640.0249944258171</c:v>
                </c:pt>
                <c:pt idx="22">
                  <c:v>1714.027493868399</c:v>
                </c:pt>
                <c:pt idx="23">
                  <c:v>1795.430243255239</c:v>
                </c:pt>
                <c:pt idx="24">
                  <c:v>1884.9732675807631</c:v>
                </c:pt>
                <c:pt idx="25">
                  <c:v>1983.4705943388394</c:v>
                </c:pt>
                <c:pt idx="26">
                  <c:v>2091.8176537727236</c:v>
                </c:pt>
                <c:pt idx="27">
                  <c:v>2210.9994191499959</c:v>
                </c:pt>
                <c:pt idx="28">
                  <c:v>2342.0993610649957</c:v>
                </c:pt>
                <c:pt idx="29">
                  <c:v>2486.309297171495</c:v>
                </c:pt>
                <c:pt idx="30">
                  <c:v>2644.9402268886452</c:v>
                </c:pt>
                <c:pt idx="31">
                  <c:v>2819.4342495775099</c:v>
                </c:pt>
                <c:pt idx="32">
                  <c:v>3011.3776745352607</c:v>
                </c:pt>
                <c:pt idx="33">
                  <c:v>3222.5154419887867</c:v>
                </c:pt>
                <c:pt idx="34">
                  <c:v>3454.7669861876661</c:v>
                </c:pt>
                <c:pt idx="35">
                  <c:v>3710.2436848064326</c:v>
                </c:pt>
                <c:pt idx="36">
                  <c:v>3991.2680532870763</c:v>
                </c:pt>
                <c:pt idx="37">
                  <c:v>4300.394858615784</c:v>
                </c:pt>
                <c:pt idx="38">
                  <c:v>4640.4343444773622</c:v>
                </c:pt>
                <c:pt idx="39">
                  <c:v>5014.4777789251002</c:v>
                </c:pt>
                <c:pt idx="40">
                  <c:v>5425.9255568176104</c:v>
                </c:pt>
                <c:pt idx="41">
                  <c:v>5878.5181124993715</c:v>
                </c:pt>
                <c:pt idx="42">
                  <c:v>6376.3699237493092</c:v>
                </c:pt>
                <c:pt idx="43">
                  <c:v>6924.0069161242409</c:v>
                </c:pt>
                <c:pt idx="44">
                  <c:v>7526.4076077366663</c:v>
                </c:pt>
                <c:pt idx="45">
                  <c:v>8189.0483685103327</c:v>
                </c:pt>
                <c:pt idx="46">
                  <c:v>8917.9532053613657</c:v>
                </c:pt>
                <c:pt idx="47">
                  <c:v>9719.7485258975048</c:v>
                </c:pt>
                <c:pt idx="48">
                  <c:v>10601.723378487257</c:v>
                </c:pt>
                <c:pt idx="49">
                  <c:v>11571.895716335983</c:v>
                </c:pt>
                <c:pt idx="50">
                  <c:v>12639.085287969583</c:v>
                </c:pt>
                <c:pt idx="51">
                  <c:v>13812.993816766542</c:v>
                </c:pt>
                <c:pt idx="52">
                  <c:v>15104.2931984432</c:v>
                </c:pt>
                <c:pt idx="53">
                  <c:v>16524.722518287519</c:v>
                </c:pt>
                <c:pt idx="54">
                  <c:v>18087.194770116275</c:v>
                </c:pt>
                <c:pt idx="55">
                  <c:v>19805.914247127901</c:v>
                </c:pt>
                <c:pt idx="56">
                  <c:v>21696.505671840692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6D-454B-A9C1-B8ABDA902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3222271"/>
        <c:axId val="243222687"/>
      </c:barChart>
      <c:catAx>
        <c:axId val="24322227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22687"/>
        <c:crosses val="autoZero"/>
        <c:auto val="1"/>
        <c:lblAlgn val="ctr"/>
        <c:lblOffset val="100"/>
        <c:noMultiLvlLbl val="0"/>
      </c:catAx>
      <c:valAx>
        <c:axId val="24322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2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'produzione spirulina automazion'!$M$31</c:f>
              <c:strCache>
                <c:ptCount val="1"/>
                <c:pt idx="0">
                  <c:v>euro/kg (operativo)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'produzione spirulina automazion'!$B$32:$B$88</c:f>
              <c:numCache>
                <c:formatCode>0</c:formatCode>
                <c:ptCount val="57"/>
                <c:pt idx="0">
                  <c:v>70</c:v>
                </c:pt>
                <c:pt idx="1">
                  <c:v>77</c:v>
                </c:pt>
                <c:pt idx="2">
                  <c:v>84.7</c:v>
                </c:pt>
                <c:pt idx="3">
                  <c:v>93.170000000000016</c:v>
                </c:pt>
                <c:pt idx="4">
                  <c:v>102.48700000000002</c:v>
                </c:pt>
                <c:pt idx="5">
                  <c:v>112.73570000000004</c:v>
                </c:pt>
                <c:pt idx="6">
                  <c:v>124.00927000000006</c:v>
                </c:pt>
                <c:pt idx="7">
                  <c:v>136.41019700000007</c:v>
                </c:pt>
                <c:pt idx="8">
                  <c:v>150.05121670000008</c:v>
                </c:pt>
                <c:pt idx="9">
                  <c:v>165.05633837000011</c:v>
                </c:pt>
                <c:pt idx="10">
                  <c:v>181.56197220700014</c:v>
                </c:pt>
                <c:pt idx="11">
                  <c:v>199.71816942770016</c:v>
                </c:pt>
                <c:pt idx="12">
                  <c:v>219.68998637047019</c:v>
                </c:pt>
                <c:pt idx="13">
                  <c:v>241.65898500751723</c:v>
                </c:pt>
                <c:pt idx="14">
                  <c:v>265.82488350826895</c:v>
                </c:pt>
                <c:pt idx="15">
                  <c:v>292.40737185909586</c:v>
                </c:pt>
                <c:pt idx="16">
                  <c:v>321.64810904500547</c:v>
                </c:pt>
                <c:pt idx="17">
                  <c:v>353.81291994950607</c:v>
                </c:pt>
                <c:pt idx="18">
                  <c:v>389.1942119444567</c:v>
                </c:pt>
                <c:pt idx="19">
                  <c:v>428.1136331389024</c:v>
                </c:pt>
                <c:pt idx="20">
                  <c:v>470.9249964527927</c:v>
                </c:pt>
                <c:pt idx="21">
                  <c:v>518.017496098072</c:v>
                </c:pt>
                <c:pt idx="22">
                  <c:v>569.8192457078793</c:v>
                </c:pt>
                <c:pt idx="23">
                  <c:v>626.80117027866731</c:v>
                </c:pt>
                <c:pt idx="24">
                  <c:v>689.48128730653411</c:v>
                </c:pt>
                <c:pt idx="25">
                  <c:v>758.42941603718759</c:v>
                </c:pt>
                <c:pt idx="26">
                  <c:v>834.27235764090642</c:v>
                </c:pt>
                <c:pt idx="27">
                  <c:v>917.69959340499713</c:v>
                </c:pt>
                <c:pt idx="28">
                  <c:v>1009.4695527454969</c:v>
                </c:pt>
                <c:pt idx="29">
                  <c:v>1110.4165080200466</c:v>
                </c:pt>
                <c:pt idx="30">
                  <c:v>1221.4581588220515</c:v>
                </c:pt>
                <c:pt idx="31">
                  <c:v>1343.6039747042566</c:v>
                </c:pt>
                <c:pt idx="32">
                  <c:v>1477.9643721746825</c:v>
                </c:pt>
                <c:pt idx="33">
                  <c:v>1625.7608093921508</c:v>
                </c:pt>
                <c:pt idx="34">
                  <c:v>1788.336890331366</c:v>
                </c:pt>
                <c:pt idx="35">
                  <c:v>1967.1705793645028</c:v>
                </c:pt>
                <c:pt idx="36">
                  <c:v>2163.8876373009534</c:v>
                </c:pt>
                <c:pt idx="37">
                  <c:v>2380.2764010310489</c:v>
                </c:pt>
                <c:pt idx="38">
                  <c:v>2618.304041134154</c:v>
                </c:pt>
                <c:pt idx="39">
                  <c:v>2880.1344452475696</c:v>
                </c:pt>
                <c:pt idx="40">
                  <c:v>3168.1478897723268</c:v>
                </c:pt>
                <c:pt idx="41">
                  <c:v>3484.9626787495599</c:v>
                </c:pt>
                <c:pt idx="42">
                  <c:v>3833.4589466245161</c:v>
                </c:pt>
                <c:pt idx="43">
                  <c:v>4216.8048412869684</c:v>
                </c:pt>
                <c:pt idx="44">
                  <c:v>4638.485325415666</c:v>
                </c:pt>
                <c:pt idx="45">
                  <c:v>5102.3338579572328</c:v>
                </c:pt>
                <c:pt idx="46">
                  <c:v>5612.5672437529565</c:v>
                </c:pt>
                <c:pt idx="47">
                  <c:v>6173.823968128253</c:v>
                </c:pt>
                <c:pt idx="48">
                  <c:v>6791.2063649410793</c:v>
                </c:pt>
                <c:pt idx="49">
                  <c:v>7470.3270014351874</c:v>
                </c:pt>
                <c:pt idx="50">
                  <c:v>8217.3597015787072</c:v>
                </c:pt>
                <c:pt idx="51">
                  <c:v>9039.0956717365789</c:v>
                </c:pt>
                <c:pt idx="52">
                  <c:v>9943.0052389102384</c:v>
                </c:pt>
                <c:pt idx="53">
                  <c:v>10937.305762801263</c:v>
                </c:pt>
                <c:pt idx="54">
                  <c:v>12031.036339081391</c:v>
                </c:pt>
                <c:pt idx="55">
                  <c:v>13234.139972989531</c:v>
                </c:pt>
                <c:pt idx="56">
                  <c:v>14557.553970288485</c:v>
                </c:pt>
              </c:numCache>
            </c:numRef>
          </c:xVal>
          <c:yVal>
            <c:numRef>
              <c:f>'produzione spirulina automazion'!$M$32:$M$88</c:f>
              <c:numCache>
                <c:formatCode>#,##0.00\ _€</c:formatCode>
                <c:ptCount val="57"/>
                <c:pt idx="0">
                  <c:v>37.632857142857148</c:v>
                </c:pt>
                <c:pt idx="1">
                  <c:v>35.419519480519476</c:v>
                </c:pt>
                <c:pt idx="2">
                  <c:v>33.407394332939788</c:v>
                </c:pt>
                <c:pt idx="3">
                  <c:v>31.578189653321882</c:v>
                </c:pt>
                <c:pt idx="4">
                  <c:v>29.915276308214693</c:v>
                </c:pt>
                <c:pt idx="5">
                  <c:v>28.403536903571798</c:v>
                </c:pt>
                <c:pt idx="6">
                  <c:v>27.029228353896439</c:v>
                </c:pt>
                <c:pt idx="7">
                  <c:v>25.779856945100661</c:v>
                </c:pt>
                <c:pt idx="8">
                  <c:v>24.644064755286315</c:v>
                </c:pt>
                <c:pt idx="9">
                  <c:v>23.611526400909636</c:v>
                </c:pt>
                <c:pt idx="10">
                  <c:v>22.67285516965811</c:v>
                </c:pt>
                <c:pt idx="11">
                  <c:v>21.819517686702177</c:v>
                </c:pt>
                <c:pt idx="12">
                  <c:v>21.043756338560417</c:v>
                </c:pt>
                <c:pt idx="13">
                  <c:v>20.338518749340643</c:v>
                </c:pt>
                <c:pt idx="14">
                  <c:v>19.697393668231751</c:v>
                </c:pt>
                <c:pt idx="15">
                  <c:v>19.114552685405485</c:v>
                </c:pt>
                <c:pt idx="16">
                  <c:v>18.584697246472523</c:v>
                </c:pt>
                <c:pt idx="17">
                  <c:v>18.103010483806184</c:v>
                </c:pt>
                <c:pt idx="18">
                  <c:v>17.665113426836793</c:v>
                </c:pt>
                <c:pt idx="19">
                  <c:v>17.267025193228253</c:v>
                </c:pt>
                <c:pt idx="20">
                  <c:v>16.905126799038673</c:v>
                </c:pt>
                <c:pt idx="21">
                  <c:v>16.576128258866326</c:v>
                </c:pt>
                <c:pt idx="22">
                  <c:v>16.277038676891461</c:v>
                </c:pt>
                <c:pt idx="23">
                  <c:v>16.005139056914317</c:v>
                </c:pt>
                <c:pt idx="24">
                  <c:v>15.757957584207821</c:v>
                </c:pt>
                <c:pt idx="25">
                  <c:v>15.533247154474642</c:v>
                </c:pt>
                <c:pt idx="26">
                  <c:v>15.328964945626296</c:v>
                </c:pt>
                <c:pt idx="27">
                  <c:v>15.143253846673257</c:v>
                </c:pt>
                <c:pt idx="28">
                  <c:v>14.974425574897765</c:v>
                </c:pt>
                <c:pt idx="29">
                  <c:v>14.820945327829138</c:v>
                </c:pt>
                <c:pt idx="30">
                  <c:v>14.681417830494023</c:v>
                </c:pt>
                <c:pt idx="31">
                  <c:v>14.554574651098461</c:v>
                </c:pt>
                <c:pt idx="32">
                  <c:v>14.439262669829771</c:v>
                </c:pt>
                <c:pt idx="33">
                  <c:v>14.334433595949141</c:v>
                </c:pt>
                <c:pt idx="34">
                  <c:v>14.239134437875844</c:v>
                </c:pt>
                <c:pt idx="35">
                  <c:v>14.152498839627388</c:v>
                </c:pt>
                <c:pt idx="36">
                  <c:v>14.073739204856068</c:v>
                </c:pt>
                <c:pt idx="37">
                  <c:v>14.00213953688214</c:v>
                </c:pt>
                <c:pt idx="38">
                  <c:v>13.937048929633113</c:v>
                </c:pt>
                <c:pt idx="39">
                  <c:v>13.877875650315818</c:v>
                </c:pt>
                <c:pt idx="40">
                  <c:v>13.824081760027367</c:v>
                </c:pt>
                <c:pt idx="41">
                  <c:v>13.775178223401502</c:v>
                </c:pt>
                <c:pt idx="42">
                  <c:v>13.730720462832533</c:v>
                </c:pt>
                <c:pt idx="43">
                  <c:v>13.69030431686075</c:v>
                </c:pt>
                <c:pt idx="44">
                  <c:v>13.653562365977299</c:v>
                </c:pt>
                <c:pt idx="45">
                  <c:v>13.620160592446899</c:v>
                </c:pt>
                <c:pt idx="46">
                  <c:v>13.589795343782892</c:v>
                </c:pt>
                <c:pt idx="47">
                  <c:v>13.562190572270163</c:v>
                </c:pt>
                <c:pt idx="48">
                  <c:v>13.537095325440406</c:v>
                </c:pt>
                <c:pt idx="49">
                  <c:v>13.514281464686086</c:v>
                </c:pt>
                <c:pt idx="50">
                  <c:v>13.493541591273067</c:v>
                </c:pt>
                <c:pt idx="51">
                  <c:v>13.474687160897592</c:v>
                </c:pt>
                <c:pt idx="52">
                  <c:v>13.457546769647159</c:v>
                </c:pt>
                <c:pt idx="53">
                  <c:v>13.441964595783134</c:v>
                </c:pt>
                <c:pt idx="54">
                  <c:v>13.427798983179471</c:v>
                </c:pt>
                <c:pt idx="55">
                  <c:v>13.41492115353978</c:v>
                </c:pt>
                <c:pt idx="56">
                  <c:v>13.403214035685513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8-4ABD-9D7B-811EDAB99E73}"/>
            </c:ext>
          </c:extLst>
        </c:ser>
        <c:ser>
          <c:idx val="1"/>
          <c:order val="1"/>
          <c:tx>
            <c:strRef>
              <c:f>'produzione spirulina automazion'!$N$31</c:f>
              <c:strCache>
                <c:ptCount val="1"/>
                <c:pt idx="0">
                  <c:v>euro/kg (no co2)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'produzione spirulina automazion'!$B$32:$B$88</c:f>
              <c:numCache>
                <c:formatCode>0</c:formatCode>
                <c:ptCount val="57"/>
                <c:pt idx="0">
                  <c:v>70</c:v>
                </c:pt>
                <c:pt idx="1">
                  <c:v>77</c:v>
                </c:pt>
                <c:pt idx="2">
                  <c:v>84.7</c:v>
                </c:pt>
                <c:pt idx="3">
                  <c:v>93.170000000000016</c:v>
                </c:pt>
                <c:pt idx="4">
                  <c:v>102.48700000000002</c:v>
                </c:pt>
                <c:pt idx="5">
                  <c:v>112.73570000000004</c:v>
                </c:pt>
                <c:pt idx="6">
                  <c:v>124.00927000000006</c:v>
                </c:pt>
                <c:pt idx="7">
                  <c:v>136.41019700000007</c:v>
                </c:pt>
                <c:pt idx="8">
                  <c:v>150.05121670000008</c:v>
                </c:pt>
                <c:pt idx="9">
                  <c:v>165.05633837000011</c:v>
                </c:pt>
                <c:pt idx="10">
                  <c:v>181.56197220700014</c:v>
                </c:pt>
                <c:pt idx="11">
                  <c:v>199.71816942770016</c:v>
                </c:pt>
                <c:pt idx="12">
                  <c:v>219.68998637047019</c:v>
                </c:pt>
                <c:pt idx="13">
                  <c:v>241.65898500751723</c:v>
                </c:pt>
                <c:pt idx="14">
                  <c:v>265.82488350826895</c:v>
                </c:pt>
                <c:pt idx="15">
                  <c:v>292.40737185909586</c:v>
                </c:pt>
                <c:pt idx="16">
                  <c:v>321.64810904500547</c:v>
                </c:pt>
                <c:pt idx="17">
                  <c:v>353.81291994950607</c:v>
                </c:pt>
                <c:pt idx="18">
                  <c:v>389.1942119444567</c:v>
                </c:pt>
                <c:pt idx="19">
                  <c:v>428.1136331389024</c:v>
                </c:pt>
                <c:pt idx="20">
                  <c:v>470.9249964527927</c:v>
                </c:pt>
                <c:pt idx="21">
                  <c:v>518.017496098072</c:v>
                </c:pt>
                <c:pt idx="22">
                  <c:v>569.8192457078793</c:v>
                </c:pt>
                <c:pt idx="23">
                  <c:v>626.80117027866731</c:v>
                </c:pt>
                <c:pt idx="24">
                  <c:v>689.48128730653411</c:v>
                </c:pt>
                <c:pt idx="25">
                  <c:v>758.42941603718759</c:v>
                </c:pt>
                <c:pt idx="26">
                  <c:v>834.27235764090642</c:v>
                </c:pt>
                <c:pt idx="27">
                  <c:v>917.69959340499713</c:v>
                </c:pt>
                <c:pt idx="28">
                  <c:v>1009.4695527454969</c:v>
                </c:pt>
                <c:pt idx="29">
                  <c:v>1110.4165080200466</c:v>
                </c:pt>
                <c:pt idx="30">
                  <c:v>1221.4581588220515</c:v>
                </c:pt>
                <c:pt idx="31">
                  <c:v>1343.6039747042566</c:v>
                </c:pt>
                <c:pt idx="32">
                  <c:v>1477.9643721746825</c:v>
                </c:pt>
                <c:pt idx="33">
                  <c:v>1625.7608093921508</c:v>
                </c:pt>
                <c:pt idx="34">
                  <c:v>1788.336890331366</c:v>
                </c:pt>
                <c:pt idx="35">
                  <c:v>1967.1705793645028</c:v>
                </c:pt>
                <c:pt idx="36">
                  <c:v>2163.8876373009534</c:v>
                </c:pt>
                <c:pt idx="37">
                  <c:v>2380.2764010310489</c:v>
                </c:pt>
                <c:pt idx="38">
                  <c:v>2618.304041134154</c:v>
                </c:pt>
                <c:pt idx="39">
                  <c:v>2880.1344452475696</c:v>
                </c:pt>
                <c:pt idx="40">
                  <c:v>3168.1478897723268</c:v>
                </c:pt>
                <c:pt idx="41">
                  <c:v>3484.9626787495599</c:v>
                </c:pt>
                <c:pt idx="42">
                  <c:v>3833.4589466245161</c:v>
                </c:pt>
                <c:pt idx="43">
                  <c:v>4216.8048412869684</c:v>
                </c:pt>
                <c:pt idx="44">
                  <c:v>4638.485325415666</c:v>
                </c:pt>
                <c:pt idx="45">
                  <c:v>5102.3338579572328</c:v>
                </c:pt>
                <c:pt idx="46">
                  <c:v>5612.5672437529565</c:v>
                </c:pt>
                <c:pt idx="47">
                  <c:v>6173.823968128253</c:v>
                </c:pt>
                <c:pt idx="48">
                  <c:v>6791.2063649410793</c:v>
                </c:pt>
                <c:pt idx="49">
                  <c:v>7470.3270014351874</c:v>
                </c:pt>
                <c:pt idx="50">
                  <c:v>8217.3597015787072</c:v>
                </c:pt>
                <c:pt idx="51">
                  <c:v>9039.0956717365789</c:v>
                </c:pt>
                <c:pt idx="52">
                  <c:v>9943.0052389102384</c:v>
                </c:pt>
                <c:pt idx="53">
                  <c:v>10937.305762801263</c:v>
                </c:pt>
                <c:pt idx="54">
                  <c:v>12031.036339081391</c:v>
                </c:pt>
                <c:pt idx="55">
                  <c:v>13234.139972989531</c:v>
                </c:pt>
                <c:pt idx="56">
                  <c:v>14557.553970288485</c:v>
                </c:pt>
              </c:numCache>
            </c:numRef>
          </c:xVal>
          <c:yVal>
            <c:numRef>
              <c:f>'produzione spirulina automazion'!$N$32:$N$88</c:f>
              <c:numCache>
                <c:formatCode>#,##0.00</c:formatCode>
                <c:ptCount val="57"/>
                <c:pt idx="0">
                  <c:v>36.912619047571432</c:v>
                </c:pt>
                <c:pt idx="1">
                  <c:v>34.69928138523376</c:v>
                </c:pt>
                <c:pt idx="2">
                  <c:v>32.687156237654065</c:v>
                </c:pt>
                <c:pt idx="3">
                  <c:v>30.857951558036167</c:v>
                </c:pt>
                <c:pt idx="4">
                  <c:v>29.195038212928978</c:v>
                </c:pt>
                <c:pt idx="5">
                  <c:v>27.683298808286082</c:v>
                </c:pt>
                <c:pt idx="6">
                  <c:v>26.308990258610724</c:v>
                </c:pt>
                <c:pt idx="7">
                  <c:v>25.059618849814946</c:v>
                </c:pt>
                <c:pt idx="8">
                  <c:v>23.9238266600006</c:v>
                </c:pt>
                <c:pt idx="9">
                  <c:v>22.89128830562392</c:v>
                </c:pt>
                <c:pt idx="10">
                  <c:v>21.952617074372395</c:v>
                </c:pt>
                <c:pt idx="11">
                  <c:v>21.099279591416462</c:v>
                </c:pt>
                <c:pt idx="12">
                  <c:v>20.323518243274705</c:v>
                </c:pt>
                <c:pt idx="13">
                  <c:v>19.618280654054928</c:v>
                </c:pt>
                <c:pt idx="14">
                  <c:v>18.977155572946035</c:v>
                </c:pt>
                <c:pt idx="15">
                  <c:v>18.394314590119773</c:v>
                </c:pt>
                <c:pt idx="16">
                  <c:v>17.864459151186807</c:v>
                </c:pt>
                <c:pt idx="17">
                  <c:v>17.382772388520468</c:v>
                </c:pt>
                <c:pt idx="18">
                  <c:v>16.944875331551078</c:v>
                </c:pt>
                <c:pt idx="19">
                  <c:v>16.546787097942538</c:v>
                </c:pt>
                <c:pt idx="20">
                  <c:v>16.184888703752957</c:v>
                </c:pt>
                <c:pt idx="21">
                  <c:v>15.855890163580611</c:v>
                </c:pt>
                <c:pt idx="22">
                  <c:v>15.556800581605748</c:v>
                </c:pt>
                <c:pt idx="23">
                  <c:v>15.284900961628603</c:v>
                </c:pt>
                <c:pt idx="24">
                  <c:v>15.037719488922107</c:v>
                </c:pt>
                <c:pt idx="25">
                  <c:v>14.813009059188927</c:v>
                </c:pt>
                <c:pt idx="26">
                  <c:v>14.608726850340583</c:v>
                </c:pt>
                <c:pt idx="27">
                  <c:v>14.423015751387542</c:v>
                </c:pt>
                <c:pt idx="28">
                  <c:v>14.25418747961205</c:v>
                </c:pt>
                <c:pt idx="29">
                  <c:v>14.100707232543424</c:v>
                </c:pt>
                <c:pt idx="30">
                  <c:v>13.961179735208308</c:v>
                </c:pt>
                <c:pt idx="31">
                  <c:v>13.834336555812747</c:v>
                </c:pt>
                <c:pt idx="32">
                  <c:v>13.719024574544058</c:v>
                </c:pt>
                <c:pt idx="33">
                  <c:v>13.614195500663428</c:v>
                </c:pt>
                <c:pt idx="34">
                  <c:v>13.518896342590129</c:v>
                </c:pt>
                <c:pt idx="35">
                  <c:v>13.432260744341674</c:v>
                </c:pt>
                <c:pt idx="36">
                  <c:v>13.353501109570352</c:v>
                </c:pt>
                <c:pt idx="37">
                  <c:v>13.281901441596425</c:v>
                </c:pt>
                <c:pt idx="38">
                  <c:v>13.216810834347399</c:v>
                </c:pt>
                <c:pt idx="39">
                  <c:v>13.157637555030105</c:v>
                </c:pt>
                <c:pt idx="40">
                  <c:v>13.103843664741653</c:v>
                </c:pt>
                <c:pt idx="41">
                  <c:v>13.054940128115788</c:v>
                </c:pt>
                <c:pt idx="42">
                  <c:v>13.010482367546819</c:v>
                </c:pt>
                <c:pt idx="43">
                  <c:v>12.970066221575037</c:v>
                </c:pt>
                <c:pt idx="44">
                  <c:v>12.933324270691585</c:v>
                </c:pt>
                <c:pt idx="45">
                  <c:v>12.899922497161185</c:v>
                </c:pt>
                <c:pt idx="46">
                  <c:v>12.869557248497177</c:v>
                </c:pt>
                <c:pt idx="47">
                  <c:v>12.841952476984448</c:v>
                </c:pt>
                <c:pt idx="48">
                  <c:v>12.816857230154694</c:v>
                </c:pt>
                <c:pt idx="49">
                  <c:v>12.79404336940037</c:v>
                </c:pt>
                <c:pt idx="50">
                  <c:v>12.773303495987353</c:v>
                </c:pt>
                <c:pt idx="51">
                  <c:v>12.754449065611878</c:v>
                </c:pt>
                <c:pt idx="52">
                  <c:v>12.737308674361445</c:v>
                </c:pt>
                <c:pt idx="53">
                  <c:v>12.721726500497418</c:v>
                </c:pt>
                <c:pt idx="54">
                  <c:v>12.707560887893758</c:v>
                </c:pt>
                <c:pt idx="55">
                  <c:v>12.694683058254066</c:v>
                </c:pt>
                <c:pt idx="56">
                  <c:v>12.682975940399798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8-4ABD-9D7B-811EDAB99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22495"/>
        <c:axId val="770424159"/>
      </c:scatterChart>
      <c:valAx>
        <c:axId val="77042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24159"/>
        <c:crosses val="autoZero"/>
        <c:crossBetween val="midCat"/>
      </c:valAx>
      <c:valAx>
        <c:axId val="77042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_€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2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Impianto</a:t>
            </a:r>
            <a:r>
              <a:rPr lang="en-US" baseline="0"/>
              <a:t> espanso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'produzione spirulina automazion'!$C$31:$J$31</c:f>
              <c:strCache>
                <c:ptCount val="8"/>
                <c:pt idx="0">
                  <c:v>Sali</c:v>
                </c:pt>
                <c:pt idx="1">
                  <c:v>chimici pulizia</c:v>
                </c:pt>
                <c:pt idx="2">
                  <c:v>acqua</c:v>
                </c:pt>
                <c:pt idx="3">
                  <c:v>energia</c:v>
                </c:pt>
                <c:pt idx="4">
                  <c:v>operaio</c:v>
                </c:pt>
                <c:pt idx="5">
                  <c:v>consumabili</c:v>
                </c:pt>
                <c:pt idx="6">
                  <c:v>ricercatore</c:v>
                </c:pt>
                <c:pt idx="7">
                  <c:v>co2</c:v>
                </c:pt>
              </c:strCache>
            </c:strRef>
          </c:cat>
          <c:val>
            <c:numRef>
              <c:f>'produzione spirulina automazion'!$C$64:$J$64</c:f>
              <c:numCache>
                <c:formatCode>#,##0.00\ _€</c:formatCode>
                <c:ptCount val="8"/>
                <c:pt idx="0">
                  <c:v>6426.2240450020645</c:v>
                </c:pt>
                <c:pt idx="1">
                  <c:v>135.71679349572145</c:v>
                </c:pt>
                <c:pt idx="2">
                  <c:v>717.86840934198869</c:v>
                </c:pt>
                <c:pt idx="3">
                  <c:v>4630.5757769961629</c:v>
                </c:pt>
                <c:pt idx="4">
                  <c:v>6330.7197212452038</c:v>
                </c:pt>
                <c:pt idx="5">
                  <c:v>88.233365863883137</c:v>
                </c:pt>
                <c:pt idx="6">
                  <c:v>3011.3776745352607</c:v>
                </c:pt>
                <c:pt idx="7">
                  <c:v>1064.4862443152397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F-42D6-A4B5-4FBF7F935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501570</xdr:colOff>
      <xdr:row>1</xdr:row>
      <xdr:rowOff>19291</xdr:rowOff>
    </xdr:from>
    <xdr:to>
      <xdr:col>13</xdr:col>
      <xdr:colOff>212203</xdr:colOff>
      <xdr:row>17</xdr:row>
      <xdr:rowOff>358815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310814</xdr:colOff>
      <xdr:row>29</xdr:row>
      <xdr:rowOff>18717</xdr:rowOff>
    </xdr:from>
    <xdr:to>
      <xdr:col>30</xdr:col>
      <xdr:colOff>262354</xdr:colOff>
      <xdr:row>48</xdr:row>
      <xdr:rowOff>112297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293364</xdr:colOff>
      <xdr:row>50</xdr:row>
      <xdr:rowOff>91084</xdr:rowOff>
    </xdr:from>
    <xdr:to>
      <xdr:col>30</xdr:col>
      <xdr:colOff>337037</xdr:colOff>
      <xdr:row>72</xdr:row>
      <xdr:rowOff>159352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554182</xdr:colOff>
      <xdr:row>12</xdr:row>
      <xdr:rowOff>130848</xdr:rowOff>
    </xdr:from>
    <xdr:to>
      <xdr:col>20</xdr:col>
      <xdr:colOff>650393</xdr:colOff>
      <xdr:row>27</xdr:row>
      <xdr:rowOff>147780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F4C121-B066-1AE8-EB03-695C9D9B0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287675</xdr:colOff>
      <xdr:row>0</xdr:row>
      <xdr:rowOff>0</xdr:rowOff>
    </xdr:from>
    <xdr:to>
      <xdr:col>17</xdr:col>
      <xdr:colOff>987572</xdr:colOff>
      <xdr:row>18</xdr:row>
      <xdr:rowOff>152366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310814</xdr:colOff>
      <xdr:row>30</xdr:row>
      <xdr:rowOff>18717</xdr:rowOff>
    </xdr:from>
    <xdr:to>
      <xdr:col>27</xdr:col>
      <xdr:colOff>262354</xdr:colOff>
      <xdr:row>49</xdr:row>
      <xdr:rowOff>112297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293364</xdr:colOff>
      <xdr:row>51</xdr:row>
      <xdr:rowOff>91084</xdr:rowOff>
    </xdr:from>
    <xdr:to>
      <xdr:col>27</xdr:col>
      <xdr:colOff>337037</xdr:colOff>
      <xdr:row>73</xdr:row>
      <xdr:rowOff>159352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457967</xdr:colOff>
      <xdr:row>13</xdr:row>
      <xdr:rowOff>121610</xdr:rowOff>
    </xdr:from>
    <xdr:to>
      <xdr:col>23</xdr:col>
      <xdr:colOff>596512</xdr:colOff>
      <xdr:row>27</xdr:row>
      <xdr:rowOff>63114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DAA891-06BC-E24B-5DF4-BBC885623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"/>
  <sheetViews>
    <sheetView topLeftCell="A16" zoomScale="55" zoomScaleNormal="55" workbookViewId="0">
      <selection activeCell="Y14" sqref="Y14"/>
    </sheetView>
  </sheetViews>
  <sheetFormatPr defaultColWidth="8.8203125" defaultRowHeight="14.35" x14ac:dyDescent="0.5"/>
  <cols>
    <col min="1" max="1" width="14" style="3" bestFit="1" customWidth="1"/>
    <col min="2" max="2" width="52.46875" style="3" bestFit="1" customWidth="1"/>
    <col min="3" max="3" width="13.64453125" style="3" bestFit="1" customWidth="1"/>
    <col min="4" max="4" width="14.64453125" style="3" bestFit="1" customWidth="1"/>
    <col min="5" max="5" width="10.64453125" bestFit="1" customWidth="1"/>
    <col min="6" max="6" width="11.8203125" bestFit="1" customWidth="1"/>
    <col min="7" max="7" width="23.17578125" bestFit="1" customWidth="1"/>
    <col min="8" max="8" width="14.64453125" bestFit="1" customWidth="1"/>
    <col min="9" max="10" width="11.46875" bestFit="1" customWidth="1"/>
    <col min="12" max="12" width="13" bestFit="1" customWidth="1"/>
    <col min="13" max="13" width="18.8203125" bestFit="1" customWidth="1"/>
    <col min="14" max="14" width="16.64453125" bestFit="1" customWidth="1"/>
    <col min="15" max="15" width="11.46875" customWidth="1"/>
    <col min="16" max="16" width="15" customWidth="1"/>
    <col min="17" max="17" width="14.17578125" customWidth="1"/>
    <col min="18" max="18" width="15.17578125" customWidth="1"/>
    <col min="19" max="19" width="12.46875" customWidth="1"/>
    <col min="20" max="20" width="14.8203125" customWidth="1"/>
    <col min="21" max="21" width="12.64453125" customWidth="1"/>
    <col min="22" max="22" width="13.46875" customWidth="1"/>
    <col min="23" max="23" width="12.3515625" customWidth="1"/>
    <col min="24" max="24" width="13.3515625" customWidth="1"/>
    <col min="26" max="26" width="14.46875" customWidth="1"/>
    <col min="27" max="27" width="21.3515625" customWidth="1"/>
    <col min="28" max="28" width="19.3515625" customWidth="1"/>
  </cols>
  <sheetData>
    <row r="1" spans="1:19" ht="14.7" thickBot="1" x14ac:dyDescent="0.55000000000000004">
      <c r="A1" s="1"/>
      <c r="B1" s="1"/>
      <c r="C1" s="4" t="s">
        <v>0</v>
      </c>
      <c r="E1" t="s">
        <v>24</v>
      </c>
    </row>
    <row r="2" spans="1:19" ht="14.7" thickBot="1" x14ac:dyDescent="0.55000000000000004">
      <c r="A2" s="1" t="s">
        <v>1</v>
      </c>
      <c r="B2" s="2" t="s">
        <v>2</v>
      </c>
      <c r="C2" s="2">
        <v>376</v>
      </c>
      <c r="D2" s="3">
        <f>C2</f>
        <v>376</v>
      </c>
      <c r="E2" s="3">
        <v>0.8</v>
      </c>
    </row>
    <row r="3" spans="1:19" ht="14.7" thickBot="1" x14ac:dyDescent="0.55000000000000004">
      <c r="A3" s="21" t="s">
        <v>3</v>
      </c>
      <c r="B3" s="2" t="s">
        <v>4</v>
      </c>
      <c r="C3" s="2">
        <v>6</v>
      </c>
      <c r="D3" s="24">
        <f>SUM(C3:C5)</f>
        <v>9</v>
      </c>
      <c r="E3" s="18">
        <v>0.7</v>
      </c>
    </row>
    <row r="4" spans="1:19" ht="14.7" thickBot="1" x14ac:dyDescent="0.55000000000000004">
      <c r="A4" s="22"/>
      <c r="B4" s="2" t="s">
        <v>5</v>
      </c>
      <c r="C4" s="2">
        <v>1</v>
      </c>
      <c r="D4" s="24"/>
      <c r="E4" s="18"/>
    </row>
    <row r="5" spans="1:19" ht="14.7" thickBot="1" x14ac:dyDescent="0.55000000000000004">
      <c r="A5" s="23"/>
      <c r="B5" s="2" t="s">
        <v>6</v>
      </c>
      <c r="C5" s="2">
        <v>2</v>
      </c>
      <c r="D5" s="24"/>
      <c r="E5" s="18"/>
      <c r="R5" t="s">
        <v>1</v>
      </c>
      <c r="S5">
        <v>376</v>
      </c>
    </row>
    <row r="6" spans="1:19" ht="14.7" thickBot="1" x14ac:dyDescent="0.55000000000000004">
      <c r="A6" s="21" t="s">
        <v>19</v>
      </c>
      <c r="B6" s="2" t="s">
        <v>7</v>
      </c>
      <c r="C6" s="2">
        <v>3</v>
      </c>
      <c r="D6" s="24">
        <f>SUM(C6:C7)</f>
        <v>34</v>
      </c>
      <c r="E6" s="18">
        <v>1</v>
      </c>
      <c r="R6" t="s">
        <v>3</v>
      </c>
      <c r="S6">
        <v>9</v>
      </c>
    </row>
    <row r="7" spans="1:19" ht="14.7" thickBot="1" x14ac:dyDescent="0.55000000000000004">
      <c r="A7" s="23"/>
      <c r="B7" s="1" t="s">
        <v>18</v>
      </c>
      <c r="C7" s="2">
        <v>31</v>
      </c>
      <c r="D7" s="24"/>
      <c r="E7" s="18"/>
      <c r="R7" t="s">
        <v>19</v>
      </c>
      <c r="S7">
        <v>34</v>
      </c>
    </row>
    <row r="8" spans="1:19" ht="14.7" thickBot="1" x14ac:dyDescent="0.55000000000000004">
      <c r="A8" s="19" t="s">
        <v>35</v>
      </c>
      <c r="B8" s="2" t="s">
        <v>8</v>
      </c>
      <c r="C8" s="1">
        <v>186</v>
      </c>
      <c r="D8" s="3">
        <f>C8</f>
        <v>186</v>
      </c>
      <c r="E8" s="3">
        <v>1</v>
      </c>
      <c r="R8" t="s">
        <v>35</v>
      </c>
      <c r="S8">
        <f>186+100</f>
        <v>286</v>
      </c>
    </row>
    <row r="9" spans="1:19" ht="32.5" customHeight="1" thickBot="1" x14ac:dyDescent="0.55000000000000004">
      <c r="A9" s="20"/>
      <c r="B9" s="3" t="s">
        <v>36</v>
      </c>
      <c r="C9" s="3">
        <v>100</v>
      </c>
      <c r="D9" s="3">
        <v>100</v>
      </c>
      <c r="E9" s="3">
        <v>0.3</v>
      </c>
      <c r="R9" t="s">
        <v>21</v>
      </c>
      <c r="S9">
        <v>600</v>
      </c>
    </row>
    <row r="10" spans="1:19" ht="49.25" customHeight="1" thickBot="1" x14ac:dyDescent="0.55000000000000004">
      <c r="A10" s="1" t="s">
        <v>21</v>
      </c>
      <c r="B10" s="1" t="s">
        <v>25</v>
      </c>
      <c r="C10" s="1">
        <v>600</v>
      </c>
      <c r="D10" s="3">
        <f>C10</f>
        <v>600</v>
      </c>
      <c r="E10" s="3">
        <v>0.7</v>
      </c>
      <c r="R10" t="s">
        <v>9</v>
      </c>
      <c r="S10">
        <v>29.299999999999997</v>
      </c>
    </row>
    <row r="11" spans="1:19" ht="14.7" thickBot="1" x14ac:dyDescent="0.55000000000000004">
      <c r="A11" s="21" t="s">
        <v>9</v>
      </c>
      <c r="B11" s="1" t="s">
        <v>10</v>
      </c>
      <c r="C11" s="1">
        <v>13.455</v>
      </c>
      <c r="D11" s="24">
        <f>SUM(C11:C16)</f>
        <v>29.299999999999997</v>
      </c>
      <c r="E11" s="18">
        <v>0.1</v>
      </c>
      <c r="R11" t="s">
        <v>16</v>
      </c>
      <c r="S11">
        <v>50.416666669999998</v>
      </c>
    </row>
    <row r="12" spans="1:19" ht="14.7" thickBot="1" x14ac:dyDescent="0.55000000000000004">
      <c r="A12" s="22"/>
      <c r="B12" s="1" t="s">
        <v>11</v>
      </c>
      <c r="C12" s="1">
        <v>2.4609999999999999</v>
      </c>
      <c r="D12" s="24"/>
      <c r="E12" s="18"/>
      <c r="R12" t="s">
        <v>20</v>
      </c>
      <c r="S12">
        <v>1000</v>
      </c>
    </row>
    <row r="13" spans="1:19" ht="14.7" thickBot="1" x14ac:dyDescent="0.55000000000000004">
      <c r="A13" s="22"/>
      <c r="B13" s="1" t="s">
        <v>12</v>
      </c>
      <c r="C13" s="1">
        <v>0.83399999999999996</v>
      </c>
      <c r="D13" s="24"/>
      <c r="E13" s="18"/>
    </row>
    <row r="14" spans="1:19" ht="14.7" thickBot="1" x14ac:dyDescent="0.55000000000000004">
      <c r="A14" s="22"/>
      <c r="B14" s="1" t="s">
        <v>13</v>
      </c>
      <c r="C14" s="1">
        <v>5.9</v>
      </c>
      <c r="D14" s="24"/>
      <c r="E14" s="18"/>
    </row>
    <row r="15" spans="1:19" ht="14.7" thickBot="1" x14ac:dyDescent="0.55000000000000004">
      <c r="A15" s="22"/>
      <c r="B15" s="1" t="s">
        <v>14</v>
      </c>
      <c r="C15" s="1">
        <v>3.7</v>
      </c>
      <c r="D15" s="24"/>
      <c r="E15" s="18"/>
    </row>
    <row r="16" spans="1:19" ht="14.7" thickBot="1" x14ac:dyDescent="0.55000000000000004">
      <c r="A16" s="23"/>
      <c r="B16" s="1" t="s">
        <v>15</v>
      </c>
      <c r="C16" s="1">
        <v>2.95</v>
      </c>
      <c r="D16" s="24"/>
      <c r="E16" s="18"/>
    </row>
    <row r="17" spans="1:14" ht="14.7" thickBot="1" x14ac:dyDescent="0.55000000000000004">
      <c r="A17" s="1" t="s">
        <v>16</v>
      </c>
      <c r="B17" s="1" t="s">
        <v>17</v>
      </c>
      <c r="C17" s="1">
        <v>50.416666669999998</v>
      </c>
      <c r="D17" s="3">
        <f>C17</f>
        <v>50.416666669999998</v>
      </c>
      <c r="E17" s="3">
        <v>1</v>
      </c>
    </row>
    <row r="18" spans="1:14" ht="31.75" customHeight="1" thickBot="1" x14ac:dyDescent="0.55000000000000004">
      <c r="A18" s="1" t="s">
        <v>20</v>
      </c>
      <c r="B18" s="1" t="s">
        <v>32</v>
      </c>
      <c r="C18" s="1">
        <v>1000</v>
      </c>
      <c r="D18" s="3">
        <f>C18</f>
        <v>1000</v>
      </c>
      <c r="E18" s="3">
        <v>0.1</v>
      </c>
    </row>
    <row r="21" spans="1:14" x14ac:dyDescent="0.5">
      <c r="G21" t="s">
        <v>23</v>
      </c>
      <c r="H21">
        <v>70</v>
      </c>
    </row>
    <row r="25" spans="1:14" x14ac:dyDescent="0.5">
      <c r="G25" t="s">
        <v>22</v>
      </c>
      <c r="H25">
        <f>D8/0.07</f>
        <v>2657.1428571428569</v>
      </c>
    </row>
    <row r="30" spans="1:14" x14ac:dyDescent="0.5">
      <c r="A30"/>
      <c r="B30" t="s">
        <v>26</v>
      </c>
      <c r="C30" t="s">
        <v>1</v>
      </c>
      <c r="D30" t="s">
        <v>3</v>
      </c>
      <c r="E30" t="s">
        <v>19</v>
      </c>
      <c r="F30" t="s">
        <v>35</v>
      </c>
      <c r="G30" t="s">
        <v>21</v>
      </c>
      <c r="H30" t="s">
        <v>27</v>
      </c>
      <c r="I30" t="s">
        <v>20</v>
      </c>
      <c r="J30" t="s">
        <v>28</v>
      </c>
      <c r="L30" t="s">
        <v>29</v>
      </c>
      <c r="M30" t="s">
        <v>30</v>
      </c>
      <c r="N30" t="s">
        <v>31</v>
      </c>
    </row>
    <row r="31" spans="1:14" x14ac:dyDescent="0.5">
      <c r="A31" s="7"/>
      <c r="B31" s="7">
        <v>70</v>
      </c>
      <c r="C31" s="5">
        <f t="shared" ref="C31" si="0">$D$2+(B31-$H$21)*$D$2*$E$2/$H$21</f>
        <v>376</v>
      </c>
      <c r="D31" s="5">
        <f t="shared" ref="D31" si="1">$D$3+(B31-$H$21)*$D$3*$E$3/$H$21</f>
        <v>9</v>
      </c>
      <c r="E31" s="5">
        <f t="shared" ref="E31" si="2">$D$6+(B31-$H$21)*$D$6*$E$6/$H$21</f>
        <v>34</v>
      </c>
      <c r="F31" s="5">
        <f>$D$8+(B31-$H$21)*$D$8*$E$8/$H$21 + $D$9+(B31-$H$21)*$D$9*$E$9/$H$21</f>
        <v>286</v>
      </c>
      <c r="G31" s="5">
        <f>$D$10+(B31-$H$21)*$D$10*$E$10/$H$21</f>
        <v>600</v>
      </c>
      <c r="H31" s="5">
        <f>$D$11+(B31-$H$21)*$D$11*$E$11/$H$21</f>
        <v>29.299999999999997</v>
      </c>
      <c r="I31" s="5">
        <f t="shared" ref="I31" si="3">$D$18+(B31-$H$21)*$D$18*$E$18/$H$21</f>
        <v>1000</v>
      </c>
      <c r="J31" s="5">
        <f t="shared" ref="J31" si="4">$D$17+(B31-$H$21)*$D$17*$E$17/$H$21</f>
        <v>50.416666669999998</v>
      </c>
      <c r="K31" s="5"/>
      <c r="L31" s="5">
        <f t="shared" ref="L31" si="5">SUM(C31:I31)</f>
        <v>2334.3000000000002</v>
      </c>
      <c r="M31" s="5">
        <f>L31/B31</f>
        <v>33.347142857142863</v>
      </c>
      <c r="N31" s="6">
        <f t="shared" ref="N31" si="6">(L31-J31)/B31</f>
        <v>32.626904761857148</v>
      </c>
    </row>
    <row r="32" spans="1:14" x14ac:dyDescent="0.5">
      <c r="A32" s="7">
        <f t="shared" ref="A32:A63" si="7">B32/$B$31</f>
        <v>1.1000000000000001</v>
      </c>
      <c r="B32" s="7">
        <f>B31*1.1</f>
        <v>77</v>
      </c>
      <c r="C32" s="5">
        <f t="shared" ref="C32:C87" si="8">$D$2+(B32-$H$21)*$D$2*$E$2/$H$21</f>
        <v>406.08</v>
      </c>
      <c r="D32" s="5">
        <f t="shared" ref="D32:D87" si="9">$D$3+(B32-$H$21)*$D$3*$E$3/$H$21</f>
        <v>9.629999999999999</v>
      </c>
      <c r="E32" s="5">
        <f t="shared" ref="E32:E87" si="10">$D$6+(B32-$H$21)*$D$6*$E$6/$H$21</f>
        <v>37.4</v>
      </c>
      <c r="F32" s="5">
        <f t="shared" ref="F32:F87" si="11">$D$8+(B32-$H$21)*$D$8*$E$8/$H$21 + $D$9+(B32-$H$21)*$D$9*$E$9/$H$21</f>
        <v>307.60000000000002</v>
      </c>
      <c r="G32" s="5">
        <f t="shared" ref="G32:G87" si="12">$D$10+(B32-$H$21)*$D$10*$E$10/$H$21</f>
        <v>642</v>
      </c>
      <c r="H32" s="5">
        <f t="shared" ref="H32:H87" si="13">$D$11+(B32-$H$21)*$D$11*$E$11/$H$21</f>
        <v>29.592999999999996</v>
      </c>
      <c r="I32" s="5">
        <f t="shared" ref="I32:I87" si="14">$D$18+(B32-$H$21)*$D$18*$E$18/$H$21</f>
        <v>1010</v>
      </c>
      <c r="J32" s="5">
        <f t="shared" ref="J32:J87" si="15">$D$17+(B32-$H$21)*$D$17*$E$17/$H$21</f>
        <v>55.458333336999999</v>
      </c>
      <c r="K32" s="5"/>
      <c r="L32" s="5">
        <f t="shared" ref="L32:L87" si="16">SUM(C32:I32)</f>
        <v>2442.3029999999999</v>
      </c>
      <c r="M32" s="5">
        <f t="shared" ref="M32:M87" si="17">L32/B32</f>
        <v>31.718220779220779</v>
      </c>
      <c r="N32" s="6">
        <f t="shared" ref="N32:N87" si="18">(L32-J32)/B32</f>
        <v>30.997982683935064</v>
      </c>
    </row>
    <row r="33" spans="1:14" x14ac:dyDescent="0.5">
      <c r="A33" s="7">
        <f t="shared" si="7"/>
        <v>1.21</v>
      </c>
      <c r="B33" s="7">
        <f t="shared" ref="B33:B87" si="19">B32*1.1</f>
        <v>84.7</v>
      </c>
      <c r="C33" s="5">
        <f t="shared" si="8"/>
        <v>439.16800000000001</v>
      </c>
      <c r="D33" s="5">
        <f t="shared" si="9"/>
        <v>10.323</v>
      </c>
      <c r="E33" s="5">
        <f t="shared" si="10"/>
        <v>41.14</v>
      </c>
      <c r="F33" s="5">
        <f t="shared" si="11"/>
        <v>331.36</v>
      </c>
      <c r="G33" s="5">
        <f t="shared" si="12"/>
        <v>688.2</v>
      </c>
      <c r="H33" s="5">
        <f t="shared" si="13"/>
        <v>29.915299999999998</v>
      </c>
      <c r="I33" s="5">
        <f t="shared" si="14"/>
        <v>1021</v>
      </c>
      <c r="J33" s="5">
        <f t="shared" si="15"/>
        <v>61.004166670700002</v>
      </c>
      <c r="K33" s="5"/>
      <c r="L33" s="5">
        <f t="shared" si="16"/>
        <v>2561.1062999999999</v>
      </c>
      <c r="M33" s="5">
        <f t="shared" si="17"/>
        <v>30.237382526564343</v>
      </c>
      <c r="N33" s="6">
        <f t="shared" si="18"/>
        <v>29.517144431278627</v>
      </c>
    </row>
    <row r="34" spans="1:14" x14ac:dyDescent="0.5">
      <c r="A34" s="7">
        <f t="shared" si="7"/>
        <v>1.3310000000000002</v>
      </c>
      <c r="B34" s="7">
        <f t="shared" si="19"/>
        <v>93.170000000000016</v>
      </c>
      <c r="C34" s="5">
        <f t="shared" si="8"/>
        <v>475.56480000000005</v>
      </c>
      <c r="D34" s="5">
        <f t="shared" si="9"/>
        <v>11.085300000000002</v>
      </c>
      <c r="E34" s="5">
        <f t="shared" si="10"/>
        <v>45.254000000000005</v>
      </c>
      <c r="F34" s="5">
        <f t="shared" si="11"/>
        <v>357.49600000000004</v>
      </c>
      <c r="G34" s="5">
        <f t="shared" si="12"/>
        <v>739.0200000000001</v>
      </c>
      <c r="H34" s="5">
        <f t="shared" si="13"/>
        <v>30.269829999999999</v>
      </c>
      <c r="I34" s="5">
        <f t="shared" si="14"/>
        <v>1033.0999999999999</v>
      </c>
      <c r="J34" s="5">
        <f t="shared" si="15"/>
        <v>67.104583337770009</v>
      </c>
      <c r="K34" s="5"/>
      <c r="L34" s="5">
        <f t="shared" si="16"/>
        <v>2691.7899299999999</v>
      </c>
      <c r="M34" s="5">
        <f t="shared" si="17"/>
        <v>28.891165933240309</v>
      </c>
      <c r="N34" s="6">
        <f t="shared" si="18"/>
        <v>28.17092783795459</v>
      </c>
    </row>
    <row r="35" spans="1:14" x14ac:dyDescent="0.5">
      <c r="A35" s="7">
        <f t="shared" si="7"/>
        <v>1.4641000000000004</v>
      </c>
      <c r="B35" s="7">
        <f t="shared" si="19"/>
        <v>102.48700000000002</v>
      </c>
      <c r="C35" s="5">
        <f t="shared" si="8"/>
        <v>515.60128000000009</v>
      </c>
      <c r="D35" s="5">
        <f t="shared" si="9"/>
        <v>11.923830000000002</v>
      </c>
      <c r="E35" s="5">
        <f t="shared" si="10"/>
        <v>49.77940000000001</v>
      </c>
      <c r="F35" s="5">
        <f t="shared" si="11"/>
        <v>386.24560000000008</v>
      </c>
      <c r="G35" s="5">
        <f t="shared" si="12"/>
        <v>794.92200000000014</v>
      </c>
      <c r="H35" s="5">
        <f t="shared" si="13"/>
        <v>30.659813</v>
      </c>
      <c r="I35" s="5">
        <f t="shared" si="14"/>
        <v>1046.4100000000001</v>
      </c>
      <c r="J35" s="5">
        <f t="shared" si="15"/>
        <v>73.815041671547021</v>
      </c>
      <c r="K35" s="5"/>
      <c r="L35" s="5">
        <f t="shared" si="16"/>
        <v>2835.5419230000002</v>
      </c>
      <c r="M35" s="5">
        <f t="shared" si="17"/>
        <v>27.667332666582098</v>
      </c>
      <c r="N35" s="6">
        <f t="shared" si="18"/>
        <v>26.947094571296383</v>
      </c>
    </row>
    <row r="36" spans="1:14" x14ac:dyDescent="0.5">
      <c r="A36" s="7">
        <f t="shared" si="7"/>
        <v>1.6105100000000006</v>
      </c>
      <c r="B36" s="7">
        <f t="shared" si="19"/>
        <v>112.73570000000004</v>
      </c>
      <c r="C36" s="5">
        <f t="shared" si="8"/>
        <v>559.64140800000018</v>
      </c>
      <c r="D36" s="5">
        <f t="shared" si="9"/>
        <v>12.846213000000004</v>
      </c>
      <c r="E36" s="5">
        <f t="shared" si="10"/>
        <v>54.757340000000013</v>
      </c>
      <c r="F36" s="5">
        <f t="shared" si="11"/>
        <v>417.87016000000011</v>
      </c>
      <c r="G36" s="5">
        <f t="shared" si="12"/>
        <v>856.41420000000016</v>
      </c>
      <c r="H36" s="5">
        <f t="shared" si="13"/>
        <v>31.0887943</v>
      </c>
      <c r="I36" s="5">
        <f t="shared" si="14"/>
        <v>1061.0509999999999</v>
      </c>
      <c r="J36" s="5">
        <f t="shared" si="15"/>
        <v>81.196545838701724</v>
      </c>
      <c r="K36" s="5"/>
      <c r="L36" s="5">
        <f t="shared" si="16"/>
        <v>2993.6691153000002</v>
      </c>
      <c r="M36" s="5">
        <f t="shared" si="17"/>
        <v>26.554756969620087</v>
      </c>
      <c r="N36" s="6">
        <f t="shared" si="18"/>
        <v>25.834518874334371</v>
      </c>
    </row>
    <row r="37" spans="1:14" x14ac:dyDescent="0.5">
      <c r="A37" s="7">
        <f t="shared" si="7"/>
        <v>1.7715610000000008</v>
      </c>
      <c r="B37" s="7">
        <f t="shared" si="19"/>
        <v>124.00927000000006</v>
      </c>
      <c r="C37" s="5">
        <f t="shared" si="8"/>
        <v>608.0855488000002</v>
      </c>
      <c r="D37" s="5">
        <f t="shared" si="9"/>
        <v>13.860834300000004</v>
      </c>
      <c r="E37" s="5">
        <f t="shared" si="10"/>
        <v>60.23307400000003</v>
      </c>
      <c r="F37" s="5">
        <f t="shared" si="11"/>
        <v>452.65717600000016</v>
      </c>
      <c r="G37" s="5">
        <f t="shared" si="12"/>
        <v>924.05562000000032</v>
      </c>
      <c r="H37" s="5">
        <f t="shared" si="13"/>
        <v>31.560673729999998</v>
      </c>
      <c r="I37" s="5">
        <f t="shared" si="14"/>
        <v>1077.1561000000002</v>
      </c>
      <c r="J37" s="5">
        <f t="shared" si="15"/>
        <v>89.31620042257191</v>
      </c>
      <c r="K37" s="5"/>
      <c r="L37" s="5">
        <f t="shared" si="16"/>
        <v>3167.6090268300009</v>
      </c>
      <c r="M37" s="5">
        <f t="shared" si="17"/>
        <v>25.543324517836442</v>
      </c>
      <c r="N37" s="6">
        <f t="shared" si="18"/>
        <v>24.82308642255073</v>
      </c>
    </row>
    <row r="38" spans="1:14" x14ac:dyDescent="0.5">
      <c r="A38" s="7">
        <f t="shared" si="7"/>
        <v>1.948717100000001</v>
      </c>
      <c r="B38" s="7">
        <f t="shared" si="19"/>
        <v>136.41019700000007</v>
      </c>
      <c r="C38" s="5">
        <f t="shared" si="8"/>
        <v>661.3741036800003</v>
      </c>
      <c r="D38" s="5">
        <f t="shared" si="9"/>
        <v>14.976917730000006</v>
      </c>
      <c r="E38" s="5">
        <f t="shared" si="10"/>
        <v>66.256381400000038</v>
      </c>
      <c r="F38" s="5">
        <f t="shared" si="11"/>
        <v>490.92289360000024</v>
      </c>
      <c r="G38" s="5">
        <f t="shared" si="12"/>
        <v>998.46118200000046</v>
      </c>
      <c r="H38" s="5">
        <f t="shared" si="13"/>
        <v>32.079741103000003</v>
      </c>
      <c r="I38" s="5">
        <f t="shared" si="14"/>
        <v>1094.8717100000001</v>
      </c>
      <c r="J38" s="5">
        <f t="shared" si="15"/>
        <v>98.247820464829104</v>
      </c>
      <c r="K38" s="5"/>
      <c r="L38" s="5">
        <f t="shared" si="16"/>
        <v>3358.9429295130012</v>
      </c>
      <c r="M38" s="5">
        <f t="shared" si="17"/>
        <v>24.623840470760406</v>
      </c>
      <c r="N38" s="6">
        <f t="shared" si="18"/>
        <v>23.903602375474691</v>
      </c>
    </row>
    <row r="39" spans="1:14" x14ac:dyDescent="0.5">
      <c r="A39" s="7">
        <f t="shared" si="7"/>
        <v>2.1435888100000011</v>
      </c>
      <c r="B39" s="7">
        <f t="shared" si="19"/>
        <v>150.05121670000008</v>
      </c>
      <c r="C39" s="5">
        <f t="shared" si="8"/>
        <v>719.99151404800045</v>
      </c>
      <c r="D39" s="5">
        <f t="shared" si="9"/>
        <v>16.204609503000007</v>
      </c>
      <c r="E39" s="5">
        <f t="shared" si="10"/>
        <v>72.882019540000044</v>
      </c>
      <c r="F39" s="5">
        <f t="shared" si="11"/>
        <v>533.01518296000029</v>
      </c>
      <c r="G39" s="5">
        <f t="shared" si="12"/>
        <v>1080.3073002000006</v>
      </c>
      <c r="H39" s="5">
        <f t="shared" si="13"/>
        <v>32.650715213300003</v>
      </c>
      <c r="I39" s="5">
        <f t="shared" si="14"/>
        <v>1114.3588810000001</v>
      </c>
      <c r="J39" s="5">
        <f t="shared" si="15"/>
        <v>108.07260251131203</v>
      </c>
      <c r="K39" s="5"/>
      <c r="L39" s="5">
        <f t="shared" si="16"/>
        <v>3569.4102224643016</v>
      </c>
      <c r="M39" s="5">
        <f t="shared" si="17"/>
        <v>23.787945882509458</v>
      </c>
      <c r="N39" s="6">
        <f t="shared" si="18"/>
        <v>23.067707787223743</v>
      </c>
    </row>
    <row r="40" spans="1:14" x14ac:dyDescent="0.5">
      <c r="A40" s="7">
        <f t="shared" si="7"/>
        <v>2.3579476910000015</v>
      </c>
      <c r="B40" s="7">
        <f t="shared" si="19"/>
        <v>165.05633837000011</v>
      </c>
      <c r="C40" s="5">
        <f t="shared" si="8"/>
        <v>784.4706654528004</v>
      </c>
      <c r="D40" s="5">
        <f t="shared" si="9"/>
        <v>17.555070453300008</v>
      </c>
      <c r="E40" s="5">
        <f t="shared" si="10"/>
        <v>80.17022149400006</v>
      </c>
      <c r="F40" s="5">
        <f t="shared" si="11"/>
        <v>579.31670125600033</v>
      </c>
      <c r="G40" s="5">
        <f t="shared" si="12"/>
        <v>1170.3380302200007</v>
      </c>
      <c r="H40" s="5">
        <f t="shared" si="13"/>
        <v>33.278786734630003</v>
      </c>
      <c r="I40" s="5">
        <f t="shared" si="14"/>
        <v>1135.7947691000002</v>
      </c>
      <c r="J40" s="5">
        <f t="shared" si="15"/>
        <v>118.87986276244324</v>
      </c>
      <c r="K40" s="5"/>
      <c r="L40" s="5">
        <f t="shared" si="16"/>
        <v>3800.9242447107317</v>
      </c>
      <c r="M40" s="5">
        <f t="shared" si="17"/>
        <v>23.028041711372232</v>
      </c>
      <c r="N40" s="6">
        <f t="shared" si="18"/>
        <v>22.30780361608652</v>
      </c>
    </row>
    <row r="41" spans="1:14" x14ac:dyDescent="0.5">
      <c r="A41" s="7">
        <f t="shared" si="7"/>
        <v>2.5937424601000019</v>
      </c>
      <c r="B41" s="7">
        <f t="shared" si="19"/>
        <v>181.56197220700014</v>
      </c>
      <c r="C41" s="5">
        <f t="shared" si="8"/>
        <v>855.39773199808064</v>
      </c>
      <c r="D41" s="5">
        <f t="shared" si="9"/>
        <v>19.040577498630011</v>
      </c>
      <c r="E41" s="5">
        <f t="shared" si="10"/>
        <v>88.187243643400066</v>
      </c>
      <c r="F41" s="5">
        <f t="shared" si="11"/>
        <v>630.24837138160035</v>
      </c>
      <c r="G41" s="5">
        <f t="shared" si="12"/>
        <v>1269.3718332420008</v>
      </c>
      <c r="H41" s="5">
        <f t="shared" si="13"/>
        <v>33.969665408093</v>
      </c>
      <c r="I41" s="5">
        <f t="shared" si="14"/>
        <v>1159.3742460100002</v>
      </c>
      <c r="J41" s="5">
        <f t="shared" si="15"/>
        <v>130.76784903868759</v>
      </c>
      <c r="K41" s="5"/>
      <c r="L41" s="5">
        <f t="shared" si="16"/>
        <v>4055.5896691818052</v>
      </c>
      <c r="M41" s="5">
        <f t="shared" si="17"/>
        <v>22.337219737611122</v>
      </c>
      <c r="N41" s="6">
        <f t="shared" si="18"/>
        <v>21.616981642325406</v>
      </c>
    </row>
    <row r="42" spans="1:14" x14ac:dyDescent="0.5">
      <c r="A42" s="7">
        <f t="shared" si="7"/>
        <v>2.8531167061100025</v>
      </c>
      <c r="B42" s="7">
        <f t="shared" si="19"/>
        <v>199.71816942770016</v>
      </c>
      <c r="C42" s="5">
        <f t="shared" si="8"/>
        <v>933.41750519788866</v>
      </c>
      <c r="D42" s="5">
        <f t="shared" si="9"/>
        <v>20.674635248493011</v>
      </c>
      <c r="E42" s="5">
        <f t="shared" si="10"/>
        <v>97.00596800774008</v>
      </c>
      <c r="F42" s="5">
        <f t="shared" si="11"/>
        <v>686.2732085197606</v>
      </c>
      <c r="G42" s="5">
        <f t="shared" si="12"/>
        <v>1378.3090165662011</v>
      </c>
      <c r="H42" s="5">
        <f t="shared" si="13"/>
        <v>34.729631948902302</v>
      </c>
      <c r="I42" s="5">
        <f t="shared" si="14"/>
        <v>1185.3116706110002</v>
      </c>
      <c r="J42" s="5">
        <f t="shared" si="15"/>
        <v>143.84463394255633</v>
      </c>
      <c r="K42" s="5"/>
      <c r="L42" s="5">
        <f t="shared" si="16"/>
        <v>4335.7216360999864</v>
      </c>
      <c r="M42" s="5">
        <f t="shared" si="17"/>
        <v>21.709199761464657</v>
      </c>
      <c r="N42" s="6">
        <f t="shared" si="18"/>
        <v>20.988961666178945</v>
      </c>
    </row>
    <row r="43" spans="1:14" x14ac:dyDescent="0.5">
      <c r="A43" s="7">
        <f t="shared" si="7"/>
        <v>3.1384283767210026</v>
      </c>
      <c r="B43" s="7">
        <f t="shared" si="19"/>
        <v>219.68998637047019</v>
      </c>
      <c r="C43" s="5">
        <f t="shared" si="8"/>
        <v>1019.2392557176777</v>
      </c>
      <c r="D43" s="5">
        <f t="shared" si="9"/>
        <v>22.472098773342317</v>
      </c>
      <c r="E43" s="5">
        <f t="shared" si="10"/>
        <v>106.7065648085141</v>
      </c>
      <c r="F43" s="5">
        <f t="shared" si="11"/>
        <v>747.90052937173664</v>
      </c>
      <c r="G43" s="5">
        <f t="shared" si="12"/>
        <v>1498.1399182228211</v>
      </c>
      <c r="H43" s="5">
        <f t="shared" si="13"/>
        <v>35.565595143792535</v>
      </c>
      <c r="I43" s="5">
        <f t="shared" si="14"/>
        <v>1213.8428376721004</v>
      </c>
      <c r="J43" s="5">
        <f t="shared" si="15"/>
        <v>158.22909733681198</v>
      </c>
      <c r="K43" s="5"/>
      <c r="L43" s="5">
        <f t="shared" si="16"/>
        <v>4643.8667997099847</v>
      </c>
      <c r="M43" s="5">
        <f t="shared" si="17"/>
        <v>21.138272510422414</v>
      </c>
      <c r="N43" s="6">
        <f t="shared" si="18"/>
        <v>20.418034415136699</v>
      </c>
    </row>
    <row r="44" spans="1:14" x14ac:dyDescent="0.5">
      <c r="A44" s="7">
        <f t="shared" si="7"/>
        <v>3.4522712143931034</v>
      </c>
      <c r="B44" s="7">
        <f t="shared" si="19"/>
        <v>241.65898500751723</v>
      </c>
      <c r="C44" s="5">
        <f t="shared" si="8"/>
        <v>1113.6431812894457</v>
      </c>
      <c r="D44" s="5">
        <f t="shared" si="9"/>
        <v>24.449308650676549</v>
      </c>
      <c r="E44" s="5">
        <f t="shared" si="10"/>
        <v>117.37722128936551</v>
      </c>
      <c r="F44" s="5">
        <f t="shared" si="11"/>
        <v>815.69058230891028</v>
      </c>
      <c r="G44" s="5">
        <f t="shared" si="12"/>
        <v>1629.9539100451034</v>
      </c>
      <c r="H44" s="5">
        <f t="shared" si="13"/>
        <v>36.485154658171787</v>
      </c>
      <c r="I44" s="5">
        <f t="shared" si="14"/>
        <v>1245.2271214393104</v>
      </c>
      <c r="J44" s="5">
        <f t="shared" si="15"/>
        <v>174.05200707049318</v>
      </c>
      <c r="K44" s="5"/>
      <c r="L44" s="5">
        <f t="shared" si="16"/>
        <v>4982.8264796809835</v>
      </c>
      <c r="M44" s="5">
        <f t="shared" si="17"/>
        <v>20.619247736747649</v>
      </c>
      <c r="N44" s="6">
        <f t="shared" si="18"/>
        <v>19.899009641461934</v>
      </c>
    </row>
    <row r="45" spans="1:14" x14ac:dyDescent="0.5">
      <c r="A45" s="7">
        <f t="shared" si="7"/>
        <v>3.7974983358324135</v>
      </c>
      <c r="B45" s="7">
        <f t="shared" si="19"/>
        <v>265.82488350826895</v>
      </c>
      <c r="C45" s="5">
        <f t="shared" si="8"/>
        <v>1217.4874994183901</v>
      </c>
      <c r="D45" s="5">
        <f t="shared" si="9"/>
        <v>26.624239515744208</v>
      </c>
      <c r="E45" s="5">
        <f t="shared" si="10"/>
        <v>129.11494341830206</v>
      </c>
      <c r="F45" s="5">
        <f t="shared" si="11"/>
        <v>890.25964053980124</v>
      </c>
      <c r="G45" s="5">
        <f t="shared" si="12"/>
        <v>1774.9493010496137</v>
      </c>
      <c r="H45" s="5">
        <f t="shared" si="13"/>
        <v>37.49667012398897</v>
      </c>
      <c r="I45" s="5">
        <f t="shared" si="14"/>
        <v>1279.7498335832413</v>
      </c>
      <c r="J45" s="5">
        <f t="shared" si="15"/>
        <v>191.45720777754252</v>
      </c>
      <c r="K45" s="5"/>
      <c r="L45" s="5">
        <f t="shared" si="16"/>
        <v>5355.6821276490818</v>
      </c>
      <c r="M45" s="5">
        <f t="shared" si="17"/>
        <v>20.147407033406953</v>
      </c>
      <c r="N45" s="6">
        <f t="shared" si="18"/>
        <v>19.427168938121238</v>
      </c>
    </row>
    <row r="46" spans="1:14" x14ac:dyDescent="0.5">
      <c r="A46" s="7">
        <f t="shared" si="7"/>
        <v>4.1772481694156554</v>
      </c>
      <c r="B46" s="7">
        <f t="shared" si="19"/>
        <v>292.40737185909586</v>
      </c>
      <c r="C46" s="5">
        <f t="shared" si="8"/>
        <v>1331.7162493602291</v>
      </c>
      <c r="D46" s="5">
        <f t="shared" si="9"/>
        <v>29.016663467318626</v>
      </c>
      <c r="E46" s="5">
        <f t="shared" si="10"/>
        <v>142.02643776013227</v>
      </c>
      <c r="F46" s="5">
        <f t="shared" si="11"/>
        <v>972.28560459378161</v>
      </c>
      <c r="G46" s="5">
        <f t="shared" si="12"/>
        <v>1934.4442311545752</v>
      </c>
      <c r="H46" s="5">
        <f t="shared" si="13"/>
        <v>38.609337136387865</v>
      </c>
      <c r="I46" s="5">
        <f t="shared" si="14"/>
        <v>1317.7248169415655</v>
      </c>
      <c r="J46" s="5">
        <f t="shared" si="15"/>
        <v>210.60292855529678</v>
      </c>
      <c r="K46" s="5"/>
      <c r="L46" s="5">
        <f t="shared" si="16"/>
        <v>5765.8233404139901</v>
      </c>
      <c r="M46" s="5">
        <f t="shared" si="17"/>
        <v>19.718460939460865</v>
      </c>
      <c r="N46" s="6">
        <f t="shared" si="18"/>
        <v>18.998222844175153</v>
      </c>
    </row>
    <row r="47" spans="1:14" x14ac:dyDescent="0.5">
      <c r="A47" s="7">
        <f t="shared" si="7"/>
        <v>4.5949729863572211</v>
      </c>
      <c r="B47" s="7">
        <f t="shared" si="19"/>
        <v>321.64810904500547</v>
      </c>
      <c r="C47" s="5">
        <f t="shared" si="8"/>
        <v>1457.3678742962522</v>
      </c>
      <c r="D47" s="5">
        <f t="shared" si="9"/>
        <v>31.648329814050491</v>
      </c>
      <c r="E47" s="5">
        <f t="shared" si="10"/>
        <v>156.22908153614549</v>
      </c>
      <c r="F47" s="5">
        <f t="shared" si="11"/>
        <v>1062.5141650531598</v>
      </c>
      <c r="G47" s="5">
        <f t="shared" si="12"/>
        <v>2109.8886542700329</v>
      </c>
      <c r="H47" s="5">
        <f t="shared" si="13"/>
        <v>39.833270850026651</v>
      </c>
      <c r="I47" s="5">
        <f t="shared" si="14"/>
        <v>1359.497298635722</v>
      </c>
      <c r="J47" s="5">
        <f t="shared" si="15"/>
        <v>231.66322141082645</v>
      </c>
      <c r="K47" s="5"/>
      <c r="L47" s="5">
        <f t="shared" si="16"/>
        <v>6216.9786744553894</v>
      </c>
      <c r="M47" s="5">
        <f t="shared" si="17"/>
        <v>19.328509944964424</v>
      </c>
      <c r="N47" s="6">
        <f t="shared" si="18"/>
        <v>18.608271849678708</v>
      </c>
    </row>
    <row r="48" spans="1:14" x14ac:dyDescent="0.5">
      <c r="A48" s="7">
        <f t="shared" si="7"/>
        <v>5.0544702849929442</v>
      </c>
      <c r="B48" s="7">
        <f t="shared" si="19"/>
        <v>353.81291994950607</v>
      </c>
      <c r="C48" s="5">
        <f t="shared" si="8"/>
        <v>1595.5846617258778</v>
      </c>
      <c r="D48" s="5">
        <f t="shared" si="9"/>
        <v>34.543162795455544</v>
      </c>
      <c r="E48" s="5">
        <f t="shared" si="10"/>
        <v>171.8519896897601</v>
      </c>
      <c r="F48" s="5">
        <f t="shared" si="11"/>
        <v>1161.7655815584758</v>
      </c>
      <c r="G48" s="5">
        <f t="shared" si="12"/>
        <v>2302.8775196970364</v>
      </c>
      <c r="H48" s="5">
        <f t="shared" si="13"/>
        <v>41.179597935029321</v>
      </c>
      <c r="I48" s="5">
        <f t="shared" si="14"/>
        <v>1405.4470284992944</v>
      </c>
      <c r="J48" s="5">
        <f t="shared" si="15"/>
        <v>254.82954355190913</v>
      </c>
      <c r="K48" s="5"/>
      <c r="L48" s="5">
        <f t="shared" si="16"/>
        <v>6713.2495419009283</v>
      </c>
      <c r="M48" s="5">
        <f t="shared" si="17"/>
        <v>18.974009040876744</v>
      </c>
      <c r="N48" s="6">
        <f t="shared" si="18"/>
        <v>18.253770945591029</v>
      </c>
    </row>
    <row r="49" spans="1:14" x14ac:dyDescent="0.5">
      <c r="A49" s="7">
        <f t="shared" si="7"/>
        <v>5.5599173134922388</v>
      </c>
      <c r="B49" s="7">
        <f t="shared" si="19"/>
        <v>389.1942119444567</v>
      </c>
      <c r="C49" s="5">
        <f t="shared" si="8"/>
        <v>1747.6231278984653</v>
      </c>
      <c r="D49" s="5">
        <f t="shared" si="9"/>
        <v>37.727479075001099</v>
      </c>
      <c r="E49" s="5">
        <f t="shared" si="10"/>
        <v>189.03718865873611</v>
      </c>
      <c r="F49" s="5">
        <f t="shared" si="11"/>
        <v>1270.9421397143237</v>
      </c>
      <c r="G49" s="5">
        <f t="shared" si="12"/>
        <v>2515.1652716667404</v>
      </c>
      <c r="H49" s="5">
        <f t="shared" si="13"/>
        <v>42.660557728532254</v>
      </c>
      <c r="I49" s="5">
        <f t="shared" si="14"/>
        <v>1455.9917313492238</v>
      </c>
      <c r="J49" s="5">
        <f t="shared" si="15"/>
        <v>280.31249790710007</v>
      </c>
      <c r="K49" s="5"/>
      <c r="L49" s="5">
        <f t="shared" si="16"/>
        <v>7259.1474960910236</v>
      </c>
      <c r="M49" s="5">
        <f t="shared" si="17"/>
        <v>18.651735491706138</v>
      </c>
      <c r="N49" s="6">
        <f t="shared" si="18"/>
        <v>17.931497396420422</v>
      </c>
    </row>
    <row r="50" spans="1:14" x14ac:dyDescent="0.5">
      <c r="A50" s="7">
        <f t="shared" si="7"/>
        <v>6.1159090448414632</v>
      </c>
      <c r="B50" s="7">
        <f t="shared" si="19"/>
        <v>428.1136331389024</v>
      </c>
      <c r="C50" s="5">
        <f t="shared" si="8"/>
        <v>1914.8654406883122</v>
      </c>
      <c r="D50" s="5">
        <f t="shared" si="9"/>
        <v>41.230226982501215</v>
      </c>
      <c r="E50" s="5">
        <f t="shared" si="10"/>
        <v>207.94090752460974</v>
      </c>
      <c r="F50" s="5">
        <f t="shared" si="11"/>
        <v>1391.036353685756</v>
      </c>
      <c r="G50" s="5">
        <f t="shared" si="12"/>
        <v>2748.6817988334146</v>
      </c>
      <c r="H50" s="5">
        <f t="shared" si="13"/>
        <v>44.289613501385482</v>
      </c>
      <c r="I50" s="5">
        <f t="shared" si="14"/>
        <v>1511.5909044841464</v>
      </c>
      <c r="J50" s="5">
        <f t="shared" si="15"/>
        <v>308.34374769781004</v>
      </c>
      <c r="K50" s="5"/>
      <c r="L50" s="5">
        <f t="shared" si="16"/>
        <v>7859.6352457001249</v>
      </c>
      <c r="M50" s="5">
        <f t="shared" si="17"/>
        <v>18.358759537914665</v>
      </c>
      <c r="N50" s="6">
        <f t="shared" si="18"/>
        <v>17.638521442628953</v>
      </c>
    </row>
    <row r="51" spans="1:14" x14ac:dyDescent="0.5">
      <c r="A51" s="7">
        <f t="shared" si="7"/>
        <v>6.72749994932561</v>
      </c>
      <c r="B51" s="7">
        <f t="shared" si="19"/>
        <v>470.9249964527927</v>
      </c>
      <c r="C51" s="5">
        <f t="shared" si="8"/>
        <v>2098.8319847571438</v>
      </c>
      <c r="D51" s="5">
        <f t="shared" si="9"/>
        <v>45.083249680751337</v>
      </c>
      <c r="E51" s="5">
        <f t="shared" si="10"/>
        <v>228.73499827707073</v>
      </c>
      <c r="F51" s="5">
        <f t="shared" si="11"/>
        <v>1523.1399890543316</v>
      </c>
      <c r="G51" s="5">
        <f t="shared" si="12"/>
        <v>3005.549978716756</v>
      </c>
      <c r="H51" s="5">
        <f t="shared" si="13"/>
        <v>46.081574851524039</v>
      </c>
      <c r="I51" s="5">
        <f t="shared" si="14"/>
        <v>1572.7499949325611</v>
      </c>
      <c r="J51" s="5">
        <f t="shared" si="15"/>
        <v>339.17812246759115</v>
      </c>
      <c r="K51" s="5"/>
      <c r="L51" s="5">
        <f t="shared" si="16"/>
        <v>8520.1717702701389</v>
      </c>
      <c r="M51" s="5">
        <f t="shared" si="17"/>
        <v>18.092417761740606</v>
      </c>
      <c r="N51" s="6">
        <f t="shared" si="18"/>
        <v>17.37217966645489</v>
      </c>
    </row>
    <row r="52" spans="1:14" x14ac:dyDescent="0.5">
      <c r="A52" s="7">
        <f t="shared" si="7"/>
        <v>7.4002499442581717</v>
      </c>
      <c r="B52" s="7">
        <f t="shared" si="19"/>
        <v>518.017496098072</v>
      </c>
      <c r="C52" s="5">
        <f t="shared" si="8"/>
        <v>2301.1951832328582</v>
      </c>
      <c r="D52" s="5">
        <f t="shared" si="9"/>
        <v>49.321574648826484</v>
      </c>
      <c r="E52" s="5">
        <f t="shared" si="10"/>
        <v>251.60849810477782</v>
      </c>
      <c r="F52" s="5">
        <f t="shared" si="11"/>
        <v>1668.4539879597651</v>
      </c>
      <c r="G52" s="5">
        <f t="shared" si="12"/>
        <v>3288.1049765884313</v>
      </c>
      <c r="H52" s="5">
        <f t="shared" si="13"/>
        <v>48.052732336676442</v>
      </c>
      <c r="I52" s="5">
        <f t="shared" si="14"/>
        <v>1640.0249944258171</v>
      </c>
      <c r="J52" s="5">
        <f t="shared" si="15"/>
        <v>373.09593471435028</v>
      </c>
      <c r="K52" s="5"/>
      <c r="L52" s="5">
        <f t="shared" si="16"/>
        <v>9246.7619472971528</v>
      </c>
      <c r="M52" s="5">
        <f t="shared" si="17"/>
        <v>17.850288874309641</v>
      </c>
      <c r="N52" s="6">
        <f t="shared" si="18"/>
        <v>17.130050779023925</v>
      </c>
    </row>
    <row r="53" spans="1:14" x14ac:dyDescent="0.5">
      <c r="A53" s="7">
        <f t="shared" si="7"/>
        <v>8.1402749386839908</v>
      </c>
      <c r="B53" s="7">
        <f t="shared" si="19"/>
        <v>569.8192457078793</v>
      </c>
      <c r="C53" s="5">
        <f t="shared" si="8"/>
        <v>2523.794701556144</v>
      </c>
      <c r="D53" s="5">
        <f t="shared" si="9"/>
        <v>53.983732113709138</v>
      </c>
      <c r="E53" s="5">
        <f t="shared" si="10"/>
        <v>276.76934791525565</v>
      </c>
      <c r="F53" s="5">
        <f t="shared" si="11"/>
        <v>1828.2993867557416</v>
      </c>
      <c r="G53" s="5">
        <f t="shared" si="12"/>
        <v>3598.9154742472756</v>
      </c>
      <c r="H53" s="5">
        <f t="shared" si="13"/>
        <v>50.22100557034409</v>
      </c>
      <c r="I53" s="5">
        <f t="shared" si="14"/>
        <v>1714.027493868399</v>
      </c>
      <c r="J53" s="5">
        <f t="shared" si="15"/>
        <v>410.40552818578539</v>
      </c>
      <c r="K53" s="5"/>
      <c r="L53" s="5">
        <f t="shared" si="16"/>
        <v>10046.011142026869</v>
      </c>
      <c r="M53" s="5">
        <f t="shared" si="17"/>
        <v>17.630171703917856</v>
      </c>
      <c r="N53" s="6">
        <f t="shared" si="18"/>
        <v>16.909933608632141</v>
      </c>
    </row>
    <row r="54" spans="1:14" x14ac:dyDescent="0.5">
      <c r="A54" s="7">
        <f t="shared" si="7"/>
        <v>8.9543024325523906</v>
      </c>
      <c r="B54" s="7">
        <f t="shared" si="19"/>
        <v>626.80117027866731</v>
      </c>
      <c r="C54" s="5">
        <f t="shared" si="8"/>
        <v>2768.6541717117589</v>
      </c>
      <c r="D54" s="5">
        <f t="shared" si="9"/>
        <v>59.112105325080051</v>
      </c>
      <c r="E54" s="5">
        <f t="shared" si="10"/>
        <v>304.44628270678129</v>
      </c>
      <c r="F54" s="5">
        <f t="shared" si="11"/>
        <v>2004.1293254313161</v>
      </c>
      <c r="G54" s="5">
        <f t="shared" si="12"/>
        <v>3940.8070216720039</v>
      </c>
      <c r="H54" s="5">
        <f t="shared" si="13"/>
        <v>52.606106127378496</v>
      </c>
      <c r="I54" s="5">
        <f t="shared" si="14"/>
        <v>1795.430243255239</v>
      </c>
      <c r="J54" s="5">
        <f t="shared" si="15"/>
        <v>451.44608100436398</v>
      </c>
      <c r="K54" s="5"/>
      <c r="L54" s="5">
        <f t="shared" si="16"/>
        <v>10925.185256229557</v>
      </c>
      <c r="M54" s="5">
        <f t="shared" si="17"/>
        <v>17.430065185379867</v>
      </c>
      <c r="N54" s="6">
        <f t="shared" si="18"/>
        <v>16.709827090094155</v>
      </c>
    </row>
    <row r="55" spans="1:14" x14ac:dyDescent="0.5">
      <c r="A55" s="7">
        <f t="shared" si="7"/>
        <v>9.8497326758076298</v>
      </c>
      <c r="B55" s="7">
        <f t="shared" si="19"/>
        <v>689.48128730653411</v>
      </c>
      <c r="C55" s="5">
        <f t="shared" si="8"/>
        <v>3037.9995888829353</v>
      </c>
      <c r="D55" s="5">
        <f t="shared" si="9"/>
        <v>64.753315857588063</v>
      </c>
      <c r="E55" s="5">
        <f t="shared" si="10"/>
        <v>334.89091097745944</v>
      </c>
      <c r="F55" s="5">
        <f t="shared" si="11"/>
        <v>2197.5422579744481</v>
      </c>
      <c r="G55" s="5">
        <f t="shared" si="12"/>
        <v>4316.8877238392033</v>
      </c>
      <c r="H55" s="5">
        <f t="shared" si="13"/>
        <v>55.229716740116359</v>
      </c>
      <c r="I55" s="5">
        <f t="shared" si="14"/>
        <v>1884.9732675807631</v>
      </c>
      <c r="J55" s="5">
        <f t="shared" si="15"/>
        <v>496.59068910480045</v>
      </c>
      <c r="K55" s="5"/>
      <c r="L55" s="5">
        <f t="shared" si="16"/>
        <v>11892.276781852512</v>
      </c>
      <c r="M55" s="5">
        <f t="shared" si="17"/>
        <v>17.24815016852715</v>
      </c>
      <c r="N55" s="6">
        <f t="shared" si="18"/>
        <v>16.527912073241435</v>
      </c>
    </row>
    <row r="56" spans="1:14" x14ac:dyDescent="0.5">
      <c r="A56" s="7">
        <f t="shared" si="7"/>
        <v>10.834705943388395</v>
      </c>
      <c r="B56" s="7">
        <f t="shared" si="19"/>
        <v>758.42941603718759</v>
      </c>
      <c r="C56" s="5">
        <f t="shared" si="8"/>
        <v>3334.2795477712293</v>
      </c>
      <c r="D56" s="5">
        <f t="shared" si="9"/>
        <v>70.958647443346877</v>
      </c>
      <c r="E56" s="5">
        <f t="shared" si="10"/>
        <v>368.38000207520543</v>
      </c>
      <c r="F56" s="5">
        <f t="shared" si="11"/>
        <v>2410.2964837718928</v>
      </c>
      <c r="G56" s="5">
        <f t="shared" si="12"/>
        <v>4730.576496223126</v>
      </c>
      <c r="H56" s="5">
        <f t="shared" si="13"/>
        <v>58.115688414127987</v>
      </c>
      <c r="I56" s="5">
        <f t="shared" si="14"/>
        <v>1983.4705943388394</v>
      </c>
      <c r="J56" s="5">
        <f t="shared" si="15"/>
        <v>546.24975801528058</v>
      </c>
      <c r="K56" s="5"/>
      <c r="L56" s="5">
        <f t="shared" si="16"/>
        <v>12956.077460037768</v>
      </c>
      <c r="M56" s="5">
        <f t="shared" si="17"/>
        <v>17.082772880479229</v>
      </c>
      <c r="N56" s="6">
        <f t="shared" si="18"/>
        <v>16.362534785193517</v>
      </c>
    </row>
    <row r="57" spans="1:14" x14ac:dyDescent="0.5">
      <c r="A57" s="7">
        <f t="shared" si="7"/>
        <v>11.918176537727234</v>
      </c>
      <c r="B57" s="7">
        <f t="shared" si="19"/>
        <v>834.27235764090642</v>
      </c>
      <c r="C57" s="5">
        <f t="shared" si="8"/>
        <v>3660.1875025483523</v>
      </c>
      <c r="D57" s="5">
        <f t="shared" si="9"/>
        <v>77.784512187681571</v>
      </c>
      <c r="E57" s="5">
        <f t="shared" si="10"/>
        <v>405.21800228272599</v>
      </c>
      <c r="F57" s="5">
        <f t="shared" si="11"/>
        <v>2644.3261321490827</v>
      </c>
      <c r="G57" s="5">
        <f t="shared" si="12"/>
        <v>5185.6341458454381</v>
      </c>
      <c r="H57" s="5">
        <f t="shared" si="13"/>
        <v>61.290257255540787</v>
      </c>
      <c r="I57" s="5">
        <f t="shared" si="14"/>
        <v>2091.8176537727236</v>
      </c>
      <c r="J57" s="5">
        <f t="shared" si="15"/>
        <v>600.87473381680866</v>
      </c>
      <c r="K57" s="5"/>
      <c r="L57" s="5">
        <f t="shared" si="16"/>
        <v>14126.258206041546</v>
      </c>
      <c r="M57" s="5">
        <f t="shared" si="17"/>
        <v>16.932429891344757</v>
      </c>
      <c r="N57" s="6">
        <f t="shared" si="18"/>
        <v>16.212191796059042</v>
      </c>
    </row>
    <row r="58" spans="1:14" x14ac:dyDescent="0.5">
      <c r="A58" s="7">
        <f t="shared" si="7"/>
        <v>13.109994191499959</v>
      </c>
      <c r="B58" s="7">
        <f t="shared" si="19"/>
        <v>917.69959340499713</v>
      </c>
      <c r="C58" s="5">
        <f t="shared" si="8"/>
        <v>4018.6862528031879</v>
      </c>
      <c r="D58" s="5">
        <f t="shared" si="9"/>
        <v>85.292963406449744</v>
      </c>
      <c r="E58" s="5">
        <f t="shared" si="10"/>
        <v>445.73980251099863</v>
      </c>
      <c r="F58" s="5">
        <f t="shared" si="11"/>
        <v>2901.7587453639908</v>
      </c>
      <c r="G58" s="5">
        <f t="shared" si="12"/>
        <v>5686.1975604299823</v>
      </c>
      <c r="H58" s="5">
        <f t="shared" si="13"/>
        <v>64.78228298109488</v>
      </c>
      <c r="I58" s="5">
        <f t="shared" si="14"/>
        <v>2210.9994191499959</v>
      </c>
      <c r="J58" s="5">
        <f t="shared" si="15"/>
        <v>660.96220719848964</v>
      </c>
      <c r="K58" s="5"/>
      <c r="L58" s="5">
        <f t="shared" si="16"/>
        <v>15413.457026645701</v>
      </c>
      <c r="M58" s="5">
        <f t="shared" si="17"/>
        <v>16.795754446677051</v>
      </c>
      <c r="N58" s="6">
        <f t="shared" si="18"/>
        <v>16.075516351391336</v>
      </c>
    </row>
    <row r="59" spans="1:14" x14ac:dyDescent="0.5">
      <c r="A59" s="7">
        <f t="shared" si="7"/>
        <v>14.420993610649957</v>
      </c>
      <c r="B59" s="7">
        <f t="shared" si="19"/>
        <v>1009.4695527454969</v>
      </c>
      <c r="C59" s="5">
        <f t="shared" si="8"/>
        <v>4413.0348780835066</v>
      </c>
      <c r="D59" s="5">
        <f t="shared" si="9"/>
        <v>93.552259747094709</v>
      </c>
      <c r="E59" s="5">
        <f t="shared" si="10"/>
        <v>490.31378276209853</v>
      </c>
      <c r="F59" s="5">
        <f t="shared" si="11"/>
        <v>3184.9346199003903</v>
      </c>
      <c r="G59" s="5">
        <f t="shared" si="12"/>
        <v>6236.8173164729815</v>
      </c>
      <c r="H59" s="5">
        <f t="shared" si="13"/>
        <v>68.623511279204365</v>
      </c>
      <c r="I59" s="5">
        <f t="shared" si="14"/>
        <v>2342.0993610649957</v>
      </c>
      <c r="J59" s="5">
        <f t="shared" si="15"/>
        <v>727.05842791833868</v>
      </c>
      <c r="K59" s="5"/>
      <c r="L59" s="5">
        <f t="shared" si="16"/>
        <v>16829.375729310272</v>
      </c>
      <c r="M59" s="5">
        <f t="shared" si="17"/>
        <v>16.671504042433682</v>
      </c>
      <c r="N59" s="6">
        <f t="shared" si="18"/>
        <v>15.951265947147967</v>
      </c>
    </row>
    <row r="60" spans="1:14" x14ac:dyDescent="0.5">
      <c r="A60" s="7">
        <f t="shared" si="7"/>
        <v>15.863092971714952</v>
      </c>
      <c r="B60" s="7">
        <f t="shared" si="19"/>
        <v>1110.4165080200466</v>
      </c>
      <c r="C60" s="5">
        <f t="shared" si="8"/>
        <v>4846.8183658918579</v>
      </c>
      <c r="D60" s="5">
        <f t="shared" si="9"/>
        <v>102.63748572180421</v>
      </c>
      <c r="E60" s="5">
        <f t="shared" si="10"/>
        <v>539.34516103830833</v>
      </c>
      <c r="F60" s="5">
        <f t="shared" si="11"/>
        <v>3496.4280818904299</v>
      </c>
      <c r="G60" s="5">
        <f t="shared" si="12"/>
        <v>6842.4990481202794</v>
      </c>
      <c r="H60" s="5">
        <f t="shared" si="13"/>
        <v>72.848862407124813</v>
      </c>
      <c r="I60" s="5">
        <f t="shared" si="14"/>
        <v>2486.309297171495</v>
      </c>
      <c r="J60" s="5">
        <f t="shared" si="15"/>
        <v>799.76427071017247</v>
      </c>
      <c r="K60" s="5"/>
      <c r="L60" s="5">
        <f t="shared" si="16"/>
        <v>18386.886302241299</v>
      </c>
      <c r="M60" s="5">
        <f t="shared" si="17"/>
        <v>16.558549129485165</v>
      </c>
      <c r="N60" s="6">
        <f t="shared" si="18"/>
        <v>15.83831103419945</v>
      </c>
    </row>
    <row r="61" spans="1:14" x14ac:dyDescent="0.5">
      <c r="A61" s="7">
        <f t="shared" si="7"/>
        <v>17.449402268886448</v>
      </c>
      <c r="B61" s="7">
        <f t="shared" si="19"/>
        <v>1221.4581588220515</v>
      </c>
      <c r="C61" s="5">
        <f t="shared" si="8"/>
        <v>5323.9802024810442</v>
      </c>
      <c r="D61" s="5">
        <f t="shared" si="9"/>
        <v>112.63123429398463</v>
      </c>
      <c r="E61" s="5">
        <f t="shared" si="10"/>
        <v>593.27967714213924</v>
      </c>
      <c r="F61" s="5">
        <f t="shared" si="11"/>
        <v>3839.070890079473</v>
      </c>
      <c r="G61" s="5">
        <f t="shared" si="12"/>
        <v>7508.7489529323084</v>
      </c>
      <c r="H61" s="5">
        <f t="shared" si="13"/>
        <v>77.496748647837293</v>
      </c>
      <c r="I61" s="5">
        <f t="shared" si="14"/>
        <v>2644.9402268886452</v>
      </c>
      <c r="J61" s="5">
        <f t="shared" si="15"/>
        <v>879.74069778118985</v>
      </c>
      <c r="K61" s="5"/>
      <c r="L61" s="5">
        <f t="shared" si="16"/>
        <v>20100.147932465432</v>
      </c>
      <c r="M61" s="5">
        <f t="shared" si="17"/>
        <v>16.455862844986513</v>
      </c>
      <c r="N61" s="6">
        <f t="shared" si="18"/>
        <v>15.735624749700797</v>
      </c>
    </row>
    <row r="62" spans="1:14" x14ac:dyDescent="0.5">
      <c r="A62" s="7">
        <f t="shared" si="7"/>
        <v>19.194342495775096</v>
      </c>
      <c r="B62" s="7">
        <f t="shared" si="19"/>
        <v>1343.6039747042566</v>
      </c>
      <c r="C62" s="5">
        <f t="shared" si="8"/>
        <v>5848.858222729149</v>
      </c>
      <c r="D62" s="5">
        <f t="shared" si="9"/>
        <v>123.62435772338308</v>
      </c>
      <c r="E62" s="5">
        <f t="shared" si="10"/>
        <v>652.6076448563532</v>
      </c>
      <c r="F62" s="5">
        <f t="shared" si="11"/>
        <v>4215.9779790874209</v>
      </c>
      <c r="G62" s="5">
        <f t="shared" si="12"/>
        <v>8241.6238482255394</v>
      </c>
      <c r="H62" s="5">
        <f t="shared" si="13"/>
        <v>82.609423512621021</v>
      </c>
      <c r="I62" s="5">
        <f t="shared" si="14"/>
        <v>2819.4342495775099</v>
      </c>
      <c r="J62" s="5">
        <f t="shared" si="15"/>
        <v>967.71476755930883</v>
      </c>
      <c r="K62" s="5"/>
      <c r="L62" s="5">
        <f t="shared" si="16"/>
        <v>21984.735725711977</v>
      </c>
      <c r="M62" s="5">
        <f t="shared" si="17"/>
        <v>16.362511677260468</v>
      </c>
      <c r="N62" s="6">
        <f t="shared" si="18"/>
        <v>15.642273581974754</v>
      </c>
    </row>
    <row r="63" spans="1:14" x14ac:dyDescent="0.5">
      <c r="A63" s="7">
        <f t="shared" si="7"/>
        <v>21.113776745352606</v>
      </c>
      <c r="B63" s="7">
        <f t="shared" si="19"/>
        <v>1477.9643721746825</v>
      </c>
      <c r="C63" s="5">
        <f t="shared" si="8"/>
        <v>6426.2240450020645</v>
      </c>
      <c r="D63" s="5">
        <f t="shared" si="9"/>
        <v>135.71679349572145</v>
      </c>
      <c r="E63" s="5">
        <f t="shared" si="10"/>
        <v>717.86840934198869</v>
      </c>
      <c r="F63" s="5">
        <f t="shared" si="11"/>
        <v>4630.5757769961629</v>
      </c>
      <c r="G63" s="5">
        <f t="shared" si="12"/>
        <v>9047.7862330480948</v>
      </c>
      <c r="H63" s="5">
        <f t="shared" si="13"/>
        <v>88.233365863883137</v>
      </c>
      <c r="I63" s="5">
        <f t="shared" si="14"/>
        <v>3011.3776745352607</v>
      </c>
      <c r="J63" s="5">
        <f t="shared" si="15"/>
        <v>1064.4862443152397</v>
      </c>
      <c r="K63" s="5"/>
      <c r="L63" s="5">
        <f t="shared" si="16"/>
        <v>24057.782298283171</v>
      </c>
      <c r="M63" s="5">
        <f t="shared" si="17"/>
        <v>16.277646979327695</v>
      </c>
      <c r="N63" s="6">
        <f t="shared" si="18"/>
        <v>15.557408884041982</v>
      </c>
    </row>
    <row r="64" spans="1:14" x14ac:dyDescent="0.5">
      <c r="A64" s="7">
        <f t="shared" ref="A64:A87" si="20">B64/$B$31</f>
        <v>23.225154419887868</v>
      </c>
      <c r="B64" s="7">
        <f t="shared" si="19"/>
        <v>1625.7608093921508</v>
      </c>
      <c r="C64" s="5">
        <f t="shared" si="8"/>
        <v>7061.3264495022722</v>
      </c>
      <c r="D64" s="5">
        <f t="shared" si="9"/>
        <v>149.01847284529359</v>
      </c>
      <c r="E64" s="5">
        <f t="shared" si="10"/>
        <v>789.65525027618753</v>
      </c>
      <c r="F64" s="5">
        <f t="shared" si="11"/>
        <v>5086.6333546957794</v>
      </c>
      <c r="G64" s="5">
        <f t="shared" si="12"/>
        <v>9934.5648563529048</v>
      </c>
      <c r="H64" s="5">
        <f t="shared" si="13"/>
        <v>94.419702450271444</v>
      </c>
      <c r="I64" s="5">
        <f t="shared" si="14"/>
        <v>3222.5154419887867</v>
      </c>
      <c r="J64" s="5">
        <f t="shared" si="15"/>
        <v>1170.9348687467639</v>
      </c>
      <c r="K64" s="5"/>
      <c r="L64" s="5">
        <f t="shared" si="16"/>
        <v>26338.133528111499</v>
      </c>
      <c r="M64" s="5">
        <f t="shared" si="17"/>
        <v>16.200497253934273</v>
      </c>
      <c r="N64" s="6">
        <f t="shared" si="18"/>
        <v>15.480259158648558</v>
      </c>
    </row>
    <row r="65" spans="1:14" x14ac:dyDescent="0.5">
      <c r="A65" s="7">
        <f t="shared" si="20"/>
        <v>25.547669861876656</v>
      </c>
      <c r="B65" s="7">
        <f t="shared" si="19"/>
        <v>1788.336890331366</v>
      </c>
      <c r="C65" s="5">
        <f t="shared" si="8"/>
        <v>7759.9390944524994</v>
      </c>
      <c r="D65" s="5">
        <f t="shared" si="9"/>
        <v>163.65032012982294</v>
      </c>
      <c r="E65" s="5">
        <f t="shared" si="10"/>
        <v>868.62077530380645</v>
      </c>
      <c r="F65" s="5">
        <f t="shared" si="11"/>
        <v>5588.2966901653581</v>
      </c>
      <c r="G65" s="5">
        <f t="shared" si="12"/>
        <v>10910.021341988197</v>
      </c>
      <c r="H65" s="5">
        <f t="shared" si="13"/>
        <v>101.22467269529859</v>
      </c>
      <c r="I65" s="5">
        <f t="shared" si="14"/>
        <v>3454.7669861876661</v>
      </c>
      <c r="J65" s="5">
        <f t="shared" si="15"/>
        <v>1288.0283556214404</v>
      </c>
      <c r="K65" s="5"/>
      <c r="L65" s="5">
        <f t="shared" si="16"/>
        <v>28846.519880922649</v>
      </c>
      <c r="M65" s="5">
        <f t="shared" si="17"/>
        <v>16.130361139940248</v>
      </c>
      <c r="N65" s="6">
        <f t="shared" si="18"/>
        <v>15.410123044654531</v>
      </c>
    </row>
    <row r="66" spans="1:14" x14ac:dyDescent="0.5">
      <c r="A66" s="7">
        <f t="shared" si="20"/>
        <v>28.102436848064325</v>
      </c>
      <c r="B66" s="7">
        <f t="shared" si="19"/>
        <v>1967.1705793645028</v>
      </c>
      <c r="C66" s="5">
        <f t="shared" si="8"/>
        <v>8528.4130038977491</v>
      </c>
      <c r="D66" s="5">
        <f t="shared" si="9"/>
        <v>179.74535214280525</v>
      </c>
      <c r="E66" s="5">
        <f t="shared" si="10"/>
        <v>955.48285283418704</v>
      </c>
      <c r="F66" s="5">
        <f t="shared" si="11"/>
        <v>6140.1263591818952</v>
      </c>
      <c r="G66" s="5">
        <f t="shared" si="12"/>
        <v>11983.023476187014</v>
      </c>
      <c r="H66" s="5">
        <f t="shared" si="13"/>
        <v>108.71013996482847</v>
      </c>
      <c r="I66" s="5">
        <f t="shared" si="14"/>
        <v>3710.2436848064326</v>
      </c>
      <c r="J66" s="5">
        <f t="shared" si="15"/>
        <v>1416.8311911835845</v>
      </c>
      <c r="K66" s="5"/>
      <c r="L66" s="5">
        <f t="shared" si="16"/>
        <v>31605.74486901491</v>
      </c>
      <c r="M66" s="5">
        <f t="shared" si="17"/>
        <v>16.066601036309311</v>
      </c>
      <c r="N66" s="6">
        <f t="shared" si="18"/>
        <v>15.346362941023598</v>
      </c>
    </row>
    <row r="67" spans="1:14" x14ac:dyDescent="0.5">
      <c r="A67" s="7">
        <f t="shared" si="20"/>
        <v>30.912680532870763</v>
      </c>
      <c r="B67" s="7">
        <f t="shared" si="19"/>
        <v>2163.8876373009534</v>
      </c>
      <c r="C67" s="5">
        <f t="shared" si="8"/>
        <v>9373.7343042875254</v>
      </c>
      <c r="D67" s="5">
        <f t="shared" si="9"/>
        <v>197.4498873570858</v>
      </c>
      <c r="E67" s="5">
        <f t="shared" si="10"/>
        <v>1051.0311381176061</v>
      </c>
      <c r="F67" s="5">
        <f t="shared" si="11"/>
        <v>6747.1389951000847</v>
      </c>
      <c r="G67" s="5">
        <f t="shared" si="12"/>
        <v>13163.325823805721</v>
      </c>
      <c r="H67" s="5">
        <f t="shared" si="13"/>
        <v>116.94415396131132</v>
      </c>
      <c r="I67" s="5">
        <f t="shared" si="14"/>
        <v>3991.2680532870763</v>
      </c>
      <c r="J67" s="5">
        <f t="shared" si="15"/>
        <v>1558.5143103019434</v>
      </c>
      <c r="K67" s="5"/>
      <c r="L67" s="5">
        <f t="shared" si="16"/>
        <v>34640.89235591641</v>
      </c>
      <c r="M67" s="5">
        <f t="shared" si="17"/>
        <v>16.008637305735739</v>
      </c>
      <c r="N67" s="6">
        <f t="shared" si="18"/>
        <v>15.288399210450025</v>
      </c>
    </row>
    <row r="68" spans="1:14" x14ac:dyDescent="0.5">
      <c r="A68" s="7">
        <f t="shared" si="20"/>
        <v>34.00394858615784</v>
      </c>
      <c r="B68" s="7">
        <f t="shared" si="19"/>
        <v>2380.2764010310489</v>
      </c>
      <c r="C68" s="5">
        <f t="shared" si="8"/>
        <v>10303.587734716279</v>
      </c>
      <c r="D68" s="5">
        <f t="shared" si="9"/>
        <v>216.92487609279439</v>
      </c>
      <c r="E68" s="5">
        <f t="shared" si="10"/>
        <v>1156.1342519293667</v>
      </c>
      <c r="F68" s="5">
        <f t="shared" si="11"/>
        <v>7414.8528946100942</v>
      </c>
      <c r="G68" s="5">
        <f t="shared" si="12"/>
        <v>14461.658406186292</v>
      </c>
      <c r="H68" s="5">
        <f t="shared" si="13"/>
        <v>126.00156935744248</v>
      </c>
      <c r="I68" s="5">
        <f t="shared" si="14"/>
        <v>4300.394858615784</v>
      </c>
      <c r="J68" s="5">
        <f t="shared" si="15"/>
        <v>1714.3657413321375</v>
      </c>
      <c r="K68" s="5"/>
      <c r="L68" s="5">
        <f t="shared" si="16"/>
        <v>37979.554591508058</v>
      </c>
      <c r="M68" s="5">
        <f t="shared" si="17"/>
        <v>15.95594300521431</v>
      </c>
      <c r="N68" s="6">
        <f t="shared" si="18"/>
        <v>15.235704909928598</v>
      </c>
    </row>
    <row r="69" spans="1:14" x14ac:dyDescent="0.5">
      <c r="A69" s="7">
        <f t="shared" si="20"/>
        <v>37.40434344477363</v>
      </c>
      <c r="B69" s="7">
        <f t="shared" si="19"/>
        <v>2618.304041134154</v>
      </c>
      <c r="C69" s="5">
        <f t="shared" si="8"/>
        <v>11326.426508187908</v>
      </c>
      <c r="D69" s="5">
        <f t="shared" si="9"/>
        <v>238.34736370207384</v>
      </c>
      <c r="E69" s="5">
        <f t="shared" si="10"/>
        <v>1271.7476771223035</v>
      </c>
      <c r="F69" s="5">
        <f t="shared" si="11"/>
        <v>8149.3381840711036</v>
      </c>
      <c r="G69" s="5">
        <f t="shared" si="12"/>
        <v>15889.824246804921</v>
      </c>
      <c r="H69" s="5">
        <f t="shared" si="13"/>
        <v>135.96472629318674</v>
      </c>
      <c r="I69" s="5">
        <f t="shared" si="14"/>
        <v>4640.4343444773622</v>
      </c>
      <c r="J69" s="5">
        <f t="shared" si="15"/>
        <v>1885.8023154653515</v>
      </c>
      <c r="K69" s="5"/>
      <c r="L69" s="5">
        <f t="shared" si="16"/>
        <v>41652.083050658861</v>
      </c>
      <c r="M69" s="5">
        <f t="shared" si="17"/>
        <v>15.908039095649372</v>
      </c>
      <c r="N69" s="6">
        <f t="shared" si="18"/>
        <v>15.187801000363658</v>
      </c>
    </row>
    <row r="70" spans="1:14" x14ac:dyDescent="0.5">
      <c r="A70" s="7">
        <f t="shared" si="20"/>
        <v>41.144777789250995</v>
      </c>
      <c r="B70" s="7">
        <f t="shared" si="19"/>
        <v>2880.1344452475696</v>
      </c>
      <c r="C70" s="5">
        <f t="shared" si="8"/>
        <v>12451.549159006701</v>
      </c>
      <c r="D70" s="5">
        <f t="shared" si="9"/>
        <v>261.91210007228119</v>
      </c>
      <c r="E70" s="5">
        <f t="shared" si="10"/>
        <v>1398.9224448345337</v>
      </c>
      <c r="F70" s="5">
        <f t="shared" si="11"/>
        <v>8957.2720024782157</v>
      </c>
      <c r="G70" s="5">
        <f t="shared" si="12"/>
        <v>17460.806671485414</v>
      </c>
      <c r="H70" s="5">
        <f t="shared" si="13"/>
        <v>146.92419892250541</v>
      </c>
      <c r="I70" s="5">
        <f t="shared" si="14"/>
        <v>5014.4777789251002</v>
      </c>
      <c r="J70" s="5">
        <f t="shared" si="15"/>
        <v>2074.3825470118868</v>
      </c>
      <c r="K70" s="5"/>
      <c r="L70" s="5">
        <f t="shared" si="16"/>
        <v>45691.864355724756</v>
      </c>
      <c r="M70" s="5">
        <f t="shared" si="17"/>
        <v>15.864490086953976</v>
      </c>
      <c r="N70" s="6">
        <f t="shared" si="18"/>
        <v>15.144251991668261</v>
      </c>
    </row>
    <row r="71" spans="1:14" x14ac:dyDescent="0.5">
      <c r="A71" s="7">
        <f t="shared" si="20"/>
        <v>45.259255568176094</v>
      </c>
      <c r="B71" s="7">
        <f t="shared" si="19"/>
        <v>3168.1478897723268</v>
      </c>
      <c r="C71" s="5">
        <f t="shared" si="8"/>
        <v>13689.184074907371</v>
      </c>
      <c r="D71" s="5">
        <f t="shared" si="9"/>
        <v>287.83331007950943</v>
      </c>
      <c r="E71" s="5">
        <f t="shared" si="10"/>
        <v>1538.8146893179874</v>
      </c>
      <c r="F71" s="5">
        <f t="shared" si="11"/>
        <v>9845.9992027260359</v>
      </c>
      <c r="G71" s="5">
        <f t="shared" si="12"/>
        <v>19188.887338633958</v>
      </c>
      <c r="H71" s="5">
        <f t="shared" si="13"/>
        <v>158.97961881475595</v>
      </c>
      <c r="I71" s="5">
        <f t="shared" si="14"/>
        <v>5425.9255568176104</v>
      </c>
      <c r="J71" s="5">
        <f t="shared" si="15"/>
        <v>2281.8208017130755</v>
      </c>
      <c r="K71" s="5"/>
      <c r="L71" s="5">
        <f t="shared" si="16"/>
        <v>50135.623791297236</v>
      </c>
      <c r="M71" s="5">
        <f t="shared" si="17"/>
        <v>15.824900079049069</v>
      </c>
      <c r="N71" s="6">
        <f t="shared" si="18"/>
        <v>15.104661983763355</v>
      </c>
    </row>
    <row r="72" spans="1:14" x14ac:dyDescent="0.5">
      <c r="A72" s="7">
        <f t="shared" si="20"/>
        <v>49.785181124993713</v>
      </c>
      <c r="B72" s="7">
        <f t="shared" si="19"/>
        <v>3484.9626787495599</v>
      </c>
      <c r="C72" s="5">
        <f t="shared" si="8"/>
        <v>15050.582482398109</v>
      </c>
      <c r="D72" s="5">
        <f t="shared" si="9"/>
        <v>316.3466410874604</v>
      </c>
      <c r="E72" s="5">
        <f t="shared" si="10"/>
        <v>1692.6961582497861</v>
      </c>
      <c r="F72" s="5">
        <f t="shared" si="11"/>
        <v>10823.599122998643</v>
      </c>
      <c r="G72" s="5">
        <f t="shared" si="12"/>
        <v>21089.776072497356</v>
      </c>
      <c r="H72" s="5">
        <f t="shared" si="13"/>
        <v>172.24058069623158</v>
      </c>
      <c r="I72" s="5">
        <f t="shared" si="14"/>
        <v>5878.5181124993715</v>
      </c>
      <c r="J72" s="5">
        <f t="shared" si="15"/>
        <v>2510.0028818843834</v>
      </c>
      <c r="K72" s="5"/>
      <c r="L72" s="5">
        <f t="shared" si="16"/>
        <v>55023.759170426958</v>
      </c>
      <c r="M72" s="5">
        <f t="shared" si="17"/>
        <v>15.788909162771878</v>
      </c>
      <c r="N72" s="6">
        <f t="shared" si="18"/>
        <v>15.068671067486164</v>
      </c>
    </row>
    <row r="73" spans="1:14" x14ac:dyDescent="0.5">
      <c r="A73" s="7">
        <f t="shared" si="20"/>
        <v>54.763699237493086</v>
      </c>
      <c r="B73" s="7">
        <f t="shared" si="19"/>
        <v>3833.4589466245161</v>
      </c>
      <c r="C73" s="5">
        <f t="shared" si="8"/>
        <v>16548.120730637922</v>
      </c>
      <c r="D73" s="5">
        <f t="shared" si="9"/>
        <v>347.71130519620641</v>
      </c>
      <c r="E73" s="5">
        <f t="shared" si="10"/>
        <v>1861.965774074765</v>
      </c>
      <c r="F73" s="5">
        <f t="shared" si="11"/>
        <v>11898.959035298507</v>
      </c>
      <c r="G73" s="5">
        <f t="shared" si="12"/>
        <v>23180.753679747093</v>
      </c>
      <c r="H73" s="5">
        <f t="shared" si="13"/>
        <v>186.82763876585472</v>
      </c>
      <c r="I73" s="5">
        <f t="shared" si="14"/>
        <v>6376.3699237493092</v>
      </c>
      <c r="J73" s="5">
        <f t="shared" si="15"/>
        <v>2761.0031700728218</v>
      </c>
      <c r="K73" s="5"/>
      <c r="L73" s="5">
        <f t="shared" si="16"/>
        <v>60400.708087469655</v>
      </c>
      <c r="M73" s="5">
        <f t="shared" si="17"/>
        <v>15.756190147974435</v>
      </c>
      <c r="N73" s="6">
        <f t="shared" si="18"/>
        <v>15.035952052688721</v>
      </c>
    </row>
    <row r="74" spans="1:14" x14ac:dyDescent="0.5">
      <c r="A74" s="7">
        <f t="shared" si="20"/>
        <v>60.24006916124241</v>
      </c>
      <c r="B74" s="7">
        <f t="shared" si="19"/>
        <v>4216.8048412869684</v>
      </c>
      <c r="C74" s="5">
        <f t="shared" si="8"/>
        <v>18195.412803701718</v>
      </c>
      <c r="D74" s="5">
        <f t="shared" si="9"/>
        <v>382.21243571582716</v>
      </c>
      <c r="E74" s="5">
        <f t="shared" si="10"/>
        <v>2048.1623514822418</v>
      </c>
      <c r="F74" s="5">
        <f t="shared" si="11"/>
        <v>13081.854938828361</v>
      </c>
      <c r="G74" s="5">
        <f t="shared" si="12"/>
        <v>25480.829047721811</v>
      </c>
      <c r="H74" s="5">
        <f t="shared" si="13"/>
        <v>202.87340264244023</v>
      </c>
      <c r="I74" s="5">
        <f t="shared" si="14"/>
        <v>6924.0069161242409</v>
      </c>
      <c r="J74" s="5">
        <f t="shared" si="15"/>
        <v>3037.1034870801045</v>
      </c>
      <c r="K74" s="5"/>
      <c r="L74" s="5">
        <f t="shared" si="16"/>
        <v>66315.351896216642</v>
      </c>
      <c r="M74" s="5">
        <f t="shared" si="17"/>
        <v>15.726445589067669</v>
      </c>
      <c r="N74" s="6">
        <f t="shared" si="18"/>
        <v>15.006207493781957</v>
      </c>
    </row>
    <row r="75" spans="1:14" x14ac:dyDescent="0.5">
      <c r="A75" s="7">
        <f t="shared" si="20"/>
        <v>66.264076077366653</v>
      </c>
      <c r="B75" s="7">
        <f t="shared" si="19"/>
        <v>4638.485325415666</v>
      </c>
      <c r="C75" s="5">
        <f t="shared" si="8"/>
        <v>20007.434084071891</v>
      </c>
      <c r="D75" s="5">
        <f t="shared" si="9"/>
        <v>420.16367928740988</v>
      </c>
      <c r="E75" s="5">
        <f t="shared" si="10"/>
        <v>2252.9785866304665</v>
      </c>
      <c r="F75" s="5">
        <f t="shared" si="11"/>
        <v>14383.040432711197</v>
      </c>
      <c r="G75" s="5">
        <f t="shared" si="12"/>
        <v>28010.911952493996</v>
      </c>
      <c r="H75" s="5">
        <f t="shared" si="13"/>
        <v>220.52374290668433</v>
      </c>
      <c r="I75" s="5">
        <f t="shared" si="14"/>
        <v>7526.4076077366663</v>
      </c>
      <c r="J75" s="5">
        <f t="shared" si="15"/>
        <v>3340.8138357881153</v>
      </c>
      <c r="K75" s="5"/>
      <c r="L75" s="5">
        <f t="shared" si="16"/>
        <v>72821.460085838306</v>
      </c>
      <c r="M75" s="5">
        <f t="shared" si="17"/>
        <v>15.699405080970607</v>
      </c>
      <c r="N75" s="6">
        <f t="shared" si="18"/>
        <v>14.979166985684893</v>
      </c>
    </row>
    <row r="76" spans="1:14" x14ac:dyDescent="0.5">
      <c r="A76" s="7">
        <f t="shared" si="20"/>
        <v>72.89048368510332</v>
      </c>
      <c r="B76" s="7">
        <f t="shared" si="19"/>
        <v>5102.3338579572328</v>
      </c>
      <c r="C76" s="5">
        <f t="shared" si="8"/>
        <v>22000.657492479084</v>
      </c>
      <c r="D76" s="5">
        <f t="shared" si="9"/>
        <v>461.91004721615087</v>
      </c>
      <c r="E76" s="5">
        <f t="shared" si="10"/>
        <v>2478.276445293513</v>
      </c>
      <c r="F76" s="5">
        <f t="shared" si="11"/>
        <v>15814.34447598232</v>
      </c>
      <c r="G76" s="5">
        <f t="shared" si="12"/>
        <v>30794.003147743395</v>
      </c>
      <c r="H76" s="5">
        <f t="shared" si="13"/>
        <v>239.93911719735269</v>
      </c>
      <c r="I76" s="5">
        <f t="shared" si="14"/>
        <v>8189.0483685103327</v>
      </c>
      <c r="J76" s="5">
        <f t="shared" si="15"/>
        <v>3674.8952193669274</v>
      </c>
      <c r="K76" s="5"/>
      <c r="L76" s="5">
        <f t="shared" si="16"/>
        <v>79978.179094422158</v>
      </c>
      <c r="M76" s="5">
        <f t="shared" si="17"/>
        <v>15.674822800882373</v>
      </c>
      <c r="N76" s="6">
        <f t="shared" si="18"/>
        <v>14.954584705596659</v>
      </c>
    </row>
    <row r="77" spans="1:14" x14ac:dyDescent="0.5">
      <c r="A77" s="7">
        <f t="shared" si="20"/>
        <v>80.17953205361367</v>
      </c>
      <c r="B77" s="7">
        <f t="shared" si="19"/>
        <v>5612.5672437529565</v>
      </c>
      <c r="C77" s="5">
        <f t="shared" si="8"/>
        <v>24193.203241726991</v>
      </c>
      <c r="D77" s="5">
        <f t="shared" si="9"/>
        <v>507.83105193776606</v>
      </c>
      <c r="E77" s="5">
        <f t="shared" si="10"/>
        <v>2726.1040898228648</v>
      </c>
      <c r="F77" s="5">
        <f t="shared" si="11"/>
        <v>17388.778923580554</v>
      </c>
      <c r="G77" s="5">
        <f t="shared" si="12"/>
        <v>33855.403462517737</v>
      </c>
      <c r="H77" s="5">
        <f t="shared" si="13"/>
        <v>261.29602891708805</v>
      </c>
      <c r="I77" s="5">
        <f t="shared" si="14"/>
        <v>8917.9532053613657</v>
      </c>
      <c r="J77" s="5">
        <f t="shared" si="15"/>
        <v>4042.3847413036201</v>
      </c>
      <c r="K77" s="5"/>
      <c r="L77" s="5">
        <f t="shared" si="16"/>
        <v>87850.570003864355</v>
      </c>
      <c r="M77" s="5">
        <f t="shared" si="17"/>
        <v>15.652475273529426</v>
      </c>
      <c r="N77" s="6">
        <f t="shared" si="18"/>
        <v>14.93223717824371</v>
      </c>
    </row>
    <row r="78" spans="1:14" x14ac:dyDescent="0.5">
      <c r="A78" s="7">
        <f t="shared" si="20"/>
        <v>88.19748525897505</v>
      </c>
      <c r="B78" s="7">
        <f t="shared" si="19"/>
        <v>6173.823968128253</v>
      </c>
      <c r="C78" s="5">
        <f t="shared" si="8"/>
        <v>26605.003565899697</v>
      </c>
      <c r="D78" s="5">
        <f t="shared" si="9"/>
        <v>558.34415713154272</v>
      </c>
      <c r="E78" s="5">
        <f t="shared" si="10"/>
        <v>2998.7144988051514</v>
      </c>
      <c r="F78" s="5">
        <f t="shared" si="11"/>
        <v>19120.656815938612</v>
      </c>
      <c r="G78" s="5">
        <f t="shared" si="12"/>
        <v>37222.943808769516</v>
      </c>
      <c r="H78" s="5">
        <f t="shared" si="13"/>
        <v>284.78863180879688</v>
      </c>
      <c r="I78" s="5">
        <f t="shared" si="14"/>
        <v>9719.7485258975048</v>
      </c>
      <c r="J78" s="5">
        <f t="shared" si="15"/>
        <v>4446.6232154339832</v>
      </c>
      <c r="K78" s="5"/>
      <c r="L78" s="5">
        <f t="shared" si="16"/>
        <v>96510.20000425083</v>
      </c>
      <c r="M78" s="5">
        <f t="shared" si="17"/>
        <v>15.63215933957221</v>
      </c>
      <c r="N78" s="6">
        <f t="shared" si="18"/>
        <v>14.911921244286496</v>
      </c>
    </row>
    <row r="79" spans="1:14" x14ac:dyDescent="0.5">
      <c r="A79" s="7">
        <f t="shared" si="20"/>
        <v>97.017233784872559</v>
      </c>
      <c r="B79" s="7">
        <f t="shared" si="19"/>
        <v>6791.2063649410793</v>
      </c>
      <c r="C79" s="5">
        <f t="shared" si="8"/>
        <v>29257.983922489668</v>
      </c>
      <c r="D79" s="5">
        <f t="shared" si="9"/>
        <v>613.90857284469712</v>
      </c>
      <c r="E79" s="5">
        <f t="shared" si="10"/>
        <v>3298.5859486856671</v>
      </c>
      <c r="F79" s="5">
        <f t="shared" si="11"/>
        <v>21025.722497532475</v>
      </c>
      <c r="G79" s="5">
        <f t="shared" si="12"/>
        <v>40927.238189646472</v>
      </c>
      <c r="H79" s="5">
        <f t="shared" si="13"/>
        <v>310.63049498967655</v>
      </c>
      <c r="I79" s="5">
        <f t="shared" si="14"/>
        <v>10601.723378487257</v>
      </c>
      <c r="J79" s="5">
        <f t="shared" si="15"/>
        <v>4891.2855369773824</v>
      </c>
      <c r="K79" s="5"/>
      <c r="L79" s="5">
        <f t="shared" si="16"/>
        <v>106035.7930046759</v>
      </c>
      <c r="M79" s="5">
        <f t="shared" si="17"/>
        <v>15.613690308702004</v>
      </c>
      <c r="N79" s="6">
        <f t="shared" si="18"/>
        <v>14.893452213416289</v>
      </c>
    </row>
    <row r="80" spans="1:14" x14ac:dyDescent="0.5">
      <c r="A80" s="7">
        <f t="shared" si="20"/>
        <v>106.71895716335982</v>
      </c>
      <c r="B80" s="7">
        <f t="shared" si="19"/>
        <v>7470.3270014351874</v>
      </c>
      <c r="C80" s="5">
        <f t="shared" si="8"/>
        <v>32176.262314738633</v>
      </c>
      <c r="D80" s="5">
        <f t="shared" si="9"/>
        <v>675.02943012916683</v>
      </c>
      <c r="E80" s="5">
        <f t="shared" si="10"/>
        <v>3628.4445435542339</v>
      </c>
      <c r="F80" s="5">
        <f t="shared" si="11"/>
        <v>23121.294747285719</v>
      </c>
      <c r="G80" s="5">
        <f t="shared" si="12"/>
        <v>45001.962008611117</v>
      </c>
      <c r="H80" s="5">
        <f t="shared" si="13"/>
        <v>339.05654448864431</v>
      </c>
      <c r="I80" s="5">
        <f t="shared" si="14"/>
        <v>11571.895716335983</v>
      </c>
      <c r="J80" s="5">
        <f t="shared" si="15"/>
        <v>5380.4140906751209</v>
      </c>
      <c r="K80" s="5"/>
      <c r="L80" s="5">
        <f t="shared" si="16"/>
        <v>116513.9453051435</v>
      </c>
      <c r="M80" s="5">
        <f t="shared" si="17"/>
        <v>15.596900280638186</v>
      </c>
      <c r="N80" s="6">
        <f t="shared" si="18"/>
        <v>14.876662185352471</v>
      </c>
    </row>
    <row r="81" spans="1:14" x14ac:dyDescent="0.5">
      <c r="A81" s="7">
        <f t="shared" si="20"/>
        <v>117.39085287969581</v>
      </c>
      <c r="B81" s="7">
        <f t="shared" si="19"/>
        <v>8217.3597015787072</v>
      </c>
      <c r="C81" s="5">
        <f t="shared" si="8"/>
        <v>35386.368546212507</v>
      </c>
      <c r="D81" s="5">
        <f t="shared" si="9"/>
        <v>742.26237314208356</v>
      </c>
      <c r="E81" s="5">
        <f t="shared" si="10"/>
        <v>3991.2889979096581</v>
      </c>
      <c r="F81" s="5">
        <f t="shared" si="11"/>
        <v>25426.424222014299</v>
      </c>
      <c r="G81" s="5">
        <f t="shared" si="12"/>
        <v>49484.15820947224</v>
      </c>
      <c r="H81" s="5">
        <f t="shared" si="13"/>
        <v>370.32519893750873</v>
      </c>
      <c r="I81" s="5">
        <f t="shared" si="14"/>
        <v>12639.085287969583</v>
      </c>
      <c r="J81" s="5">
        <f t="shared" si="15"/>
        <v>5918.4554997426339</v>
      </c>
      <c r="K81" s="5"/>
      <c r="L81" s="5">
        <f t="shared" si="16"/>
        <v>128039.91283565789</v>
      </c>
      <c r="M81" s="5">
        <f t="shared" si="17"/>
        <v>15.581636618761991</v>
      </c>
      <c r="N81" s="6">
        <f t="shared" si="18"/>
        <v>14.861398523476277</v>
      </c>
    </row>
    <row r="82" spans="1:14" x14ac:dyDescent="0.5">
      <c r="A82" s="7">
        <f t="shared" si="20"/>
        <v>129.12993816766541</v>
      </c>
      <c r="B82" s="7">
        <f t="shared" si="19"/>
        <v>9039.0956717365789</v>
      </c>
      <c r="C82" s="5">
        <f t="shared" si="8"/>
        <v>38917.485400833757</v>
      </c>
      <c r="D82" s="5">
        <f t="shared" si="9"/>
        <v>816.21861045629203</v>
      </c>
      <c r="E82" s="5">
        <f t="shared" si="10"/>
        <v>4390.4178977006241</v>
      </c>
      <c r="F82" s="5">
        <f t="shared" si="11"/>
        <v>27962.066644215727</v>
      </c>
      <c r="G82" s="5">
        <f t="shared" si="12"/>
        <v>54414.57403041947</v>
      </c>
      <c r="H82" s="5">
        <f t="shared" si="13"/>
        <v>404.72071883125966</v>
      </c>
      <c r="I82" s="5">
        <f t="shared" si="14"/>
        <v>13812.993816766542</v>
      </c>
      <c r="J82" s="5">
        <f t="shared" si="15"/>
        <v>6510.301049716898</v>
      </c>
      <c r="K82" s="5"/>
      <c r="L82" s="5">
        <f t="shared" si="16"/>
        <v>140718.47711922368</v>
      </c>
      <c r="M82" s="5">
        <f t="shared" si="17"/>
        <v>15.5677605625109</v>
      </c>
      <c r="N82" s="6">
        <f t="shared" si="18"/>
        <v>14.847522467225186</v>
      </c>
    </row>
    <row r="83" spans="1:14" x14ac:dyDescent="0.5">
      <c r="A83" s="7">
        <f t="shared" si="20"/>
        <v>142.04293198443199</v>
      </c>
      <c r="B83" s="7">
        <f t="shared" si="19"/>
        <v>9943.0052389102384</v>
      </c>
      <c r="C83" s="5">
        <f t="shared" si="8"/>
        <v>42801.713940917143</v>
      </c>
      <c r="D83" s="5">
        <f t="shared" si="9"/>
        <v>897.57047150192136</v>
      </c>
      <c r="E83" s="5">
        <f t="shared" si="10"/>
        <v>4829.4596874706867</v>
      </c>
      <c r="F83" s="5">
        <f t="shared" si="11"/>
        <v>30751.273308637305</v>
      </c>
      <c r="G83" s="5">
        <f t="shared" si="12"/>
        <v>59838.03143346143</v>
      </c>
      <c r="H83" s="5">
        <f t="shared" si="13"/>
        <v>442.55579071438569</v>
      </c>
      <c r="I83" s="5">
        <f t="shared" si="14"/>
        <v>15104.2931984432</v>
      </c>
      <c r="J83" s="5">
        <f t="shared" si="15"/>
        <v>7161.3311546885889</v>
      </c>
      <c r="K83" s="5"/>
      <c r="L83" s="5">
        <f t="shared" si="16"/>
        <v>154664.89783114608</v>
      </c>
      <c r="M83" s="5">
        <f t="shared" si="17"/>
        <v>15.555145965919001</v>
      </c>
      <c r="N83" s="6">
        <f t="shared" si="18"/>
        <v>14.834907870633288</v>
      </c>
    </row>
    <row r="84" spans="1:14" x14ac:dyDescent="0.5">
      <c r="A84" s="7">
        <f t="shared" si="20"/>
        <v>156.24722518287518</v>
      </c>
      <c r="B84" s="7">
        <f t="shared" si="19"/>
        <v>10937.305762801263</v>
      </c>
      <c r="C84" s="5">
        <f t="shared" si="8"/>
        <v>47074.365335008857</v>
      </c>
      <c r="D84" s="5">
        <f t="shared" si="9"/>
        <v>987.05751865211346</v>
      </c>
      <c r="E84" s="5">
        <f t="shared" si="10"/>
        <v>5312.4056562177566</v>
      </c>
      <c r="F84" s="5">
        <f t="shared" si="11"/>
        <v>33819.400639501044</v>
      </c>
      <c r="G84" s="5">
        <f t="shared" si="12"/>
        <v>65803.834576807567</v>
      </c>
      <c r="H84" s="5">
        <f t="shared" si="13"/>
        <v>484.1743697858243</v>
      </c>
      <c r="I84" s="5">
        <f t="shared" si="14"/>
        <v>16524.722518287519</v>
      </c>
      <c r="J84" s="5">
        <f t="shared" si="15"/>
        <v>7877.4642701574485</v>
      </c>
      <c r="K84" s="5"/>
      <c r="L84" s="5">
        <f t="shared" si="16"/>
        <v>170005.96061426066</v>
      </c>
      <c r="M84" s="5">
        <f t="shared" si="17"/>
        <v>15.543678150835452</v>
      </c>
      <c r="N84" s="6">
        <f t="shared" si="18"/>
        <v>14.823440055549737</v>
      </c>
    </row>
    <row r="85" spans="1:14" x14ac:dyDescent="0.5">
      <c r="A85" s="7">
        <f t="shared" si="20"/>
        <v>171.87194770116272</v>
      </c>
      <c r="B85" s="7">
        <f t="shared" si="19"/>
        <v>12031.036339081391</v>
      </c>
      <c r="C85" s="5">
        <f t="shared" si="8"/>
        <v>51774.281868509752</v>
      </c>
      <c r="D85" s="5">
        <f t="shared" si="9"/>
        <v>1085.4932705173251</v>
      </c>
      <c r="E85" s="5">
        <f t="shared" si="10"/>
        <v>5843.6462218395327</v>
      </c>
      <c r="F85" s="5">
        <f t="shared" si="11"/>
        <v>37194.340703451147</v>
      </c>
      <c r="G85" s="5">
        <f t="shared" si="12"/>
        <v>72366.218034488338</v>
      </c>
      <c r="H85" s="5">
        <f t="shared" si="13"/>
        <v>529.95480676440673</v>
      </c>
      <c r="I85" s="5">
        <f t="shared" si="14"/>
        <v>18087.194770116275</v>
      </c>
      <c r="J85" s="5">
        <f t="shared" si="15"/>
        <v>8665.2106971731937</v>
      </c>
      <c r="K85" s="5"/>
      <c r="L85" s="5">
        <f t="shared" si="16"/>
        <v>186881.12967568677</v>
      </c>
      <c r="M85" s="5">
        <f t="shared" si="17"/>
        <v>15.533252864395866</v>
      </c>
      <c r="N85" s="6">
        <f t="shared" si="18"/>
        <v>14.813014769110151</v>
      </c>
    </row>
    <row r="86" spans="1:14" x14ac:dyDescent="0.5">
      <c r="A86" s="7">
        <f t="shared" si="20"/>
        <v>189.05914247127902</v>
      </c>
      <c r="B86" s="7">
        <f t="shared" si="19"/>
        <v>13234.139972989531</v>
      </c>
      <c r="C86" s="5">
        <f t="shared" si="8"/>
        <v>56944.190055360734</v>
      </c>
      <c r="D86" s="5">
        <f t="shared" si="9"/>
        <v>1193.7725975690578</v>
      </c>
      <c r="E86" s="5">
        <f t="shared" si="10"/>
        <v>6428.0108440234862</v>
      </c>
      <c r="F86" s="5">
        <f t="shared" si="11"/>
        <v>40906.774773796264</v>
      </c>
      <c r="G86" s="5">
        <f t="shared" si="12"/>
        <v>79584.839837937179</v>
      </c>
      <c r="H86" s="5">
        <f t="shared" si="13"/>
        <v>580.31328744084749</v>
      </c>
      <c r="I86" s="5">
        <f t="shared" si="14"/>
        <v>19805.914247127901</v>
      </c>
      <c r="J86" s="5">
        <f t="shared" si="15"/>
        <v>9531.7317668905143</v>
      </c>
      <c r="K86" s="5"/>
      <c r="L86" s="5">
        <f t="shared" si="16"/>
        <v>205443.81564325548</v>
      </c>
      <c r="M86" s="5">
        <f t="shared" si="17"/>
        <v>15.52377533126897</v>
      </c>
      <c r="N86" s="6">
        <f t="shared" si="18"/>
        <v>14.803537235983256</v>
      </c>
    </row>
    <row r="87" spans="1:14" x14ac:dyDescent="0.5">
      <c r="A87" s="7">
        <f t="shared" si="20"/>
        <v>207.96505671840694</v>
      </c>
      <c r="B87" s="7">
        <f t="shared" si="19"/>
        <v>14557.553970288485</v>
      </c>
      <c r="C87" s="5">
        <f t="shared" si="8"/>
        <v>62631.089060896811</v>
      </c>
      <c r="D87" s="5">
        <f t="shared" si="9"/>
        <v>1312.8798573259637</v>
      </c>
      <c r="E87" s="5">
        <f t="shared" si="10"/>
        <v>7070.8119284258355</v>
      </c>
      <c r="F87" s="5">
        <f t="shared" si="11"/>
        <v>44990.452251175899</v>
      </c>
      <c r="G87" s="5">
        <f t="shared" si="12"/>
        <v>87525.323821730912</v>
      </c>
      <c r="H87" s="5">
        <f t="shared" si="13"/>
        <v>635.70761618493225</v>
      </c>
      <c r="I87" s="5">
        <f t="shared" si="14"/>
        <v>21696.505671840692</v>
      </c>
      <c r="J87" s="5">
        <f t="shared" si="15"/>
        <v>10484.904943579566</v>
      </c>
      <c r="K87" s="5"/>
      <c r="L87" s="5">
        <f t="shared" si="16"/>
        <v>225862.77020758102</v>
      </c>
      <c r="M87" s="5">
        <f t="shared" si="17"/>
        <v>15.515159392062699</v>
      </c>
      <c r="N87" s="6">
        <f t="shared" si="18"/>
        <v>14.794921296776984</v>
      </c>
    </row>
    <row r="88" spans="1:14" x14ac:dyDescent="0.5">
      <c r="A88"/>
      <c r="B88"/>
      <c r="C88"/>
      <c r="D88"/>
    </row>
    <row r="89" spans="1:14" x14ac:dyDescent="0.5">
      <c r="A89"/>
      <c r="B89"/>
      <c r="C89"/>
      <c r="D89"/>
    </row>
    <row r="90" spans="1:14" x14ac:dyDescent="0.5">
      <c r="A90"/>
      <c r="B90"/>
      <c r="C90"/>
      <c r="D90"/>
    </row>
  </sheetData>
  <mergeCells count="10">
    <mergeCell ref="E3:E5"/>
    <mergeCell ref="E6:E7"/>
    <mergeCell ref="E11:E16"/>
    <mergeCell ref="A8:A9"/>
    <mergeCell ref="A3:A5"/>
    <mergeCell ref="D3:D5"/>
    <mergeCell ref="A6:A7"/>
    <mergeCell ref="A11:A16"/>
    <mergeCell ref="D11:D16"/>
    <mergeCell ref="D6:D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1"/>
  <sheetViews>
    <sheetView tabSelected="1" topLeftCell="A13" zoomScale="55" zoomScaleNormal="55" workbookViewId="0">
      <selection activeCell="O24" sqref="O24:R25"/>
    </sheetView>
  </sheetViews>
  <sheetFormatPr defaultColWidth="8.8203125" defaultRowHeight="14.35" x14ac:dyDescent="0.5"/>
  <cols>
    <col min="1" max="1" width="14" style="3" bestFit="1" customWidth="1"/>
    <col min="2" max="2" width="52.46875" style="3" bestFit="1" customWidth="1"/>
    <col min="3" max="3" width="13.64453125" style="3" bestFit="1" customWidth="1"/>
    <col min="4" max="4" width="14.64453125" style="3" bestFit="1" customWidth="1"/>
    <col min="5" max="5" width="10.64453125" bestFit="1" customWidth="1"/>
    <col min="6" max="6" width="13.17578125" bestFit="1" customWidth="1"/>
    <col min="7" max="7" width="29.46875" bestFit="1" customWidth="1"/>
    <col min="8" max="8" width="14.64453125" bestFit="1" customWidth="1"/>
    <col min="9" max="10" width="11.46875" bestFit="1" customWidth="1"/>
    <col min="12" max="12" width="12.64453125" bestFit="1" customWidth="1"/>
    <col min="13" max="13" width="18.8203125" bestFit="1" customWidth="1"/>
    <col min="14" max="14" width="16.64453125" bestFit="1" customWidth="1"/>
    <col min="15" max="15" width="11.46875" customWidth="1"/>
    <col min="16" max="16" width="15" customWidth="1"/>
    <col min="17" max="17" width="14.17578125" customWidth="1"/>
    <col min="18" max="18" width="15.17578125" customWidth="1"/>
    <col min="19" max="19" width="12.46875" customWidth="1"/>
    <col min="20" max="20" width="12.3515625" customWidth="1"/>
    <col min="21" max="21" width="13.3515625" customWidth="1"/>
    <col min="23" max="23" width="14.46875" customWidth="1"/>
    <col min="24" max="24" width="21.3515625" customWidth="1"/>
    <col min="25" max="25" width="19.3515625" customWidth="1"/>
  </cols>
  <sheetData>
    <row r="1" spans="1:23" ht="14.7" thickBot="1" x14ac:dyDescent="0.55000000000000004">
      <c r="A1" s="1"/>
      <c r="B1" s="1"/>
      <c r="C1" s="4" t="s">
        <v>0</v>
      </c>
      <c r="E1" t="s">
        <v>24</v>
      </c>
    </row>
    <row r="2" spans="1:23" ht="14.7" thickBot="1" x14ac:dyDescent="0.55000000000000004">
      <c r="A2" s="1" t="s">
        <v>1</v>
      </c>
      <c r="B2" s="2" t="s">
        <v>2</v>
      </c>
      <c r="C2" s="2">
        <v>376</v>
      </c>
      <c r="D2" s="3">
        <f>C2</f>
        <v>376</v>
      </c>
      <c r="E2" s="16">
        <v>0.8</v>
      </c>
    </row>
    <row r="3" spans="1:23" ht="14.7" thickBot="1" x14ac:dyDescent="0.55000000000000004">
      <c r="A3" s="21" t="s">
        <v>3</v>
      </c>
      <c r="B3" s="2" t="s">
        <v>4</v>
      </c>
      <c r="C3" s="2">
        <v>6</v>
      </c>
      <c r="D3" s="24">
        <f>SUM(C3:C5)</f>
        <v>9</v>
      </c>
      <c r="E3" s="18">
        <v>0.7</v>
      </c>
      <c r="V3" t="s">
        <v>1</v>
      </c>
      <c r="W3">
        <v>376</v>
      </c>
    </row>
    <row r="4" spans="1:23" ht="14.7" thickBot="1" x14ac:dyDescent="0.55000000000000004">
      <c r="A4" s="22"/>
      <c r="B4" s="2" t="s">
        <v>5</v>
      </c>
      <c r="C4" s="2">
        <v>1</v>
      </c>
      <c r="D4" s="24"/>
      <c r="E4" s="18"/>
      <c r="V4" t="s">
        <v>3</v>
      </c>
      <c r="W4">
        <v>9</v>
      </c>
    </row>
    <row r="5" spans="1:23" ht="14.7" thickBot="1" x14ac:dyDescent="0.55000000000000004">
      <c r="A5" s="23"/>
      <c r="B5" s="2" t="s">
        <v>6</v>
      </c>
      <c r="C5" s="2">
        <v>2</v>
      </c>
      <c r="D5" s="24"/>
      <c r="E5" s="18"/>
      <c r="V5" t="s">
        <v>19</v>
      </c>
      <c r="W5">
        <v>34</v>
      </c>
    </row>
    <row r="6" spans="1:23" ht="14.7" thickBot="1" x14ac:dyDescent="0.55000000000000004">
      <c r="A6" s="21" t="s">
        <v>19</v>
      </c>
      <c r="B6" s="2" t="s">
        <v>7</v>
      </c>
      <c r="C6" s="2">
        <v>3</v>
      </c>
      <c r="D6" s="24">
        <f>SUM(C6:C7)</f>
        <v>34</v>
      </c>
      <c r="E6" s="18">
        <v>1</v>
      </c>
      <c r="V6" t="s">
        <v>35</v>
      </c>
      <c r="W6">
        <v>286</v>
      </c>
    </row>
    <row r="7" spans="1:23" ht="14.7" thickBot="1" x14ac:dyDescent="0.55000000000000004">
      <c r="A7" s="23"/>
      <c r="B7" s="1" t="s">
        <v>18</v>
      </c>
      <c r="C7" s="2">
        <v>31</v>
      </c>
      <c r="D7" s="24"/>
      <c r="E7" s="18"/>
      <c r="V7" t="s">
        <v>21</v>
      </c>
      <c r="W7">
        <v>900</v>
      </c>
    </row>
    <row r="8" spans="1:23" ht="14.7" thickBot="1" x14ac:dyDescent="0.55000000000000004">
      <c r="A8" s="21" t="s">
        <v>35</v>
      </c>
      <c r="B8" s="2" t="s">
        <v>8</v>
      </c>
      <c r="C8" s="1">
        <v>186</v>
      </c>
      <c r="D8" s="17">
        <f>C8</f>
        <v>186</v>
      </c>
      <c r="E8" s="17">
        <v>1</v>
      </c>
      <c r="V8" t="s">
        <v>9</v>
      </c>
      <c r="W8">
        <v>29.299999999999997</v>
      </c>
    </row>
    <row r="9" spans="1:23" ht="32.5" customHeight="1" thickBot="1" x14ac:dyDescent="0.55000000000000004">
      <c r="A9" s="23"/>
      <c r="B9" s="17" t="s">
        <v>36</v>
      </c>
      <c r="C9" s="17">
        <v>100</v>
      </c>
      <c r="D9" s="17">
        <f>C9</f>
        <v>100</v>
      </c>
      <c r="E9" s="17">
        <v>0.3</v>
      </c>
      <c r="V9" t="s">
        <v>16</v>
      </c>
      <c r="W9">
        <v>50.416666669999998</v>
      </c>
    </row>
    <row r="10" spans="1:23" ht="49.25" customHeight="1" thickBot="1" x14ac:dyDescent="0.55000000000000004">
      <c r="A10" s="19" t="s">
        <v>21</v>
      </c>
      <c r="B10" s="1" t="s">
        <v>25</v>
      </c>
      <c r="C10" s="1">
        <v>600</v>
      </c>
      <c r="D10" s="18">
        <f>C10+C11</f>
        <v>900</v>
      </c>
      <c r="E10" s="16">
        <v>0.3</v>
      </c>
      <c r="G10" t="s">
        <v>33</v>
      </c>
      <c r="V10" t="s">
        <v>20</v>
      </c>
      <c r="W10">
        <v>1000</v>
      </c>
    </row>
    <row r="11" spans="1:23" ht="14.7" thickBot="1" x14ac:dyDescent="0.55000000000000004">
      <c r="A11" s="20"/>
      <c r="B11" s="3" t="s">
        <v>34</v>
      </c>
      <c r="C11" s="3">
        <v>300</v>
      </c>
      <c r="D11" s="18"/>
      <c r="E11" s="16">
        <v>0.7</v>
      </c>
    </row>
    <row r="12" spans="1:23" ht="14.7" thickBot="1" x14ac:dyDescent="0.55000000000000004">
      <c r="A12" s="21" t="s">
        <v>9</v>
      </c>
      <c r="B12" s="1" t="s">
        <v>10</v>
      </c>
      <c r="C12" s="1">
        <v>13.455</v>
      </c>
      <c r="D12" s="24">
        <f>SUM(C12:C17)</f>
        <v>29.299999999999997</v>
      </c>
      <c r="E12" s="18">
        <v>0.1</v>
      </c>
    </row>
    <row r="13" spans="1:23" ht="14.7" thickBot="1" x14ac:dyDescent="0.55000000000000004">
      <c r="A13" s="22"/>
      <c r="B13" s="1" t="s">
        <v>11</v>
      </c>
      <c r="C13" s="1">
        <v>2.4609999999999999</v>
      </c>
      <c r="D13" s="24"/>
      <c r="E13" s="18"/>
    </row>
    <row r="14" spans="1:23" ht="14.7" thickBot="1" x14ac:dyDescent="0.55000000000000004">
      <c r="A14" s="22"/>
      <c r="B14" s="1" t="s">
        <v>12</v>
      </c>
      <c r="C14" s="1">
        <v>0.83399999999999996</v>
      </c>
      <c r="D14" s="24"/>
      <c r="E14" s="18"/>
    </row>
    <row r="15" spans="1:23" ht="14.7" thickBot="1" x14ac:dyDescent="0.55000000000000004">
      <c r="A15" s="22"/>
      <c r="B15" s="1" t="s">
        <v>13</v>
      </c>
      <c r="C15" s="1">
        <v>5.9</v>
      </c>
      <c r="D15" s="24"/>
      <c r="E15" s="18"/>
    </row>
    <row r="16" spans="1:23" ht="14.7" thickBot="1" x14ac:dyDescent="0.55000000000000004">
      <c r="A16" s="22"/>
      <c r="B16" s="1" t="s">
        <v>14</v>
      </c>
      <c r="C16" s="1">
        <v>3.7</v>
      </c>
      <c r="D16" s="24"/>
      <c r="E16" s="18"/>
    </row>
    <row r="17" spans="1:14" ht="14.7" thickBot="1" x14ac:dyDescent="0.55000000000000004">
      <c r="A17" s="23"/>
      <c r="B17" s="1" t="s">
        <v>15</v>
      </c>
      <c r="C17" s="1">
        <v>2.95</v>
      </c>
      <c r="D17" s="24"/>
      <c r="E17" s="18"/>
    </row>
    <row r="18" spans="1:14" ht="14.7" thickBot="1" x14ac:dyDescent="0.55000000000000004">
      <c r="A18" s="1" t="s">
        <v>16</v>
      </c>
      <c r="B18" s="1" t="s">
        <v>17</v>
      </c>
      <c r="C18" s="1">
        <v>50.416666669999998</v>
      </c>
      <c r="D18" s="3">
        <f>C18</f>
        <v>50.416666669999998</v>
      </c>
      <c r="E18" s="16">
        <v>1</v>
      </c>
    </row>
    <row r="19" spans="1:14" ht="31.75" customHeight="1" thickBot="1" x14ac:dyDescent="0.55000000000000004">
      <c r="A19" s="1" t="s">
        <v>20</v>
      </c>
      <c r="B19" s="1" t="s">
        <v>32</v>
      </c>
      <c r="C19" s="1">
        <v>1000</v>
      </c>
      <c r="D19" s="3">
        <f>C19</f>
        <v>1000</v>
      </c>
      <c r="E19" s="16">
        <v>0.1</v>
      </c>
    </row>
    <row r="22" spans="1:14" x14ac:dyDescent="0.5">
      <c r="G22" t="s">
        <v>23</v>
      </c>
      <c r="H22">
        <v>70</v>
      </c>
    </row>
    <row r="26" spans="1:14" x14ac:dyDescent="0.5">
      <c r="G26" t="s">
        <v>22</v>
      </c>
      <c r="H26">
        <f>D9/0.07</f>
        <v>1428.5714285714284</v>
      </c>
    </row>
    <row r="31" spans="1:14" x14ac:dyDescent="0.5">
      <c r="A31"/>
      <c r="B31" t="s">
        <v>26</v>
      </c>
      <c r="C31" t="s">
        <v>1</v>
      </c>
      <c r="D31" t="s">
        <v>3</v>
      </c>
      <c r="E31" t="s">
        <v>19</v>
      </c>
      <c r="F31" t="s">
        <v>35</v>
      </c>
      <c r="G31" t="s">
        <v>21</v>
      </c>
      <c r="H31" t="s">
        <v>27</v>
      </c>
      <c r="I31" t="s">
        <v>20</v>
      </c>
      <c r="J31" t="s">
        <v>28</v>
      </c>
      <c r="L31" t="s">
        <v>29</v>
      </c>
      <c r="M31" t="s">
        <v>30</v>
      </c>
      <c r="N31" t="s">
        <v>31</v>
      </c>
    </row>
    <row r="32" spans="1:14" x14ac:dyDescent="0.5">
      <c r="A32" s="7"/>
      <c r="B32" s="7">
        <v>70</v>
      </c>
      <c r="C32" s="5">
        <f t="shared" ref="C32:C63" si="0">$D$2+(B32-$H$22)*$D$2*$E$2/$H$22</f>
        <v>376</v>
      </c>
      <c r="D32" s="5">
        <f t="shared" ref="D32:D63" si="1">$D$3+(B32-$H$22)*$D$3*$E$3/$H$22</f>
        <v>9</v>
      </c>
      <c r="E32" s="5">
        <f t="shared" ref="E32:E63" si="2">$D$6+(B32-$H$22)*$D$6*$E$6/$H$22</f>
        <v>34</v>
      </c>
      <c r="F32" s="5">
        <f>$D$9+(B32-$H$22)*$D$9*$E$9/$H$22 + $D$8+(B32-$H$22)*$D$8*$E$8/$H$22</f>
        <v>286</v>
      </c>
      <c r="G32" s="5">
        <f t="shared" ref="G32:G63" si="3">$D$10+(B32-$H$22)*$D$10*$E$10/$H$22</f>
        <v>900</v>
      </c>
      <c r="H32" s="5">
        <f>$D$12+(B32-$H$22)*$D$12*$E$12/$H$22</f>
        <v>29.299999999999997</v>
      </c>
      <c r="I32" s="5">
        <f t="shared" ref="I32:I63" si="4">$D$19+(B32-$H$22)*$D$19*$E$19/$H$22</f>
        <v>1000</v>
      </c>
      <c r="J32" s="5">
        <f t="shared" ref="J32:J63" si="5">$D$18+(B32-$H$22)*$D$18*$E$18/$H$22</f>
        <v>50.416666669999998</v>
      </c>
      <c r="K32" s="5"/>
      <c r="L32" s="5">
        <f t="shared" ref="L32:L63" si="6">SUM(C32:I32)</f>
        <v>2634.3</v>
      </c>
      <c r="M32" s="5">
        <f>L32/B32</f>
        <v>37.632857142857148</v>
      </c>
      <c r="N32" s="6">
        <f t="shared" ref="N32:N63" si="7">(L32-J32)/B32</f>
        <v>36.912619047571432</v>
      </c>
    </row>
    <row r="33" spans="1:14" x14ac:dyDescent="0.5">
      <c r="A33" s="7">
        <f t="shared" ref="A33:A64" si="8">B33/$B$32</f>
        <v>1.1000000000000001</v>
      </c>
      <c r="B33" s="7">
        <f>B32*1.1</f>
        <v>77</v>
      </c>
      <c r="C33" s="5">
        <f t="shared" si="0"/>
        <v>406.08</v>
      </c>
      <c r="D33" s="5">
        <f t="shared" si="1"/>
        <v>9.629999999999999</v>
      </c>
      <c r="E33" s="5">
        <f t="shared" si="2"/>
        <v>37.4</v>
      </c>
      <c r="F33" s="5">
        <f t="shared" ref="F33:F88" si="9">$D$9+(B33-$H$22)*$D$9*$E$9/$H$22 + $D$8+(B33-$H$22)*$D$8*$E$8/$H$22</f>
        <v>307.60000000000002</v>
      </c>
      <c r="G33" s="5">
        <f t="shared" si="3"/>
        <v>927</v>
      </c>
      <c r="H33" s="5">
        <f t="shared" ref="H33:H88" si="10">$D$12+(B33-$H$22)*$D$12*$E$12/$H$22</f>
        <v>29.592999999999996</v>
      </c>
      <c r="I33" s="5">
        <f t="shared" si="4"/>
        <v>1010</v>
      </c>
      <c r="J33" s="5">
        <f t="shared" si="5"/>
        <v>55.458333336999999</v>
      </c>
      <c r="K33" s="5"/>
      <c r="L33" s="5">
        <f t="shared" si="6"/>
        <v>2727.3029999999999</v>
      </c>
      <c r="M33" s="5">
        <f t="shared" ref="M33:M88" si="11">L33/B33</f>
        <v>35.419519480519476</v>
      </c>
      <c r="N33" s="6">
        <f t="shared" si="7"/>
        <v>34.69928138523376</v>
      </c>
    </row>
    <row r="34" spans="1:14" x14ac:dyDescent="0.5">
      <c r="A34" s="7">
        <f t="shared" si="8"/>
        <v>1.21</v>
      </c>
      <c r="B34" s="7">
        <f t="shared" ref="B34:B88" si="12">B33*1.1</f>
        <v>84.7</v>
      </c>
      <c r="C34" s="5">
        <f t="shared" si="0"/>
        <v>439.16800000000001</v>
      </c>
      <c r="D34" s="5">
        <f t="shared" si="1"/>
        <v>10.323</v>
      </c>
      <c r="E34" s="5">
        <f t="shared" si="2"/>
        <v>41.14</v>
      </c>
      <c r="F34" s="5">
        <f t="shared" si="9"/>
        <v>331.36</v>
      </c>
      <c r="G34" s="5">
        <f t="shared" si="3"/>
        <v>956.7</v>
      </c>
      <c r="H34" s="5">
        <f t="shared" si="10"/>
        <v>29.915299999999998</v>
      </c>
      <c r="I34" s="5">
        <f t="shared" si="4"/>
        <v>1021</v>
      </c>
      <c r="J34" s="5">
        <f t="shared" si="5"/>
        <v>61.004166670700002</v>
      </c>
      <c r="K34" s="5"/>
      <c r="L34" s="5">
        <f t="shared" si="6"/>
        <v>2829.6062999999999</v>
      </c>
      <c r="M34" s="5">
        <f t="shared" si="11"/>
        <v>33.407394332939788</v>
      </c>
      <c r="N34" s="6">
        <f t="shared" si="7"/>
        <v>32.687156237654065</v>
      </c>
    </row>
    <row r="35" spans="1:14" x14ac:dyDescent="0.5">
      <c r="A35" s="7">
        <f t="shared" si="8"/>
        <v>1.3310000000000002</v>
      </c>
      <c r="B35" s="7">
        <f t="shared" si="12"/>
        <v>93.170000000000016</v>
      </c>
      <c r="C35" s="5">
        <f t="shared" si="0"/>
        <v>475.56480000000005</v>
      </c>
      <c r="D35" s="5">
        <f t="shared" si="1"/>
        <v>11.085300000000002</v>
      </c>
      <c r="E35" s="5">
        <f t="shared" si="2"/>
        <v>45.254000000000005</v>
      </c>
      <c r="F35" s="5">
        <f t="shared" si="9"/>
        <v>357.49600000000004</v>
      </c>
      <c r="G35" s="5">
        <f t="shared" si="3"/>
        <v>989.37000000000012</v>
      </c>
      <c r="H35" s="5">
        <f t="shared" si="10"/>
        <v>30.269829999999999</v>
      </c>
      <c r="I35" s="5">
        <f t="shared" si="4"/>
        <v>1033.0999999999999</v>
      </c>
      <c r="J35" s="5">
        <f t="shared" si="5"/>
        <v>67.104583337770009</v>
      </c>
      <c r="K35" s="5"/>
      <c r="L35" s="5">
        <f t="shared" si="6"/>
        <v>2942.1399300000003</v>
      </c>
      <c r="M35" s="5">
        <f t="shared" si="11"/>
        <v>31.578189653321882</v>
      </c>
      <c r="N35" s="6">
        <f t="shared" si="7"/>
        <v>30.857951558036167</v>
      </c>
    </row>
    <row r="36" spans="1:14" x14ac:dyDescent="0.5">
      <c r="A36" s="7">
        <f t="shared" si="8"/>
        <v>1.4641000000000004</v>
      </c>
      <c r="B36" s="7">
        <f t="shared" si="12"/>
        <v>102.48700000000002</v>
      </c>
      <c r="C36" s="5">
        <f t="shared" si="0"/>
        <v>515.60128000000009</v>
      </c>
      <c r="D36" s="5">
        <f t="shared" si="1"/>
        <v>11.923830000000002</v>
      </c>
      <c r="E36" s="5">
        <f t="shared" si="2"/>
        <v>49.77940000000001</v>
      </c>
      <c r="F36" s="5">
        <f t="shared" si="9"/>
        <v>386.24560000000008</v>
      </c>
      <c r="G36" s="5">
        <f t="shared" si="3"/>
        <v>1025.307</v>
      </c>
      <c r="H36" s="5">
        <f t="shared" si="10"/>
        <v>30.659813</v>
      </c>
      <c r="I36" s="5">
        <f t="shared" si="4"/>
        <v>1046.4100000000001</v>
      </c>
      <c r="J36" s="5">
        <f t="shared" si="5"/>
        <v>73.815041671547021</v>
      </c>
      <c r="K36" s="5"/>
      <c r="L36" s="5">
        <f t="shared" si="6"/>
        <v>3065.926923</v>
      </c>
      <c r="M36" s="5">
        <f t="shared" si="11"/>
        <v>29.915276308214693</v>
      </c>
      <c r="N36" s="6">
        <f t="shared" si="7"/>
        <v>29.195038212928978</v>
      </c>
    </row>
    <row r="37" spans="1:14" x14ac:dyDescent="0.5">
      <c r="A37" s="7">
        <f t="shared" si="8"/>
        <v>1.6105100000000006</v>
      </c>
      <c r="B37" s="7">
        <f t="shared" si="12"/>
        <v>112.73570000000004</v>
      </c>
      <c r="C37" s="5">
        <f t="shared" si="0"/>
        <v>559.64140800000018</v>
      </c>
      <c r="D37" s="5">
        <f t="shared" si="1"/>
        <v>12.846213000000004</v>
      </c>
      <c r="E37" s="5">
        <f t="shared" si="2"/>
        <v>54.757340000000013</v>
      </c>
      <c r="F37" s="5">
        <f t="shared" si="9"/>
        <v>417.87016000000006</v>
      </c>
      <c r="G37" s="5">
        <f t="shared" si="3"/>
        <v>1064.8377</v>
      </c>
      <c r="H37" s="5">
        <f t="shared" si="10"/>
        <v>31.0887943</v>
      </c>
      <c r="I37" s="5">
        <f t="shared" si="4"/>
        <v>1061.0509999999999</v>
      </c>
      <c r="J37" s="5">
        <f t="shared" si="5"/>
        <v>81.196545838701724</v>
      </c>
      <c r="K37" s="5"/>
      <c r="L37" s="5">
        <f t="shared" si="6"/>
        <v>3202.0926153</v>
      </c>
      <c r="M37" s="5">
        <f t="shared" si="11"/>
        <v>28.403536903571798</v>
      </c>
      <c r="N37" s="6">
        <f t="shared" si="7"/>
        <v>27.683298808286082</v>
      </c>
    </row>
    <row r="38" spans="1:14" x14ac:dyDescent="0.5">
      <c r="A38" s="7">
        <f t="shared" si="8"/>
        <v>1.7715610000000008</v>
      </c>
      <c r="B38" s="7">
        <f t="shared" si="12"/>
        <v>124.00927000000006</v>
      </c>
      <c r="C38" s="5">
        <f t="shared" si="0"/>
        <v>608.0855488000002</v>
      </c>
      <c r="D38" s="5">
        <f t="shared" si="1"/>
        <v>13.860834300000004</v>
      </c>
      <c r="E38" s="5">
        <f t="shared" si="2"/>
        <v>60.23307400000003</v>
      </c>
      <c r="F38" s="5">
        <f t="shared" si="9"/>
        <v>452.65717600000016</v>
      </c>
      <c r="G38" s="5">
        <f t="shared" si="3"/>
        <v>1108.3214700000003</v>
      </c>
      <c r="H38" s="5">
        <f t="shared" si="10"/>
        <v>31.560673729999998</v>
      </c>
      <c r="I38" s="5">
        <f t="shared" si="4"/>
        <v>1077.1561000000002</v>
      </c>
      <c r="J38" s="5">
        <f t="shared" si="5"/>
        <v>89.31620042257191</v>
      </c>
      <c r="K38" s="5"/>
      <c r="L38" s="5">
        <f t="shared" si="6"/>
        <v>3351.8748768300006</v>
      </c>
      <c r="M38" s="5">
        <f t="shared" si="11"/>
        <v>27.029228353896439</v>
      </c>
      <c r="N38" s="6">
        <f t="shared" si="7"/>
        <v>26.308990258610724</v>
      </c>
    </row>
    <row r="39" spans="1:14" x14ac:dyDescent="0.5">
      <c r="A39" s="7">
        <f t="shared" si="8"/>
        <v>1.948717100000001</v>
      </c>
      <c r="B39" s="7">
        <f t="shared" si="12"/>
        <v>136.41019700000007</v>
      </c>
      <c r="C39" s="5">
        <f t="shared" si="0"/>
        <v>661.3741036800003</v>
      </c>
      <c r="D39" s="5">
        <f t="shared" si="1"/>
        <v>14.976917730000006</v>
      </c>
      <c r="E39" s="5">
        <f t="shared" si="2"/>
        <v>66.256381400000038</v>
      </c>
      <c r="F39" s="5">
        <f t="shared" si="9"/>
        <v>490.92289360000018</v>
      </c>
      <c r="G39" s="5">
        <f t="shared" si="3"/>
        <v>1156.1536170000002</v>
      </c>
      <c r="H39" s="5">
        <f t="shared" si="10"/>
        <v>32.079741103000003</v>
      </c>
      <c r="I39" s="5">
        <f t="shared" si="4"/>
        <v>1094.8717100000001</v>
      </c>
      <c r="J39" s="5">
        <f t="shared" si="5"/>
        <v>98.247820464829104</v>
      </c>
      <c r="K39" s="5"/>
      <c r="L39" s="5">
        <f t="shared" si="6"/>
        <v>3516.6353645130012</v>
      </c>
      <c r="M39" s="5">
        <f t="shared" si="11"/>
        <v>25.779856945100661</v>
      </c>
      <c r="N39" s="6">
        <f t="shared" si="7"/>
        <v>25.059618849814946</v>
      </c>
    </row>
    <row r="40" spans="1:14" x14ac:dyDescent="0.5">
      <c r="A40" s="7">
        <f t="shared" si="8"/>
        <v>2.1435888100000011</v>
      </c>
      <c r="B40" s="7">
        <f t="shared" si="12"/>
        <v>150.05121670000008</v>
      </c>
      <c r="C40" s="5">
        <f t="shared" si="0"/>
        <v>719.99151404800045</v>
      </c>
      <c r="D40" s="5">
        <f t="shared" si="1"/>
        <v>16.204609503000007</v>
      </c>
      <c r="E40" s="5">
        <f t="shared" si="2"/>
        <v>72.882019540000044</v>
      </c>
      <c r="F40" s="5">
        <f t="shared" si="9"/>
        <v>533.01518296000029</v>
      </c>
      <c r="G40" s="5">
        <f t="shared" si="3"/>
        <v>1208.7689787000004</v>
      </c>
      <c r="H40" s="5">
        <f t="shared" si="10"/>
        <v>32.650715213300003</v>
      </c>
      <c r="I40" s="5">
        <f t="shared" si="4"/>
        <v>1114.3588810000001</v>
      </c>
      <c r="J40" s="5">
        <f t="shared" si="5"/>
        <v>108.07260251131203</v>
      </c>
      <c r="K40" s="5"/>
      <c r="L40" s="5">
        <f t="shared" si="6"/>
        <v>3697.8719009643014</v>
      </c>
      <c r="M40" s="5">
        <f t="shared" si="11"/>
        <v>24.644064755286315</v>
      </c>
      <c r="N40" s="6">
        <f t="shared" si="7"/>
        <v>23.9238266600006</v>
      </c>
    </row>
    <row r="41" spans="1:14" x14ac:dyDescent="0.5">
      <c r="A41" s="7">
        <f t="shared" si="8"/>
        <v>2.3579476910000015</v>
      </c>
      <c r="B41" s="7">
        <f t="shared" si="12"/>
        <v>165.05633837000011</v>
      </c>
      <c r="C41" s="5">
        <f t="shared" si="0"/>
        <v>784.4706654528004</v>
      </c>
      <c r="D41" s="5">
        <f t="shared" si="1"/>
        <v>17.555070453300008</v>
      </c>
      <c r="E41" s="5">
        <f t="shared" si="2"/>
        <v>80.17022149400006</v>
      </c>
      <c r="F41" s="5">
        <f t="shared" si="9"/>
        <v>579.31670125600021</v>
      </c>
      <c r="G41" s="5">
        <f t="shared" si="3"/>
        <v>1266.6458765700004</v>
      </c>
      <c r="H41" s="5">
        <f t="shared" si="10"/>
        <v>33.278786734630003</v>
      </c>
      <c r="I41" s="5">
        <f t="shared" si="4"/>
        <v>1135.7947691000002</v>
      </c>
      <c r="J41" s="5">
        <f t="shared" si="5"/>
        <v>118.87986276244324</v>
      </c>
      <c r="K41" s="5"/>
      <c r="L41" s="5">
        <f t="shared" si="6"/>
        <v>3897.2320910607314</v>
      </c>
      <c r="M41" s="5">
        <f t="shared" si="11"/>
        <v>23.611526400909636</v>
      </c>
      <c r="N41" s="6">
        <f t="shared" si="7"/>
        <v>22.89128830562392</v>
      </c>
    </row>
    <row r="42" spans="1:14" x14ac:dyDescent="0.5">
      <c r="A42" s="7">
        <f t="shared" si="8"/>
        <v>2.5937424601000019</v>
      </c>
      <c r="B42" s="7">
        <f t="shared" si="12"/>
        <v>181.56197220700014</v>
      </c>
      <c r="C42" s="5">
        <f t="shared" si="0"/>
        <v>855.39773199808064</v>
      </c>
      <c r="D42" s="5">
        <f t="shared" si="1"/>
        <v>19.040577498630011</v>
      </c>
      <c r="E42" s="5">
        <f t="shared" si="2"/>
        <v>88.187243643400066</v>
      </c>
      <c r="F42" s="5">
        <f t="shared" si="9"/>
        <v>630.24837138160046</v>
      </c>
      <c r="G42" s="5">
        <f t="shared" si="3"/>
        <v>1330.3104642270005</v>
      </c>
      <c r="H42" s="5">
        <f t="shared" si="10"/>
        <v>33.969665408093</v>
      </c>
      <c r="I42" s="5">
        <f t="shared" si="4"/>
        <v>1159.3742460100002</v>
      </c>
      <c r="J42" s="5">
        <f t="shared" si="5"/>
        <v>130.76784903868759</v>
      </c>
      <c r="K42" s="5"/>
      <c r="L42" s="5">
        <f t="shared" si="6"/>
        <v>4116.5283001668049</v>
      </c>
      <c r="M42" s="5">
        <f t="shared" si="11"/>
        <v>22.67285516965811</v>
      </c>
      <c r="N42" s="6">
        <f t="shared" si="7"/>
        <v>21.952617074372395</v>
      </c>
    </row>
    <row r="43" spans="1:14" x14ac:dyDescent="0.5">
      <c r="A43" s="7">
        <f t="shared" si="8"/>
        <v>2.8531167061100025</v>
      </c>
      <c r="B43" s="7">
        <f t="shared" si="12"/>
        <v>199.71816942770016</v>
      </c>
      <c r="C43" s="5">
        <f t="shared" si="0"/>
        <v>933.41750519788866</v>
      </c>
      <c r="D43" s="5">
        <f t="shared" si="1"/>
        <v>20.674635248493011</v>
      </c>
      <c r="E43" s="5">
        <f t="shared" si="2"/>
        <v>97.00596800774008</v>
      </c>
      <c r="F43" s="5">
        <f t="shared" si="9"/>
        <v>686.2732085197606</v>
      </c>
      <c r="G43" s="5">
        <f t="shared" si="3"/>
        <v>1400.3415106497007</v>
      </c>
      <c r="H43" s="5">
        <f t="shared" si="10"/>
        <v>34.729631948902302</v>
      </c>
      <c r="I43" s="5">
        <f t="shared" si="4"/>
        <v>1185.3116706110002</v>
      </c>
      <c r="J43" s="5">
        <f t="shared" si="5"/>
        <v>143.84463394255633</v>
      </c>
      <c r="K43" s="5"/>
      <c r="L43" s="5">
        <f t="shared" si="6"/>
        <v>4357.7541301834854</v>
      </c>
      <c r="M43" s="5">
        <f t="shared" si="11"/>
        <v>21.819517686702177</v>
      </c>
      <c r="N43" s="6">
        <f t="shared" si="7"/>
        <v>21.099279591416462</v>
      </c>
    </row>
    <row r="44" spans="1:14" x14ac:dyDescent="0.5">
      <c r="A44" s="7">
        <f t="shared" si="8"/>
        <v>3.1384283767210026</v>
      </c>
      <c r="B44" s="7">
        <f t="shared" si="12"/>
        <v>219.68998637047019</v>
      </c>
      <c r="C44" s="5">
        <f t="shared" si="0"/>
        <v>1019.2392557176777</v>
      </c>
      <c r="D44" s="5">
        <f t="shared" si="1"/>
        <v>22.472098773342317</v>
      </c>
      <c r="E44" s="5">
        <f t="shared" si="2"/>
        <v>106.7065648085141</v>
      </c>
      <c r="F44" s="5">
        <f t="shared" si="9"/>
        <v>747.90052937173664</v>
      </c>
      <c r="G44" s="5">
        <f t="shared" si="3"/>
        <v>1477.3756617146707</v>
      </c>
      <c r="H44" s="5">
        <f t="shared" si="10"/>
        <v>35.565595143792535</v>
      </c>
      <c r="I44" s="5">
        <f t="shared" si="4"/>
        <v>1213.8428376721004</v>
      </c>
      <c r="J44" s="5">
        <f t="shared" si="5"/>
        <v>158.22909733681198</v>
      </c>
      <c r="K44" s="5"/>
      <c r="L44" s="5">
        <f t="shared" si="6"/>
        <v>4623.1025432018341</v>
      </c>
      <c r="M44" s="5">
        <f t="shared" si="11"/>
        <v>21.043756338560417</v>
      </c>
      <c r="N44" s="6">
        <f t="shared" si="7"/>
        <v>20.323518243274705</v>
      </c>
    </row>
    <row r="45" spans="1:14" x14ac:dyDescent="0.5">
      <c r="A45" s="7">
        <f t="shared" si="8"/>
        <v>3.4522712143931034</v>
      </c>
      <c r="B45" s="7">
        <f t="shared" si="12"/>
        <v>241.65898500751723</v>
      </c>
      <c r="C45" s="5">
        <f t="shared" si="0"/>
        <v>1113.6431812894457</v>
      </c>
      <c r="D45" s="5">
        <f t="shared" si="1"/>
        <v>24.449308650676549</v>
      </c>
      <c r="E45" s="5">
        <f t="shared" si="2"/>
        <v>117.37722128936551</v>
      </c>
      <c r="F45" s="5">
        <f t="shared" si="9"/>
        <v>815.69058230891028</v>
      </c>
      <c r="G45" s="5">
        <f t="shared" si="3"/>
        <v>1562.1132278861378</v>
      </c>
      <c r="H45" s="5">
        <f t="shared" si="10"/>
        <v>36.485154658171787</v>
      </c>
      <c r="I45" s="5">
        <f t="shared" si="4"/>
        <v>1245.2271214393104</v>
      </c>
      <c r="J45" s="5">
        <f t="shared" si="5"/>
        <v>174.05200707049318</v>
      </c>
      <c r="K45" s="5"/>
      <c r="L45" s="5">
        <f t="shared" si="6"/>
        <v>4914.9857975220184</v>
      </c>
      <c r="M45" s="5">
        <f t="shared" si="11"/>
        <v>20.338518749340643</v>
      </c>
      <c r="N45" s="6">
        <f t="shared" si="7"/>
        <v>19.618280654054928</v>
      </c>
    </row>
    <row r="46" spans="1:14" x14ac:dyDescent="0.5">
      <c r="A46" s="7">
        <f t="shared" si="8"/>
        <v>3.7974983358324135</v>
      </c>
      <c r="B46" s="7">
        <f t="shared" si="12"/>
        <v>265.82488350826895</v>
      </c>
      <c r="C46" s="5">
        <f t="shared" si="0"/>
        <v>1217.4874994183901</v>
      </c>
      <c r="D46" s="5">
        <f t="shared" si="1"/>
        <v>26.624239515744208</v>
      </c>
      <c r="E46" s="5">
        <f t="shared" si="2"/>
        <v>129.11494341830206</v>
      </c>
      <c r="F46" s="5">
        <f t="shared" si="9"/>
        <v>890.25964053980124</v>
      </c>
      <c r="G46" s="5">
        <f t="shared" si="3"/>
        <v>1655.3245506747517</v>
      </c>
      <c r="H46" s="5">
        <f t="shared" si="10"/>
        <v>37.49667012398897</v>
      </c>
      <c r="I46" s="5">
        <f t="shared" si="4"/>
        <v>1279.7498335832413</v>
      </c>
      <c r="J46" s="5">
        <f t="shared" si="5"/>
        <v>191.45720777754252</v>
      </c>
      <c r="K46" s="5"/>
      <c r="L46" s="5">
        <f t="shared" si="6"/>
        <v>5236.05737727422</v>
      </c>
      <c r="M46" s="5">
        <f t="shared" si="11"/>
        <v>19.697393668231751</v>
      </c>
      <c r="N46" s="6">
        <f t="shared" si="7"/>
        <v>18.977155572946035</v>
      </c>
    </row>
    <row r="47" spans="1:14" x14ac:dyDescent="0.5">
      <c r="A47" s="7">
        <f t="shared" si="8"/>
        <v>4.1772481694156554</v>
      </c>
      <c r="B47" s="7">
        <f t="shared" si="12"/>
        <v>292.40737185909586</v>
      </c>
      <c r="C47" s="5">
        <f t="shared" si="0"/>
        <v>1331.7162493602291</v>
      </c>
      <c r="D47" s="5">
        <f t="shared" si="1"/>
        <v>29.016663467318626</v>
      </c>
      <c r="E47" s="5">
        <f t="shared" si="2"/>
        <v>142.02643776013227</v>
      </c>
      <c r="F47" s="5">
        <f t="shared" si="9"/>
        <v>972.2856045937815</v>
      </c>
      <c r="G47" s="5">
        <f t="shared" si="3"/>
        <v>1757.8570057422269</v>
      </c>
      <c r="H47" s="5">
        <f t="shared" si="10"/>
        <v>38.609337136387865</v>
      </c>
      <c r="I47" s="5">
        <f t="shared" si="4"/>
        <v>1317.7248169415655</v>
      </c>
      <c r="J47" s="5">
        <f t="shared" si="5"/>
        <v>210.60292855529678</v>
      </c>
      <c r="K47" s="5"/>
      <c r="L47" s="5">
        <f t="shared" si="6"/>
        <v>5589.2361150016413</v>
      </c>
      <c r="M47" s="5">
        <f t="shared" si="11"/>
        <v>19.114552685405485</v>
      </c>
      <c r="N47" s="6">
        <f t="shared" si="7"/>
        <v>18.394314590119773</v>
      </c>
    </row>
    <row r="48" spans="1:14" x14ac:dyDescent="0.5">
      <c r="A48" s="7">
        <f t="shared" si="8"/>
        <v>4.5949729863572211</v>
      </c>
      <c r="B48" s="7">
        <f t="shared" si="12"/>
        <v>321.64810904500547</v>
      </c>
      <c r="C48" s="5">
        <f t="shared" si="0"/>
        <v>1457.3678742962522</v>
      </c>
      <c r="D48" s="5">
        <f t="shared" si="1"/>
        <v>31.648329814050491</v>
      </c>
      <c r="E48" s="5">
        <f t="shared" si="2"/>
        <v>156.22908153614549</v>
      </c>
      <c r="F48" s="5">
        <f t="shared" si="9"/>
        <v>1062.5141650531598</v>
      </c>
      <c r="G48" s="5">
        <f t="shared" si="3"/>
        <v>1870.6427063164497</v>
      </c>
      <c r="H48" s="5">
        <f t="shared" si="10"/>
        <v>39.833270850026651</v>
      </c>
      <c r="I48" s="5">
        <f t="shared" si="4"/>
        <v>1359.497298635722</v>
      </c>
      <c r="J48" s="5">
        <f t="shared" si="5"/>
        <v>231.66322141082645</v>
      </c>
      <c r="K48" s="5"/>
      <c r="L48" s="5">
        <f t="shared" si="6"/>
        <v>5977.7327265018066</v>
      </c>
      <c r="M48" s="5">
        <f t="shared" si="11"/>
        <v>18.584697246472523</v>
      </c>
      <c r="N48" s="6">
        <f t="shared" si="7"/>
        <v>17.864459151186807</v>
      </c>
    </row>
    <row r="49" spans="1:14" x14ac:dyDescent="0.5">
      <c r="A49" s="7">
        <f t="shared" si="8"/>
        <v>5.0544702849929442</v>
      </c>
      <c r="B49" s="7">
        <f t="shared" si="12"/>
        <v>353.81291994950607</v>
      </c>
      <c r="C49" s="5">
        <f t="shared" si="0"/>
        <v>1595.5846617258778</v>
      </c>
      <c r="D49" s="5">
        <f t="shared" si="1"/>
        <v>34.543162795455544</v>
      </c>
      <c r="E49" s="5">
        <f t="shared" si="2"/>
        <v>171.8519896897601</v>
      </c>
      <c r="F49" s="5">
        <f t="shared" si="9"/>
        <v>1161.7655815584758</v>
      </c>
      <c r="G49" s="5">
        <f t="shared" si="3"/>
        <v>1994.7069769480947</v>
      </c>
      <c r="H49" s="5">
        <f t="shared" si="10"/>
        <v>41.179597935029321</v>
      </c>
      <c r="I49" s="5">
        <f t="shared" si="4"/>
        <v>1405.4470284992944</v>
      </c>
      <c r="J49" s="5">
        <f t="shared" si="5"/>
        <v>254.82954355190913</v>
      </c>
      <c r="K49" s="5"/>
      <c r="L49" s="5">
        <f t="shared" si="6"/>
        <v>6405.0789991519869</v>
      </c>
      <c r="M49" s="5">
        <f t="shared" si="11"/>
        <v>18.103010483806184</v>
      </c>
      <c r="N49" s="6">
        <f t="shared" si="7"/>
        <v>17.382772388520468</v>
      </c>
    </row>
    <row r="50" spans="1:14" x14ac:dyDescent="0.5">
      <c r="A50" s="7">
        <f t="shared" si="8"/>
        <v>5.5599173134922388</v>
      </c>
      <c r="B50" s="7">
        <f t="shared" si="12"/>
        <v>389.1942119444567</v>
      </c>
      <c r="C50" s="5">
        <f t="shared" si="0"/>
        <v>1747.6231278984653</v>
      </c>
      <c r="D50" s="5">
        <f t="shared" si="1"/>
        <v>37.727479075001099</v>
      </c>
      <c r="E50" s="5">
        <f t="shared" si="2"/>
        <v>189.03718865873611</v>
      </c>
      <c r="F50" s="5">
        <f t="shared" si="9"/>
        <v>1270.9421397143237</v>
      </c>
      <c r="G50" s="5">
        <f t="shared" si="3"/>
        <v>2131.1776746429041</v>
      </c>
      <c r="H50" s="5">
        <f t="shared" si="10"/>
        <v>42.660557728532254</v>
      </c>
      <c r="I50" s="5">
        <f t="shared" si="4"/>
        <v>1455.9917313492238</v>
      </c>
      <c r="J50" s="5">
        <f t="shared" si="5"/>
        <v>280.31249790710007</v>
      </c>
      <c r="K50" s="5"/>
      <c r="L50" s="5">
        <f t="shared" si="6"/>
        <v>6875.1598990671864</v>
      </c>
      <c r="M50" s="5">
        <f t="shared" si="11"/>
        <v>17.665113426836793</v>
      </c>
      <c r="N50" s="6">
        <f t="shared" si="7"/>
        <v>16.944875331551078</v>
      </c>
    </row>
    <row r="51" spans="1:14" x14ac:dyDescent="0.5">
      <c r="A51" s="7">
        <f t="shared" si="8"/>
        <v>6.1159090448414632</v>
      </c>
      <c r="B51" s="7">
        <f t="shared" si="12"/>
        <v>428.1136331389024</v>
      </c>
      <c r="C51" s="5">
        <f t="shared" si="0"/>
        <v>1914.8654406883122</v>
      </c>
      <c r="D51" s="5">
        <f t="shared" si="1"/>
        <v>41.230226982501215</v>
      </c>
      <c r="E51" s="5">
        <f t="shared" si="2"/>
        <v>207.94090752460974</v>
      </c>
      <c r="F51" s="5">
        <f t="shared" si="9"/>
        <v>1391.0363536857558</v>
      </c>
      <c r="G51" s="5">
        <f t="shared" si="3"/>
        <v>2281.295442107195</v>
      </c>
      <c r="H51" s="5">
        <f t="shared" si="10"/>
        <v>44.289613501385482</v>
      </c>
      <c r="I51" s="5">
        <f t="shared" si="4"/>
        <v>1511.5909044841464</v>
      </c>
      <c r="J51" s="5">
        <f t="shared" si="5"/>
        <v>308.34374769781004</v>
      </c>
      <c r="K51" s="5"/>
      <c r="L51" s="5">
        <f t="shared" si="6"/>
        <v>7392.2488889739052</v>
      </c>
      <c r="M51" s="5">
        <f t="shared" si="11"/>
        <v>17.267025193228253</v>
      </c>
      <c r="N51" s="6">
        <f t="shared" si="7"/>
        <v>16.546787097942538</v>
      </c>
    </row>
    <row r="52" spans="1:14" x14ac:dyDescent="0.5">
      <c r="A52" s="7">
        <f t="shared" si="8"/>
        <v>6.72749994932561</v>
      </c>
      <c r="B52" s="7">
        <f t="shared" si="12"/>
        <v>470.9249964527927</v>
      </c>
      <c r="C52" s="5">
        <f t="shared" si="0"/>
        <v>2098.8319847571438</v>
      </c>
      <c r="D52" s="5">
        <f t="shared" si="1"/>
        <v>45.083249680751337</v>
      </c>
      <c r="E52" s="5">
        <f t="shared" si="2"/>
        <v>228.73499827707073</v>
      </c>
      <c r="F52" s="5">
        <f t="shared" si="9"/>
        <v>1523.1399890543316</v>
      </c>
      <c r="G52" s="5">
        <f t="shared" si="3"/>
        <v>2446.4249863179148</v>
      </c>
      <c r="H52" s="5">
        <f t="shared" si="10"/>
        <v>46.081574851524039</v>
      </c>
      <c r="I52" s="5">
        <f t="shared" si="4"/>
        <v>1572.7499949325611</v>
      </c>
      <c r="J52" s="5">
        <f t="shared" si="5"/>
        <v>339.17812246759115</v>
      </c>
      <c r="K52" s="5"/>
      <c r="L52" s="5">
        <f t="shared" si="6"/>
        <v>7961.0467778712973</v>
      </c>
      <c r="M52" s="5">
        <f t="shared" si="11"/>
        <v>16.905126799038673</v>
      </c>
      <c r="N52" s="6">
        <f t="shared" si="7"/>
        <v>16.184888703752957</v>
      </c>
    </row>
    <row r="53" spans="1:14" x14ac:dyDescent="0.5">
      <c r="A53" s="7">
        <f t="shared" si="8"/>
        <v>7.4002499442581717</v>
      </c>
      <c r="B53" s="7">
        <f t="shared" si="12"/>
        <v>518.017496098072</v>
      </c>
      <c r="C53" s="5">
        <f t="shared" si="0"/>
        <v>2301.1951832328582</v>
      </c>
      <c r="D53" s="5">
        <f t="shared" si="1"/>
        <v>49.321574648826484</v>
      </c>
      <c r="E53" s="5">
        <f t="shared" si="2"/>
        <v>251.60849810477782</v>
      </c>
      <c r="F53" s="5">
        <f t="shared" si="9"/>
        <v>1668.4539879597651</v>
      </c>
      <c r="G53" s="5">
        <f t="shared" si="3"/>
        <v>2628.0674849497063</v>
      </c>
      <c r="H53" s="5">
        <f t="shared" si="10"/>
        <v>48.052732336676442</v>
      </c>
      <c r="I53" s="5">
        <f t="shared" si="4"/>
        <v>1640.0249944258171</v>
      </c>
      <c r="J53" s="5">
        <f t="shared" si="5"/>
        <v>373.09593471435028</v>
      </c>
      <c r="K53" s="5"/>
      <c r="L53" s="5">
        <f t="shared" si="6"/>
        <v>8586.7244556584283</v>
      </c>
      <c r="M53" s="5">
        <f t="shared" si="11"/>
        <v>16.576128258866326</v>
      </c>
      <c r="N53" s="6">
        <f t="shared" si="7"/>
        <v>15.855890163580611</v>
      </c>
    </row>
    <row r="54" spans="1:14" x14ac:dyDescent="0.5">
      <c r="A54" s="7">
        <f t="shared" si="8"/>
        <v>8.1402749386839908</v>
      </c>
      <c r="B54" s="7">
        <f t="shared" si="12"/>
        <v>569.8192457078793</v>
      </c>
      <c r="C54" s="5">
        <f t="shared" si="0"/>
        <v>2523.794701556144</v>
      </c>
      <c r="D54" s="5">
        <f t="shared" si="1"/>
        <v>53.983732113709138</v>
      </c>
      <c r="E54" s="5">
        <f t="shared" si="2"/>
        <v>276.76934791525565</v>
      </c>
      <c r="F54" s="5">
        <f t="shared" si="9"/>
        <v>1828.2993867557416</v>
      </c>
      <c r="G54" s="5">
        <f t="shared" si="3"/>
        <v>2827.8742334446774</v>
      </c>
      <c r="H54" s="5">
        <f t="shared" si="10"/>
        <v>50.22100557034409</v>
      </c>
      <c r="I54" s="5">
        <f t="shared" si="4"/>
        <v>1714.027493868399</v>
      </c>
      <c r="J54" s="5">
        <f t="shared" si="5"/>
        <v>410.40552818578539</v>
      </c>
      <c r="K54" s="5"/>
      <c r="L54" s="5">
        <f t="shared" si="6"/>
        <v>9274.9699012242709</v>
      </c>
      <c r="M54" s="5">
        <f t="shared" si="11"/>
        <v>16.277038676891461</v>
      </c>
      <c r="N54" s="6">
        <f t="shared" si="7"/>
        <v>15.556800581605748</v>
      </c>
    </row>
    <row r="55" spans="1:14" x14ac:dyDescent="0.5">
      <c r="A55" s="7">
        <f t="shared" si="8"/>
        <v>8.9543024325523906</v>
      </c>
      <c r="B55" s="7">
        <f t="shared" si="12"/>
        <v>626.80117027866731</v>
      </c>
      <c r="C55" s="5">
        <f t="shared" si="0"/>
        <v>2768.6541717117589</v>
      </c>
      <c r="D55" s="5">
        <f t="shared" si="1"/>
        <v>59.112105325080051</v>
      </c>
      <c r="E55" s="5">
        <f t="shared" si="2"/>
        <v>304.44628270678129</v>
      </c>
      <c r="F55" s="5">
        <f t="shared" si="9"/>
        <v>2004.1293254313161</v>
      </c>
      <c r="G55" s="5">
        <f t="shared" si="3"/>
        <v>3047.6616567891451</v>
      </c>
      <c r="H55" s="5">
        <f t="shared" si="10"/>
        <v>52.606106127378496</v>
      </c>
      <c r="I55" s="5">
        <f t="shared" si="4"/>
        <v>1795.430243255239</v>
      </c>
      <c r="J55" s="5">
        <f t="shared" si="5"/>
        <v>451.44608100436398</v>
      </c>
      <c r="K55" s="5"/>
      <c r="L55" s="5">
        <f t="shared" si="6"/>
        <v>10032.0398913467</v>
      </c>
      <c r="M55" s="5">
        <f t="shared" si="11"/>
        <v>16.005139056914317</v>
      </c>
      <c r="N55" s="6">
        <f t="shared" si="7"/>
        <v>15.284900961628603</v>
      </c>
    </row>
    <row r="56" spans="1:14" x14ac:dyDescent="0.5">
      <c r="A56" s="7">
        <f t="shared" si="8"/>
        <v>9.8497326758076298</v>
      </c>
      <c r="B56" s="7">
        <f t="shared" si="12"/>
        <v>689.48128730653411</v>
      </c>
      <c r="C56" s="5">
        <f t="shared" si="0"/>
        <v>3037.9995888829353</v>
      </c>
      <c r="D56" s="5">
        <f t="shared" si="1"/>
        <v>64.753315857588063</v>
      </c>
      <c r="E56" s="5">
        <f t="shared" si="2"/>
        <v>334.89091097745944</v>
      </c>
      <c r="F56" s="5">
        <f t="shared" si="9"/>
        <v>2197.5422579744481</v>
      </c>
      <c r="G56" s="5">
        <f t="shared" si="3"/>
        <v>3289.4278224680602</v>
      </c>
      <c r="H56" s="5">
        <f t="shared" si="10"/>
        <v>55.229716740116359</v>
      </c>
      <c r="I56" s="5">
        <f t="shared" si="4"/>
        <v>1884.9732675807631</v>
      </c>
      <c r="J56" s="5">
        <f t="shared" si="5"/>
        <v>496.59068910480045</v>
      </c>
      <c r="K56" s="5"/>
      <c r="L56" s="5">
        <f t="shared" si="6"/>
        <v>10864.81688048137</v>
      </c>
      <c r="M56" s="5">
        <f t="shared" si="11"/>
        <v>15.757957584207821</v>
      </c>
      <c r="N56" s="6">
        <f t="shared" si="7"/>
        <v>15.037719488922107</v>
      </c>
    </row>
    <row r="57" spans="1:14" x14ac:dyDescent="0.5">
      <c r="A57" s="7">
        <f t="shared" si="8"/>
        <v>10.834705943388395</v>
      </c>
      <c r="B57" s="7">
        <f t="shared" si="12"/>
        <v>758.42941603718759</v>
      </c>
      <c r="C57" s="5">
        <f t="shared" si="0"/>
        <v>3334.2795477712293</v>
      </c>
      <c r="D57" s="5">
        <f t="shared" si="1"/>
        <v>70.958647443346877</v>
      </c>
      <c r="E57" s="5">
        <f t="shared" si="2"/>
        <v>368.38000207520543</v>
      </c>
      <c r="F57" s="5">
        <f t="shared" si="9"/>
        <v>2410.2964837718932</v>
      </c>
      <c r="G57" s="5">
        <f t="shared" si="3"/>
        <v>3555.3706047148662</v>
      </c>
      <c r="H57" s="5">
        <f t="shared" si="10"/>
        <v>58.115688414127987</v>
      </c>
      <c r="I57" s="5">
        <f t="shared" si="4"/>
        <v>1983.4705943388394</v>
      </c>
      <c r="J57" s="5">
        <f t="shared" si="5"/>
        <v>546.24975801528058</v>
      </c>
      <c r="K57" s="5"/>
      <c r="L57" s="5">
        <f t="shared" si="6"/>
        <v>11780.871568529508</v>
      </c>
      <c r="M57" s="5">
        <f t="shared" si="11"/>
        <v>15.533247154474642</v>
      </c>
      <c r="N57" s="6">
        <f t="shared" si="7"/>
        <v>14.813009059188927</v>
      </c>
    </row>
    <row r="58" spans="1:14" x14ac:dyDescent="0.5">
      <c r="A58" s="7">
        <f t="shared" si="8"/>
        <v>11.918176537727234</v>
      </c>
      <c r="B58" s="7">
        <f t="shared" si="12"/>
        <v>834.27235764090642</v>
      </c>
      <c r="C58" s="5">
        <f t="shared" si="0"/>
        <v>3660.1875025483523</v>
      </c>
      <c r="D58" s="5">
        <f t="shared" si="1"/>
        <v>77.784512187681571</v>
      </c>
      <c r="E58" s="5">
        <f t="shared" si="2"/>
        <v>405.21800228272599</v>
      </c>
      <c r="F58" s="5">
        <f t="shared" si="9"/>
        <v>2644.3261321490827</v>
      </c>
      <c r="G58" s="5">
        <f t="shared" si="3"/>
        <v>3847.9076651863534</v>
      </c>
      <c r="H58" s="5">
        <f t="shared" si="10"/>
        <v>61.290257255540787</v>
      </c>
      <c r="I58" s="5">
        <f t="shared" si="4"/>
        <v>2091.8176537727236</v>
      </c>
      <c r="J58" s="5">
        <f t="shared" si="5"/>
        <v>600.87473381680866</v>
      </c>
      <c r="K58" s="5"/>
      <c r="L58" s="5">
        <f t="shared" si="6"/>
        <v>12788.53172538246</v>
      </c>
      <c r="M58" s="5">
        <f t="shared" si="11"/>
        <v>15.328964945626296</v>
      </c>
      <c r="N58" s="6">
        <f t="shared" si="7"/>
        <v>14.608726850340583</v>
      </c>
    </row>
    <row r="59" spans="1:14" x14ac:dyDescent="0.5">
      <c r="A59" s="7">
        <f t="shared" si="8"/>
        <v>13.109994191499959</v>
      </c>
      <c r="B59" s="7">
        <f t="shared" si="12"/>
        <v>917.69959340499713</v>
      </c>
      <c r="C59" s="5">
        <f t="shared" si="0"/>
        <v>4018.6862528031879</v>
      </c>
      <c r="D59" s="5">
        <f t="shared" si="1"/>
        <v>85.292963406449744</v>
      </c>
      <c r="E59" s="5">
        <f t="shared" si="2"/>
        <v>445.73980251099863</v>
      </c>
      <c r="F59" s="5">
        <f t="shared" si="9"/>
        <v>2901.7587453639908</v>
      </c>
      <c r="G59" s="5">
        <f t="shared" si="3"/>
        <v>4169.6984317049883</v>
      </c>
      <c r="H59" s="5">
        <f t="shared" si="10"/>
        <v>64.78228298109488</v>
      </c>
      <c r="I59" s="5">
        <f t="shared" si="4"/>
        <v>2210.9994191499959</v>
      </c>
      <c r="J59" s="5">
        <f t="shared" si="5"/>
        <v>660.96220719848964</v>
      </c>
      <c r="K59" s="5"/>
      <c r="L59" s="5">
        <f t="shared" si="6"/>
        <v>13896.957897920707</v>
      </c>
      <c r="M59" s="5">
        <f t="shared" si="11"/>
        <v>15.143253846673257</v>
      </c>
      <c r="N59" s="6">
        <f t="shared" si="7"/>
        <v>14.423015751387542</v>
      </c>
    </row>
    <row r="60" spans="1:14" x14ac:dyDescent="0.5">
      <c r="A60" s="7">
        <f t="shared" si="8"/>
        <v>14.420993610649957</v>
      </c>
      <c r="B60" s="7">
        <f t="shared" si="12"/>
        <v>1009.4695527454969</v>
      </c>
      <c r="C60" s="5">
        <f t="shared" si="0"/>
        <v>4413.0348780835066</v>
      </c>
      <c r="D60" s="5">
        <f t="shared" si="1"/>
        <v>93.552259747094709</v>
      </c>
      <c r="E60" s="5">
        <f t="shared" si="2"/>
        <v>490.31378276209853</v>
      </c>
      <c r="F60" s="5">
        <f t="shared" si="9"/>
        <v>3184.9346199003903</v>
      </c>
      <c r="G60" s="5">
        <f t="shared" si="3"/>
        <v>4523.6682748754884</v>
      </c>
      <c r="H60" s="5">
        <f t="shared" si="10"/>
        <v>68.623511279204365</v>
      </c>
      <c r="I60" s="5">
        <f t="shared" si="4"/>
        <v>2342.0993610649957</v>
      </c>
      <c r="J60" s="5">
        <f t="shared" si="5"/>
        <v>727.05842791833868</v>
      </c>
      <c r="K60" s="5"/>
      <c r="L60" s="5">
        <f t="shared" si="6"/>
        <v>15116.226687712777</v>
      </c>
      <c r="M60" s="5">
        <f t="shared" si="11"/>
        <v>14.974425574897765</v>
      </c>
      <c r="N60" s="6">
        <f t="shared" si="7"/>
        <v>14.25418747961205</v>
      </c>
    </row>
    <row r="61" spans="1:14" x14ac:dyDescent="0.5">
      <c r="A61" s="7">
        <f t="shared" si="8"/>
        <v>15.863092971714952</v>
      </c>
      <c r="B61" s="7">
        <f t="shared" si="12"/>
        <v>1110.4165080200466</v>
      </c>
      <c r="C61" s="5">
        <f t="shared" si="0"/>
        <v>4846.8183658918579</v>
      </c>
      <c r="D61" s="5">
        <f t="shared" si="1"/>
        <v>102.63748572180421</v>
      </c>
      <c r="E61" s="5">
        <f t="shared" si="2"/>
        <v>539.34516103830833</v>
      </c>
      <c r="F61" s="5">
        <f t="shared" si="9"/>
        <v>3496.4280818904299</v>
      </c>
      <c r="G61" s="5">
        <f t="shared" si="3"/>
        <v>4913.0351023630374</v>
      </c>
      <c r="H61" s="5">
        <f t="shared" si="10"/>
        <v>72.848862407124813</v>
      </c>
      <c r="I61" s="5">
        <f t="shared" si="4"/>
        <v>2486.309297171495</v>
      </c>
      <c r="J61" s="5">
        <f t="shared" si="5"/>
        <v>799.76427071017247</v>
      </c>
      <c r="K61" s="5"/>
      <c r="L61" s="5">
        <f t="shared" si="6"/>
        <v>16457.422356484058</v>
      </c>
      <c r="M61" s="5">
        <f t="shared" si="11"/>
        <v>14.820945327829138</v>
      </c>
      <c r="N61" s="6">
        <f t="shared" si="7"/>
        <v>14.100707232543424</v>
      </c>
    </row>
    <row r="62" spans="1:14" x14ac:dyDescent="0.5">
      <c r="A62" s="7">
        <f t="shared" si="8"/>
        <v>17.449402268886448</v>
      </c>
      <c r="B62" s="7">
        <f t="shared" si="12"/>
        <v>1221.4581588220515</v>
      </c>
      <c r="C62" s="5">
        <f t="shared" si="0"/>
        <v>5323.9802024810442</v>
      </c>
      <c r="D62" s="5">
        <f t="shared" si="1"/>
        <v>112.63123429398463</v>
      </c>
      <c r="E62" s="5">
        <f t="shared" si="2"/>
        <v>593.27967714213924</v>
      </c>
      <c r="F62" s="5">
        <f t="shared" si="9"/>
        <v>3839.070890079473</v>
      </c>
      <c r="G62" s="5">
        <f t="shared" si="3"/>
        <v>5341.338612599342</v>
      </c>
      <c r="H62" s="5">
        <f t="shared" si="10"/>
        <v>77.496748647837293</v>
      </c>
      <c r="I62" s="5">
        <f t="shared" si="4"/>
        <v>2644.9402268886452</v>
      </c>
      <c r="J62" s="5">
        <f t="shared" si="5"/>
        <v>879.74069778118985</v>
      </c>
      <c r="K62" s="5"/>
      <c r="L62" s="5">
        <f t="shared" si="6"/>
        <v>17932.737592132467</v>
      </c>
      <c r="M62" s="5">
        <f t="shared" si="11"/>
        <v>14.681417830494023</v>
      </c>
      <c r="N62" s="6">
        <f t="shared" si="7"/>
        <v>13.961179735208308</v>
      </c>
    </row>
    <row r="63" spans="1:14" x14ac:dyDescent="0.5">
      <c r="A63" s="7">
        <f t="shared" si="8"/>
        <v>19.194342495775096</v>
      </c>
      <c r="B63" s="7">
        <f t="shared" si="12"/>
        <v>1343.6039747042566</v>
      </c>
      <c r="C63" s="5">
        <f t="shared" si="0"/>
        <v>5848.858222729149</v>
      </c>
      <c r="D63" s="5">
        <f t="shared" si="1"/>
        <v>123.62435772338308</v>
      </c>
      <c r="E63" s="5">
        <f t="shared" si="2"/>
        <v>652.6076448563532</v>
      </c>
      <c r="F63" s="5">
        <f t="shared" si="9"/>
        <v>4215.9779790874209</v>
      </c>
      <c r="G63" s="5">
        <f t="shared" si="3"/>
        <v>5812.4724738592759</v>
      </c>
      <c r="H63" s="5">
        <f t="shared" si="10"/>
        <v>82.609423512621021</v>
      </c>
      <c r="I63" s="5">
        <f t="shared" si="4"/>
        <v>2819.4342495775099</v>
      </c>
      <c r="J63" s="5">
        <f t="shared" si="5"/>
        <v>967.71476755930883</v>
      </c>
      <c r="K63" s="5"/>
      <c r="L63" s="5">
        <f t="shared" si="6"/>
        <v>19555.584351345711</v>
      </c>
      <c r="M63" s="5">
        <f t="shared" si="11"/>
        <v>14.554574651098461</v>
      </c>
      <c r="N63" s="6">
        <f t="shared" si="7"/>
        <v>13.834336555812747</v>
      </c>
    </row>
    <row r="64" spans="1:14" x14ac:dyDescent="0.5">
      <c r="A64" s="7">
        <f t="shared" si="8"/>
        <v>21.113776745352606</v>
      </c>
      <c r="B64" s="7">
        <f t="shared" si="12"/>
        <v>1477.9643721746825</v>
      </c>
      <c r="C64" s="5">
        <f t="shared" ref="C64:C88" si="13">$D$2+(B64-$H$22)*$D$2*$E$2/$H$22</f>
        <v>6426.2240450020645</v>
      </c>
      <c r="D64" s="5">
        <f t="shared" ref="D64:D88" si="14">$D$3+(B64-$H$22)*$D$3*$E$3/$H$22</f>
        <v>135.71679349572145</v>
      </c>
      <c r="E64" s="5">
        <f t="shared" ref="E64:E88" si="15">$D$6+(B64-$H$22)*$D$6*$E$6/$H$22</f>
        <v>717.86840934198869</v>
      </c>
      <c r="F64" s="5">
        <f t="shared" si="9"/>
        <v>4630.5757769961629</v>
      </c>
      <c r="G64" s="5">
        <f t="shared" ref="G64:G88" si="16">$D$10+(B64-$H$22)*$D$10*$E$10/$H$22</f>
        <v>6330.7197212452038</v>
      </c>
      <c r="H64" s="5">
        <f t="shared" si="10"/>
        <v>88.233365863883137</v>
      </c>
      <c r="I64" s="5">
        <f t="shared" ref="I64:I88" si="17">$D$19+(B64-$H$22)*$D$19*$E$19/$H$22</f>
        <v>3011.3776745352607</v>
      </c>
      <c r="J64" s="5">
        <f t="shared" ref="J64:J88" si="18">$D$18+(B64-$H$22)*$D$18*$E$18/$H$22</f>
        <v>1064.4862443152397</v>
      </c>
      <c r="K64" s="5"/>
      <c r="L64" s="5">
        <f t="shared" ref="L64:L88" si="19">SUM(C64:I64)</f>
        <v>21340.715786480287</v>
      </c>
      <c r="M64" s="5">
        <f t="shared" si="11"/>
        <v>14.439262669829771</v>
      </c>
      <c r="N64" s="6">
        <f t="shared" ref="N64:N88" si="20">(L64-J64)/B64</f>
        <v>13.719024574544058</v>
      </c>
    </row>
    <row r="65" spans="1:14" x14ac:dyDescent="0.5">
      <c r="A65" s="7">
        <f t="shared" ref="A65:A88" si="21">B65/$B$32</f>
        <v>23.225154419887868</v>
      </c>
      <c r="B65" s="7">
        <f t="shared" si="12"/>
        <v>1625.7608093921508</v>
      </c>
      <c r="C65" s="5">
        <f t="shared" si="13"/>
        <v>7061.3264495022722</v>
      </c>
      <c r="D65" s="5">
        <f t="shared" si="14"/>
        <v>149.01847284529359</v>
      </c>
      <c r="E65" s="5">
        <f t="shared" si="15"/>
        <v>789.65525027618753</v>
      </c>
      <c r="F65" s="5">
        <f t="shared" si="9"/>
        <v>5086.6333546957794</v>
      </c>
      <c r="G65" s="5">
        <f t="shared" si="16"/>
        <v>6900.7916933697252</v>
      </c>
      <c r="H65" s="5">
        <f t="shared" si="10"/>
        <v>94.419702450271444</v>
      </c>
      <c r="I65" s="5">
        <f t="shared" si="17"/>
        <v>3222.5154419887867</v>
      </c>
      <c r="J65" s="5">
        <f t="shared" si="18"/>
        <v>1170.9348687467639</v>
      </c>
      <c r="K65" s="5"/>
      <c r="L65" s="5">
        <f t="shared" si="19"/>
        <v>23304.360365128316</v>
      </c>
      <c r="M65" s="5">
        <f t="shared" si="11"/>
        <v>14.334433595949141</v>
      </c>
      <c r="N65" s="6">
        <f t="shared" si="20"/>
        <v>13.614195500663428</v>
      </c>
    </row>
    <row r="66" spans="1:14" x14ac:dyDescent="0.5">
      <c r="A66" s="7">
        <f t="shared" si="21"/>
        <v>25.547669861876656</v>
      </c>
      <c r="B66" s="7">
        <f t="shared" si="12"/>
        <v>1788.336890331366</v>
      </c>
      <c r="C66" s="5">
        <f t="shared" si="13"/>
        <v>7759.9390944524994</v>
      </c>
      <c r="D66" s="5">
        <f t="shared" si="14"/>
        <v>163.65032012982294</v>
      </c>
      <c r="E66" s="5">
        <f t="shared" si="15"/>
        <v>868.62077530380645</v>
      </c>
      <c r="F66" s="5">
        <f t="shared" si="9"/>
        <v>5588.2966901653581</v>
      </c>
      <c r="G66" s="5">
        <f t="shared" si="16"/>
        <v>7527.8708627066972</v>
      </c>
      <c r="H66" s="5">
        <f t="shared" si="10"/>
        <v>101.22467269529859</v>
      </c>
      <c r="I66" s="5">
        <f t="shared" si="17"/>
        <v>3454.7669861876661</v>
      </c>
      <c r="J66" s="5">
        <f t="shared" si="18"/>
        <v>1288.0283556214404</v>
      </c>
      <c r="K66" s="5"/>
      <c r="L66" s="5">
        <f t="shared" si="19"/>
        <v>25464.36940164115</v>
      </c>
      <c r="M66" s="5">
        <f t="shared" si="11"/>
        <v>14.239134437875844</v>
      </c>
      <c r="N66" s="6">
        <f t="shared" si="20"/>
        <v>13.518896342590129</v>
      </c>
    </row>
    <row r="67" spans="1:14" x14ac:dyDescent="0.5">
      <c r="A67" s="7">
        <f t="shared" si="21"/>
        <v>28.102436848064325</v>
      </c>
      <c r="B67" s="7">
        <f t="shared" si="12"/>
        <v>1967.1705793645028</v>
      </c>
      <c r="C67" s="5">
        <f t="shared" si="13"/>
        <v>8528.4130038977491</v>
      </c>
      <c r="D67" s="5">
        <f t="shared" si="14"/>
        <v>179.74535214280525</v>
      </c>
      <c r="E67" s="5">
        <f t="shared" si="15"/>
        <v>955.48285283418704</v>
      </c>
      <c r="F67" s="5">
        <f t="shared" si="9"/>
        <v>6140.1263591818952</v>
      </c>
      <c r="G67" s="5">
        <f t="shared" si="16"/>
        <v>8217.6579489773685</v>
      </c>
      <c r="H67" s="5">
        <f t="shared" si="10"/>
        <v>108.71013996482847</v>
      </c>
      <c r="I67" s="5">
        <f t="shared" si="17"/>
        <v>3710.2436848064326</v>
      </c>
      <c r="J67" s="5">
        <f t="shared" si="18"/>
        <v>1416.8311911835845</v>
      </c>
      <c r="K67" s="5"/>
      <c r="L67" s="5">
        <f t="shared" si="19"/>
        <v>27840.379341805263</v>
      </c>
      <c r="M67" s="5">
        <f t="shared" si="11"/>
        <v>14.152498839627388</v>
      </c>
      <c r="N67" s="6">
        <f t="shared" si="20"/>
        <v>13.432260744341674</v>
      </c>
    </row>
    <row r="68" spans="1:14" x14ac:dyDescent="0.5">
      <c r="A68" s="7">
        <f t="shared" si="21"/>
        <v>30.912680532870763</v>
      </c>
      <c r="B68" s="7">
        <f t="shared" si="12"/>
        <v>2163.8876373009534</v>
      </c>
      <c r="C68" s="5">
        <f t="shared" si="13"/>
        <v>9373.7343042875254</v>
      </c>
      <c r="D68" s="5">
        <f t="shared" si="14"/>
        <v>197.4498873570858</v>
      </c>
      <c r="E68" s="5">
        <f t="shared" si="15"/>
        <v>1051.0311381176061</v>
      </c>
      <c r="F68" s="5">
        <f t="shared" si="9"/>
        <v>6747.1389951000847</v>
      </c>
      <c r="G68" s="5">
        <f t="shared" si="16"/>
        <v>8976.4237438751043</v>
      </c>
      <c r="H68" s="5">
        <f t="shared" si="10"/>
        <v>116.94415396131132</v>
      </c>
      <c r="I68" s="5">
        <f t="shared" si="17"/>
        <v>3991.2680532870763</v>
      </c>
      <c r="J68" s="5">
        <f t="shared" si="18"/>
        <v>1558.5143103019434</v>
      </c>
      <c r="K68" s="5"/>
      <c r="L68" s="5">
        <f t="shared" si="19"/>
        <v>30453.990275985794</v>
      </c>
      <c r="M68" s="5">
        <f t="shared" si="11"/>
        <v>14.073739204856068</v>
      </c>
      <c r="N68" s="6">
        <f t="shared" si="20"/>
        <v>13.353501109570352</v>
      </c>
    </row>
    <row r="69" spans="1:14" x14ac:dyDescent="0.5">
      <c r="A69" s="7">
        <f t="shared" si="21"/>
        <v>34.00394858615784</v>
      </c>
      <c r="B69" s="7">
        <f t="shared" si="12"/>
        <v>2380.2764010310489</v>
      </c>
      <c r="C69" s="5">
        <f t="shared" si="13"/>
        <v>10303.587734716279</v>
      </c>
      <c r="D69" s="5">
        <f t="shared" si="14"/>
        <v>216.92487609279439</v>
      </c>
      <c r="E69" s="5">
        <f t="shared" si="15"/>
        <v>1156.1342519293667</v>
      </c>
      <c r="F69" s="5">
        <f t="shared" si="9"/>
        <v>7414.8528946100942</v>
      </c>
      <c r="G69" s="5">
        <f t="shared" si="16"/>
        <v>9811.0661182626172</v>
      </c>
      <c r="H69" s="5">
        <f t="shared" si="10"/>
        <v>126.00156935744248</v>
      </c>
      <c r="I69" s="5">
        <f t="shared" si="17"/>
        <v>4300.394858615784</v>
      </c>
      <c r="J69" s="5">
        <f t="shared" si="18"/>
        <v>1714.3657413321375</v>
      </c>
      <c r="K69" s="5"/>
      <c r="L69" s="5">
        <f t="shared" si="19"/>
        <v>33328.962303584376</v>
      </c>
      <c r="M69" s="5">
        <f t="shared" si="11"/>
        <v>14.00213953688214</v>
      </c>
      <c r="N69" s="6">
        <f t="shared" si="20"/>
        <v>13.281901441596425</v>
      </c>
    </row>
    <row r="70" spans="1:14" x14ac:dyDescent="0.5">
      <c r="A70" s="7">
        <f t="shared" si="21"/>
        <v>37.40434344477363</v>
      </c>
      <c r="B70" s="7">
        <f t="shared" si="12"/>
        <v>2618.304041134154</v>
      </c>
      <c r="C70" s="5">
        <f t="shared" si="13"/>
        <v>11326.426508187908</v>
      </c>
      <c r="D70" s="5">
        <f t="shared" si="14"/>
        <v>238.34736370207384</v>
      </c>
      <c r="E70" s="5">
        <f t="shared" si="15"/>
        <v>1271.7476771223035</v>
      </c>
      <c r="F70" s="5">
        <f t="shared" si="9"/>
        <v>8149.3381840711036</v>
      </c>
      <c r="G70" s="5">
        <f t="shared" si="16"/>
        <v>10729.172730088882</v>
      </c>
      <c r="H70" s="5">
        <f t="shared" si="10"/>
        <v>135.96472629318674</v>
      </c>
      <c r="I70" s="5">
        <f t="shared" si="17"/>
        <v>4640.4343444773622</v>
      </c>
      <c r="J70" s="5">
        <f t="shared" si="18"/>
        <v>1885.8023154653515</v>
      </c>
      <c r="K70" s="5"/>
      <c r="L70" s="5">
        <f t="shared" si="19"/>
        <v>36491.431533942814</v>
      </c>
      <c r="M70" s="5">
        <f t="shared" si="11"/>
        <v>13.937048929633113</v>
      </c>
      <c r="N70" s="6">
        <f t="shared" si="20"/>
        <v>13.216810834347399</v>
      </c>
    </row>
    <row r="71" spans="1:14" x14ac:dyDescent="0.5">
      <c r="A71" s="7">
        <f t="shared" si="21"/>
        <v>41.144777789250995</v>
      </c>
      <c r="B71" s="7">
        <f t="shared" si="12"/>
        <v>2880.1344452475696</v>
      </c>
      <c r="C71" s="5">
        <f t="shared" si="13"/>
        <v>12451.549159006701</v>
      </c>
      <c r="D71" s="5">
        <f t="shared" si="14"/>
        <v>261.91210007228119</v>
      </c>
      <c r="E71" s="5">
        <f t="shared" si="15"/>
        <v>1398.9224448345337</v>
      </c>
      <c r="F71" s="5">
        <f t="shared" si="9"/>
        <v>8957.2720024782157</v>
      </c>
      <c r="G71" s="5">
        <f t="shared" si="16"/>
        <v>11739.090003097768</v>
      </c>
      <c r="H71" s="5">
        <f t="shared" si="10"/>
        <v>146.92419892250541</v>
      </c>
      <c r="I71" s="5">
        <f t="shared" si="17"/>
        <v>5014.4777789251002</v>
      </c>
      <c r="J71" s="5">
        <f t="shared" si="18"/>
        <v>2074.3825470118868</v>
      </c>
      <c r="K71" s="5"/>
      <c r="L71" s="5">
        <f t="shared" si="19"/>
        <v>39970.147687337107</v>
      </c>
      <c r="M71" s="5">
        <f t="shared" si="11"/>
        <v>13.877875650315818</v>
      </c>
      <c r="N71" s="6">
        <f t="shared" si="20"/>
        <v>13.157637555030105</v>
      </c>
    </row>
    <row r="72" spans="1:14" x14ac:dyDescent="0.5">
      <c r="A72" s="7">
        <f t="shared" si="21"/>
        <v>45.259255568176094</v>
      </c>
      <c r="B72" s="7">
        <f t="shared" si="12"/>
        <v>3168.1478897723268</v>
      </c>
      <c r="C72" s="5">
        <f t="shared" si="13"/>
        <v>13689.184074907371</v>
      </c>
      <c r="D72" s="5">
        <f t="shared" si="14"/>
        <v>287.83331007950943</v>
      </c>
      <c r="E72" s="5">
        <f t="shared" si="15"/>
        <v>1538.8146893179874</v>
      </c>
      <c r="F72" s="5">
        <f t="shared" si="9"/>
        <v>9845.9992027260359</v>
      </c>
      <c r="G72" s="5">
        <f t="shared" si="16"/>
        <v>12849.999003407545</v>
      </c>
      <c r="H72" s="5">
        <f t="shared" si="10"/>
        <v>158.97961881475595</v>
      </c>
      <c r="I72" s="5">
        <f t="shared" si="17"/>
        <v>5425.9255568176104</v>
      </c>
      <c r="J72" s="5">
        <f t="shared" si="18"/>
        <v>2281.8208017130755</v>
      </c>
      <c r="K72" s="5"/>
      <c r="L72" s="5">
        <f t="shared" si="19"/>
        <v>43796.735456070819</v>
      </c>
      <c r="M72" s="5">
        <f t="shared" si="11"/>
        <v>13.824081760027367</v>
      </c>
      <c r="N72" s="6">
        <f t="shared" si="20"/>
        <v>13.103843664741653</v>
      </c>
    </row>
    <row r="73" spans="1:14" x14ac:dyDescent="0.5">
      <c r="A73" s="7">
        <f t="shared" si="21"/>
        <v>49.785181124993713</v>
      </c>
      <c r="B73" s="7">
        <f t="shared" si="12"/>
        <v>3484.9626787495599</v>
      </c>
      <c r="C73" s="5">
        <f t="shared" si="13"/>
        <v>15050.582482398109</v>
      </c>
      <c r="D73" s="5">
        <f t="shared" si="14"/>
        <v>316.3466410874604</v>
      </c>
      <c r="E73" s="5">
        <f t="shared" si="15"/>
        <v>1692.6961582497861</v>
      </c>
      <c r="F73" s="5">
        <f t="shared" si="9"/>
        <v>10823.599122998643</v>
      </c>
      <c r="G73" s="5">
        <f t="shared" si="16"/>
        <v>14071.998903748301</v>
      </c>
      <c r="H73" s="5">
        <f t="shared" si="10"/>
        <v>172.24058069623158</v>
      </c>
      <c r="I73" s="5">
        <f t="shared" si="17"/>
        <v>5878.5181124993715</v>
      </c>
      <c r="J73" s="5">
        <f t="shared" si="18"/>
        <v>2510.0028818843834</v>
      </c>
      <c r="K73" s="5"/>
      <c r="L73" s="5">
        <f t="shared" si="19"/>
        <v>48005.982001677905</v>
      </c>
      <c r="M73" s="5">
        <f t="shared" si="11"/>
        <v>13.775178223401502</v>
      </c>
      <c r="N73" s="6">
        <f t="shared" si="20"/>
        <v>13.054940128115788</v>
      </c>
    </row>
    <row r="74" spans="1:14" x14ac:dyDescent="0.5">
      <c r="A74" s="7">
        <f t="shared" si="21"/>
        <v>54.763699237493086</v>
      </c>
      <c r="B74" s="7">
        <f t="shared" si="12"/>
        <v>3833.4589466245161</v>
      </c>
      <c r="C74" s="5">
        <f t="shared" si="13"/>
        <v>16548.120730637922</v>
      </c>
      <c r="D74" s="5">
        <f t="shared" si="14"/>
        <v>347.71130519620641</v>
      </c>
      <c r="E74" s="5">
        <f t="shared" si="15"/>
        <v>1861.965774074765</v>
      </c>
      <c r="F74" s="5">
        <f t="shared" si="9"/>
        <v>11898.959035298507</v>
      </c>
      <c r="G74" s="5">
        <f t="shared" si="16"/>
        <v>15416.198794123133</v>
      </c>
      <c r="H74" s="5">
        <f t="shared" si="10"/>
        <v>186.82763876585472</v>
      </c>
      <c r="I74" s="5">
        <f t="shared" si="17"/>
        <v>6376.3699237493092</v>
      </c>
      <c r="J74" s="5">
        <f t="shared" si="18"/>
        <v>2761.0031700728218</v>
      </c>
      <c r="K74" s="5"/>
      <c r="L74" s="5">
        <f t="shared" si="19"/>
        <v>52636.153201845693</v>
      </c>
      <c r="M74" s="5">
        <f t="shared" si="11"/>
        <v>13.730720462832533</v>
      </c>
      <c r="N74" s="6">
        <f t="shared" si="20"/>
        <v>13.010482367546819</v>
      </c>
    </row>
    <row r="75" spans="1:14" x14ac:dyDescent="0.5">
      <c r="A75" s="7">
        <f t="shared" si="21"/>
        <v>60.24006916124241</v>
      </c>
      <c r="B75" s="7">
        <f t="shared" si="12"/>
        <v>4216.8048412869684</v>
      </c>
      <c r="C75" s="5">
        <f t="shared" si="13"/>
        <v>18195.412803701718</v>
      </c>
      <c r="D75" s="5">
        <f t="shared" si="14"/>
        <v>382.21243571582716</v>
      </c>
      <c r="E75" s="5">
        <f t="shared" si="15"/>
        <v>2048.1623514822418</v>
      </c>
      <c r="F75" s="5">
        <f t="shared" si="9"/>
        <v>13081.854938828361</v>
      </c>
      <c r="G75" s="5">
        <f t="shared" si="16"/>
        <v>16894.81867353545</v>
      </c>
      <c r="H75" s="5">
        <f t="shared" si="10"/>
        <v>202.87340264244023</v>
      </c>
      <c r="I75" s="5">
        <f t="shared" si="17"/>
        <v>6924.0069161242409</v>
      </c>
      <c r="J75" s="5">
        <f t="shared" si="18"/>
        <v>3037.1034870801045</v>
      </c>
      <c r="K75" s="5"/>
      <c r="L75" s="5">
        <f t="shared" si="19"/>
        <v>57729.341522030292</v>
      </c>
      <c r="M75" s="5">
        <f t="shared" si="11"/>
        <v>13.69030431686075</v>
      </c>
      <c r="N75" s="6">
        <f t="shared" si="20"/>
        <v>12.970066221575037</v>
      </c>
    </row>
    <row r="76" spans="1:14" x14ac:dyDescent="0.5">
      <c r="A76" s="7">
        <f t="shared" si="21"/>
        <v>66.264076077366653</v>
      </c>
      <c r="B76" s="7">
        <f t="shared" si="12"/>
        <v>4638.485325415666</v>
      </c>
      <c r="C76" s="5">
        <f t="shared" si="13"/>
        <v>20007.434084071891</v>
      </c>
      <c r="D76" s="5">
        <f t="shared" si="14"/>
        <v>420.16367928740988</v>
      </c>
      <c r="E76" s="5">
        <f t="shared" si="15"/>
        <v>2252.9785866304665</v>
      </c>
      <c r="F76" s="5">
        <f t="shared" si="9"/>
        <v>14383.040432711197</v>
      </c>
      <c r="G76" s="5">
        <f t="shared" si="16"/>
        <v>18521.300540888995</v>
      </c>
      <c r="H76" s="5">
        <f t="shared" si="10"/>
        <v>220.52374290668433</v>
      </c>
      <c r="I76" s="5">
        <f t="shared" si="17"/>
        <v>7526.4076077366663</v>
      </c>
      <c r="J76" s="5">
        <f t="shared" si="18"/>
        <v>3340.8138357881153</v>
      </c>
      <c r="K76" s="5"/>
      <c r="L76" s="5">
        <f t="shared" si="19"/>
        <v>63331.848674233304</v>
      </c>
      <c r="M76" s="5">
        <f t="shared" si="11"/>
        <v>13.653562365977299</v>
      </c>
      <c r="N76" s="6">
        <f t="shared" si="20"/>
        <v>12.933324270691585</v>
      </c>
    </row>
    <row r="77" spans="1:14" x14ac:dyDescent="0.5">
      <c r="A77" s="7">
        <f t="shared" si="21"/>
        <v>72.89048368510332</v>
      </c>
      <c r="B77" s="7">
        <f t="shared" si="12"/>
        <v>5102.3338579572328</v>
      </c>
      <c r="C77" s="5">
        <f t="shared" si="13"/>
        <v>22000.657492479084</v>
      </c>
      <c r="D77" s="5">
        <f t="shared" si="14"/>
        <v>461.91004721615087</v>
      </c>
      <c r="E77" s="5">
        <f t="shared" si="15"/>
        <v>2478.276445293513</v>
      </c>
      <c r="F77" s="5">
        <f t="shared" si="9"/>
        <v>15814.34447598232</v>
      </c>
      <c r="G77" s="5">
        <f t="shared" si="16"/>
        <v>20310.430594977897</v>
      </c>
      <c r="H77" s="5">
        <f t="shared" si="10"/>
        <v>239.93911719735269</v>
      </c>
      <c r="I77" s="5">
        <f t="shared" si="17"/>
        <v>8189.0483685103327</v>
      </c>
      <c r="J77" s="5">
        <f t="shared" si="18"/>
        <v>3674.8952193669274</v>
      </c>
      <c r="K77" s="5"/>
      <c r="L77" s="5">
        <f t="shared" si="19"/>
        <v>69494.606541656656</v>
      </c>
      <c r="M77" s="5">
        <f t="shared" si="11"/>
        <v>13.620160592446899</v>
      </c>
      <c r="N77" s="6">
        <f t="shared" si="20"/>
        <v>12.899922497161185</v>
      </c>
    </row>
    <row r="78" spans="1:14" x14ac:dyDescent="0.5">
      <c r="A78" s="7">
        <f t="shared" si="21"/>
        <v>80.17953205361367</v>
      </c>
      <c r="B78" s="7">
        <f t="shared" si="12"/>
        <v>5612.5672437529565</v>
      </c>
      <c r="C78" s="5">
        <f t="shared" si="13"/>
        <v>24193.203241726991</v>
      </c>
      <c r="D78" s="5">
        <f t="shared" si="14"/>
        <v>507.83105193776606</v>
      </c>
      <c r="E78" s="5">
        <f t="shared" si="15"/>
        <v>2726.1040898228648</v>
      </c>
      <c r="F78" s="5">
        <f t="shared" si="9"/>
        <v>17388.778923580554</v>
      </c>
      <c r="G78" s="5">
        <f t="shared" si="16"/>
        <v>22278.473654475689</v>
      </c>
      <c r="H78" s="5">
        <f t="shared" si="10"/>
        <v>261.29602891708805</v>
      </c>
      <c r="I78" s="5">
        <f t="shared" si="17"/>
        <v>8917.9532053613657</v>
      </c>
      <c r="J78" s="5">
        <f t="shared" si="18"/>
        <v>4042.3847413036201</v>
      </c>
      <c r="K78" s="5"/>
      <c r="L78" s="5">
        <f t="shared" si="19"/>
        <v>76273.640195822314</v>
      </c>
      <c r="M78" s="5">
        <f t="shared" si="11"/>
        <v>13.589795343782892</v>
      </c>
      <c r="N78" s="6">
        <f t="shared" si="20"/>
        <v>12.869557248497177</v>
      </c>
    </row>
    <row r="79" spans="1:14" x14ac:dyDescent="0.5">
      <c r="A79" s="7">
        <f t="shared" si="21"/>
        <v>88.19748525897505</v>
      </c>
      <c r="B79" s="7">
        <f t="shared" si="12"/>
        <v>6173.823968128253</v>
      </c>
      <c r="C79" s="5">
        <f t="shared" si="13"/>
        <v>26605.003565899697</v>
      </c>
      <c r="D79" s="5">
        <f t="shared" si="14"/>
        <v>558.34415713154272</v>
      </c>
      <c r="E79" s="5">
        <f t="shared" si="15"/>
        <v>2998.7144988051514</v>
      </c>
      <c r="F79" s="5">
        <f t="shared" si="9"/>
        <v>19120.656815938608</v>
      </c>
      <c r="G79" s="5">
        <f t="shared" si="16"/>
        <v>24443.321019923256</v>
      </c>
      <c r="H79" s="5">
        <f t="shared" si="10"/>
        <v>284.78863180879688</v>
      </c>
      <c r="I79" s="5">
        <f t="shared" si="17"/>
        <v>9719.7485258975048</v>
      </c>
      <c r="J79" s="5">
        <f t="shared" si="18"/>
        <v>4446.6232154339832</v>
      </c>
      <c r="K79" s="5"/>
      <c r="L79" s="5">
        <f t="shared" si="19"/>
        <v>83730.577215404555</v>
      </c>
      <c r="M79" s="5">
        <f t="shared" si="11"/>
        <v>13.562190572270163</v>
      </c>
      <c r="N79" s="6">
        <f t="shared" si="20"/>
        <v>12.841952476984448</v>
      </c>
    </row>
    <row r="80" spans="1:14" x14ac:dyDescent="0.5">
      <c r="A80" s="7">
        <f t="shared" si="21"/>
        <v>97.017233784872559</v>
      </c>
      <c r="B80" s="7">
        <f t="shared" si="12"/>
        <v>6791.2063649410793</v>
      </c>
      <c r="C80" s="5">
        <f t="shared" si="13"/>
        <v>29257.983922489668</v>
      </c>
      <c r="D80" s="5">
        <f t="shared" si="14"/>
        <v>613.90857284469712</v>
      </c>
      <c r="E80" s="5">
        <f t="shared" si="15"/>
        <v>3298.5859486856671</v>
      </c>
      <c r="F80" s="5">
        <f t="shared" si="9"/>
        <v>21025.722497532475</v>
      </c>
      <c r="G80" s="5">
        <f t="shared" si="16"/>
        <v>26824.653121915591</v>
      </c>
      <c r="H80" s="5">
        <f t="shared" si="10"/>
        <v>310.63049498967655</v>
      </c>
      <c r="I80" s="5">
        <f t="shared" si="17"/>
        <v>10601.723378487257</v>
      </c>
      <c r="J80" s="5">
        <f t="shared" si="18"/>
        <v>4891.2855369773824</v>
      </c>
      <c r="K80" s="5"/>
      <c r="L80" s="5">
        <f t="shared" si="19"/>
        <v>91933.207936945022</v>
      </c>
      <c r="M80" s="5">
        <f t="shared" si="11"/>
        <v>13.537095325440406</v>
      </c>
      <c r="N80" s="6">
        <f t="shared" si="20"/>
        <v>12.816857230154694</v>
      </c>
    </row>
    <row r="81" spans="1:14" x14ac:dyDescent="0.5">
      <c r="A81" s="7">
        <f t="shared" si="21"/>
        <v>106.71895716335982</v>
      </c>
      <c r="B81" s="7">
        <f t="shared" si="12"/>
        <v>7470.3270014351874</v>
      </c>
      <c r="C81" s="5">
        <f t="shared" si="13"/>
        <v>32176.262314738633</v>
      </c>
      <c r="D81" s="5">
        <f t="shared" si="14"/>
        <v>675.02943012916683</v>
      </c>
      <c r="E81" s="5">
        <f t="shared" si="15"/>
        <v>3628.4445435542339</v>
      </c>
      <c r="F81" s="5">
        <f t="shared" si="9"/>
        <v>23121.294747285719</v>
      </c>
      <c r="G81" s="5">
        <f t="shared" si="16"/>
        <v>29444.118434107149</v>
      </c>
      <c r="H81" s="5">
        <f t="shared" si="10"/>
        <v>339.05654448864431</v>
      </c>
      <c r="I81" s="5">
        <f t="shared" si="17"/>
        <v>11571.895716335983</v>
      </c>
      <c r="J81" s="5">
        <f t="shared" si="18"/>
        <v>5380.4140906751209</v>
      </c>
      <c r="K81" s="5"/>
      <c r="L81" s="5">
        <f t="shared" si="19"/>
        <v>100956.10173063954</v>
      </c>
      <c r="M81" s="5">
        <f t="shared" si="11"/>
        <v>13.514281464686086</v>
      </c>
      <c r="N81" s="6">
        <f t="shared" si="20"/>
        <v>12.79404336940037</v>
      </c>
    </row>
    <row r="82" spans="1:14" x14ac:dyDescent="0.5">
      <c r="A82" s="7">
        <f t="shared" si="21"/>
        <v>117.39085287969581</v>
      </c>
      <c r="B82" s="7">
        <f t="shared" si="12"/>
        <v>8217.3597015787072</v>
      </c>
      <c r="C82" s="5">
        <f t="shared" si="13"/>
        <v>35386.368546212507</v>
      </c>
      <c r="D82" s="5">
        <f t="shared" si="14"/>
        <v>742.26237314208356</v>
      </c>
      <c r="E82" s="5">
        <f t="shared" si="15"/>
        <v>3991.2889979096581</v>
      </c>
      <c r="F82" s="5">
        <f t="shared" si="9"/>
        <v>25426.424222014299</v>
      </c>
      <c r="G82" s="5">
        <f t="shared" si="16"/>
        <v>32325.530277517872</v>
      </c>
      <c r="H82" s="5">
        <f t="shared" si="10"/>
        <v>370.32519893750873</v>
      </c>
      <c r="I82" s="5">
        <f t="shared" si="17"/>
        <v>12639.085287969583</v>
      </c>
      <c r="J82" s="5">
        <f t="shared" si="18"/>
        <v>5918.4554997426339</v>
      </c>
      <c r="K82" s="5"/>
      <c r="L82" s="5">
        <f t="shared" si="19"/>
        <v>110881.28490370352</v>
      </c>
      <c r="M82" s="5">
        <f t="shared" si="11"/>
        <v>13.493541591273067</v>
      </c>
      <c r="N82" s="6">
        <f t="shared" si="20"/>
        <v>12.773303495987353</v>
      </c>
    </row>
    <row r="83" spans="1:14" x14ac:dyDescent="0.5">
      <c r="A83" s="7">
        <f t="shared" si="21"/>
        <v>129.12993816766541</v>
      </c>
      <c r="B83" s="7">
        <f t="shared" si="12"/>
        <v>9039.0956717365789</v>
      </c>
      <c r="C83" s="5">
        <f t="shared" si="13"/>
        <v>38917.485400833757</v>
      </c>
      <c r="D83" s="5">
        <f t="shared" si="14"/>
        <v>816.21861045629203</v>
      </c>
      <c r="E83" s="5">
        <f t="shared" si="15"/>
        <v>4390.4178977006241</v>
      </c>
      <c r="F83" s="5">
        <f t="shared" si="9"/>
        <v>27962.066644215727</v>
      </c>
      <c r="G83" s="5">
        <f t="shared" si="16"/>
        <v>35495.083305269662</v>
      </c>
      <c r="H83" s="5">
        <f t="shared" si="10"/>
        <v>404.72071883125966</v>
      </c>
      <c r="I83" s="5">
        <f t="shared" si="17"/>
        <v>13812.993816766542</v>
      </c>
      <c r="J83" s="5">
        <f t="shared" si="18"/>
        <v>6510.301049716898</v>
      </c>
      <c r="K83" s="5"/>
      <c r="L83" s="5">
        <f t="shared" si="19"/>
        <v>121798.98639407387</v>
      </c>
      <c r="M83" s="5">
        <f t="shared" si="11"/>
        <v>13.474687160897592</v>
      </c>
      <c r="N83" s="6">
        <f t="shared" si="20"/>
        <v>12.754449065611878</v>
      </c>
    </row>
    <row r="84" spans="1:14" x14ac:dyDescent="0.5">
      <c r="A84" s="7">
        <f t="shared" si="21"/>
        <v>142.04293198443199</v>
      </c>
      <c r="B84" s="7">
        <f t="shared" si="12"/>
        <v>9943.0052389102384</v>
      </c>
      <c r="C84" s="5">
        <f t="shared" si="13"/>
        <v>42801.713940917143</v>
      </c>
      <c r="D84" s="5">
        <f t="shared" si="14"/>
        <v>897.57047150192136</v>
      </c>
      <c r="E84" s="5">
        <f t="shared" si="15"/>
        <v>4829.4596874706867</v>
      </c>
      <c r="F84" s="5">
        <f t="shared" si="9"/>
        <v>30751.273308637305</v>
      </c>
      <c r="G84" s="5">
        <f t="shared" si="16"/>
        <v>38981.591635796634</v>
      </c>
      <c r="H84" s="5">
        <f t="shared" si="10"/>
        <v>442.55579071438569</v>
      </c>
      <c r="I84" s="5">
        <f t="shared" si="17"/>
        <v>15104.2931984432</v>
      </c>
      <c r="J84" s="5">
        <f t="shared" si="18"/>
        <v>7161.3311546885889</v>
      </c>
      <c r="K84" s="5"/>
      <c r="L84" s="5">
        <f t="shared" si="19"/>
        <v>133808.45803348126</v>
      </c>
      <c r="M84" s="5">
        <f t="shared" si="11"/>
        <v>13.457546769647159</v>
      </c>
      <c r="N84" s="6">
        <f t="shared" si="20"/>
        <v>12.737308674361445</v>
      </c>
    </row>
    <row r="85" spans="1:14" x14ac:dyDescent="0.5">
      <c r="A85" s="7">
        <f t="shared" si="21"/>
        <v>156.24722518287518</v>
      </c>
      <c r="B85" s="7">
        <f t="shared" si="12"/>
        <v>10937.305762801263</v>
      </c>
      <c r="C85" s="5">
        <f t="shared" si="13"/>
        <v>47074.365335008857</v>
      </c>
      <c r="D85" s="5">
        <f t="shared" si="14"/>
        <v>987.05751865211346</v>
      </c>
      <c r="E85" s="5">
        <f t="shared" si="15"/>
        <v>5312.4056562177566</v>
      </c>
      <c r="F85" s="5">
        <f t="shared" si="9"/>
        <v>33819.400639501044</v>
      </c>
      <c r="G85" s="5">
        <f t="shared" si="16"/>
        <v>42816.750799376299</v>
      </c>
      <c r="H85" s="5">
        <f t="shared" si="10"/>
        <v>484.1743697858243</v>
      </c>
      <c r="I85" s="5">
        <f t="shared" si="17"/>
        <v>16524.722518287519</v>
      </c>
      <c r="J85" s="5">
        <f t="shared" si="18"/>
        <v>7877.4642701574485</v>
      </c>
      <c r="K85" s="5"/>
      <c r="L85" s="5">
        <f t="shared" si="19"/>
        <v>147018.87683682941</v>
      </c>
      <c r="M85" s="5">
        <f t="shared" si="11"/>
        <v>13.441964595783134</v>
      </c>
      <c r="N85" s="6">
        <f t="shared" si="20"/>
        <v>12.721726500497418</v>
      </c>
    </row>
    <row r="86" spans="1:14" x14ac:dyDescent="0.5">
      <c r="A86" s="7">
        <f t="shared" si="21"/>
        <v>171.87194770116272</v>
      </c>
      <c r="B86" s="7">
        <f t="shared" si="12"/>
        <v>12031.036339081391</v>
      </c>
      <c r="C86" s="5">
        <f t="shared" si="13"/>
        <v>51774.281868509752</v>
      </c>
      <c r="D86" s="5">
        <f t="shared" si="14"/>
        <v>1085.4932705173251</v>
      </c>
      <c r="E86" s="5">
        <f t="shared" si="15"/>
        <v>5843.6462218395327</v>
      </c>
      <c r="F86" s="5">
        <f t="shared" si="9"/>
        <v>37194.340703451147</v>
      </c>
      <c r="G86" s="5">
        <f t="shared" si="16"/>
        <v>47035.425879313938</v>
      </c>
      <c r="H86" s="5">
        <f t="shared" si="10"/>
        <v>529.95480676440673</v>
      </c>
      <c r="I86" s="5">
        <f t="shared" si="17"/>
        <v>18087.194770116275</v>
      </c>
      <c r="J86" s="5">
        <f t="shared" si="18"/>
        <v>8665.2106971731937</v>
      </c>
      <c r="K86" s="5"/>
      <c r="L86" s="5">
        <f t="shared" si="19"/>
        <v>161550.33752051237</v>
      </c>
      <c r="M86" s="5">
        <f t="shared" si="11"/>
        <v>13.427798983179471</v>
      </c>
      <c r="N86" s="6">
        <f t="shared" si="20"/>
        <v>12.707560887893758</v>
      </c>
    </row>
    <row r="87" spans="1:14" x14ac:dyDescent="0.5">
      <c r="A87" s="7">
        <f t="shared" si="21"/>
        <v>189.05914247127902</v>
      </c>
      <c r="B87" s="7">
        <f t="shared" si="12"/>
        <v>13234.139972989531</v>
      </c>
      <c r="C87" s="5">
        <f t="shared" si="13"/>
        <v>56944.190055360734</v>
      </c>
      <c r="D87" s="5">
        <f t="shared" si="14"/>
        <v>1193.7725975690578</v>
      </c>
      <c r="E87" s="5">
        <f t="shared" si="15"/>
        <v>6428.0108440234862</v>
      </c>
      <c r="F87" s="5">
        <f t="shared" si="9"/>
        <v>40906.774773796264</v>
      </c>
      <c r="G87" s="5">
        <f t="shared" si="16"/>
        <v>51675.96846724533</v>
      </c>
      <c r="H87" s="5">
        <f t="shared" si="10"/>
        <v>580.31328744084749</v>
      </c>
      <c r="I87" s="5">
        <f t="shared" si="17"/>
        <v>19805.914247127901</v>
      </c>
      <c r="J87" s="5">
        <f t="shared" si="18"/>
        <v>9531.7317668905143</v>
      </c>
      <c r="K87" s="5"/>
      <c r="L87" s="5">
        <f t="shared" si="19"/>
        <v>177534.94427256362</v>
      </c>
      <c r="M87" s="5">
        <f t="shared" si="11"/>
        <v>13.41492115353978</v>
      </c>
      <c r="N87" s="6">
        <f t="shared" si="20"/>
        <v>12.694683058254066</v>
      </c>
    </row>
    <row r="88" spans="1:14" x14ac:dyDescent="0.5">
      <c r="A88" s="7">
        <f t="shared" si="21"/>
        <v>207.96505671840694</v>
      </c>
      <c r="B88" s="7">
        <f t="shared" si="12"/>
        <v>14557.553970288485</v>
      </c>
      <c r="C88" s="5">
        <f t="shared" si="13"/>
        <v>62631.089060896811</v>
      </c>
      <c r="D88" s="5">
        <f t="shared" si="14"/>
        <v>1312.8798573259637</v>
      </c>
      <c r="E88" s="5">
        <f t="shared" si="15"/>
        <v>7070.8119284258355</v>
      </c>
      <c r="F88" s="5">
        <f t="shared" si="9"/>
        <v>44990.452251175899</v>
      </c>
      <c r="G88" s="5">
        <f t="shared" si="16"/>
        <v>56780.56531396987</v>
      </c>
      <c r="H88" s="5">
        <f t="shared" si="10"/>
        <v>635.70761618493225</v>
      </c>
      <c r="I88" s="5">
        <f t="shared" si="17"/>
        <v>21696.505671840692</v>
      </c>
      <c r="J88" s="5">
        <f t="shared" si="18"/>
        <v>10484.904943579566</v>
      </c>
      <c r="K88" s="5"/>
      <c r="L88" s="5">
        <f t="shared" si="19"/>
        <v>195118.01169982</v>
      </c>
      <c r="M88" s="5">
        <f t="shared" si="11"/>
        <v>13.403214035685513</v>
      </c>
      <c r="N88" s="6">
        <f t="shared" si="20"/>
        <v>12.682975940399798</v>
      </c>
    </row>
    <row r="89" spans="1:14" x14ac:dyDescent="0.5">
      <c r="A89"/>
      <c r="B89"/>
      <c r="C89"/>
      <c r="D89"/>
    </row>
    <row r="90" spans="1:14" x14ac:dyDescent="0.5">
      <c r="A90"/>
      <c r="B90"/>
      <c r="C90"/>
      <c r="D90"/>
    </row>
    <row r="91" spans="1:14" x14ac:dyDescent="0.5">
      <c r="A91"/>
      <c r="B91"/>
      <c r="C91"/>
      <c r="D91"/>
    </row>
  </sheetData>
  <mergeCells count="12">
    <mergeCell ref="A12:A17"/>
    <mergeCell ref="D12:D17"/>
    <mergeCell ref="E12:E17"/>
    <mergeCell ref="A10:A11"/>
    <mergeCell ref="D10:D11"/>
    <mergeCell ref="A8:A9"/>
    <mergeCell ref="A3:A5"/>
    <mergeCell ref="D3:D5"/>
    <mergeCell ref="E3:E5"/>
    <mergeCell ref="A6:A7"/>
    <mergeCell ref="D6:D7"/>
    <mergeCell ref="E6:E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>
      <selection activeCell="A8" sqref="A8"/>
    </sheetView>
  </sheetViews>
  <sheetFormatPr defaultColWidth="8.8203125" defaultRowHeight="14.35" x14ac:dyDescent="0.5"/>
  <sheetData>
    <row r="1" spans="1:1" x14ac:dyDescent="0.5">
      <c r="A1" t="s">
        <v>38</v>
      </c>
    </row>
    <row r="2" spans="1:1" x14ac:dyDescent="0.5">
      <c r="A2" t="s">
        <v>37</v>
      </c>
    </row>
    <row r="3" spans="1:1" x14ac:dyDescent="0.5">
      <c r="A3" t="s">
        <v>39</v>
      </c>
    </row>
    <row r="4" spans="1:1" x14ac:dyDescent="0.5">
      <c r="A4" s="8" t="s">
        <v>40</v>
      </c>
    </row>
    <row r="6" spans="1:1" x14ac:dyDescent="0.5">
      <c r="A6" t="s">
        <v>41</v>
      </c>
    </row>
    <row r="8" spans="1:1" x14ac:dyDescent="0.5">
      <c r="A8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"/>
  <sheetViews>
    <sheetView workbookViewId="0">
      <selection activeCell="B17" sqref="B17"/>
    </sheetView>
  </sheetViews>
  <sheetFormatPr defaultColWidth="8.8203125" defaultRowHeight="14.35" x14ac:dyDescent="0.5"/>
  <cols>
    <col min="1" max="1" width="31" customWidth="1"/>
    <col min="2" max="2" width="49.17578125" customWidth="1"/>
    <col min="3" max="4" width="12.17578125" customWidth="1"/>
    <col min="5" max="5" width="9.8203125" style="12" customWidth="1"/>
    <col min="6" max="7" width="13.17578125" customWidth="1"/>
    <col min="8" max="8" width="19.64453125" customWidth="1"/>
    <col min="9" max="9" width="11.17578125" customWidth="1"/>
  </cols>
  <sheetData>
    <row r="1" spans="1:10" ht="14.7" thickBot="1" x14ac:dyDescent="0.55000000000000004">
      <c r="A1" s="9" t="s">
        <v>42</v>
      </c>
      <c r="B1" s="10" t="s">
        <v>43</v>
      </c>
      <c r="C1" s="10" t="s">
        <v>44</v>
      </c>
      <c r="D1" s="10" t="s">
        <v>47</v>
      </c>
      <c r="E1" s="13" t="s">
        <v>45</v>
      </c>
      <c r="F1" s="14" t="s">
        <v>55</v>
      </c>
      <c r="G1" s="14" t="s">
        <v>53</v>
      </c>
      <c r="H1" s="15" t="s">
        <v>58</v>
      </c>
    </row>
    <row r="2" spans="1:10" x14ac:dyDescent="0.5">
      <c r="A2" t="s">
        <v>63</v>
      </c>
      <c r="B2" t="s">
        <v>52</v>
      </c>
      <c r="C2" t="s">
        <v>21</v>
      </c>
      <c r="D2">
        <v>15</v>
      </c>
      <c r="E2" s="12">
        <f>D2/60*VLOOKUP(C2,'Listino orario'!A:B,2,FALSE)</f>
        <v>2.5</v>
      </c>
      <c r="F2">
        <v>1</v>
      </c>
      <c r="G2">
        <f>1/F2</f>
        <v>1</v>
      </c>
      <c r="H2" s="12">
        <f>E2*G2</f>
        <v>2.5</v>
      </c>
    </row>
    <row r="3" spans="1:10" x14ac:dyDescent="0.5">
      <c r="A3" t="s">
        <v>63</v>
      </c>
      <c r="B3" t="s">
        <v>54</v>
      </c>
      <c r="C3" t="s">
        <v>21</v>
      </c>
      <c r="D3">
        <v>30</v>
      </c>
      <c r="E3" s="12">
        <f>D3/60*VLOOKUP(C3,'Listino orario'!A:B,2,FALSE)</f>
        <v>5</v>
      </c>
      <c r="F3">
        <v>1</v>
      </c>
      <c r="G3">
        <f t="shared" ref="G3:G15" si="0">1/F3</f>
        <v>1</v>
      </c>
      <c r="H3" s="12">
        <f t="shared" ref="H3:H15" si="1">E3*G3</f>
        <v>5</v>
      </c>
      <c r="J3" t="s">
        <v>64</v>
      </c>
    </row>
    <row r="4" spans="1:10" x14ac:dyDescent="0.5">
      <c r="A4" t="s">
        <v>63</v>
      </c>
      <c r="B4" t="s">
        <v>65</v>
      </c>
      <c r="C4" t="s">
        <v>21</v>
      </c>
      <c r="D4">
        <v>30</v>
      </c>
      <c r="E4" s="12">
        <f>D4/60*VLOOKUP(C4,'Listino orario'!A:B,2,FALSE)</f>
        <v>5</v>
      </c>
      <c r="F4">
        <v>1</v>
      </c>
      <c r="G4">
        <f t="shared" si="0"/>
        <v>1</v>
      </c>
      <c r="H4" s="12">
        <f t="shared" si="1"/>
        <v>5</v>
      </c>
      <c r="J4" t="s">
        <v>76</v>
      </c>
    </row>
    <row r="5" spans="1:10" x14ac:dyDescent="0.5">
      <c r="A5" t="s">
        <v>63</v>
      </c>
      <c r="B5" t="s">
        <v>66</v>
      </c>
      <c r="C5" t="s">
        <v>21</v>
      </c>
      <c r="D5">
        <v>20</v>
      </c>
      <c r="E5" s="12">
        <f>D5/60*VLOOKUP(C5,'Listino orario'!A:B,2,FALSE)</f>
        <v>3.333333333333333</v>
      </c>
      <c r="F5">
        <v>1</v>
      </c>
      <c r="G5">
        <f t="shared" si="0"/>
        <v>1</v>
      </c>
      <c r="H5" s="12">
        <f t="shared" si="1"/>
        <v>3.333333333333333</v>
      </c>
    </row>
    <row r="6" spans="1:10" x14ac:dyDescent="0.5">
      <c r="A6" t="s">
        <v>63</v>
      </c>
      <c r="B6" t="s">
        <v>59</v>
      </c>
      <c r="C6" t="s">
        <v>21</v>
      </c>
      <c r="D6">
        <v>10</v>
      </c>
      <c r="E6" s="12">
        <f>D6/60*VLOOKUP(C6,'Listino orario'!A:B,2,FALSE)</f>
        <v>1.6666666666666665</v>
      </c>
      <c r="F6">
        <v>1</v>
      </c>
      <c r="G6">
        <f t="shared" si="0"/>
        <v>1</v>
      </c>
      <c r="H6" s="12">
        <f t="shared" si="1"/>
        <v>1.6666666666666665</v>
      </c>
    </row>
    <row r="7" spans="1:10" x14ac:dyDescent="0.5">
      <c r="A7" t="s">
        <v>56</v>
      </c>
      <c r="B7" t="s">
        <v>52</v>
      </c>
      <c r="C7" t="s">
        <v>21</v>
      </c>
      <c r="D7">
        <v>1</v>
      </c>
      <c r="E7" s="12">
        <f>D7/60*VLOOKUP(C7,'Listino orario'!A:B,2,FALSE)</f>
        <v>0.16666666666666666</v>
      </c>
      <c r="F7">
        <v>4</v>
      </c>
      <c r="G7">
        <f t="shared" si="0"/>
        <v>0.25</v>
      </c>
      <c r="H7" s="12">
        <f t="shared" si="1"/>
        <v>4.1666666666666664E-2</v>
      </c>
    </row>
    <row r="8" spans="1:10" x14ac:dyDescent="0.5">
      <c r="A8" t="s">
        <v>56</v>
      </c>
      <c r="B8" t="s">
        <v>57</v>
      </c>
      <c r="C8" t="s">
        <v>21</v>
      </c>
      <c r="D8">
        <v>1</v>
      </c>
      <c r="E8" s="12">
        <f>D8/60*VLOOKUP(C8,'Listino orario'!A:B,2,FALSE)</f>
        <v>0.16666666666666666</v>
      </c>
      <c r="F8">
        <v>4</v>
      </c>
      <c r="G8">
        <f t="shared" si="0"/>
        <v>0.25</v>
      </c>
      <c r="H8" s="12">
        <f t="shared" si="1"/>
        <v>4.1666666666666664E-2</v>
      </c>
    </row>
    <row r="9" spans="1:10" x14ac:dyDescent="0.5">
      <c r="A9" t="s">
        <v>56</v>
      </c>
      <c r="B9" t="s">
        <v>67</v>
      </c>
      <c r="C9" t="s">
        <v>21</v>
      </c>
      <c r="D9">
        <v>20</v>
      </c>
      <c r="E9" s="12">
        <f>D9/60*VLOOKUP(C9,'Listino orario'!A:B,2,FALSE)</f>
        <v>3.333333333333333</v>
      </c>
      <c r="F9">
        <v>4</v>
      </c>
      <c r="G9">
        <f t="shared" si="0"/>
        <v>0.25</v>
      </c>
      <c r="H9" s="12">
        <f t="shared" si="1"/>
        <v>0.83333333333333326</v>
      </c>
    </row>
    <row r="10" spans="1:10" x14ac:dyDescent="0.5">
      <c r="A10" t="s">
        <v>56</v>
      </c>
      <c r="B10" t="s">
        <v>68</v>
      </c>
      <c r="C10" t="s">
        <v>21</v>
      </c>
      <c r="D10">
        <v>2</v>
      </c>
      <c r="E10" s="12">
        <f>D10/60*VLOOKUP(C10,'Listino orario'!A:B,2,FALSE)</f>
        <v>0.33333333333333331</v>
      </c>
      <c r="F10">
        <v>4</v>
      </c>
      <c r="G10">
        <f t="shared" si="0"/>
        <v>0.25</v>
      </c>
      <c r="H10" s="12">
        <f t="shared" si="1"/>
        <v>8.3333333333333329E-2</v>
      </c>
    </row>
    <row r="11" spans="1:10" x14ac:dyDescent="0.5">
      <c r="A11" t="s">
        <v>56</v>
      </c>
      <c r="B11" t="s">
        <v>59</v>
      </c>
      <c r="C11" t="s">
        <v>21</v>
      </c>
      <c r="D11">
        <v>2</v>
      </c>
      <c r="E11" s="12">
        <f>D11/60*VLOOKUP(C11,'Listino orario'!A:B,2,FALSE)</f>
        <v>0.33333333333333331</v>
      </c>
      <c r="F11">
        <v>4</v>
      </c>
      <c r="G11">
        <f t="shared" si="0"/>
        <v>0.25</v>
      </c>
      <c r="H11" s="12">
        <f t="shared" si="1"/>
        <v>8.3333333333333329E-2</v>
      </c>
    </row>
    <row r="12" spans="1:10" x14ac:dyDescent="0.5">
      <c r="A12" t="s">
        <v>60</v>
      </c>
      <c r="B12" t="s">
        <v>69</v>
      </c>
      <c r="C12" t="s">
        <v>20</v>
      </c>
      <c r="D12">
        <v>10</v>
      </c>
      <c r="E12" s="12">
        <f>D12/60*VLOOKUP(C12,'Listino orario'!A:B,2,FALSE)</f>
        <v>5.833333333333333</v>
      </c>
      <c r="F12">
        <v>2</v>
      </c>
      <c r="G12">
        <f t="shared" si="0"/>
        <v>0.5</v>
      </c>
      <c r="H12" s="12">
        <f t="shared" si="1"/>
        <v>2.9166666666666665</v>
      </c>
    </row>
    <row r="13" spans="1:10" x14ac:dyDescent="0.5">
      <c r="A13" t="s">
        <v>60</v>
      </c>
      <c r="B13" t="s">
        <v>61</v>
      </c>
      <c r="C13" t="s">
        <v>20</v>
      </c>
      <c r="D13">
        <v>30</v>
      </c>
      <c r="E13" s="12">
        <f>D13/60*VLOOKUP(C13,'Listino orario'!A:B,2,FALSE)</f>
        <v>17.5</v>
      </c>
      <c r="F13">
        <v>50</v>
      </c>
      <c r="G13">
        <f t="shared" si="0"/>
        <v>0.02</v>
      </c>
      <c r="H13" s="12">
        <f t="shared" si="1"/>
        <v>0.35000000000000003</v>
      </c>
      <c r="J13" t="s">
        <v>70</v>
      </c>
    </row>
    <row r="14" spans="1:10" x14ac:dyDescent="0.5">
      <c r="A14" t="s">
        <v>60</v>
      </c>
      <c r="B14" t="s">
        <v>59</v>
      </c>
      <c r="C14" t="s">
        <v>20</v>
      </c>
      <c r="D14">
        <v>2</v>
      </c>
      <c r="E14" s="12">
        <f>D14/60*VLOOKUP(C14,'Listino orario'!A:B,2,FALSE)</f>
        <v>1.1666666666666667</v>
      </c>
      <c r="F14">
        <v>2</v>
      </c>
      <c r="G14">
        <f t="shared" si="0"/>
        <v>0.5</v>
      </c>
      <c r="H14" s="12">
        <f t="shared" si="1"/>
        <v>0.58333333333333337</v>
      </c>
    </row>
    <row r="15" spans="1:10" x14ac:dyDescent="0.5">
      <c r="A15" t="s">
        <v>71</v>
      </c>
      <c r="B15" t="s">
        <v>72</v>
      </c>
      <c r="C15" t="s">
        <v>21</v>
      </c>
      <c r="D15">
        <v>15</v>
      </c>
      <c r="E15" s="12">
        <f>D15/60*VLOOKUP(C15,'Listino orario'!A:B,2,FALSE)</f>
        <v>2.5</v>
      </c>
      <c r="F15">
        <v>5</v>
      </c>
      <c r="G15">
        <f t="shared" si="0"/>
        <v>0.2</v>
      </c>
      <c r="H15" s="12">
        <f t="shared" si="1"/>
        <v>0.5</v>
      </c>
    </row>
    <row r="22" spans="6:8" x14ac:dyDescent="0.5">
      <c r="G22" s="12">
        <f>SUM(H2:H15)</f>
        <v>22.933333333333334</v>
      </c>
      <c r="H22" t="s">
        <v>75</v>
      </c>
    </row>
    <row r="23" spans="6:8" x14ac:dyDescent="0.5">
      <c r="F23" t="s">
        <v>73</v>
      </c>
      <c r="G23" s="12">
        <f>SUM(H2:H15)*70</f>
        <v>1605.3333333333333</v>
      </c>
      <c r="H23" t="s">
        <v>74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2" sqref="B2:B7"/>
    </sheetView>
  </sheetViews>
  <sheetFormatPr defaultColWidth="8.8203125" defaultRowHeight="14.35" x14ac:dyDescent="0.5"/>
  <cols>
    <col min="1" max="1" width="21.3515625" customWidth="1"/>
    <col min="2" max="2" width="15.17578125" customWidth="1"/>
  </cols>
  <sheetData>
    <row r="1" spans="1:2" ht="14.7" thickBot="1" x14ac:dyDescent="0.55000000000000004">
      <c r="A1" s="9" t="s">
        <v>44</v>
      </c>
      <c r="B1" s="11" t="s">
        <v>46</v>
      </c>
    </row>
    <row r="2" spans="1:2" x14ac:dyDescent="0.5">
      <c r="A2" t="s">
        <v>20</v>
      </c>
      <c r="B2">
        <v>35</v>
      </c>
    </row>
    <row r="3" spans="1:2" x14ac:dyDescent="0.5">
      <c r="A3" t="s">
        <v>21</v>
      </c>
      <c r="B3">
        <v>10</v>
      </c>
    </row>
    <row r="4" spans="1:2" x14ac:dyDescent="0.5">
      <c r="A4" t="s">
        <v>48</v>
      </c>
      <c r="B4">
        <v>15</v>
      </c>
    </row>
    <row r="5" spans="1:2" x14ac:dyDescent="0.5">
      <c r="A5" t="s">
        <v>50</v>
      </c>
      <c r="B5">
        <v>30</v>
      </c>
    </row>
    <row r="6" spans="1:2" x14ac:dyDescent="0.5">
      <c r="A6" t="s">
        <v>49</v>
      </c>
      <c r="B6">
        <v>30</v>
      </c>
    </row>
    <row r="7" spans="1:2" x14ac:dyDescent="0.5">
      <c r="A7" t="s">
        <v>51</v>
      </c>
      <c r="B7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produzione spirulina</vt:lpstr>
      <vt:lpstr>produzione spirulina automazion</vt:lpstr>
      <vt:lpstr>note</vt:lpstr>
      <vt:lpstr>Analisi di processo</vt:lpstr>
      <vt:lpstr>Listino orario</vt:lpstr>
    </vt:vector>
  </TitlesOfParts>
  <Company>Reply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 Alessio</dc:creator>
  <cp:lastModifiedBy>alessio corrado</cp:lastModifiedBy>
  <dcterms:created xsi:type="dcterms:W3CDTF">2022-04-21T18:45:01Z</dcterms:created>
  <dcterms:modified xsi:type="dcterms:W3CDTF">2022-05-17T19:57:21Z</dcterms:modified>
</cp:coreProperties>
</file>