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79695533-3DAC-C241-8B6D-F5CC99A13576}" xr6:coauthVersionLast="47" xr6:coauthVersionMax="47" xr10:uidLastSave="{00000000-0000-0000-0000-000000000000}"/>
  <bookViews>
    <workbookView xWindow="1080" yWindow="500" windowWidth="27360" windowHeight="16940" xr2:uid="{686C98A0-25A3-5047-9AB4-075C059CA715}"/>
  </bookViews>
  <sheets>
    <sheet name="Comparison" sheetId="6" r:id="rId1"/>
    <sheet name="601,0" sheetId="1" r:id="rId2"/>
    <sheet name="601,1" sheetId="2" r:id="rId3"/>
    <sheet name="651,0" sheetId="4" r:id="rId4"/>
    <sheet name="651,1" sheetId="5" r:id="rId5"/>
  </sheets>
  <definedNames>
    <definedName name="summary_601_0" localSheetId="1">'601,0'!$A$2:$Q$14</definedName>
    <definedName name="summary_601_1" localSheetId="2">'601,1'!$A$2:$Q$14</definedName>
    <definedName name="summary_651_0" localSheetId="3">'651,0'!$A$2:$Q$14</definedName>
    <definedName name="summary_651_1" localSheetId="4">'651,1'!$A$2:$Q$14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9" i="6" l="1"/>
  <c r="Q19" i="6"/>
  <c r="R18" i="6"/>
  <c r="Q18" i="6"/>
  <c r="R17" i="6"/>
  <c r="Q17" i="6"/>
  <c r="R16" i="6"/>
  <c r="Q16" i="6"/>
  <c r="O19" i="6"/>
  <c r="N19" i="6"/>
  <c r="O18" i="6"/>
  <c r="N18" i="6"/>
  <c r="O17" i="6"/>
  <c r="N17" i="6"/>
  <c r="O16" i="6"/>
  <c r="N16" i="6"/>
  <c r="L19" i="6"/>
  <c r="K19" i="6"/>
  <c r="I19" i="6"/>
  <c r="H19" i="6"/>
  <c r="F19" i="6"/>
  <c r="E19" i="6"/>
  <c r="L18" i="6"/>
  <c r="K18" i="6"/>
  <c r="I18" i="6"/>
  <c r="H18" i="6"/>
  <c r="F18" i="6"/>
  <c r="E18" i="6"/>
  <c r="L17" i="6"/>
  <c r="K17" i="6"/>
  <c r="I17" i="6"/>
  <c r="H17" i="6"/>
  <c r="F17" i="6"/>
  <c r="E17" i="6"/>
  <c r="L16" i="6"/>
  <c r="K16" i="6"/>
  <c r="I16" i="6"/>
  <c r="H16" i="6"/>
  <c r="F16" i="6"/>
  <c r="E16" i="6"/>
  <c r="R14" i="6"/>
  <c r="Q14" i="6"/>
  <c r="P14" i="6"/>
  <c r="O14" i="6"/>
  <c r="N14" i="6"/>
  <c r="M14" i="6"/>
  <c r="L14" i="6"/>
  <c r="K14" i="6"/>
  <c r="J14" i="6"/>
  <c r="R13" i="6"/>
  <c r="Q13" i="6"/>
  <c r="P13" i="6"/>
  <c r="O13" i="6"/>
  <c r="N13" i="6"/>
  <c r="M13" i="6"/>
  <c r="L13" i="6"/>
  <c r="K13" i="6"/>
  <c r="J13" i="6"/>
  <c r="R12" i="6"/>
  <c r="Q12" i="6"/>
  <c r="P12" i="6"/>
  <c r="O12" i="6"/>
  <c r="N12" i="6"/>
  <c r="M12" i="6"/>
  <c r="L12" i="6"/>
  <c r="K12" i="6"/>
  <c r="J12" i="6"/>
  <c r="R11" i="6"/>
  <c r="Q11" i="6"/>
  <c r="P11" i="6"/>
  <c r="O11" i="6"/>
  <c r="N11" i="6"/>
  <c r="M11" i="6"/>
  <c r="L11" i="6"/>
  <c r="K11" i="6"/>
  <c r="J11" i="6"/>
  <c r="R10" i="6"/>
  <c r="Q10" i="6"/>
  <c r="P10" i="6"/>
  <c r="O10" i="6"/>
  <c r="N10" i="6"/>
  <c r="M10" i="6"/>
  <c r="L10" i="6"/>
  <c r="K10" i="6"/>
  <c r="J10" i="6"/>
  <c r="R9" i="6"/>
  <c r="Q9" i="6"/>
  <c r="P9" i="6"/>
  <c r="O9" i="6"/>
  <c r="N9" i="6"/>
  <c r="M9" i="6"/>
  <c r="L9" i="6"/>
  <c r="K9" i="6"/>
  <c r="J9" i="6"/>
  <c r="R8" i="6"/>
  <c r="Q8" i="6"/>
  <c r="P8" i="6"/>
  <c r="O8" i="6"/>
  <c r="N8" i="6"/>
  <c r="M8" i="6"/>
  <c r="L8" i="6"/>
  <c r="K8" i="6"/>
  <c r="J8" i="6"/>
  <c r="R7" i="6"/>
  <c r="Q7" i="6"/>
  <c r="P7" i="6"/>
  <c r="O7" i="6"/>
  <c r="N7" i="6"/>
  <c r="M7" i="6"/>
  <c r="L7" i="6"/>
  <c r="K7" i="6"/>
  <c r="J7" i="6"/>
  <c r="R6" i="6"/>
  <c r="Q6" i="6"/>
  <c r="P6" i="6"/>
  <c r="O6" i="6"/>
  <c r="N6" i="6"/>
  <c r="M6" i="6"/>
  <c r="L6" i="6"/>
  <c r="K6" i="6"/>
  <c r="J6" i="6"/>
  <c r="R5" i="6"/>
  <c r="Q5" i="6"/>
  <c r="P5" i="6"/>
  <c r="O5" i="6"/>
  <c r="N5" i="6"/>
  <c r="M5" i="6"/>
  <c r="L5" i="6"/>
  <c r="K5" i="6"/>
  <c r="J5" i="6"/>
  <c r="R4" i="6"/>
  <c r="Q4" i="6"/>
  <c r="P4" i="6"/>
  <c r="O4" i="6"/>
  <c r="N4" i="6"/>
  <c r="M4" i="6"/>
  <c r="L4" i="6"/>
  <c r="K4" i="6"/>
  <c r="J4" i="6"/>
  <c r="P3" i="6"/>
  <c r="M3" i="6"/>
  <c r="O3" i="6"/>
  <c r="N3" i="6"/>
  <c r="R3" i="6"/>
  <c r="Q3" i="6"/>
  <c r="L3" i="6"/>
  <c r="K3" i="6"/>
  <c r="J3" i="6"/>
  <c r="G4" i="6"/>
  <c r="H4" i="6"/>
  <c r="I4" i="6"/>
  <c r="G5" i="6"/>
  <c r="H5" i="6"/>
  <c r="I5" i="6"/>
  <c r="G6" i="6"/>
  <c r="H6" i="6"/>
  <c r="I6" i="6"/>
  <c r="G7" i="6"/>
  <c r="H7" i="6"/>
  <c r="I7" i="6"/>
  <c r="G8" i="6"/>
  <c r="H8" i="6"/>
  <c r="I8" i="6"/>
  <c r="G9" i="6"/>
  <c r="H9" i="6"/>
  <c r="I9" i="6"/>
  <c r="G10" i="6"/>
  <c r="H10" i="6"/>
  <c r="I10" i="6"/>
  <c r="G11" i="6"/>
  <c r="H11" i="6"/>
  <c r="I11" i="6"/>
  <c r="G12" i="6"/>
  <c r="H12" i="6"/>
  <c r="I12" i="6"/>
  <c r="G13" i="6"/>
  <c r="H13" i="6"/>
  <c r="I13" i="6"/>
  <c r="G14" i="6"/>
  <c r="H14" i="6"/>
  <c r="I14" i="6"/>
  <c r="I3" i="6"/>
  <c r="F4" i="6"/>
  <c r="F5" i="6"/>
  <c r="F6" i="6"/>
  <c r="F7" i="6"/>
  <c r="F8" i="6"/>
  <c r="F9" i="6"/>
  <c r="F10" i="6"/>
  <c r="F11" i="6"/>
  <c r="F12" i="6"/>
  <c r="F13" i="6"/>
  <c r="F14" i="6"/>
  <c r="F3" i="6"/>
  <c r="H3" i="6"/>
  <c r="G3" i="6"/>
  <c r="E4" i="6"/>
  <c r="E5" i="6"/>
  <c r="E6" i="6"/>
  <c r="E7" i="6"/>
  <c r="E8" i="6"/>
  <c r="E9" i="6"/>
  <c r="E10" i="6"/>
  <c r="E11" i="6"/>
  <c r="E12" i="6"/>
  <c r="E13" i="6"/>
  <c r="E14" i="6"/>
  <c r="E3" i="6"/>
  <c r="D14" i="6"/>
  <c r="D13" i="6"/>
  <c r="D12" i="6"/>
  <c r="D11" i="6"/>
  <c r="D10" i="6"/>
  <c r="D9" i="6"/>
  <c r="D8" i="6"/>
  <c r="D7" i="6"/>
  <c r="D6" i="6"/>
  <c r="D5" i="6"/>
  <c r="D4" i="6"/>
  <c r="D3" i="6"/>
  <c r="A2" i="6"/>
  <c r="A3" i="6"/>
  <c r="B3" i="6"/>
  <c r="C3" i="6"/>
  <c r="A4" i="6"/>
  <c r="B4" i="6"/>
  <c r="C4" i="6"/>
  <c r="A5" i="6"/>
  <c r="B5" i="6"/>
  <c r="C5" i="6"/>
  <c r="A6" i="6"/>
  <c r="B6" i="6"/>
  <c r="C6" i="6"/>
  <c r="A7" i="6"/>
  <c r="B7" i="6"/>
  <c r="C7" i="6"/>
  <c r="A8" i="6"/>
  <c r="B8" i="6"/>
  <c r="C8" i="6"/>
  <c r="A9" i="6"/>
  <c r="B9" i="6"/>
  <c r="C9" i="6"/>
  <c r="A10" i="6"/>
  <c r="B10" i="6"/>
  <c r="C10" i="6"/>
  <c r="A11" i="6"/>
  <c r="B11" i="6"/>
  <c r="C11" i="6"/>
  <c r="A12" i="6"/>
  <c r="B12" i="6"/>
  <c r="C12" i="6"/>
  <c r="A13" i="6"/>
  <c r="B13" i="6"/>
  <c r="C13" i="6"/>
  <c r="A14" i="6"/>
  <c r="B14" i="6"/>
  <c r="C14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2C2036-ADB6-5C47-8381-D088AF110617}" name="summary(601,0)" type="6" refreshedVersion="8" background="1" saveData="1">
    <textPr sourceFile="/Users/alecramsay/Documents/dev/MM2/results/summary(601,0)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6079675-78DA-D143-8134-3ED226C888EB}" name="summary(601,1)" type="6" refreshedVersion="8" background="1" saveData="1">
    <textPr sourceFile="/Users/alecramsay/Documents/dev/MM2/results/summary(601,1)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383BD454-1CD6-3648-BB02-896E888A8EC3}" name="summary(651,0)" type="6" refreshedVersion="8" background="1" saveData="1">
    <textPr sourceFile="/Users/alecramsay/Documents/dev/MM2/results/summary(651,0)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F5FB2130-648E-C743-B324-82F58FA93D7A}" name="summary(651,1)" type="6" refreshedVersion="8" background="1" saveData="1">
    <textPr sourceFile="/Users/alecramsay/Documents/dev/MM2/results/summary(651,1)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<sst xmlns="http://schemas.openxmlformats.org/spreadsheetml/2006/main" count="111" uniqueCount="26">
  <si>
    <t>Year</t>
  </si>
  <si>
    <t>Votes</t>
  </si>
  <si>
    <t>D share</t>
  </si>
  <si>
    <t>T</t>
  </si>
  <si>
    <t>I</t>
  </si>
  <si>
    <t>R</t>
  </si>
  <si>
    <t>D</t>
  </si>
  <si>
    <t xml:space="preserve">           Nominal Seats</t>
  </si>
  <si>
    <t xml:space="preserve">         Overall</t>
  </si>
  <si>
    <t xml:space="preserve">           List Seats</t>
  </si>
  <si>
    <t xml:space="preserve"> </t>
  </si>
  <si>
    <t>v/t</t>
  </si>
  <si>
    <t>Base</t>
  </si>
  <si>
    <t>s</t>
  </si>
  <si>
    <t>n</t>
  </si>
  <si>
    <t>gap</t>
  </si>
  <si>
    <t>skew</t>
  </si>
  <si>
    <t>Δs</t>
  </si>
  <si>
    <t>601,0</t>
  </si>
  <si>
    <t>601,1</t>
  </si>
  <si>
    <t>651,0</t>
  </si>
  <si>
    <t>651,1</t>
  </si>
  <si>
    <t>min</t>
  </si>
  <si>
    <t>max</t>
  </si>
  <si>
    <t>avg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</si>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</sst>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0" fontId="0" fillId="0" borderId="1" xfId="0" applyNumberFormat="1" applyBorder="1" applyAlignment="1">
      <alignment horizontal="center"/>
    </xf>
    <xf numFmtId="10" fontId="0" fillId="0" borderId="1" xfId="0" applyNumberFormat="1" applyBorder="1"/>
    <xf numFmtId="10" fontId="0" fillId="0" borderId="0" xfId="0" applyNumberFormat="1"/>
    <xf numFmtId="10" fontId="0" fillId="0" borderId="2" xfId="0" applyNumberFormat="1" applyBorder="1" applyAlignment="1">
      <alignment horizontal="center"/>
    </xf>
    <xf numFmtId="0" fontId="0" fillId="0" borderId="5" xfId="0" applyBorder="1"/>
    <xf numFmtId="10" fontId="0" fillId="0" borderId="5" xfId="0" applyNumberFormat="1" applyBorder="1"/>
    <xf numFmtId="10" fontId="0" fillId="0" borderId="4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0" borderId="0" xfId="0" applyBorder="1"/>
    <xf numFmtId="0" fontId="1" fillId="0" borderId="6" xfId="0" applyFont="1" applyBorder="1"/>
    <xf numFmtId="0" fontId="1" fillId="0" borderId="7" xfId="0" applyFont="1" applyBorder="1"/>
    <xf numFmtId="10" fontId="1" fillId="0" borderId="8" xfId="0" applyNumberFormat="1" applyFont="1" applyFill="1" applyBorder="1"/>
    <xf numFmtId="0" fontId="0" fillId="0" borderId="9" xfId="0" applyBorder="1"/>
    <xf numFmtId="10" fontId="0" fillId="0" borderId="10" xfId="0" applyNumberFormat="1" applyBorder="1"/>
    <xf numFmtId="0" fontId="0" fillId="0" borderId="11" xfId="0" applyBorder="1"/>
    <xf numFmtId="0" fontId="0" fillId="0" borderId="12" xfId="0" applyBorder="1"/>
    <xf numFmtId="10" fontId="0" fillId="0" borderId="13" xfId="0" applyNumberFormat="1" applyBorder="1"/>
    <xf numFmtId="10" fontId="1" fillId="0" borderId="8" xfId="0" applyNumberFormat="1" applyFont="1" applyBorder="1"/>
    <xf numFmtId="0" fontId="1" fillId="0" borderId="14" xfId="0" applyFont="1" applyBorder="1"/>
    <xf numFmtId="10" fontId="1" fillId="0" borderId="15" xfId="0" applyNumberFormat="1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" fillId="0" borderId="17" xfId="0" applyFont="1" applyBorder="1" applyAlignment="1">
      <alignment horizontal="center"/>
    </xf>
    <xf numFmtId="10" fontId="1" fillId="0" borderId="18" xfId="0" applyNumberFormat="1" applyFont="1" applyBorder="1" applyAlignment="1">
      <alignment horizontal="center"/>
    </xf>
    <xf numFmtId="0" fontId="1" fillId="0" borderId="19" xfId="0" applyFont="1" applyBorder="1"/>
    <xf numFmtId="10" fontId="1" fillId="0" borderId="20" xfId="0" applyNumberFormat="1" applyFont="1" applyFill="1" applyBorder="1"/>
    <xf numFmtId="0" fontId="0" fillId="2" borderId="21" xfId="0" applyFill="1" applyBorder="1"/>
    <xf numFmtId="10" fontId="0" fillId="0" borderId="22" xfId="0" applyNumberFormat="1" applyBorder="1"/>
    <xf numFmtId="0" fontId="0" fillId="0" borderId="21" xfId="0" applyBorder="1"/>
    <xf numFmtId="0" fontId="0" fillId="2" borderId="23" xfId="0" applyFill="1" applyBorder="1"/>
    <xf numFmtId="10" fontId="0" fillId="0" borderId="24" xfId="0" applyNumberFormat="1" applyBorder="1"/>
    <xf numFmtId="0" fontId="0" fillId="0" borderId="25" xfId="0" applyBorder="1"/>
    <xf numFmtId="0" fontId="0" fillId="0" borderId="26" xfId="0" applyBorder="1"/>
    <xf numFmtId="10" fontId="0" fillId="0" borderId="27" xfId="0" applyNumberFormat="1" applyBorder="1"/>
    <xf numFmtId="0" fontId="0" fillId="0" borderId="28" xfId="0" applyBorder="1"/>
    <xf numFmtId="10" fontId="0" fillId="0" borderId="29" xfId="0" applyNumberFormat="1" applyBorder="1"/>
    <xf numFmtId="0" fontId="0" fillId="2" borderId="30" xfId="0" applyFill="1" applyBorder="1"/>
    <xf numFmtId="10" fontId="0" fillId="0" borderId="31" xfId="0" applyNumberFormat="1" applyBorder="1"/>
    <xf numFmtId="0" fontId="0" fillId="0" borderId="32" xfId="0" applyBorder="1"/>
    <xf numFmtId="0" fontId="0" fillId="0" borderId="33" xfId="0" applyBorder="1"/>
    <xf numFmtId="10" fontId="0" fillId="0" borderId="3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(601,0)" connectionId="1" xr16:uid="{CE0AED56-803C-3540-A24E-91EEB5284DF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(601,1)" connectionId="2" xr16:uid="{FC424268-B5A0-1240-A52F-4F2784DBE68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(651,0)" connectionId="3" xr16:uid="{B2717521-5476-C146-AB7E-2A4B35B9500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(651,1)" connectionId="4" xr16:uid="{0EF74406-443A-A64F-9CA1-3CD6B28A19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FDCD-850F-2441-8313-FDFB987004AE}">
  <dimension ref="A1:R19"/>
  <sheetViews>
    <sheetView tabSelected="1" workbookViewId="0">
      <selection activeCell="F23" sqref="F23"/>
    </sheetView>
  </sheetViews>
  <sheetFormatPr baseColWidth="10" defaultRowHeight="16" x14ac:dyDescent="0.2"/>
  <cols>
    <col min="1" max="1" width="5.1640625" bestFit="1" customWidth="1"/>
    <col min="2" max="2" width="7.33203125" style="6" bestFit="1" customWidth="1"/>
    <col min="3" max="4" width="4.6640625" bestFit="1" customWidth="1"/>
    <col min="5" max="5" width="4.1640625" bestFit="1" customWidth="1"/>
    <col min="6" max="6" width="7.33203125" style="6" bestFit="1" customWidth="1"/>
    <col min="7" max="7" width="4.6640625" bestFit="1" customWidth="1"/>
    <col min="8" max="8" width="4.1640625" bestFit="1" customWidth="1"/>
    <col min="9" max="9" width="7.33203125" style="6" bestFit="1" customWidth="1"/>
    <col min="10" max="10" width="4.6640625" bestFit="1" customWidth="1"/>
    <col min="11" max="11" width="4.1640625" bestFit="1" customWidth="1"/>
    <col min="12" max="12" width="7.33203125" style="6" bestFit="1" customWidth="1"/>
    <col min="13" max="13" width="4.6640625" bestFit="1" customWidth="1"/>
    <col min="14" max="14" width="4.1640625" bestFit="1" customWidth="1"/>
    <col min="15" max="15" width="7.33203125" style="6" bestFit="1" customWidth="1"/>
    <col min="16" max="16" width="4.6640625" bestFit="1" customWidth="1"/>
    <col min="17" max="17" width="4.1640625" bestFit="1" customWidth="1"/>
    <col min="18" max="18" width="7.33203125" style="6" bestFit="1" customWidth="1"/>
  </cols>
  <sheetData>
    <row r="1" spans="1:18" x14ac:dyDescent="0.2">
      <c r="A1" s="22"/>
      <c r="B1" s="23" t="s">
        <v>10</v>
      </c>
      <c r="C1" s="24"/>
      <c r="D1" s="25" t="s">
        <v>12</v>
      </c>
      <c r="E1" s="25"/>
      <c r="F1" s="23"/>
      <c r="G1" s="24"/>
      <c r="H1" s="26" t="s">
        <v>18</v>
      </c>
      <c r="I1" s="23"/>
      <c r="J1" s="24"/>
      <c r="K1" s="26" t="s">
        <v>19</v>
      </c>
      <c r="L1" s="23"/>
      <c r="M1" s="24"/>
      <c r="N1" s="26" t="s">
        <v>20</v>
      </c>
      <c r="O1" s="23"/>
      <c r="P1" s="24"/>
      <c r="Q1" s="26" t="s">
        <v>21</v>
      </c>
      <c r="R1" s="27"/>
    </row>
    <row r="2" spans="1:18" ht="17" thickBot="1" x14ac:dyDescent="0.25">
      <c r="A2" s="28" t="str">
        <f>'601,0'!A2</f>
        <v>Year</v>
      </c>
      <c r="B2" s="21" t="s">
        <v>11</v>
      </c>
      <c r="C2" s="14" t="s">
        <v>13</v>
      </c>
      <c r="D2" s="13" t="s">
        <v>14</v>
      </c>
      <c r="E2" s="13" t="s">
        <v>15</v>
      </c>
      <c r="F2" s="15" t="s">
        <v>16</v>
      </c>
      <c r="G2" s="14" t="s">
        <v>17</v>
      </c>
      <c r="H2" s="13" t="s">
        <v>15</v>
      </c>
      <c r="I2" s="15" t="s">
        <v>16</v>
      </c>
      <c r="J2" s="14" t="s">
        <v>17</v>
      </c>
      <c r="K2" s="13" t="s">
        <v>15</v>
      </c>
      <c r="L2" s="15" t="s">
        <v>16</v>
      </c>
      <c r="M2" s="14" t="s">
        <v>17</v>
      </c>
      <c r="N2" s="13" t="s">
        <v>15</v>
      </c>
      <c r="O2" s="15" t="s">
        <v>16</v>
      </c>
      <c r="P2" s="14" t="s">
        <v>17</v>
      </c>
      <c r="Q2" s="13" t="s">
        <v>15</v>
      </c>
      <c r="R2" s="29" t="s">
        <v>16</v>
      </c>
    </row>
    <row r="3" spans="1:18" ht="17" thickTop="1" x14ac:dyDescent="0.2">
      <c r="A3" s="40">
        <f>'601,0'!A3</f>
        <v>2000</v>
      </c>
      <c r="B3" s="41">
        <f>'601,0'!B3</f>
        <v>0.50293345064952899</v>
      </c>
      <c r="C3" s="42">
        <f>'601,0'!F3</f>
        <v>212</v>
      </c>
      <c r="D3" s="43">
        <f>'601,0'!C3-'601,0'!D3</f>
        <v>433</v>
      </c>
      <c r="E3" s="43">
        <f>ROUND(D3*B3,0)-C3</f>
        <v>6</v>
      </c>
      <c r="F3" s="41">
        <f>ABS(B3-(C3/D3))</f>
        <v>1.3326060349298063E-2</v>
      </c>
      <c r="G3" s="42">
        <f>'601,0'!K3</f>
        <v>91</v>
      </c>
      <c r="H3" s="43">
        <f>ROUND('601,0'!B3*('601,0'!M3-'601,0'!N3),0)-'601,0'!P3</f>
        <v>-2</v>
      </c>
      <c r="I3" s="41">
        <f>ABS(B3-('601,0'!P3/('601,0'!M3-'601,0'!N3)))</f>
        <v>2.9096211367815039E-3</v>
      </c>
      <c r="J3" s="42">
        <f>'601,1'!K3</f>
        <v>90</v>
      </c>
      <c r="K3" s="43">
        <f>ROUND('601,1'!B3*('601,1'!M3-'601,1'!N3),0)-'601,1'!P3</f>
        <v>-1</v>
      </c>
      <c r="L3" s="41">
        <f>ABS(B3-('601,1'!P3/('601,1'!M3-'601,1'!N3)))</f>
        <v>1.2401720549785056E-3</v>
      </c>
      <c r="M3" s="42">
        <f>'651,0'!K3</f>
        <v>114</v>
      </c>
      <c r="N3" s="43">
        <f>ROUND('651,0'!B3*('651,0'!M3-'651,0'!N3),0)-'651,0'!P3</f>
        <v>0</v>
      </c>
      <c r="O3" s="41">
        <f>ABS(B3-('651,0'!P3/('651,0'!M3-'651,0'!N3)))</f>
        <v>6.222025755689975E-4</v>
      </c>
      <c r="P3" s="42">
        <f>'651,1'!K3</f>
        <v>115</v>
      </c>
      <c r="Q3" s="43">
        <f>ROUND('651,1'!B3*('651,1'!M3-'651,1'!N3),0)-'651,1'!P3</f>
        <v>-1</v>
      </c>
      <c r="R3" s="44">
        <f>ABS(B3-('651,1'!P3/('651,1'!M3-'651,1'!N3)))</f>
        <v>9.1862947373755333E-4</v>
      </c>
    </row>
    <row r="4" spans="1:18" x14ac:dyDescent="0.2">
      <c r="A4" s="32">
        <f>'601,0'!A4</f>
        <v>2002</v>
      </c>
      <c r="B4" s="17">
        <f>'601,0'!B4</f>
        <v>0.48271559823996002</v>
      </c>
      <c r="C4" s="16">
        <f>'601,0'!F4</f>
        <v>205</v>
      </c>
      <c r="D4" s="12">
        <f>'601,0'!C4-'601,0'!D4</f>
        <v>434</v>
      </c>
      <c r="E4" s="12">
        <f t="shared" ref="E4:E14" si="0">ROUND(D4*B4,0)-C4</f>
        <v>4</v>
      </c>
      <c r="F4" s="17">
        <f t="shared" ref="F4:F14" si="1">ABS(B4-(C4/D4))</f>
        <v>1.0365367825213467E-2</v>
      </c>
      <c r="G4" s="16">
        <f>'601,0'!K4</f>
        <v>86</v>
      </c>
      <c r="H4" s="12">
        <f>ROUND('601,0'!B4*('601,0'!M4-'601,0'!N4),0)-'601,0'!P4</f>
        <v>-1</v>
      </c>
      <c r="I4" s="17">
        <f>ABS(B4-('601,0'!P4/('601,0'!M4-'601,0'!N4)))</f>
        <v>2.2844017600399669E-3</v>
      </c>
      <c r="J4" s="16">
        <f>'601,1'!K4</f>
        <v>84</v>
      </c>
      <c r="K4" s="12">
        <f>ROUND('601,1'!B4*('601,1'!M4-'601,1'!N4),0)-'601,1'!P4</f>
        <v>1</v>
      </c>
      <c r="L4" s="17">
        <f>ABS(B4-('601,1'!P4/('601,1'!M4-'601,1'!N4)))</f>
        <v>1.0489315732933324E-3</v>
      </c>
      <c r="M4" s="16">
        <f>'651,0'!K4</f>
        <v>107</v>
      </c>
      <c r="N4" s="12">
        <f>ROUND('651,0'!B4*('651,0'!M4-'651,0'!N4),0)-'651,0'!P4</f>
        <v>2</v>
      </c>
      <c r="O4" s="17">
        <f>ABS(B4-('651,0'!P4/('651,0'!M4-'651,0'!N4)))</f>
        <v>2.7155982399600376E-3</v>
      </c>
      <c r="P4" s="16">
        <f>'651,1'!K4</f>
        <v>108</v>
      </c>
      <c r="Q4" s="12">
        <f>ROUND('651,1'!B4*('651,1'!M4-'651,1'!N4),0)-'651,1'!P4</f>
        <v>1</v>
      </c>
      <c r="R4" s="31">
        <f>ABS(B4-('651,1'!P4/('651,1'!M4-'651,1'!N4)))</f>
        <v>1.1771367014984935E-3</v>
      </c>
    </row>
    <row r="5" spans="1:18" x14ac:dyDescent="0.2">
      <c r="A5" s="32">
        <f>'601,0'!A5</f>
        <v>2004</v>
      </c>
      <c r="B5" s="17">
        <f>'601,0'!B5</f>
        <v>0.491927995184476</v>
      </c>
      <c r="C5" s="16">
        <f>'601,0'!F5</f>
        <v>201</v>
      </c>
      <c r="D5" s="12">
        <f>'601,0'!C5-'601,0'!D5</f>
        <v>434</v>
      </c>
      <c r="E5" s="12">
        <f t="shared" si="0"/>
        <v>12</v>
      </c>
      <c r="F5" s="17">
        <f t="shared" si="1"/>
        <v>2.8794354631480612E-2</v>
      </c>
      <c r="G5" s="16">
        <f>'601,0'!K5</f>
        <v>94</v>
      </c>
      <c r="H5" s="12">
        <f>ROUND('601,0'!B5*('601,0'!M5-'601,0'!N5),0)-'601,0'!P5</f>
        <v>0</v>
      </c>
      <c r="I5" s="17">
        <f>ABS(B5-('601,0'!P5/('601,0'!M5-'601,0'!N5)))</f>
        <v>2.6132851780935606E-4</v>
      </c>
      <c r="J5" s="16">
        <f>'601,1'!K5</f>
        <v>94</v>
      </c>
      <c r="K5" s="12">
        <f>ROUND('601,1'!B5*('601,1'!M5-'601,1'!N5),0)-'601,1'!P5</f>
        <v>0</v>
      </c>
      <c r="L5" s="17">
        <f>ABS(B5-('601,1'!P5/('601,1'!M5-'601,1'!N5)))</f>
        <v>2.6132851780935606E-4</v>
      </c>
      <c r="M5" s="16">
        <f>'651,0'!K5</f>
        <v>117</v>
      </c>
      <c r="N5" s="12">
        <f>ROUND('651,0'!B5*('651,0'!M5-'651,0'!N5),0)-'651,0'!P5</f>
        <v>2</v>
      </c>
      <c r="O5" s="17">
        <f>ABS(B5-('651,0'!P5/('651,0'!M5-'651,0'!N5)))</f>
        <v>2.69722595370675E-3</v>
      </c>
      <c r="P5" s="16">
        <f>'651,1'!K5</f>
        <v>117</v>
      </c>
      <c r="Q5" s="12">
        <f>ROUND('651,1'!B5*('651,1'!M5-'651,1'!N5),0)-'651,1'!P5</f>
        <v>2</v>
      </c>
      <c r="R5" s="31">
        <f>ABS(B5-('651,1'!P5/('651,1'!M5-'651,1'!N5)))</f>
        <v>2.69722595370675E-3</v>
      </c>
    </row>
    <row r="6" spans="1:18" x14ac:dyDescent="0.2">
      <c r="A6" s="32">
        <f>'601,0'!A6</f>
        <v>2006</v>
      </c>
      <c r="B6" s="17">
        <f>'601,0'!B6</f>
        <v>0.53518595740931296</v>
      </c>
      <c r="C6" s="16">
        <f>'601,0'!F6</f>
        <v>233</v>
      </c>
      <c r="D6" s="12">
        <f>'601,0'!C6-'601,0'!D6</f>
        <v>435</v>
      </c>
      <c r="E6" s="12">
        <f t="shared" si="0"/>
        <v>0</v>
      </c>
      <c r="F6" s="17">
        <f t="shared" si="1"/>
        <v>4.4622649873304887E-4</v>
      </c>
      <c r="G6" s="16">
        <f>'601,0'!K6</f>
        <v>85</v>
      </c>
      <c r="H6" s="12">
        <f>ROUND('601,0'!B6*('601,0'!M6-'601,0'!N6),0)-'601,0'!P6</f>
        <v>4</v>
      </c>
      <c r="I6" s="17">
        <f>ABS(B6-('601,0'!P6/('601,0'!M6-'601,0'!N6)))</f>
        <v>6.0678209700451013E-3</v>
      </c>
      <c r="J6" s="16">
        <f>'601,1'!K6</f>
        <v>86</v>
      </c>
      <c r="K6" s="12">
        <f>ROUND('601,1'!B6*('601,1'!M6-'601,1'!N6),0)-'601,1'!P6</f>
        <v>3</v>
      </c>
      <c r="L6" s="17">
        <f>ABS(B6-('601,1'!P6/('601,1'!M6-'601,1'!N6)))</f>
        <v>4.403927459229795E-3</v>
      </c>
      <c r="M6" s="16">
        <f>'651,0'!K6</f>
        <v>114</v>
      </c>
      <c r="N6" s="12">
        <f>ROUND('651,0'!B6*('651,0'!M6-'651,0'!N6),0)-'651,0'!P6</f>
        <v>1</v>
      </c>
      <c r="O6" s="17">
        <f>ABS(B6-('651,0'!P6/('651,0'!M6-'651,0'!N6)))</f>
        <v>2.1598437380380142E-3</v>
      </c>
      <c r="P6" s="16">
        <f>'651,1'!K6</f>
        <v>112</v>
      </c>
      <c r="Q6" s="12">
        <f>ROUND('651,1'!B6*('651,1'!M6-'651,1'!N6),0)-'651,1'!P6</f>
        <v>3</v>
      </c>
      <c r="R6" s="31">
        <f>ABS(B6-('651,1'!P6/('651,1'!M6-'651,1'!N6)))</f>
        <v>5.2320403586216813E-3</v>
      </c>
    </row>
    <row r="7" spans="1:18" x14ac:dyDescent="0.2">
      <c r="A7" s="32">
        <f>'601,0'!A7</f>
        <v>2008</v>
      </c>
      <c r="B7" s="17">
        <f>'601,0'!B7</f>
        <v>0.54676124657067704</v>
      </c>
      <c r="C7" s="16">
        <f>'601,0'!F7</f>
        <v>257</v>
      </c>
      <c r="D7" s="12">
        <f>'601,0'!C7-'601,0'!D7</f>
        <v>435</v>
      </c>
      <c r="E7" s="12">
        <f t="shared" si="0"/>
        <v>-19</v>
      </c>
      <c r="F7" s="17">
        <f t="shared" si="1"/>
        <v>4.4043351130472419E-2</v>
      </c>
      <c r="G7" s="16">
        <f>'601,0'!K7</f>
        <v>73</v>
      </c>
      <c r="H7" s="12">
        <f>ROUND('601,0'!B7*('601,0'!M7-'601,0'!N7),0)-'601,0'!P7</f>
        <v>-1</v>
      </c>
      <c r="I7" s="17">
        <f>ABS(B7-('601,0'!P7/('601,0'!M7-'601,0'!N7)))</f>
        <v>2.3236119983744974E-3</v>
      </c>
      <c r="J7" s="16">
        <f>'601,1'!K7</f>
        <v>74</v>
      </c>
      <c r="K7" s="12">
        <f>ROUND('601,1'!B7*('601,1'!M7-'601,1'!N7),0)-'601,1'!P7</f>
        <v>-2</v>
      </c>
      <c r="L7" s="17">
        <f>ABS(B7-('601,1'!P7/('601,1'!M7-'601,1'!N7)))</f>
        <v>3.9875055091898037E-3</v>
      </c>
      <c r="M7" s="16">
        <f>'651,0'!K7</f>
        <v>99</v>
      </c>
      <c r="N7" s="12">
        <f>ROUND('651,0'!B7*('651,0'!M7-'651,0'!N7),0)-'651,0'!P7</f>
        <v>0</v>
      </c>
      <c r="O7" s="17">
        <f>ABS(B7-('651,0'!P7/('651,0'!M7-'651,0'!N7)))</f>
        <v>8.9751893224687684E-5</v>
      </c>
      <c r="P7" s="16">
        <f>'651,1'!K7</f>
        <v>98</v>
      </c>
      <c r="Q7" s="12">
        <f>ROUND('651,1'!B7*('651,1'!M7-'651,1'!N7),0)-'651,1'!P7</f>
        <v>1</v>
      </c>
      <c r="R7" s="31">
        <f>ABS(B7-('651,1'!P7/('651,1'!M7-'651,1'!N7)))</f>
        <v>1.4463464170672014E-3</v>
      </c>
    </row>
    <row r="8" spans="1:18" x14ac:dyDescent="0.2">
      <c r="A8" s="38">
        <f>'601,0'!A8</f>
        <v>2010</v>
      </c>
      <c r="B8" s="20">
        <f>'601,0'!B8</f>
        <v>0.47229379948075301</v>
      </c>
      <c r="C8" s="18">
        <f>'601,0'!F8</f>
        <v>193</v>
      </c>
      <c r="D8" s="19">
        <f>'601,0'!C8-'601,0'!D8</f>
        <v>435</v>
      </c>
      <c r="E8" s="19">
        <f t="shared" si="0"/>
        <v>12</v>
      </c>
      <c r="F8" s="20">
        <f t="shared" si="1"/>
        <v>2.8615638561212797E-2</v>
      </c>
      <c r="G8" s="18">
        <f>'601,0'!K8</f>
        <v>95</v>
      </c>
      <c r="H8" s="19">
        <f>ROUND('601,0'!B8*('601,0'!M8-'601,0'!N8),0)-'601,0'!P8</f>
        <v>-4</v>
      </c>
      <c r="I8" s="20">
        <f>ABS(B8-('601,0'!P8/('601,0'!M8-'601,0'!N8)))</f>
        <v>6.9075316340556636E-3</v>
      </c>
      <c r="J8" s="18">
        <f>'601,1'!K8</f>
        <v>96</v>
      </c>
      <c r="K8" s="19">
        <f>ROUND('601,1'!B8*('601,1'!M8-'601,1'!N8),0)-'601,1'!P8</f>
        <v>-5</v>
      </c>
      <c r="L8" s="20">
        <f>ABS(B8-('601,1'!P8/('601,1'!M8-'601,1'!N8)))</f>
        <v>8.57142514487097E-3</v>
      </c>
      <c r="M8" s="18">
        <f>'651,0'!K8</f>
        <v>117</v>
      </c>
      <c r="N8" s="19">
        <f>ROUND('651,0'!B8*('651,0'!M8-'651,0'!N8),0)-'651,0'!P8</f>
        <v>-3</v>
      </c>
      <c r="O8" s="20">
        <f>ABS(B8-('651,0'!P8/('651,0'!M8-'651,0'!N8)))</f>
        <v>3.8966767097231569E-3</v>
      </c>
      <c r="P8" s="18">
        <f>'651,1'!K8</f>
        <v>115</v>
      </c>
      <c r="Q8" s="19">
        <f>ROUND('651,1'!B8*('651,1'!M8-'651,1'!N8),0)-'651,1'!P8</f>
        <v>-1</v>
      </c>
      <c r="R8" s="39">
        <f>ABS(B8-('651,1'!P8/('651,1'!M8-'651,1'!N8)))</f>
        <v>8.2448008913948989E-4</v>
      </c>
    </row>
    <row r="9" spans="1:18" x14ac:dyDescent="0.2">
      <c r="A9" s="30">
        <f>'601,0'!A9</f>
        <v>2012</v>
      </c>
      <c r="B9" s="17">
        <f>'601,0'!B9</f>
        <v>0.50850447261645204</v>
      </c>
      <c r="C9" s="16">
        <f>'601,0'!F9</f>
        <v>201</v>
      </c>
      <c r="D9" s="12">
        <f>'601,0'!C9-'601,0'!D9</f>
        <v>435</v>
      </c>
      <c r="E9" s="12">
        <f t="shared" si="0"/>
        <v>20</v>
      </c>
      <c r="F9" s="17">
        <f t="shared" si="1"/>
        <v>4.6435507099210682E-2</v>
      </c>
      <c r="G9" s="16">
        <f>'601,0'!K9</f>
        <v>103</v>
      </c>
      <c r="H9" s="12">
        <f>ROUND('601,0'!B9*('601,0'!M9-'601,0'!N9),0)-'601,0'!P9</f>
        <v>2</v>
      </c>
      <c r="I9" s="17">
        <f>ABS(B9-('601,0'!P9/('601,0'!M9-'601,0'!N9)))</f>
        <v>2.680845328598469E-3</v>
      </c>
      <c r="J9" s="16">
        <f>'601,1'!K9</f>
        <v>103</v>
      </c>
      <c r="K9" s="12">
        <f>ROUND('601,1'!B9*('601,1'!M9-'601,1'!N9),0)-'601,1'!P9</f>
        <v>2</v>
      </c>
      <c r="L9" s="17">
        <f>ABS(B9-('601,1'!P9/('601,1'!M9-'601,1'!N9)))</f>
        <v>2.680845328598469E-3</v>
      </c>
      <c r="M9" s="16">
        <f>'651,0'!K9</f>
        <v>133</v>
      </c>
      <c r="N9" s="12">
        <f>ROUND('651,0'!B9*('651,0'!M9-'651,0'!N9),0)-'651,0'!P9</f>
        <v>-3</v>
      </c>
      <c r="O9" s="17">
        <f>ABS(B9-('651,0'!P9/('651,0'!M9-'651,0'!N9)))</f>
        <v>4.5523630210287935E-3</v>
      </c>
      <c r="P9" s="16">
        <f>'651,1'!K9</f>
        <v>133</v>
      </c>
      <c r="Q9" s="12">
        <f>ROUND('651,1'!B9*('651,1'!M9-'651,1'!N9),0)-'651,1'!P9</f>
        <v>-3</v>
      </c>
      <c r="R9" s="31">
        <f>ABS(B9-('651,1'!P9/('651,1'!M9-'651,1'!N9)))</f>
        <v>4.5523630210287935E-3</v>
      </c>
    </row>
    <row r="10" spans="1:18" x14ac:dyDescent="0.2">
      <c r="A10" s="32">
        <f>'601,0'!A10</f>
        <v>2014</v>
      </c>
      <c r="B10" s="17">
        <f>'601,0'!B10</f>
        <v>0.47435025771929601</v>
      </c>
      <c r="C10" s="16">
        <f>'601,0'!F10</f>
        <v>188</v>
      </c>
      <c r="D10" s="12">
        <f>'601,0'!C10-'601,0'!D10</f>
        <v>435</v>
      </c>
      <c r="E10" s="12">
        <f t="shared" si="0"/>
        <v>18</v>
      </c>
      <c r="F10" s="17">
        <f t="shared" si="1"/>
        <v>4.2166349673319004E-2</v>
      </c>
      <c r="G10" s="16">
        <f>'601,0'!K10</f>
        <v>96</v>
      </c>
      <c r="H10" s="12">
        <f>ROUND('601,0'!B10*('601,0'!M10-'601,0'!N10),0)-'601,0'!P10</f>
        <v>1</v>
      </c>
      <c r="I10" s="17">
        <f>ABS(B10-('601,0'!P10/('601,0'!M10-'601,0'!N10)))</f>
        <v>1.8045006477485637E-3</v>
      </c>
      <c r="J10" s="16">
        <f>'601,1'!K10</f>
        <v>97</v>
      </c>
      <c r="K10" s="12">
        <f>ROUND('601,1'!B10*('601,1'!M10-'601,1'!N10),0)-'601,1'!P10</f>
        <v>0</v>
      </c>
      <c r="L10" s="17">
        <f>ABS(B10-('601,1'!P10/('601,1'!M10-'601,1'!N10)))</f>
        <v>1.4060713693325733E-4</v>
      </c>
      <c r="M10" s="16">
        <f>'651,0'!K10</f>
        <v>121</v>
      </c>
      <c r="N10" s="12">
        <f>ROUND('651,0'!B10*('651,0'!M10-'651,0'!N10),0)-'651,0'!P10</f>
        <v>0</v>
      </c>
      <c r="O10" s="17">
        <f>ABS(B10-('651,0'!P10/('651,0'!M10-'651,0'!N10)))</f>
        <v>3.041201608883215E-4</v>
      </c>
      <c r="P10" s="16">
        <f>'651,1'!K10</f>
        <v>120</v>
      </c>
      <c r="Q10" s="12">
        <f>ROUND('651,1'!B10*('651,1'!M10-'651,1'!N10),0)-'651,1'!P10</f>
        <v>1</v>
      </c>
      <c r="R10" s="31">
        <f>ABS(B10-('651,1'!P10/('651,1'!M10-'651,1'!N10)))</f>
        <v>1.231978149403512E-3</v>
      </c>
    </row>
    <row r="11" spans="1:18" x14ac:dyDescent="0.2">
      <c r="A11" s="32">
        <f>'601,0'!A11</f>
        <v>2016</v>
      </c>
      <c r="B11" s="17">
        <f>'601,0'!B11</f>
        <v>0.49532586719032001</v>
      </c>
      <c r="C11" s="16">
        <f>'601,0'!F11</f>
        <v>194</v>
      </c>
      <c r="D11" s="12">
        <f>'601,0'!C11-'601,0'!D11</f>
        <v>435</v>
      </c>
      <c r="E11" s="12">
        <f t="shared" si="0"/>
        <v>21</v>
      </c>
      <c r="F11" s="17">
        <f t="shared" si="1"/>
        <v>4.9348855696067118E-2</v>
      </c>
      <c r="G11" s="16">
        <f>'601,0'!K11</f>
        <v>102</v>
      </c>
      <c r="H11" s="12">
        <f>ROUND('601,0'!B11*('601,0'!M11-'601,0'!N11),0)-'601,0'!P11</f>
        <v>2</v>
      </c>
      <c r="I11" s="17">
        <f>ABS(B11-('601,0'!P11/('601,0'!M11-'601,0'!N11)))</f>
        <v>2.8133879889888913E-3</v>
      </c>
      <c r="J11" s="16">
        <f>'601,1'!K11</f>
        <v>102</v>
      </c>
      <c r="K11" s="12">
        <f>ROUND('601,1'!B11*('601,1'!M11-'601,1'!N11),0)-'601,1'!P11</f>
        <v>2</v>
      </c>
      <c r="L11" s="17">
        <f>ABS(B11-('601,1'!P11/('601,1'!M11-'601,1'!N11)))</f>
        <v>2.8133879889888913E-3</v>
      </c>
      <c r="M11" s="16">
        <f>'651,0'!K11</f>
        <v>129</v>
      </c>
      <c r="N11" s="12">
        <f>ROUND('651,0'!B11*('651,0'!M11-'651,0'!N11),0)-'651,0'!P11</f>
        <v>-1</v>
      </c>
      <c r="O11" s="17">
        <f>ABS(B11-('651,0'!P11/('651,0'!M11-'651,0'!N11)))</f>
        <v>8.3388703395032016E-4</v>
      </c>
      <c r="P11" s="16">
        <f>'651,1'!K11</f>
        <v>130</v>
      </c>
      <c r="Q11" s="12">
        <f>ROUND('651,1'!B11*('651,1'!M11-'651,1'!N11),0)-'651,1'!P11</f>
        <v>-2</v>
      </c>
      <c r="R11" s="31">
        <f>ABS(B11-('651,1'!P11/('651,1'!M11-'651,1'!N11)))</f>
        <v>2.3699853442422092E-3</v>
      </c>
    </row>
    <row r="12" spans="1:18" x14ac:dyDescent="0.2">
      <c r="A12" s="32">
        <f>'601,0'!A12</f>
        <v>2018</v>
      </c>
      <c r="B12" s="17">
        <f>'601,0'!B12</f>
        <v>0.53540252507699704</v>
      </c>
      <c r="C12" s="16">
        <f>'601,0'!F12</f>
        <v>235</v>
      </c>
      <c r="D12" s="12">
        <f>'601,0'!C12-'601,0'!D12</f>
        <v>434</v>
      </c>
      <c r="E12" s="12">
        <f t="shared" si="0"/>
        <v>-3</v>
      </c>
      <c r="F12" s="17">
        <f t="shared" si="1"/>
        <v>6.0721293008831889E-3</v>
      </c>
      <c r="G12" s="16">
        <f>'601,0'!K12</f>
        <v>88</v>
      </c>
      <c r="H12" s="12">
        <f>ROUND('601,0'!B12*('601,0'!M12-'601,0'!N12),0)-'601,0'!P12</f>
        <v>-2</v>
      </c>
      <c r="I12" s="17">
        <f>ABS(B12-('601,0'!P12/('601,0'!M12-'601,0'!N12)))</f>
        <v>2.9308082563362925E-3</v>
      </c>
      <c r="J12" s="16">
        <f>'601,1'!K12</f>
        <v>86</v>
      </c>
      <c r="K12" s="12">
        <f>ROUND('601,1'!B12*('601,1'!M12-'601,1'!N12),0)-'601,1'!P12</f>
        <v>0</v>
      </c>
      <c r="L12" s="17">
        <f>ABS(B12-('601,1'!P12/('601,1'!M12-'601,1'!N12)))</f>
        <v>4.0252507699700679E-4</v>
      </c>
      <c r="M12" s="16">
        <f>'651,0'!K12</f>
        <v>115</v>
      </c>
      <c r="N12" s="12">
        <f>ROUND('651,0'!B12*('651,0'!M12-'651,0'!N12),0)-'651,0'!P12</f>
        <v>-2</v>
      </c>
      <c r="O12" s="17">
        <f>ABS(B12-('651,0'!P12/('651,0'!M12-'651,0'!N12)))</f>
        <v>3.059013384541398E-3</v>
      </c>
      <c r="P12" s="16">
        <f>'651,1'!K12</f>
        <v>115</v>
      </c>
      <c r="Q12" s="12">
        <f>ROUND('651,1'!B12*('651,1'!M12-'651,1'!N12),0)-'651,1'!P12</f>
        <v>-2</v>
      </c>
      <c r="R12" s="31">
        <f>ABS(B12-('651,1'!P12/('651,1'!M12-'651,1'!N12)))</f>
        <v>3.059013384541398E-3</v>
      </c>
    </row>
    <row r="13" spans="1:18" x14ac:dyDescent="0.2">
      <c r="A13" s="38">
        <f>'601,0'!A13</f>
        <v>2020</v>
      </c>
      <c r="B13" s="20">
        <f>'601,0'!B13</f>
        <v>0.51076060541342405</v>
      </c>
      <c r="C13" s="18">
        <f>'601,0'!F13</f>
        <v>222</v>
      </c>
      <c r="D13" s="19">
        <f>'601,0'!C13-'601,0'!D13</f>
        <v>435</v>
      </c>
      <c r="E13" s="19">
        <f t="shared" si="0"/>
        <v>0</v>
      </c>
      <c r="F13" s="20">
        <f t="shared" si="1"/>
        <v>4.1577782721713419E-4</v>
      </c>
      <c r="G13" s="18">
        <f>'601,0'!K13</f>
        <v>84</v>
      </c>
      <c r="H13" s="19">
        <f>ROUND('601,0'!B13*('601,0'!M13-'601,0'!N13),0)-'601,0'!P13</f>
        <v>1</v>
      </c>
      <c r="I13" s="20">
        <f>ABS(B13-('601,0'!P13/('601,0'!M13-'601,0'!N13)))</f>
        <v>1.6091911039398665E-3</v>
      </c>
      <c r="J13" s="18">
        <f>'601,1'!K13</f>
        <v>84</v>
      </c>
      <c r="K13" s="19">
        <f>ROUND('601,1'!B13*('601,1'!M13-'601,1'!N13),0)-'601,1'!P13</f>
        <v>1</v>
      </c>
      <c r="L13" s="20">
        <f>ABS(B13-('601,1'!P13/('601,1'!M13-'601,1'!N13)))</f>
        <v>1.6091911039398665E-3</v>
      </c>
      <c r="M13" s="18">
        <f>'651,0'!K13</f>
        <v>112</v>
      </c>
      <c r="N13" s="19">
        <f>ROUND('651,0'!B13*('651,0'!M13-'651,0'!N13),0)-'651,0'!P13</f>
        <v>-1</v>
      </c>
      <c r="O13" s="20">
        <f>ABS(B13-('651,0'!P13/('651,0'!M13-'651,0'!N13)))</f>
        <v>2.2962302240567833E-3</v>
      </c>
      <c r="P13" s="18">
        <f>'651,1'!K13</f>
        <v>112</v>
      </c>
      <c r="Q13" s="19">
        <f>ROUND('651,1'!B13*('651,1'!M13-'651,1'!N13),0)-'651,1'!P13</f>
        <v>-1</v>
      </c>
      <c r="R13" s="39">
        <f>ABS(B13-('651,1'!P13/('651,1'!M13-'651,1'!N13)))</f>
        <v>2.2962302240567833E-3</v>
      </c>
    </row>
    <row r="14" spans="1:18" ht="17" thickBot="1" x14ac:dyDescent="0.25">
      <c r="A14" s="33">
        <f>'601,0'!A14</f>
        <v>2022</v>
      </c>
      <c r="B14" s="34">
        <f>'601,0'!B14</f>
        <v>0.48809924912070302</v>
      </c>
      <c r="C14" s="35">
        <f>'601,0'!F14</f>
        <v>213</v>
      </c>
      <c r="D14" s="36">
        <f>'601,0'!C14-'601,0'!D14</f>
        <v>435</v>
      </c>
      <c r="E14" s="36">
        <f t="shared" si="0"/>
        <v>-1</v>
      </c>
      <c r="F14" s="34">
        <f t="shared" si="1"/>
        <v>1.5559232930900668E-3</v>
      </c>
      <c r="G14" s="35">
        <f>'601,0'!K14</f>
        <v>82</v>
      </c>
      <c r="H14" s="36">
        <f>ROUND('601,0'!B14*('601,0'!M14-'601,0'!N14),0)-'601,0'!P14</f>
        <v>-2</v>
      </c>
      <c r="I14" s="34">
        <f>ABS(B14-('601,0'!P14/('601,0'!M14-'601,0'!N14)))</f>
        <v>2.7493365698127992E-3</v>
      </c>
      <c r="J14" s="35">
        <f>'601,1'!K14</f>
        <v>81</v>
      </c>
      <c r="K14" s="36">
        <f>ROUND('601,1'!B14*('601,1'!M14-'601,1'!N14),0)-'601,1'!P14</f>
        <v>-1</v>
      </c>
      <c r="L14" s="34">
        <f>ABS(B14-('601,1'!P14/('601,1'!M14-'601,1'!N14)))</f>
        <v>1.0854430589974928E-3</v>
      </c>
      <c r="M14" s="35">
        <f>'651,0'!K14</f>
        <v>105</v>
      </c>
      <c r="N14" s="36">
        <f>ROUND('651,0'!B14*('651,0'!M14-'651,0'!N14),0)-'651,0'!P14</f>
        <v>0</v>
      </c>
      <c r="O14" s="34">
        <f>ABS(B14-('651,0'!P14/('651,0'!M14-'651,0'!N14)))</f>
        <v>3.8001355210803833E-4</v>
      </c>
      <c r="P14" s="35">
        <f>'651,1'!K14</f>
        <v>105</v>
      </c>
      <c r="Q14" s="36">
        <f>ROUND('651,1'!B14*('651,1'!M14-'651,1'!N14),0)-'651,1'!P14</f>
        <v>0</v>
      </c>
      <c r="R14" s="37">
        <f>ABS(B14-('651,1'!P14/('651,1'!M14-'651,1'!N14)))</f>
        <v>3.8001355210803833E-4</v>
      </c>
    </row>
    <row r="16" spans="1:18" x14ac:dyDescent="0.2">
      <c r="C16" t="s">
        <v>22</v>
      </c>
      <c r="E16">
        <f>MIN(E$3:E$14)</f>
        <v>-19</v>
      </c>
      <c r="F16" s="6">
        <f>MIN(F$3:F$14)</f>
        <v>4.1577782721713419E-4</v>
      </c>
      <c r="H16">
        <f>MIN(H$3:H$14)</f>
        <v>-4</v>
      </c>
      <c r="I16" s="6">
        <f>MIN(I$3:I$14)</f>
        <v>2.6132851780935606E-4</v>
      </c>
      <c r="K16">
        <f>MIN(K$3:K$14)</f>
        <v>-5</v>
      </c>
      <c r="L16" s="6">
        <f>MIN(L$3:L$14)</f>
        <v>1.4060713693325733E-4</v>
      </c>
      <c r="N16">
        <f>MIN(N$3:N$14)</f>
        <v>-3</v>
      </c>
      <c r="O16" s="6">
        <f>MIN(O$3:O$14)</f>
        <v>8.9751893224687684E-5</v>
      </c>
      <c r="Q16">
        <f>MIN(Q$3:Q$14)</f>
        <v>-3</v>
      </c>
      <c r="R16" s="6">
        <f>MIN(R$3:R$14)</f>
        <v>3.8001355210803833E-4</v>
      </c>
    </row>
    <row r="17" spans="3:18" x14ac:dyDescent="0.2">
      <c r="C17" t="s">
        <v>23</v>
      </c>
      <c r="E17">
        <f>MAX(E$3:E$14)</f>
        <v>21</v>
      </c>
      <c r="F17" s="6">
        <f>MAX(F$3:F$14)</f>
        <v>4.9348855696067118E-2</v>
      </c>
      <c r="H17">
        <f>MAX(H$3:H$14)</f>
        <v>4</v>
      </c>
      <c r="I17" s="6">
        <f>MAX(I$3:I$14)</f>
        <v>6.9075316340556636E-3</v>
      </c>
      <c r="K17">
        <f>MAX(K$3:K$14)</f>
        <v>3</v>
      </c>
      <c r="L17" s="6">
        <f>MAX(L$3:L$14)</f>
        <v>8.57142514487097E-3</v>
      </c>
      <c r="N17">
        <f>MAX(N$3:N$14)</f>
        <v>2</v>
      </c>
      <c r="O17" s="6">
        <f>MAX(O$3:O$14)</f>
        <v>4.5523630210287935E-3</v>
      </c>
      <c r="Q17">
        <f>MAX(Q$3:Q$14)</f>
        <v>3</v>
      </c>
      <c r="R17" s="6">
        <f>MAX(R$3:R$14)</f>
        <v>5.2320403586216813E-3</v>
      </c>
    </row>
    <row r="18" spans="3:18" x14ac:dyDescent="0.2">
      <c r="C18" t="s">
        <v>24</v>
      </c>
      <c r="E18">
        <f>AVERAGE(E$3:E$14)</f>
        <v>5.833333333333333</v>
      </c>
      <c r="F18" s="6">
        <f>AVERAGE(F$3:F$14)</f>
        <v>2.2632128490516466E-2</v>
      </c>
      <c r="H18">
        <f>AVERAGE(H$3:H$14)</f>
        <v>-0.16666666666666666</v>
      </c>
      <c r="I18" s="6">
        <f>AVERAGE(I$3:I$14)</f>
        <v>2.9451988260442478E-3</v>
      </c>
      <c r="K18">
        <f>AVERAGE(K$3:K$14)</f>
        <v>0</v>
      </c>
      <c r="L18" s="6">
        <f>AVERAGE(L$3:L$14)</f>
        <v>2.3537741628188954E-3</v>
      </c>
      <c r="N18">
        <f>AVERAGE(N$3:N$14)</f>
        <v>-0.41666666666666669</v>
      </c>
      <c r="O18" s="6">
        <f>AVERAGE(O$3:O$14)</f>
        <v>1.9672438738996081E-3</v>
      </c>
      <c r="Q18">
        <f>AVERAGE(Q$3:Q$14)</f>
        <v>-0.16666666666666666</v>
      </c>
      <c r="R18" s="6">
        <f>AVERAGE(R$3:R$14)</f>
        <v>2.1821202224293255E-3</v>
      </c>
    </row>
    <row r="19" spans="3:18" x14ac:dyDescent="0.2">
      <c r="C19" t="s">
        <v>25</v>
      </c>
      <c r="E19">
        <f>STDEV(E$3:E$14)</f>
        <v>11.55094119213852</v>
      </c>
      <c r="F19" s="6">
        <f>STDEV(F$3:F$14)</f>
        <v>1.9389507063537727E-2</v>
      </c>
      <c r="H19">
        <f>STDEV(H$3:H$14)</f>
        <v>2.2495790852081776</v>
      </c>
      <c r="I19" s="6">
        <f>STDEV(I$3:I$14)</f>
        <v>1.8263285035979588E-3</v>
      </c>
      <c r="K19">
        <f>STDEV(K$3:K$14)</f>
        <v>2.1320071635561044</v>
      </c>
      <c r="L19" s="6">
        <f>STDEV(L$3:L$14)</f>
        <v>2.4128295802651584E-3</v>
      </c>
      <c r="N19">
        <f>STDEV(N$3:N$14)</f>
        <v>1.6764862244009227</v>
      </c>
      <c r="O19" s="6">
        <f>STDEV(O$3:O$14)</f>
        <v>1.4996859700084054E-3</v>
      </c>
      <c r="Q19">
        <f>STDEV(Q$3:Q$14)</f>
        <v>1.80067327475704</v>
      </c>
      <c r="R19" s="6">
        <f>STDEV(R$3:R$14)</f>
        <v>1.5118911298521579E-3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1AF6-E5DB-AD48-92F2-0AB93CCE812D}">
  <dimension ref="A1:Q14"/>
  <sheetViews>
    <sheetView workbookViewId="0">
      <selection activeCell="F1" sqref="F1:F1048576"/>
    </sheetView>
  </sheetViews>
  <sheetFormatPr baseColWidth="10" defaultRowHeight="16" x14ac:dyDescent="0.2"/>
  <cols>
    <col min="1" max="1" width="5.1640625" bestFit="1" customWidth="1"/>
    <col min="2" max="2" width="7.33203125" style="6" bestFit="1" customWidth="1"/>
    <col min="3" max="3" width="4.5" bestFit="1" customWidth="1"/>
    <col min="4" max="4" width="4" bestFit="1" customWidth="1"/>
    <col min="5" max="6" width="4.6640625" bestFit="1" customWidth="1"/>
    <col min="7" max="7" width="7.33203125" style="6" bestFit="1" customWidth="1"/>
    <col min="8" max="8" width="4.1640625" bestFit="1" customWidth="1"/>
    <col min="9" max="9" width="3.5" bestFit="1" customWidth="1"/>
    <col min="10" max="11" width="4.1640625" bestFit="1" customWidth="1"/>
    <col min="12" max="12" width="7.33203125" style="6" bestFit="1" customWidth="1"/>
    <col min="13" max="13" width="4.5" bestFit="1" customWidth="1"/>
    <col min="14" max="14" width="4" bestFit="1" customWidth="1"/>
    <col min="15" max="16" width="4.6640625" bestFit="1" customWidth="1"/>
    <col min="17" max="17" width="7.33203125" style="6" bestFit="1" customWidth="1"/>
  </cols>
  <sheetData>
    <row r="1" spans="1:17" x14ac:dyDescent="0.2">
      <c r="A1" s="2"/>
      <c r="B1" s="4" t="s">
        <v>1</v>
      </c>
      <c r="C1" s="2" t="s">
        <v>7</v>
      </c>
      <c r="D1" s="3"/>
      <c r="E1" s="3"/>
      <c r="F1" s="3"/>
      <c r="G1" s="7"/>
      <c r="H1" s="2" t="s">
        <v>9</v>
      </c>
      <c r="I1" s="3"/>
      <c r="J1" s="3"/>
      <c r="K1" s="3"/>
      <c r="L1" s="11"/>
      <c r="M1" s="2"/>
      <c r="N1" s="3" t="s">
        <v>8</v>
      </c>
      <c r="O1" s="3"/>
      <c r="P1" s="3"/>
      <c r="Q1" s="10"/>
    </row>
    <row r="2" spans="1:17" x14ac:dyDescent="0.2">
      <c r="A2" s="1" t="s">
        <v>0</v>
      </c>
      <c r="B2" s="5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2</v>
      </c>
      <c r="H2" s="8" t="s">
        <v>3</v>
      </c>
      <c r="I2" s="8" t="s">
        <v>4</v>
      </c>
      <c r="J2" s="8" t="s">
        <v>5</v>
      </c>
      <c r="K2" s="8" t="s">
        <v>6</v>
      </c>
      <c r="L2" s="9" t="s">
        <v>2</v>
      </c>
      <c r="M2" s="8" t="s">
        <v>3</v>
      </c>
      <c r="N2" s="8" t="s">
        <v>4</v>
      </c>
      <c r="O2" s="8" t="s">
        <v>5</v>
      </c>
      <c r="P2" s="8" t="s">
        <v>6</v>
      </c>
      <c r="Q2" s="9" t="s">
        <v>2</v>
      </c>
    </row>
    <row r="3" spans="1:17" x14ac:dyDescent="0.2">
      <c r="A3" s="1">
        <v>2000</v>
      </c>
      <c r="B3" s="5">
        <v>0.50293345064952899</v>
      </c>
      <c r="C3" s="1">
        <v>435</v>
      </c>
      <c r="D3" s="1">
        <v>2</v>
      </c>
      <c r="E3" s="1">
        <v>221</v>
      </c>
      <c r="F3" s="1">
        <v>212</v>
      </c>
      <c r="G3" s="5">
        <v>0.48960739030022998</v>
      </c>
      <c r="H3" s="1">
        <v>166</v>
      </c>
      <c r="I3" s="1">
        <v>0</v>
      </c>
      <c r="J3" s="1">
        <v>75</v>
      </c>
      <c r="K3" s="1">
        <v>91</v>
      </c>
      <c r="L3" s="5">
        <v>0.54819277108433695</v>
      </c>
      <c r="M3" s="1">
        <v>601</v>
      </c>
      <c r="N3" s="1">
        <v>2</v>
      </c>
      <c r="O3" s="1">
        <v>296</v>
      </c>
      <c r="P3" s="1">
        <v>303</v>
      </c>
      <c r="Q3" s="5">
        <v>0.50584307178631005</v>
      </c>
    </row>
    <row r="4" spans="1:17" x14ac:dyDescent="0.2">
      <c r="A4" s="1">
        <v>2002</v>
      </c>
      <c r="B4" s="5">
        <v>0.48271559823996002</v>
      </c>
      <c r="C4" s="1">
        <v>435</v>
      </c>
      <c r="D4" s="1">
        <v>1</v>
      </c>
      <c r="E4" s="1">
        <v>229</v>
      </c>
      <c r="F4" s="1">
        <v>205</v>
      </c>
      <c r="G4" s="5">
        <v>0.472350230414746</v>
      </c>
      <c r="H4" s="1">
        <v>166</v>
      </c>
      <c r="I4" s="1">
        <v>0</v>
      </c>
      <c r="J4" s="1">
        <v>80</v>
      </c>
      <c r="K4" s="1">
        <v>86</v>
      </c>
      <c r="L4" s="5">
        <v>0.51807228915662595</v>
      </c>
      <c r="M4" s="1">
        <v>601</v>
      </c>
      <c r="N4" s="1">
        <v>1</v>
      </c>
      <c r="O4" s="1">
        <v>309</v>
      </c>
      <c r="P4" s="1">
        <v>291</v>
      </c>
      <c r="Q4" s="5">
        <v>0.48499999999999999</v>
      </c>
    </row>
    <row r="5" spans="1:17" x14ac:dyDescent="0.2">
      <c r="A5" s="1">
        <v>2004</v>
      </c>
      <c r="B5" s="5">
        <v>0.491927995184476</v>
      </c>
      <c r="C5" s="1">
        <v>435</v>
      </c>
      <c r="D5" s="1">
        <v>1</v>
      </c>
      <c r="E5" s="1">
        <v>233</v>
      </c>
      <c r="F5" s="1">
        <v>201</v>
      </c>
      <c r="G5" s="5">
        <v>0.463133640552995</v>
      </c>
      <c r="H5" s="1">
        <v>166</v>
      </c>
      <c r="I5" s="1">
        <v>0</v>
      </c>
      <c r="J5" s="1">
        <v>72</v>
      </c>
      <c r="K5" s="1">
        <v>94</v>
      </c>
      <c r="L5" s="5">
        <v>0.56626506024096301</v>
      </c>
      <c r="M5" s="1">
        <v>601</v>
      </c>
      <c r="N5" s="1">
        <v>1</v>
      </c>
      <c r="O5" s="1">
        <v>305</v>
      </c>
      <c r="P5" s="1">
        <v>295</v>
      </c>
      <c r="Q5" s="5">
        <v>0.49166666666666597</v>
      </c>
    </row>
    <row r="6" spans="1:17" x14ac:dyDescent="0.2">
      <c r="A6" s="1">
        <v>2006</v>
      </c>
      <c r="B6" s="5">
        <v>0.53518595740931296</v>
      </c>
      <c r="C6" s="1">
        <v>435</v>
      </c>
      <c r="D6" s="1">
        <v>0</v>
      </c>
      <c r="E6" s="1">
        <v>202</v>
      </c>
      <c r="F6" s="1">
        <v>233</v>
      </c>
      <c r="G6" s="5">
        <v>0.53563218390804601</v>
      </c>
      <c r="H6" s="1">
        <v>166</v>
      </c>
      <c r="I6" s="1">
        <v>0</v>
      </c>
      <c r="J6" s="1">
        <v>81</v>
      </c>
      <c r="K6" s="1">
        <v>85</v>
      </c>
      <c r="L6" s="5">
        <v>0.51204819277108404</v>
      </c>
      <c r="M6" s="1">
        <v>601</v>
      </c>
      <c r="N6" s="1">
        <v>0</v>
      </c>
      <c r="O6" s="1">
        <v>283</v>
      </c>
      <c r="P6" s="1">
        <v>318</v>
      </c>
      <c r="Q6" s="5">
        <v>0.52911813643926697</v>
      </c>
    </row>
    <row r="7" spans="1:17" x14ac:dyDescent="0.2">
      <c r="A7" s="1">
        <v>2008</v>
      </c>
      <c r="B7" s="5">
        <v>0.54676124657067704</v>
      </c>
      <c r="C7" s="1">
        <v>435</v>
      </c>
      <c r="D7" s="1">
        <v>0</v>
      </c>
      <c r="E7" s="1">
        <v>178</v>
      </c>
      <c r="F7" s="1">
        <v>257</v>
      </c>
      <c r="G7" s="5">
        <v>0.59080459770114901</v>
      </c>
      <c r="H7" s="1">
        <v>166</v>
      </c>
      <c r="I7" s="1">
        <v>0</v>
      </c>
      <c r="J7" s="1">
        <v>93</v>
      </c>
      <c r="K7" s="1">
        <v>73</v>
      </c>
      <c r="L7" s="5">
        <v>0.43975903614457801</v>
      </c>
      <c r="M7" s="1">
        <v>601</v>
      </c>
      <c r="N7" s="1">
        <v>0</v>
      </c>
      <c r="O7" s="1">
        <v>271</v>
      </c>
      <c r="P7" s="1">
        <v>330</v>
      </c>
      <c r="Q7" s="5">
        <v>0.54908485856905098</v>
      </c>
    </row>
    <row r="8" spans="1:17" x14ac:dyDescent="0.2">
      <c r="A8" s="1">
        <v>2010</v>
      </c>
      <c r="B8" s="5">
        <v>0.47229379948075301</v>
      </c>
      <c r="C8" s="1">
        <v>435</v>
      </c>
      <c r="D8" s="1">
        <v>0</v>
      </c>
      <c r="E8" s="1">
        <v>242</v>
      </c>
      <c r="F8" s="1">
        <v>193</v>
      </c>
      <c r="G8" s="5">
        <v>0.44367816091953999</v>
      </c>
      <c r="H8" s="1">
        <v>166</v>
      </c>
      <c r="I8" s="1">
        <v>0</v>
      </c>
      <c r="J8" s="1">
        <v>71</v>
      </c>
      <c r="K8" s="1">
        <v>95</v>
      </c>
      <c r="L8" s="5">
        <v>0.57228915662650603</v>
      </c>
      <c r="M8" s="1">
        <v>601</v>
      </c>
      <c r="N8" s="1">
        <v>0</v>
      </c>
      <c r="O8" s="1">
        <v>313</v>
      </c>
      <c r="P8" s="1">
        <v>288</v>
      </c>
      <c r="Q8" s="5">
        <v>0.479201331114808</v>
      </c>
    </row>
    <row r="9" spans="1:17" x14ac:dyDescent="0.2">
      <c r="A9" s="1">
        <v>2012</v>
      </c>
      <c r="B9" s="5">
        <v>0.50850447261645204</v>
      </c>
      <c r="C9" s="1">
        <v>435</v>
      </c>
      <c r="D9" s="1">
        <v>0</v>
      </c>
      <c r="E9" s="1">
        <v>234</v>
      </c>
      <c r="F9" s="1">
        <v>201</v>
      </c>
      <c r="G9" s="5">
        <v>0.46206896551724103</v>
      </c>
      <c r="H9" s="1">
        <v>166</v>
      </c>
      <c r="I9" s="1">
        <v>0</v>
      </c>
      <c r="J9" s="1">
        <v>63</v>
      </c>
      <c r="K9" s="1">
        <v>103</v>
      </c>
      <c r="L9" s="5">
        <v>0.62048192771084298</v>
      </c>
      <c r="M9" s="1">
        <v>601</v>
      </c>
      <c r="N9" s="1">
        <v>0</v>
      </c>
      <c r="O9" s="1">
        <v>297</v>
      </c>
      <c r="P9" s="1">
        <v>304</v>
      </c>
      <c r="Q9" s="5">
        <v>0.50582362728785302</v>
      </c>
    </row>
    <row r="10" spans="1:17" x14ac:dyDescent="0.2">
      <c r="A10" s="1">
        <v>2014</v>
      </c>
      <c r="B10" s="5">
        <v>0.47435025771929601</v>
      </c>
      <c r="C10" s="1">
        <v>435</v>
      </c>
      <c r="D10" s="1">
        <v>0</v>
      </c>
      <c r="E10" s="1">
        <v>247</v>
      </c>
      <c r="F10" s="1">
        <v>188</v>
      </c>
      <c r="G10" s="5">
        <v>0.43218390804597701</v>
      </c>
      <c r="H10" s="1">
        <v>166</v>
      </c>
      <c r="I10" s="1">
        <v>0</v>
      </c>
      <c r="J10" s="1">
        <v>70</v>
      </c>
      <c r="K10" s="1">
        <v>96</v>
      </c>
      <c r="L10" s="5">
        <v>0.57831325301204795</v>
      </c>
      <c r="M10" s="1">
        <v>601</v>
      </c>
      <c r="N10" s="1">
        <v>0</v>
      </c>
      <c r="O10" s="1">
        <v>317</v>
      </c>
      <c r="P10" s="1">
        <v>284</v>
      </c>
      <c r="Q10" s="5">
        <v>0.472545757071547</v>
      </c>
    </row>
    <row r="11" spans="1:17" x14ac:dyDescent="0.2">
      <c r="A11" s="1">
        <v>2016</v>
      </c>
      <c r="B11" s="5">
        <v>0.49532586719032001</v>
      </c>
      <c r="C11" s="1">
        <v>435</v>
      </c>
      <c r="D11" s="1">
        <v>0</v>
      </c>
      <c r="E11" s="1">
        <v>241</v>
      </c>
      <c r="F11" s="1">
        <v>194</v>
      </c>
      <c r="G11" s="5">
        <v>0.44597701149425201</v>
      </c>
      <c r="H11" s="1">
        <v>166</v>
      </c>
      <c r="I11" s="1">
        <v>0</v>
      </c>
      <c r="J11" s="1">
        <v>64</v>
      </c>
      <c r="K11" s="1">
        <v>102</v>
      </c>
      <c r="L11" s="5">
        <v>0.61445783132530096</v>
      </c>
      <c r="M11" s="1">
        <v>601</v>
      </c>
      <c r="N11" s="1">
        <v>0</v>
      </c>
      <c r="O11" s="1">
        <v>305</v>
      </c>
      <c r="P11" s="1">
        <v>296</v>
      </c>
      <c r="Q11" s="5">
        <v>0.49251247920133101</v>
      </c>
    </row>
    <row r="12" spans="1:17" x14ac:dyDescent="0.2">
      <c r="A12" s="1">
        <v>2018</v>
      </c>
      <c r="B12" s="5">
        <v>0.53540252507699704</v>
      </c>
      <c r="C12" s="1">
        <v>435</v>
      </c>
      <c r="D12" s="1">
        <v>1</v>
      </c>
      <c r="E12" s="1">
        <v>199</v>
      </c>
      <c r="F12" s="1">
        <v>235</v>
      </c>
      <c r="G12" s="5">
        <v>0.54147465437788</v>
      </c>
      <c r="H12" s="1">
        <v>166</v>
      </c>
      <c r="I12" s="1">
        <v>0</v>
      </c>
      <c r="J12" s="1">
        <v>78</v>
      </c>
      <c r="K12" s="1">
        <v>88</v>
      </c>
      <c r="L12" s="5">
        <v>0.53012048192771</v>
      </c>
      <c r="M12" s="1">
        <v>601</v>
      </c>
      <c r="N12" s="1">
        <v>1</v>
      </c>
      <c r="O12" s="1">
        <v>277</v>
      </c>
      <c r="P12" s="1">
        <v>323</v>
      </c>
      <c r="Q12" s="5">
        <v>0.538333333333333</v>
      </c>
    </row>
    <row r="13" spans="1:17" x14ac:dyDescent="0.2">
      <c r="A13" s="1">
        <v>2020</v>
      </c>
      <c r="B13" s="5">
        <v>0.51076060541342405</v>
      </c>
      <c r="C13" s="1">
        <v>435</v>
      </c>
      <c r="D13" s="1">
        <v>0</v>
      </c>
      <c r="E13" s="1">
        <v>213</v>
      </c>
      <c r="F13" s="1">
        <v>222</v>
      </c>
      <c r="G13" s="5">
        <v>0.51034482758620603</v>
      </c>
      <c r="H13" s="1">
        <v>166</v>
      </c>
      <c r="I13" s="1">
        <v>0</v>
      </c>
      <c r="J13" s="1">
        <v>82</v>
      </c>
      <c r="K13" s="1">
        <v>84</v>
      </c>
      <c r="L13" s="5">
        <v>0.50602409638554202</v>
      </c>
      <c r="M13" s="1">
        <v>601</v>
      </c>
      <c r="N13" s="1">
        <v>0</v>
      </c>
      <c r="O13" s="1">
        <v>295</v>
      </c>
      <c r="P13" s="1">
        <v>306</v>
      </c>
      <c r="Q13" s="5">
        <v>0.50915141430948396</v>
      </c>
    </row>
    <row r="14" spans="1:17" x14ac:dyDescent="0.2">
      <c r="A14" s="1">
        <v>2022</v>
      </c>
      <c r="B14" s="5">
        <v>0.48809924912070302</v>
      </c>
      <c r="C14" s="1">
        <v>435</v>
      </c>
      <c r="D14" s="1">
        <v>0</v>
      </c>
      <c r="E14" s="1">
        <v>222</v>
      </c>
      <c r="F14" s="1">
        <v>213</v>
      </c>
      <c r="G14" s="5">
        <v>0.48965517241379303</v>
      </c>
      <c r="H14" s="1">
        <v>166</v>
      </c>
      <c r="I14" s="1">
        <v>0</v>
      </c>
      <c r="J14" s="1">
        <v>84</v>
      </c>
      <c r="K14" s="1">
        <v>82</v>
      </c>
      <c r="L14" s="5">
        <v>0.49397590361445698</v>
      </c>
      <c r="M14" s="1">
        <v>601</v>
      </c>
      <c r="N14" s="1">
        <v>0</v>
      </c>
      <c r="O14" s="1">
        <v>306</v>
      </c>
      <c r="P14" s="1">
        <v>295</v>
      </c>
      <c r="Q14" s="5">
        <v>0.49084858569051498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96DD-8BE4-774D-BC31-A5A0DCE7D372}">
  <dimension ref="A1:Q14"/>
  <sheetViews>
    <sheetView workbookViewId="0">
      <selection sqref="A1:XFD1048576"/>
    </sheetView>
  </sheetViews>
  <sheetFormatPr baseColWidth="10" defaultRowHeight="16" x14ac:dyDescent="0.2"/>
  <cols>
    <col min="1" max="1" width="5.1640625" bestFit="1" customWidth="1"/>
    <col min="2" max="2" width="7.33203125" style="6" bestFit="1" customWidth="1"/>
    <col min="3" max="3" width="4.5" bestFit="1" customWidth="1"/>
    <col min="4" max="4" width="4" bestFit="1" customWidth="1"/>
    <col min="5" max="6" width="4.6640625" bestFit="1" customWidth="1"/>
    <col min="7" max="7" width="7.33203125" style="6" bestFit="1" customWidth="1"/>
    <col min="8" max="8" width="4.1640625" bestFit="1" customWidth="1"/>
    <col min="9" max="9" width="3.5" bestFit="1" customWidth="1"/>
    <col min="10" max="11" width="4.1640625" bestFit="1" customWidth="1"/>
    <col min="12" max="12" width="7.33203125" style="6" bestFit="1" customWidth="1"/>
    <col min="13" max="13" width="4.5" bestFit="1" customWidth="1"/>
    <col min="14" max="14" width="4" bestFit="1" customWidth="1"/>
    <col min="15" max="16" width="4.6640625" bestFit="1" customWidth="1"/>
    <col min="17" max="17" width="7.33203125" style="6" bestFit="1" customWidth="1"/>
  </cols>
  <sheetData>
    <row r="1" spans="1:17" x14ac:dyDescent="0.2">
      <c r="A1" s="2"/>
      <c r="B1" s="4" t="s">
        <v>1</v>
      </c>
      <c r="C1" s="2" t="s">
        <v>7</v>
      </c>
      <c r="D1" s="3"/>
      <c r="E1" s="3"/>
      <c r="F1" s="3"/>
      <c r="G1" s="7"/>
      <c r="H1" s="2" t="s">
        <v>9</v>
      </c>
      <c r="I1" s="3"/>
      <c r="J1" s="3"/>
      <c r="K1" s="3"/>
      <c r="L1" s="11"/>
      <c r="M1" s="2"/>
      <c r="N1" s="3" t="s">
        <v>8</v>
      </c>
      <c r="O1" s="3"/>
      <c r="P1" s="3"/>
      <c r="Q1" s="10"/>
    </row>
    <row r="2" spans="1:17" x14ac:dyDescent="0.2">
      <c r="A2" s="1" t="s">
        <v>0</v>
      </c>
      <c r="B2" s="5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2</v>
      </c>
      <c r="H2" s="8" t="s">
        <v>3</v>
      </c>
      <c r="I2" s="8" t="s">
        <v>4</v>
      </c>
      <c r="J2" s="8" t="s">
        <v>5</v>
      </c>
      <c r="K2" s="8" t="s">
        <v>6</v>
      </c>
      <c r="L2" s="9" t="s">
        <v>2</v>
      </c>
      <c r="M2" s="8" t="s">
        <v>3</v>
      </c>
      <c r="N2" s="8" t="s">
        <v>4</v>
      </c>
      <c r="O2" s="8" t="s">
        <v>5</v>
      </c>
      <c r="P2" s="8" t="s">
        <v>6</v>
      </c>
      <c r="Q2" s="9" t="s">
        <v>2</v>
      </c>
    </row>
    <row r="3" spans="1:17" x14ac:dyDescent="0.2">
      <c r="A3" s="1">
        <v>2000</v>
      </c>
      <c r="B3" s="5">
        <v>0.50293345064952899</v>
      </c>
      <c r="C3" s="1">
        <v>435</v>
      </c>
      <c r="D3" s="1">
        <v>2</v>
      </c>
      <c r="E3" s="1">
        <v>221</v>
      </c>
      <c r="F3" s="1">
        <v>212</v>
      </c>
      <c r="G3" s="5">
        <v>0.48960739030022998</v>
      </c>
      <c r="H3" s="1">
        <v>166</v>
      </c>
      <c r="I3" s="1">
        <v>0</v>
      </c>
      <c r="J3" s="1">
        <v>76</v>
      </c>
      <c r="K3" s="1">
        <v>90</v>
      </c>
      <c r="L3" s="5">
        <v>0.54216867469879504</v>
      </c>
      <c r="M3" s="1">
        <v>601</v>
      </c>
      <c r="N3" s="1">
        <v>2</v>
      </c>
      <c r="O3" s="1">
        <v>297</v>
      </c>
      <c r="P3" s="1">
        <v>302</v>
      </c>
      <c r="Q3" s="5">
        <v>0.50417362270450705</v>
      </c>
    </row>
    <row r="4" spans="1:17" x14ac:dyDescent="0.2">
      <c r="A4" s="1">
        <v>2002</v>
      </c>
      <c r="B4" s="5">
        <v>0.48271559823996002</v>
      </c>
      <c r="C4" s="1">
        <v>435</v>
      </c>
      <c r="D4" s="1">
        <v>1</v>
      </c>
      <c r="E4" s="1">
        <v>229</v>
      </c>
      <c r="F4" s="1">
        <v>205</v>
      </c>
      <c r="G4" s="5">
        <v>0.472350230414746</v>
      </c>
      <c r="H4" s="1">
        <v>166</v>
      </c>
      <c r="I4" s="1">
        <v>0</v>
      </c>
      <c r="J4" s="1">
        <v>82</v>
      </c>
      <c r="K4" s="1">
        <v>84</v>
      </c>
      <c r="L4" s="5">
        <v>0.50602409638554202</v>
      </c>
      <c r="M4" s="1">
        <v>601</v>
      </c>
      <c r="N4" s="1">
        <v>1</v>
      </c>
      <c r="O4" s="1">
        <v>311</v>
      </c>
      <c r="P4" s="1">
        <v>289</v>
      </c>
      <c r="Q4" s="5">
        <v>0.48166666666666602</v>
      </c>
    </row>
    <row r="5" spans="1:17" x14ac:dyDescent="0.2">
      <c r="A5" s="1">
        <v>2004</v>
      </c>
      <c r="B5" s="5">
        <v>0.491927995184476</v>
      </c>
      <c r="C5" s="1">
        <v>435</v>
      </c>
      <c r="D5" s="1">
        <v>1</v>
      </c>
      <c r="E5" s="1">
        <v>233</v>
      </c>
      <c r="F5" s="1">
        <v>201</v>
      </c>
      <c r="G5" s="5">
        <v>0.463133640552995</v>
      </c>
      <c r="H5" s="1">
        <v>166</v>
      </c>
      <c r="I5" s="1">
        <v>0</v>
      </c>
      <c r="J5" s="1">
        <v>72</v>
      </c>
      <c r="K5" s="1">
        <v>94</v>
      </c>
      <c r="L5" s="5">
        <v>0.56626506024096301</v>
      </c>
      <c r="M5" s="1">
        <v>601</v>
      </c>
      <c r="N5" s="1">
        <v>1</v>
      </c>
      <c r="O5" s="1">
        <v>305</v>
      </c>
      <c r="P5" s="1">
        <v>295</v>
      </c>
      <c r="Q5" s="5">
        <v>0.49166666666666597</v>
      </c>
    </row>
    <row r="6" spans="1:17" x14ac:dyDescent="0.2">
      <c r="A6" s="1">
        <v>2006</v>
      </c>
      <c r="B6" s="5">
        <v>0.53518595740931296</v>
      </c>
      <c r="C6" s="1">
        <v>435</v>
      </c>
      <c r="D6" s="1">
        <v>0</v>
      </c>
      <c r="E6" s="1">
        <v>202</v>
      </c>
      <c r="F6" s="1">
        <v>233</v>
      </c>
      <c r="G6" s="5">
        <v>0.53563218390804601</v>
      </c>
      <c r="H6" s="1">
        <v>166</v>
      </c>
      <c r="I6" s="1">
        <v>0</v>
      </c>
      <c r="J6" s="1">
        <v>80</v>
      </c>
      <c r="K6" s="1">
        <v>86</v>
      </c>
      <c r="L6" s="5">
        <v>0.51807228915662595</v>
      </c>
      <c r="M6" s="1">
        <v>601</v>
      </c>
      <c r="N6" s="1">
        <v>0</v>
      </c>
      <c r="O6" s="1">
        <v>282</v>
      </c>
      <c r="P6" s="1">
        <v>319</v>
      </c>
      <c r="Q6" s="5">
        <v>0.53078202995008295</v>
      </c>
    </row>
    <row r="7" spans="1:17" x14ac:dyDescent="0.2">
      <c r="A7" s="1">
        <v>2008</v>
      </c>
      <c r="B7" s="5">
        <v>0.54676124657067704</v>
      </c>
      <c r="C7" s="1">
        <v>435</v>
      </c>
      <c r="D7" s="1">
        <v>0</v>
      </c>
      <c r="E7" s="1">
        <v>178</v>
      </c>
      <c r="F7" s="1">
        <v>257</v>
      </c>
      <c r="G7" s="5">
        <v>0.59080459770114901</v>
      </c>
      <c r="H7" s="1">
        <v>166</v>
      </c>
      <c r="I7" s="1">
        <v>0</v>
      </c>
      <c r="J7" s="1">
        <v>92</v>
      </c>
      <c r="K7" s="1">
        <v>74</v>
      </c>
      <c r="L7" s="5">
        <v>0.44578313253011997</v>
      </c>
      <c r="M7" s="1">
        <v>601</v>
      </c>
      <c r="N7" s="1">
        <v>0</v>
      </c>
      <c r="O7" s="1">
        <v>270</v>
      </c>
      <c r="P7" s="1">
        <v>331</v>
      </c>
      <c r="Q7" s="5">
        <v>0.55074875207986596</v>
      </c>
    </row>
    <row r="8" spans="1:17" x14ac:dyDescent="0.2">
      <c r="A8" s="1">
        <v>2010</v>
      </c>
      <c r="B8" s="5">
        <v>0.47229379948075301</v>
      </c>
      <c r="C8" s="1">
        <v>435</v>
      </c>
      <c r="D8" s="1">
        <v>0</v>
      </c>
      <c r="E8" s="1">
        <v>242</v>
      </c>
      <c r="F8" s="1">
        <v>193</v>
      </c>
      <c r="G8" s="5">
        <v>0.44367816091953999</v>
      </c>
      <c r="H8" s="1">
        <v>166</v>
      </c>
      <c r="I8" s="1">
        <v>0</v>
      </c>
      <c r="J8" s="1">
        <v>70</v>
      </c>
      <c r="K8" s="1">
        <v>96</v>
      </c>
      <c r="L8" s="5">
        <v>0.57831325301204795</v>
      </c>
      <c r="M8" s="1">
        <v>601</v>
      </c>
      <c r="N8" s="1">
        <v>0</v>
      </c>
      <c r="O8" s="1">
        <v>312</v>
      </c>
      <c r="P8" s="1">
        <v>289</v>
      </c>
      <c r="Q8" s="5">
        <v>0.48086522462562398</v>
      </c>
    </row>
    <row r="9" spans="1:17" x14ac:dyDescent="0.2">
      <c r="A9" s="1">
        <v>2012</v>
      </c>
      <c r="B9" s="5">
        <v>0.50850447261645204</v>
      </c>
      <c r="C9" s="1">
        <v>435</v>
      </c>
      <c r="D9" s="1">
        <v>0</v>
      </c>
      <c r="E9" s="1">
        <v>234</v>
      </c>
      <c r="F9" s="1">
        <v>201</v>
      </c>
      <c r="G9" s="5">
        <v>0.46206896551724103</v>
      </c>
      <c r="H9" s="1">
        <v>166</v>
      </c>
      <c r="I9" s="1">
        <v>0</v>
      </c>
      <c r="J9" s="1">
        <v>63</v>
      </c>
      <c r="K9" s="1">
        <v>103</v>
      </c>
      <c r="L9" s="5">
        <v>0.62048192771084298</v>
      </c>
      <c r="M9" s="1">
        <v>601</v>
      </c>
      <c r="N9" s="1">
        <v>0</v>
      </c>
      <c r="O9" s="1">
        <v>297</v>
      </c>
      <c r="P9" s="1">
        <v>304</v>
      </c>
      <c r="Q9" s="5">
        <v>0.50582362728785302</v>
      </c>
    </row>
    <row r="10" spans="1:17" x14ac:dyDescent="0.2">
      <c r="A10" s="1">
        <v>2014</v>
      </c>
      <c r="B10" s="5">
        <v>0.47435025771929601</v>
      </c>
      <c r="C10" s="1">
        <v>435</v>
      </c>
      <c r="D10" s="1">
        <v>0</v>
      </c>
      <c r="E10" s="1">
        <v>247</v>
      </c>
      <c r="F10" s="1">
        <v>188</v>
      </c>
      <c r="G10" s="5">
        <v>0.43218390804597701</v>
      </c>
      <c r="H10" s="1">
        <v>166</v>
      </c>
      <c r="I10" s="1">
        <v>0</v>
      </c>
      <c r="J10" s="1">
        <v>69</v>
      </c>
      <c r="K10" s="1">
        <v>97</v>
      </c>
      <c r="L10" s="5">
        <v>0.58433734939758997</v>
      </c>
      <c r="M10" s="1">
        <v>601</v>
      </c>
      <c r="N10" s="1">
        <v>0</v>
      </c>
      <c r="O10" s="1">
        <v>316</v>
      </c>
      <c r="P10" s="1">
        <v>285</v>
      </c>
      <c r="Q10" s="5">
        <v>0.47420965058236197</v>
      </c>
    </row>
    <row r="11" spans="1:17" x14ac:dyDescent="0.2">
      <c r="A11" s="1">
        <v>2016</v>
      </c>
      <c r="B11" s="5">
        <v>0.49532586719032001</v>
      </c>
      <c r="C11" s="1">
        <v>435</v>
      </c>
      <c r="D11" s="1">
        <v>0</v>
      </c>
      <c r="E11" s="1">
        <v>241</v>
      </c>
      <c r="F11" s="1">
        <v>194</v>
      </c>
      <c r="G11" s="5">
        <v>0.44597701149425201</v>
      </c>
      <c r="H11" s="1">
        <v>166</v>
      </c>
      <c r="I11" s="1">
        <v>0</v>
      </c>
      <c r="J11" s="1">
        <v>64</v>
      </c>
      <c r="K11" s="1">
        <v>102</v>
      </c>
      <c r="L11" s="5">
        <v>0.61445783132530096</v>
      </c>
      <c r="M11" s="1">
        <v>601</v>
      </c>
      <c r="N11" s="1">
        <v>0</v>
      </c>
      <c r="O11" s="1">
        <v>305</v>
      </c>
      <c r="P11" s="1">
        <v>296</v>
      </c>
      <c r="Q11" s="5">
        <v>0.49251247920133101</v>
      </c>
    </row>
    <row r="12" spans="1:17" x14ac:dyDescent="0.2">
      <c r="A12" s="1">
        <v>2018</v>
      </c>
      <c r="B12" s="5">
        <v>0.53540252507699704</v>
      </c>
      <c r="C12" s="1">
        <v>435</v>
      </c>
      <c r="D12" s="1">
        <v>1</v>
      </c>
      <c r="E12" s="1">
        <v>199</v>
      </c>
      <c r="F12" s="1">
        <v>235</v>
      </c>
      <c r="G12" s="5">
        <v>0.54147465437788</v>
      </c>
      <c r="H12" s="1">
        <v>166</v>
      </c>
      <c r="I12" s="1">
        <v>0</v>
      </c>
      <c r="J12" s="1">
        <v>80</v>
      </c>
      <c r="K12" s="1">
        <v>86</v>
      </c>
      <c r="L12" s="5">
        <v>0.51807228915662595</v>
      </c>
      <c r="M12" s="1">
        <v>601</v>
      </c>
      <c r="N12" s="1">
        <v>1</v>
      </c>
      <c r="O12" s="1">
        <v>279</v>
      </c>
      <c r="P12" s="1">
        <v>321</v>
      </c>
      <c r="Q12" s="5">
        <v>0.53500000000000003</v>
      </c>
    </row>
    <row r="13" spans="1:17" x14ac:dyDescent="0.2">
      <c r="A13" s="1">
        <v>2020</v>
      </c>
      <c r="B13" s="5">
        <v>0.51076060541342405</v>
      </c>
      <c r="C13" s="1">
        <v>435</v>
      </c>
      <c r="D13" s="1">
        <v>0</v>
      </c>
      <c r="E13" s="1">
        <v>213</v>
      </c>
      <c r="F13" s="1">
        <v>222</v>
      </c>
      <c r="G13" s="5">
        <v>0.51034482758620603</v>
      </c>
      <c r="H13" s="1">
        <v>166</v>
      </c>
      <c r="I13" s="1">
        <v>0</v>
      </c>
      <c r="J13" s="1">
        <v>82</v>
      </c>
      <c r="K13" s="1">
        <v>84</v>
      </c>
      <c r="L13" s="5">
        <v>0.50602409638554202</v>
      </c>
      <c r="M13" s="1">
        <v>601</v>
      </c>
      <c r="N13" s="1">
        <v>0</v>
      </c>
      <c r="O13" s="1">
        <v>295</v>
      </c>
      <c r="P13" s="1">
        <v>306</v>
      </c>
      <c r="Q13" s="5">
        <v>0.50915141430948396</v>
      </c>
    </row>
    <row r="14" spans="1:17" x14ac:dyDescent="0.2">
      <c r="A14" s="1">
        <v>2022</v>
      </c>
      <c r="B14" s="5">
        <v>0.48809924912070302</v>
      </c>
      <c r="C14" s="1">
        <v>435</v>
      </c>
      <c r="D14" s="1">
        <v>0</v>
      </c>
      <c r="E14" s="1">
        <v>222</v>
      </c>
      <c r="F14" s="1">
        <v>213</v>
      </c>
      <c r="G14" s="5">
        <v>0.48965517241379303</v>
      </c>
      <c r="H14" s="1">
        <v>166</v>
      </c>
      <c r="I14" s="1">
        <v>0</v>
      </c>
      <c r="J14" s="1">
        <v>85</v>
      </c>
      <c r="K14" s="1">
        <v>81</v>
      </c>
      <c r="L14" s="5">
        <v>0.48795180722891501</v>
      </c>
      <c r="M14" s="1">
        <v>601</v>
      </c>
      <c r="N14" s="1">
        <v>0</v>
      </c>
      <c r="O14" s="1">
        <v>307</v>
      </c>
      <c r="P14" s="1">
        <v>294</v>
      </c>
      <c r="Q14" s="5">
        <v>0.48918469217970001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6815-5E4C-154A-88EF-6C5DFF23DFA6}">
  <dimension ref="A1:Q14"/>
  <sheetViews>
    <sheetView workbookViewId="0">
      <selection sqref="A1:XFD1048576"/>
    </sheetView>
  </sheetViews>
  <sheetFormatPr baseColWidth="10" defaultRowHeight="16" x14ac:dyDescent="0.2"/>
  <cols>
    <col min="1" max="1" width="5.1640625" bestFit="1" customWidth="1"/>
    <col min="2" max="2" width="7.33203125" style="6" bestFit="1" customWidth="1"/>
    <col min="3" max="3" width="4.5" bestFit="1" customWidth="1"/>
    <col min="4" max="4" width="4" bestFit="1" customWidth="1"/>
    <col min="5" max="6" width="4.6640625" bestFit="1" customWidth="1"/>
    <col min="7" max="7" width="7.33203125" style="6" bestFit="1" customWidth="1"/>
    <col min="8" max="8" width="4.1640625" bestFit="1" customWidth="1"/>
    <col min="9" max="9" width="3.5" bestFit="1" customWidth="1"/>
    <col min="10" max="11" width="4.1640625" bestFit="1" customWidth="1"/>
    <col min="12" max="12" width="7.33203125" style="6" bestFit="1" customWidth="1"/>
    <col min="13" max="13" width="4.5" bestFit="1" customWidth="1"/>
    <col min="14" max="14" width="4" bestFit="1" customWidth="1"/>
    <col min="15" max="16" width="4.6640625" bestFit="1" customWidth="1"/>
    <col min="17" max="17" width="7.33203125" style="6" bestFit="1" customWidth="1"/>
  </cols>
  <sheetData>
    <row r="1" spans="1:17" x14ac:dyDescent="0.2">
      <c r="A1" s="2"/>
      <c r="B1" s="4" t="s">
        <v>1</v>
      </c>
      <c r="C1" s="2" t="s">
        <v>7</v>
      </c>
      <c r="D1" s="3"/>
      <c r="E1" s="3"/>
      <c r="F1" s="3"/>
      <c r="G1" s="7"/>
      <c r="H1" s="2" t="s">
        <v>9</v>
      </c>
      <c r="I1" s="3"/>
      <c r="J1" s="3"/>
      <c r="K1" s="3"/>
      <c r="L1" s="11"/>
      <c r="M1" s="2"/>
      <c r="N1" s="3" t="s">
        <v>8</v>
      </c>
      <c r="O1" s="3"/>
      <c r="P1" s="3"/>
      <c r="Q1" s="10"/>
    </row>
    <row r="2" spans="1:17" x14ac:dyDescent="0.2">
      <c r="A2" s="1" t="s">
        <v>0</v>
      </c>
      <c r="B2" s="5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2</v>
      </c>
      <c r="H2" s="8" t="s">
        <v>3</v>
      </c>
      <c r="I2" s="8" t="s">
        <v>4</v>
      </c>
      <c r="J2" s="8" t="s">
        <v>5</v>
      </c>
      <c r="K2" s="8" t="s">
        <v>6</v>
      </c>
      <c r="L2" s="9" t="s">
        <v>2</v>
      </c>
      <c r="M2" s="8" t="s">
        <v>3</v>
      </c>
      <c r="N2" s="8" t="s">
        <v>4</v>
      </c>
      <c r="O2" s="8" t="s">
        <v>5</v>
      </c>
      <c r="P2" s="8" t="s">
        <v>6</v>
      </c>
      <c r="Q2" s="9" t="s">
        <v>2</v>
      </c>
    </row>
    <row r="3" spans="1:17" x14ac:dyDescent="0.2">
      <c r="A3" s="1">
        <v>2000</v>
      </c>
      <c r="B3" s="5">
        <v>0.50293345064952899</v>
      </c>
      <c r="C3" s="1">
        <v>435</v>
      </c>
      <c r="D3" s="1">
        <v>2</v>
      </c>
      <c r="E3" s="1">
        <v>221</v>
      </c>
      <c r="F3" s="1">
        <v>212</v>
      </c>
      <c r="G3" s="5">
        <v>0.48960739030022998</v>
      </c>
      <c r="H3" s="1">
        <v>216</v>
      </c>
      <c r="I3" s="1">
        <v>0</v>
      </c>
      <c r="J3" s="1">
        <v>102</v>
      </c>
      <c r="K3" s="1">
        <v>114</v>
      </c>
      <c r="L3" s="5">
        <v>0.52777777777777701</v>
      </c>
      <c r="M3" s="1">
        <v>651</v>
      </c>
      <c r="N3" s="1">
        <v>2</v>
      </c>
      <c r="O3" s="1">
        <v>323</v>
      </c>
      <c r="P3" s="1">
        <v>326</v>
      </c>
      <c r="Q3" s="5">
        <v>0.50231124807395999</v>
      </c>
    </row>
    <row r="4" spans="1:17" x14ac:dyDescent="0.2">
      <c r="A4" s="1">
        <v>2002</v>
      </c>
      <c r="B4" s="5">
        <v>0.48271559823996002</v>
      </c>
      <c r="C4" s="1">
        <v>435</v>
      </c>
      <c r="D4" s="1">
        <v>1</v>
      </c>
      <c r="E4" s="1">
        <v>229</v>
      </c>
      <c r="F4" s="1">
        <v>205</v>
      </c>
      <c r="G4" s="5">
        <v>0.472350230414746</v>
      </c>
      <c r="H4" s="1">
        <v>216</v>
      </c>
      <c r="I4" s="1">
        <v>0</v>
      </c>
      <c r="J4" s="1">
        <v>109</v>
      </c>
      <c r="K4" s="1">
        <v>107</v>
      </c>
      <c r="L4" s="5">
        <v>0.49537037037037002</v>
      </c>
      <c r="M4" s="1">
        <v>651</v>
      </c>
      <c r="N4" s="1">
        <v>1</v>
      </c>
      <c r="O4" s="1">
        <v>338</v>
      </c>
      <c r="P4" s="1">
        <v>312</v>
      </c>
      <c r="Q4" s="5">
        <v>0.48</v>
      </c>
    </row>
    <row r="5" spans="1:17" x14ac:dyDescent="0.2">
      <c r="A5" s="1">
        <v>2004</v>
      </c>
      <c r="B5" s="5">
        <v>0.491927995184476</v>
      </c>
      <c r="C5" s="1">
        <v>435</v>
      </c>
      <c r="D5" s="1">
        <v>1</v>
      </c>
      <c r="E5" s="1">
        <v>233</v>
      </c>
      <c r="F5" s="1">
        <v>201</v>
      </c>
      <c r="G5" s="5">
        <v>0.463133640552995</v>
      </c>
      <c r="H5" s="1">
        <v>216</v>
      </c>
      <c r="I5" s="1">
        <v>0</v>
      </c>
      <c r="J5" s="1">
        <v>99</v>
      </c>
      <c r="K5" s="1">
        <v>117</v>
      </c>
      <c r="L5" s="5">
        <v>0.54166666666666596</v>
      </c>
      <c r="M5" s="1">
        <v>651</v>
      </c>
      <c r="N5" s="1">
        <v>1</v>
      </c>
      <c r="O5" s="1">
        <v>332</v>
      </c>
      <c r="P5" s="1">
        <v>318</v>
      </c>
      <c r="Q5" s="5">
        <v>0.48923076923076902</v>
      </c>
    </row>
    <row r="6" spans="1:17" x14ac:dyDescent="0.2">
      <c r="A6" s="1">
        <v>2006</v>
      </c>
      <c r="B6" s="5">
        <v>0.53518595740931296</v>
      </c>
      <c r="C6" s="1">
        <v>435</v>
      </c>
      <c r="D6" s="1">
        <v>0</v>
      </c>
      <c r="E6" s="1">
        <v>202</v>
      </c>
      <c r="F6" s="1">
        <v>233</v>
      </c>
      <c r="G6" s="5">
        <v>0.53563218390804601</v>
      </c>
      <c r="H6" s="1">
        <v>216</v>
      </c>
      <c r="I6" s="1">
        <v>0</v>
      </c>
      <c r="J6" s="1">
        <v>102</v>
      </c>
      <c r="K6" s="1">
        <v>114</v>
      </c>
      <c r="L6" s="5">
        <v>0.52777777777777701</v>
      </c>
      <c r="M6" s="1">
        <v>651</v>
      </c>
      <c r="N6" s="1">
        <v>0</v>
      </c>
      <c r="O6" s="1">
        <v>304</v>
      </c>
      <c r="P6" s="1">
        <v>347</v>
      </c>
      <c r="Q6" s="5">
        <v>0.53302611367127495</v>
      </c>
    </row>
    <row r="7" spans="1:17" x14ac:dyDescent="0.2">
      <c r="A7" s="1">
        <v>2008</v>
      </c>
      <c r="B7" s="5">
        <v>0.54676124657067704</v>
      </c>
      <c r="C7" s="1">
        <v>435</v>
      </c>
      <c r="D7" s="1">
        <v>0</v>
      </c>
      <c r="E7" s="1">
        <v>178</v>
      </c>
      <c r="F7" s="1">
        <v>257</v>
      </c>
      <c r="G7" s="5">
        <v>0.59080459770114901</v>
      </c>
      <c r="H7" s="1">
        <v>216</v>
      </c>
      <c r="I7" s="1">
        <v>0</v>
      </c>
      <c r="J7" s="1">
        <v>117</v>
      </c>
      <c r="K7" s="1">
        <v>99</v>
      </c>
      <c r="L7" s="5">
        <v>0.45833333333333298</v>
      </c>
      <c r="M7" s="1">
        <v>651</v>
      </c>
      <c r="N7" s="1">
        <v>0</v>
      </c>
      <c r="O7" s="1">
        <v>295</v>
      </c>
      <c r="P7" s="1">
        <v>356</v>
      </c>
      <c r="Q7" s="5">
        <v>0.54685099846390095</v>
      </c>
    </row>
    <row r="8" spans="1:17" x14ac:dyDescent="0.2">
      <c r="A8" s="1">
        <v>2010</v>
      </c>
      <c r="B8" s="5">
        <v>0.47229379948075301</v>
      </c>
      <c r="C8" s="1">
        <v>435</v>
      </c>
      <c r="D8" s="1">
        <v>0</v>
      </c>
      <c r="E8" s="1">
        <v>242</v>
      </c>
      <c r="F8" s="1">
        <v>193</v>
      </c>
      <c r="G8" s="5">
        <v>0.44367816091953999</v>
      </c>
      <c r="H8" s="1">
        <v>216</v>
      </c>
      <c r="I8" s="1">
        <v>0</v>
      </c>
      <c r="J8" s="1">
        <v>99</v>
      </c>
      <c r="K8" s="1">
        <v>117</v>
      </c>
      <c r="L8" s="5">
        <v>0.54166666666666596</v>
      </c>
      <c r="M8" s="1">
        <v>651</v>
      </c>
      <c r="N8" s="1">
        <v>0</v>
      </c>
      <c r="O8" s="1">
        <v>341</v>
      </c>
      <c r="P8" s="1">
        <v>310</v>
      </c>
      <c r="Q8" s="5">
        <v>0.476190476190476</v>
      </c>
    </row>
    <row r="9" spans="1:17" x14ac:dyDescent="0.2">
      <c r="A9" s="1">
        <v>2012</v>
      </c>
      <c r="B9" s="5">
        <v>0.50850447261645204</v>
      </c>
      <c r="C9" s="1">
        <v>435</v>
      </c>
      <c r="D9" s="1">
        <v>0</v>
      </c>
      <c r="E9" s="1">
        <v>234</v>
      </c>
      <c r="F9" s="1">
        <v>201</v>
      </c>
      <c r="G9" s="5">
        <v>0.46206896551724103</v>
      </c>
      <c r="H9" s="1">
        <v>216</v>
      </c>
      <c r="I9" s="1">
        <v>0</v>
      </c>
      <c r="J9" s="1">
        <v>83</v>
      </c>
      <c r="K9" s="1">
        <v>133</v>
      </c>
      <c r="L9" s="5">
        <v>0.61574074074074003</v>
      </c>
      <c r="M9" s="1">
        <v>651</v>
      </c>
      <c r="N9" s="1">
        <v>0</v>
      </c>
      <c r="O9" s="1">
        <v>317</v>
      </c>
      <c r="P9" s="1">
        <v>334</v>
      </c>
      <c r="Q9" s="5">
        <v>0.51305683563747995</v>
      </c>
    </row>
    <row r="10" spans="1:17" x14ac:dyDescent="0.2">
      <c r="A10" s="1">
        <v>2014</v>
      </c>
      <c r="B10" s="5">
        <v>0.47435025771929601</v>
      </c>
      <c r="C10" s="1">
        <v>435</v>
      </c>
      <c r="D10" s="1">
        <v>0</v>
      </c>
      <c r="E10" s="1">
        <v>247</v>
      </c>
      <c r="F10" s="1">
        <v>188</v>
      </c>
      <c r="G10" s="5">
        <v>0.43218390804597701</v>
      </c>
      <c r="H10" s="1">
        <v>216</v>
      </c>
      <c r="I10" s="1">
        <v>0</v>
      </c>
      <c r="J10" s="1">
        <v>95</v>
      </c>
      <c r="K10" s="1">
        <v>121</v>
      </c>
      <c r="L10" s="5">
        <v>0.56018518518518501</v>
      </c>
      <c r="M10" s="1">
        <v>651</v>
      </c>
      <c r="N10" s="1">
        <v>0</v>
      </c>
      <c r="O10" s="1">
        <v>342</v>
      </c>
      <c r="P10" s="1">
        <v>309</v>
      </c>
      <c r="Q10" s="5">
        <v>0.474654377880184</v>
      </c>
    </row>
    <row r="11" spans="1:17" x14ac:dyDescent="0.2">
      <c r="A11" s="1">
        <v>2016</v>
      </c>
      <c r="B11" s="5">
        <v>0.49532586719032001</v>
      </c>
      <c r="C11" s="1">
        <v>435</v>
      </c>
      <c r="D11" s="1">
        <v>0</v>
      </c>
      <c r="E11" s="1">
        <v>241</v>
      </c>
      <c r="F11" s="1">
        <v>194</v>
      </c>
      <c r="G11" s="5">
        <v>0.44597701149425201</v>
      </c>
      <c r="H11" s="1">
        <v>216</v>
      </c>
      <c r="I11" s="1">
        <v>0</v>
      </c>
      <c r="J11" s="1">
        <v>87</v>
      </c>
      <c r="K11" s="1">
        <v>129</v>
      </c>
      <c r="L11" s="5">
        <v>0.59722222222222199</v>
      </c>
      <c r="M11" s="1">
        <v>651</v>
      </c>
      <c r="N11" s="1">
        <v>0</v>
      </c>
      <c r="O11" s="1">
        <v>328</v>
      </c>
      <c r="P11" s="1">
        <v>323</v>
      </c>
      <c r="Q11" s="5">
        <v>0.49615975422427</v>
      </c>
    </row>
    <row r="12" spans="1:17" x14ac:dyDescent="0.2">
      <c r="A12" s="1">
        <v>2018</v>
      </c>
      <c r="B12" s="5">
        <v>0.53540252507699704</v>
      </c>
      <c r="C12" s="1">
        <v>435</v>
      </c>
      <c r="D12" s="1">
        <v>1</v>
      </c>
      <c r="E12" s="1">
        <v>199</v>
      </c>
      <c r="F12" s="1">
        <v>235</v>
      </c>
      <c r="G12" s="5">
        <v>0.54147465437788</v>
      </c>
      <c r="H12" s="1">
        <v>216</v>
      </c>
      <c r="I12" s="1">
        <v>0</v>
      </c>
      <c r="J12" s="1">
        <v>101</v>
      </c>
      <c r="K12" s="1">
        <v>115</v>
      </c>
      <c r="L12" s="5">
        <v>0.532407407407407</v>
      </c>
      <c r="M12" s="1">
        <v>651</v>
      </c>
      <c r="N12" s="1">
        <v>1</v>
      </c>
      <c r="O12" s="1">
        <v>300</v>
      </c>
      <c r="P12" s="1">
        <v>350</v>
      </c>
      <c r="Q12" s="5">
        <v>0.53846153846153799</v>
      </c>
    </row>
    <row r="13" spans="1:17" x14ac:dyDescent="0.2">
      <c r="A13" s="1">
        <v>2020</v>
      </c>
      <c r="B13" s="5">
        <v>0.51076060541342405</v>
      </c>
      <c r="C13" s="1">
        <v>435</v>
      </c>
      <c r="D13" s="1">
        <v>0</v>
      </c>
      <c r="E13" s="1">
        <v>213</v>
      </c>
      <c r="F13" s="1">
        <v>222</v>
      </c>
      <c r="G13" s="5">
        <v>0.51034482758620603</v>
      </c>
      <c r="H13" s="1">
        <v>216</v>
      </c>
      <c r="I13" s="1">
        <v>0</v>
      </c>
      <c r="J13" s="1">
        <v>104</v>
      </c>
      <c r="K13" s="1">
        <v>112</v>
      </c>
      <c r="L13" s="5">
        <v>0.51851851851851805</v>
      </c>
      <c r="M13" s="1">
        <v>651</v>
      </c>
      <c r="N13" s="1">
        <v>0</v>
      </c>
      <c r="O13" s="1">
        <v>317</v>
      </c>
      <c r="P13" s="1">
        <v>334</v>
      </c>
      <c r="Q13" s="5">
        <v>0.51305683563747995</v>
      </c>
    </row>
    <row r="14" spans="1:17" x14ac:dyDescent="0.2">
      <c r="A14" s="1">
        <v>2022</v>
      </c>
      <c r="B14" s="5">
        <v>0.48809924912070302</v>
      </c>
      <c r="C14" s="1">
        <v>435</v>
      </c>
      <c r="D14" s="1">
        <v>0</v>
      </c>
      <c r="E14" s="1">
        <v>222</v>
      </c>
      <c r="F14" s="1">
        <v>213</v>
      </c>
      <c r="G14" s="5">
        <v>0.48965517241379303</v>
      </c>
      <c r="H14" s="1">
        <v>216</v>
      </c>
      <c r="I14" s="1">
        <v>0</v>
      </c>
      <c r="J14" s="1">
        <v>111</v>
      </c>
      <c r="K14" s="1">
        <v>105</v>
      </c>
      <c r="L14" s="5">
        <v>0.48611111111111099</v>
      </c>
      <c r="M14" s="1">
        <v>651</v>
      </c>
      <c r="N14" s="1">
        <v>0</v>
      </c>
      <c r="O14" s="1">
        <v>333</v>
      </c>
      <c r="P14" s="1">
        <v>318</v>
      </c>
      <c r="Q14" s="5">
        <v>0.488479262672811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C729-72A9-1944-AC53-9779F87D07CC}">
  <dimension ref="A1:Q14"/>
  <sheetViews>
    <sheetView workbookViewId="0">
      <selection activeCell="M22" sqref="M22"/>
    </sheetView>
  </sheetViews>
  <sheetFormatPr baseColWidth="10" defaultRowHeight="16" x14ac:dyDescent="0.2"/>
  <cols>
    <col min="1" max="1" width="5.1640625" bestFit="1" customWidth="1"/>
    <col min="2" max="2" width="7.33203125" style="6" bestFit="1" customWidth="1"/>
    <col min="3" max="3" width="4.5" bestFit="1" customWidth="1"/>
    <col min="4" max="4" width="4" bestFit="1" customWidth="1"/>
    <col min="5" max="6" width="4.6640625" bestFit="1" customWidth="1"/>
    <col min="7" max="7" width="7.33203125" style="6" bestFit="1" customWidth="1"/>
    <col min="8" max="8" width="4.1640625" bestFit="1" customWidth="1"/>
    <col min="9" max="9" width="3.5" bestFit="1" customWidth="1"/>
    <col min="10" max="11" width="4.1640625" bestFit="1" customWidth="1"/>
    <col min="12" max="12" width="7.33203125" style="6" bestFit="1" customWidth="1"/>
    <col min="13" max="13" width="4.5" bestFit="1" customWidth="1"/>
    <col min="14" max="14" width="4" bestFit="1" customWidth="1"/>
    <col min="15" max="16" width="4.6640625" bestFit="1" customWidth="1"/>
    <col min="17" max="17" width="7.33203125" style="6" bestFit="1" customWidth="1"/>
  </cols>
  <sheetData>
    <row r="1" spans="1:17" x14ac:dyDescent="0.2">
      <c r="A1" s="2"/>
      <c r="B1" s="4" t="s">
        <v>1</v>
      </c>
      <c r="C1" s="2" t="s">
        <v>7</v>
      </c>
      <c r="D1" s="3"/>
      <c r="E1" s="3"/>
      <c r="F1" s="3"/>
      <c r="G1" s="7"/>
      <c r="H1" s="2" t="s">
        <v>9</v>
      </c>
      <c r="I1" s="3"/>
      <c r="J1" s="3"/>
      <c r="K1" s="3"/>
      <c r="L1" s="11"/>
      <c r="M1" s="2"/>
      <c r="N1" s="3" t="s">
        <v>8</v>
      </c>
      <c r="O1" s="3"/>
      <c r="P1" s="3"/>
      <c r="Q1" s="10"/>
    </row>
    <row r="2" spans="1:17" x14ac:dyDescent="0.2">
      <c r="A2" s="1" t="s">
        <v>0</v>
      </c>
      <c r="B2" s="5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2</v>
      </c>
      <c r="H2" s="8" t="s">
        <v>3</v>
      </c>
      <c r="I2" s="8" t="s">
        <v>4</v>
      </c>
      <c r="J2" s="8" t="s">
        <v>5</v>
      </c>
      <c r="K2" s="8" t="s">
        <v>6</v>
      </c>
      <c r="L2" s="9" t="s">
        <v>2</v>
      </c>
      <c r="M2" s="8" t="s">
        <v>3</v>
      </c>
      <c r="N2" s="8" t="s">
        <v>4</v>
      </c>
      <c r="O2" s="8" t="s">
        <v>5</v>
      </c>
      <c r="P2" s="8" t="s">
        <v>6</v>
      </c>
      <c r="Q2" s="9" t="s">
        <v>2</v>
      </c>
    </row>
    <row r="3" spans="1:17" x14ac:dyDescent="0.2">
      <c r="A3" s="1">
        <v>2000</v>
      </c>
      <c r="B3" s="5">
        <v>0.50293345064952899</v>
      </c>
      <c r="C3" s="1">
        <v>435</v>
      </c>
      <c r="D3" s="1">
        <v>2</v>
      </c>
      <c r="E3" s="1">
        <v>221</v>
      </c>
      <c r="F3" s="1">
        <v>212</v>
      </c>
      <c r="G3" s="5">
        <v>0.48960739030022998</v>
      </c>
      <c r="H3" s="1">
        <v>216</v>
      </c>
      <c r="I3" s="1">
        <v>0</v>
      </c>
      <c r="J3" s="1">
        <v>101</v>
      </c>
      <c r="K3" s="1">
        <v>115</v>
      </c>
      <c r="L3" s="5">
        <v>0.532407407407407</v>
      </c>
      <c r="M3" s="1">
        <v>651</v>
      </c>
      <c r="N3" s="1">
        <v>2</v>
      </c>
      <c r="O3" s="1">
        <v>322</v>
      </c>
      <c r="P3" s="1">
        <v>327</v>
      </c>
      <c r="Q3" s="5">
        <v>0.50385208012326599</v>
      </c>
    </row>
    <row r="4" spans="1:17" x14ac:dyDescent="0.2">
      <c r="A4" s="1">
        <v>2002</v>
      </c>
      <c r="B4" s="5">
        <v>0.48271559823996002</v>
      </c>
      <c r="C4" s="1">
        <v>435</v>
      </c>
      <c r="D4" s="1">
        <v>1</v>
      </c>
      <c r="E4" s="1">
        <v>229</v>
      </c>
      <c r="F4" s="1">
        <v>205</v>
      </c>
      <c r="G4" s="5">
        <v>0.472350230414746</v>
      </c>
      <c r="H4" s="1">
        <v>216</v>
      </c>
      <c r="I4" s="1">
        <v>0</v>
      </c>
      <c r="J4" s="1">
        <v>108</v>
      </c>
      <c r="K4" s="1">
        <v>108</v>
      </c>
      <c r="L4" s="5">
        <v>0.5</v>
      </c>
      <c r="M4" s="1">
        <v>651</v>
      </c>
      <c r="N4" s="1">
        <v>1</v>
      </c>
      <c r="O4" s="1">
        <v>337</v>
      </c>
      <c r="P4" s="1">
        <v>313</v>
      </c>
      <c r="Q4" s="5">
        <v>0.48153846153846103</v>
      </c>
    </row>
    <row r="5" spans="1:17" x14ac:dyDescent="0.2">
      <c r="A5" s="1">
        <v>2004</v>
      </c>
      <c r="B5" s="5">
        <v>0.491927995184476</v>
      </c>
      <c r="C5" s="1">
        <v>435</v>
      </c>
      <c r="D5" s="1">
        <v>1</v>
      </c>
      <c r="E5" s="1">
        <v>233</v>
      </c>
      <c r="F5" s="1">
        <v>201</v>
      </c>
      <c r="G5" s="5">
        <v>0.463133640552995</v>
      </c>
      <c r="H5" s="1">
        <v>216</v>
      </c>
      <c r="I5" s="1">
        <v>0</v>
      </c>
      <c r="J5" s="1">
        <v>99</v>
      </c>
      <c r="K5" s="1">
        <v>117</v>
      </c>
      <c r="L5" s="5">
        <v>0.54166666666666596</v>
      </c>
      <c r="M5" s="1">
        <v>651</v>
      </c>
      <c r="N5" s="1">
        <v>1</v>
      </c>
      <c r="O5" s="1">
        <v>332</v>
      </c>
      <c r="P5" s="1">
        <v>318</v>
      </c>
      <c r="Q5" s="5">
        <v>0.48923076923076902</v>
      </c>
    </row>
    <row r="6" spans="1:17" x14ac:dyDescent="0.2">
      <c r="A6" s="1">
        <v>2006</v>
      </c>
      <c r="B6" s="5">
        <v>0.53518595740931296</v>
      </c>
      <c r="C6" s="1">
        <v>435</v>
      </c>
      <c r="D6" s="1">
        <v>0</v>
      </c>
      <c r="E6" s="1">
        <v>202</v>
      </c>
      <c r="F6" s="1">
        <v>233</v>
      </c>
      <c r="G6" s="5">
        <v>0.53563218390804601</v>
      </c>
      <c r="H6" s="1">
        <v>216</v>
      </c>
      <c r="I6" s="1">
        <v>0</v>
      </c>
      <c r="J6" s="1">
        <v>104</v>
      </c>
      <c r="K6" s="1">
        <v>112</v>
      </c>
      <c r="L6" s="5">
        <v>0.51851851851851805</v>
      </c>
      <c r="M6" s="1">
        <v>651</v>
      </c>
      <c r="N6" s="1">
        <v>0</v>
      </c>
      <c r="O6" s="1">
        <v>306</v>
      </c>
      <c r="P6" s="1">
        <v>345</v>
      </c>
      <c r="Q6" s="5">
        <v>0.52995391705069095</v>
      </c>
    </row>
    <row r="7" spans="1:17" x14ac:dyDescent="0.2">
      <c r="A7" s="1">
        <v>2008</v>
      </c>
      <c r="B7" s="5">
        <v>0.54676124657067704</v>
      </c>
      <c r="C7" s="1">
        <v>435</v>
      </c>
      <c r="D7" s="1">
        <v>0</v>
      </c>
      <c r="E7" s="1">
        <v>178</v>
      </c>
      <c r="F7" s="1">
        <v>257</v>
      </c>
      <c r="G7" s="5">
        <v>0.59080459770114901</v>
      </c>
      <c r="H7" s="1">
        <v>216</v>
      </c>
      <c r="I7" s="1">
        <v>0</v>
      </c>
      <c r="J7" s="1">
        <v>118</v>
      </c>
      <c r="K7" s="1">
        <v>98</v>
      </c>
      <c r="L7" s="5">
        <v>0.453703703703703</v>
      </c>
      <c r="M7" s="1">
        <v>651</v>
      </c>
      <c r="N7" s="1">
        <v>0</v>
      </c>
      <c r="O7" s="1">
        <v>296</v>
      </c>
      <c r="P7" s="1">
        <v>355</v>
      </c>
      <c r="Q7" s="5">
        <v>0.54531490015360895</v>
      </c>
    </row>
    <row r="8" spans="1:17" x14ac:dyDescent="0.2">
      <c r="A8" s="1">
        <v>2010</v>
      </c>
      <c r="B8" s="5">
        <v>0.47229379948075301</v>
      </c>
      <c r="C8" s="1">
        <v>435</v>
      </c>
      <c r="D8" s="1">
        <v>0</v>
      </c>
      <c r="E8" s="1">
        <v>242</v>
      </c>
      <c r="F8" s="1">
        <v>193</v>
      </c>
      <c r="G8" s="5">
        <v>0.44367816091953999</v>
      </c>
      <c r="H8" s="1">
        <v>216</v>
      </c>
      <c r="I8" s="1">
        <v>0</v>
      </c>
      <c r="J8" s="1">
        <v>101</v>
      </c>
      <c r="K8" s="1">
        <v>115</v>
      </c>
      <c r="L8" s="5">
        <v>0.532407407407407</v>
      </c>
      <c r="M8" s="1">
        <v>651</v>
      </c>
      <c r="N8" s="1">
        <v>0</v>
      </c>
      <c r="O8" s="1">
        <v>343</v>
      </c>
      <c r="P8" s="1">
        <v>308</v>
      </c>
      <c r="Q8" s="5">
        <v>0.473118279569892</v>
      </c>
    </row>
    <row r="9" spans="1:17" x14ac:dyDescent="0.2">
      <c r="A9" s="1">
        <v>2012</v>
      </c>
      <c r="B9" s="5">
        <v>0.50850447261645204</v>
      </c>
      <c r="C9" s="1">
        <v>435</v>
      </c>
      <c r="D9" s="1">
        <v>0</v>
      </c>
      <c r="E9" s="1">
        <v>234</v>
      </c>
      <c r="F9" s="1">
        <v>201</v>
      </c>
      <c r="G9" s="5">
        <v>0.46206896551724103</v>
      </c>
      <c r="H9" s="1">
        <v>216</v>
      </c>
      <c r="I9" s="1">
        <v>0</v>
      </c>
      <c r="J9" s="1">
        <v>83</v>
      </c>
      <c r="K9" s="1">
        <v>133</v>
      </c>
      <c r="L9" s="5">
        <v>0.61574074074074003</v>
      </c>
      <c r="M9" s="1">
        <v>651</v>
      </c>
      <c r="N9" s="1">
        <v>0</v>
      </c>
      <c r="O9" s="1">
        <v>317</v>
      </c>
      <c r="P9" s="1">
        <v>334</v>
      </c>
      <c r="Q9" s="5">
        <v>0.51305683563747995</v>
      </c>
    </row>
    <row r="10" spans="1:17" x14ac:dyDescent="0.2">
      <c r="A10" s="1">
        <v>2014</v>
      </c>
      <c r="B10" s="5">
        <v>0.47435025771929601</v>
      </c>
      <c r="C10" s="1">
        <v>435</v>
      </c>
      <c r="D10" s="1">
        <v>0</v>
      </c>
      <c r="E10" s="1">
        <v>247</v>
      </c>
      <c r="F10" s="1">
        <v>188</v>
      </c>
      <c r="G10" s="5">
        <v>0.43218390804597701</v>
      </c>
      <c r="H10" s="1">
        <v>216</v>
      </c>
      <c r="I10" s="1">
        <v>0</v>
      </c>
      <c r="J10" s="1">
        <v>96</v>
      </c>
      <c r="K10" s="1">
        <v>120</v>
      </c>
      <c r="L10" s="5">
        <v>0.55555555555555503</v>
      </c>
      <c r="M10" s="1">
        <v>651</v>
      </c>
      <c r="N10" s="1">
        <v>0</v>
      </c>
      <c r="O10" s="1">
        <v>343</v>
      </c>
      <c r="P10" s="1">
        <v>308</v>
      </c>
      <c r="Q10" s="5">
        <v>0.473118279569892</v>
      </c>
    </row>
    <row r="11" spans="1:17" x14ac:dyDescent="0.2">
      <c r="A11" s="1">
        <v>2016</v>
      </c>
      <c r="B11" s="5">
        <v>0.49532586719032001</v>
      </c>
      <c r="C11" s="1">
        <v>435</v>
      </c>
      <c r="D11" s="1">
        <v>0</v>
      </c>
      <c r="E11" s="1">
        <v>241</v>
      </c>
      <c r="F11" s="1">
        <v>194</v>
      </c>
      <c r="G11" s="5">
        <v>0.44597701149425201</v>
      </c>
      <c r="H11" s="1">
        <v>216</v>
      </c>
      <c r="I11" s="1">
        <v>0</v>
      </c>
      <c r="J11" s="1">
        <v>86</v>
      </c>
      <c r="K11" s="1">
        <v>130</v>
      </c>
      <c r="L11" s="5">
        <v>0.60185185185185097</v>
      </c>
      <c r="M11" s="1">
        <v>651</v>
      </c>
      <c r="N11" s="1">
        <v>0</v>
      </c>
      <c r="O11" s="1">
        <v>327</v>
      </c>
      <c r="P11" s="1">
        <v>324</v>
      </c>
      <c r="Q11" s="5">
        <v>0.497695852534562</v>
      </c>
    </row>
    <row r="12" spans="1:17" x14ac:dyDescent="0.2">
      <c r="A12" s="1">
        <v>2018</v>
      </c>
      <c r="B12" s="5">
        <v>0.53540252507699704</v>
      </c>
      <c r="C12" s="1">
        <v>435</v>
      </c>
      <c r="D12" s="1">
        <v>1</v>
      </c>
      <c r="E12" s="1">
        <v>199</v>
      </c>
      <c r="F12" s="1">
        <v>235</v>
      </c>
      <c r="G12" s="5">
        <v>0.54147465437788</v>
      </c>
      <c r="H12" s="1">
        <v>216</v>
      </c>
      <c r="I12" s="1">
        <v>0</v>
      </c>
      <c r="J12" s="1">
        <v>101</v>
      </c>
      <c r="K12" s="1">
        <v>115</v>
      </c>
      <c r="L12" s="5">
        <v>0.532407407407407</v>
      </c>
      <c r="M12" s="1">
        <v>651</v>
      </c>
      <c r="N12" s="1">
        <v>1</v>
      </c>
      <c r="O12" s="1">
        <v>300</v>
      </c>
      <c r="P12" s="1">
        <v>350</v>
      </c>
      <c r="Q12" s="5">
        <v>0.53846153846153799</v>
      </c>
    </row>
    <row r="13" spans="1:17" x14ac:dyDescent="0.2">
      <c r="A13" s="1">
        <v>2020</v>
      </c>
      <c r="B13" s="5">
        <v>0.51076060541342405</v>
      </c>
      <c r="C13" s="1">
        <v>435</v>
      </c>
      <c r="D13" s="1">
        <v>0</v>
      </c>
      <c r="E13" s="1">
        <v>213</v>
      </c>
      <c r="F13" s="1">
        <v>222</v>
      </c>
      <c r="G13" s="5">
        <v>0.51034482758620603</v>
      </c>
      <c r="H13" s="1">
        <v>216</v>
      </c>
      <c r="I13" s="1">
        <v>0</v>
      </c>
      <c r="J13" s="1">
        <v>104</v>
      </c>
      <c r="K13" s="1">
        <v>112</v>
      </c>
      <c r="L13" s="5">
        <v>0.51851851851851805</v>
      </c>
      <c r="M13" s="1">
        <v>651</v>
      </c>
      <c r="N13" s="1">
        <v>0</v>
      </c>
      <c r="O13" s="1">
        <v>317</v>
      </c>
      <c r="P13" s="1">
        <v>334</v>
      </c>
      <c r="Q13" s="5">
        <v>0.51305683563747995</v>
      </c>
    </row>
    <row r="14" spans="1:17" x14ac:dyDescent="0.2">
      <c r="A14" s="1">
        <v>2022</v>
      </c>
      <c r="B14" s="5">
        <v>0.48809924912070302</v>
      </c>
      <c r="C14" s="1">
        <v>435</v>
      </c>
      <c r="D14" s="1">
        <v>0</v>
      </c>
      <c r="E14" s="1">
        <v>222</v>
      </c>
      <c r="F14" s="1">
        <v>213</v>
      </c>
      <c r="G14" s="5">
        <v>0.48965517241379303</v>
      </c>
      <c r="H14" s="1">
        <v>216</v>
      </c>
      <c r="I14" s="1">
        <v>0</v>
      </c>
      <c r="J14" s="1">
        <v>111</v>
      </c>
      <c r="K14" s="1">
        <v>105</v>
      </c>
      <c r="L14" s="5">
        <v>0.48611111111111099</v>
      </c>
      <c r="M14" s="1">
        <v>651</v>
      </c>
      <c r="N14" s="1">
        <v>0</v>
      </c>
      <c r="O14" s="1">
        <v>333</v>
      </c>
      <c r="P14" s="1">
        <v>318</v>
      </c>
      <c r="Q14" s="5">
        <v>0.488479262672811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Comparison</vt:lpstr>
      <vt:lpstr>601,0</vt:lpstr>
      <vt:lpstr>601,1</vt:lpstr>
      <vt:lpstr>651,0</vt:lpstr>
      <vt:lpstr>651,1</vt:lpstr>
      <vt:lpstr>'601,0'!summary_601_0</vt:lpstr>
      <vt:lpstr>'601,1'!summary_601_1</vt:lpstr>
      <vt:lpstr>'651,0'!summary_651_0</vt:lpstr>
      <vt:lpstr>'651,1'!summary_651_1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2023-01-08T14:11:49Z</dcterms:created>
  <dcterms:modified xsi:type="dcterms:W3CDTF">2023-01-08T15:02:18Z</dcterms:modified>
</cp:coreProperties>
</file>