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009EB34A-657A-E446-9D2F-75393DC8E067}" xr6:coauthVersionLast="47" xr6:coauthVersionMax="47" xr10:uidLastSave="{00000000-0000-0000-0000-000000000000}"/>
  <bookViews>
    <workbookView xWindow="20940" yWindow="10460" windowWidth="27680" windowHeight="17500" xr2:uid="{3377375B-0D7E-DD49-8BAD-15CE977E3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8" i="1"/>
  <c r="C33" i="1"/>
  <c r="C32" i="1"/>
  <c r="C31" i="1"/>
  <c r="C29" i="1"/>
  <c r="C28" i="1"/>
  <c r="C25" i="1"/>
  <c r="C23" i="1"/>
  <c r="C21" i="1"/>
  <c r="C20" i="1"/>
  <c r="C19" i="1"/>
  <c r="C16" i="1"/>
  <c r="C14" i="1"/>
  <c r="C12" i="1"/>
  <c r="C10" i="1"/>
  <c r="C7" i="1"/>
  <c r="D41" i="1"/>
  <c r="D40" i="1"/>
  <c r="C6" i="1"/>
  <c r="C3" i="1"/>
  <c r="C2" i="1"/>
  <c r="C30" i="1"/>
  <c r="C36" i="1"/>
  <c r="C24" i="1"/>
  <c r="C18" i="1"/>
  <c r="C8" i="1"/>
  <c r="C5" i="1"/>
  <c r="C35" i="1"/>
  <c r="C27" i="1"/>
  <c r="C13" i="1"/>
  <c r="C26" i="1"/>
  <c r="C17" i="1"/>
  <c r="C15" i="1"/>
  <c r="C11" i="1"/>
  <c r="C37" i="1"/>
  <c r="C9" i="1"/>
  <c r="C4" i="1"/>
  <c r="C22" i="1"/>
</calcChain>
</file>

<file path=xl/sharedStrings.xml><?xml version="1.0" encoding="utf-8"?>
<sst xmlns="http://schemas.openxmlformats.org/spreadsheetml/2006/main" count="54" uniqueCount="49">
  <si>
    <t>XX</t>
  </si>
  <si>
    <t>PopDev</t>
  </si>
  <si>
    <t>NC</t>
  </si>
  <si>
    <t>AZ</t>
  </si>
  <si>
    <t>VA</t>
  </si>
  <si>
    <t>GA</t>
  </si>
  <si>
    <t>?</t>
  </si>
  <si>
    <t xml:space="preserve"> </t>
  </si>
  <si>
    <t>Runtime</t>
  </si>
  <si>
    <t>WA</t>
  </si>
  <si>
    <t>MI</t>
  </si>
  <si>
    <t>IL</t>
  </si>
  <si>
    <t>LA</t>
  </si>
  <si>
    <t>Notes</t>
  </si>
  <si>
    <t>Average</t>
  </si>
  <si>
    <t>Median</t>
  </si>
  <si>
    <t>MD</t>
  </si>
  <si>
    <t>NJ</t>
  </si>
  <si>
    <t>KS</t>
  </si>
  <si>
    <t>NV</t>
  </si>
  <si>
    <t>UT</t>
  </si>
  <si>
    <t>NY</t>
  </si>
  <si>
    <t>CA</t>
  </si>
  <si>
    <t>DRA reports this as not contiguous.</t>
  </si>
  <si>
    <t>FL</t>
  </si>
  <si>
    <t>OR</t>
  </si>
  <si>
    <t>AL</t>
  </si>
  <si>
    <t>AR</t>
  </si>
  <si>
    <t>*</t>
  </si>
  <si>
    <t>Much lower in DRA: 0.04%</t>
  </si>
  <si>
    <t>CO</t>
  </si>
  <si>
    <t>CT</t>
  </si>
  <si>
    <t>IA</t>
  </si>
  <si>
    <t>IN</t>
  </si>
  <si>
    <t>KY</t>
  </si>
  <si>
    <t>MA</t>
  </si>
  <si>
    <t>MN</t>
  </si>
  <si>
    <t>MO</t>
  </si>
  <si>
    <t>MS</t>
  </si>
  <si>
    <t>NE</t>
  </si>
  <si>
    <t>NM</t>
  </si>
  <si>
    <t>OH</t>
  </si>
  <si>
    <t>OK</t>
  </si>
  <si>
    <t>PA</t>
  </si>
  <si>
    <t>SC</t>
  </si>
  <si>
    <t>TN</t>
  </si>
  <si>
    <t>TX</t>
  </si>
  <si>
    <t>WI</t>
  </si>
  <si>
    <t>Converted tracts assignments to blocks assignments.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</si>
</sst>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6" fontId="1" fillId="0" borderId="0" xfId="0" applyNumberFormat="1" applyFont="1"/>
    <xf numFmtId="46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46" fontId="0" fillId="2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15B-1E26-884A-BA83-E8F99A74859E}">
  <dimension ref="A1:E41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32" sqref="E32"/>
    </sheetView>
  </sheetViews>
  <sheetFormatPr baseColWidth="10" defaultRowHeight="16" x14ac:dyDescent="0.2"/>
  <cols>
    <col min="1" max="1" width="4.1640625" bestFit="1" customWidth="1"/>
    <col min="2" max="2" width="3.5" style="5" customWidth="1"/>
    <col min="3" max="3" width="8.1640625" style="7" bestFit="1" customWidth="1"/>
    <col min="4" max="4" width="7.5" style="2" bestFit="1" customWidth="1"/>
    <col min="5" max="5" width="45.33203125" bestFit="1" customWidth="1"/>
  </cols>
  <sheetData>
    <row r="1" spans="1:5" s="1" customFormat="1" x14ac:dyDescent="0.2">
      <c r="A1" s="1" t="s">
        <v>0</v>
      </c>
      <c r="B1" s="4" t="s">
        <v>6</v>
      </c>
      <c r="C1" s="6" t="s">
        <v>8</v>
      </c>
      <c r="D1" s="3" t="s">
        <v>1</v>
      </c>
      <c r="E1" s="1" t="s">
        <v>13</v>
      </c>
    </row>
    <row r="2" spans="1:5" x14ac:dyDescent="0.2">
      <c r="A2" t="s">
        <v>26</v>
      </c>
      <c r="C2" s="7">
        <f>398.2/86400</f>
        <v>4.6087962962962957E-3</v>
      </c>
      <c r="D2" s="2">
        <v>4.0000000000000001E-3</v>
      </c>
    </row>
    <row r="3" spans="1:5" x14ac:dyDescent="0.2">
      <c r="A3" t="s">
        <v>27</v>
      </c>
      <c r="C3" s="7">
        <f>414.2/86400</f>
        <v>4.7939814814814815E-3</v>
      </c>
      <c r="D3" s="2">
        <v>6.8999999999999999E-3</v>
      </c>
      <c r="E3" t="s">
        <v>29</v>
      </c>
    </row>
    <row r="4" spans="1:5" x14ac:dyDescent="0.2">
      <c r="A4" t="s">
        <v>3</v>
      </c>
      <c r="B4" s="5" t="s">
        <v>7</v>
      </c>
      <c r="C4" s="7">
        <f>371.2/86400</f>
        <v>4.2962962962962963E-3</v>
      </c>
      <c r="D4" s="2">
        <v>1.7500000000000002E-2</v>
      </c>
    </row>
    <row r="5" spans="1:5" x14ac:dyDescent="0.2">
      <c r="A5" t="s">
        <v>22</v>
      </c>
      <c r="C5" s="7">
        <f>4394.5/86400</f>
        <v>5.0862268518518522E-2</v>
      </c>
      <c r="D5" s="2">
        <v>9.1000000000000004E-3</v>
      </c>
      <c r="E5" t="s">
        <v>48</v>
      </c>
    </row>
    <row r="6" spans="1:5" x14ac:dyDescent="0.2">
      <c r="A6" t="s">
        <v>30</v>
      </c>
      <c r="C6" s="7">
        <f>448/86400</f>
        <v>5.185185185185185E-3</v>
      </c>
      <c r="D6" s="2">
        <v>4.1000000000000003E-3</v>
      </c>
    </row>
    <row r="7" spans="1:5" x14ac:dyDescent="0.2">
      <c r="A7" t="s">
        <v>31</v>
      </c>
      <c r="C7" s="7">
        <f>362.9/86400</f>
        <v>4.200231481481481E-3</v>
      </c>
      <c r="D7" s="2">
        <v>8.3000000000000001E-3</v>
      </c>
      <c r="E7" t="s">
        <v>7</v>
      </c>
    </row>
    <row r="8" spans="1:5" x14ac:dyDescent="0.2">
      <c r="A8" t="s">
        <v>24</v>
      </c>
      <c r="C8" s="7">
        <f>1601.7/86400</f>
        <v>1.8538194444444444E-2</v>
      </c>
      <c r="D8" s="2">
        <v>7.9000000000000008E-3</v>
      </c>
    </row>
    <row r="9" spans="1:5" x14ac:dyDescent="0.2">
      <c r="A9" t="s">
        <v>5</v>
      </c>
      <c r="C9" s="7">
        <f>468.2/86400</f>
        <v>5.4189814814814812E-3</v>
      </c>
      <c r="D9" s="2">
        <v>1.0500000000000001E-2</v>
      </c>
    </row>
    <row r="10" spans="1:5" x14ac:dyDescent="0.2">
      <c r="A10" t="s">
        <v>32</v>
      </c>
      <c r="C10" s="7">
        <f>417.8/86400</f>
        <v>4.8356481481481479E-3</v>
      </c>
      <c r="D10" s="2">
        <v>6.6E-3</v>
      </c>
    </row>
    <row r="11" spans="1:5" x14ac:dyDescent="0.2">
      <c r="A11" t="s">
        <v>11</v>
      </c>
      <c r="C11" s="7">
        <f>953.5/86400</f>
        <v>1.103587962962963E-2</v>
      </c>
      <c r="D11" s="2">
        <v>3.8999999999999998E-3</v>
      </c>
    </row>
    <row r="12" spans="1:5" x14ac:dyDescent="0.2">
      <c r="A12" t="s">
        <v>33</v>
      </c>
      <c r="C12" s="7">
        <f>522.4/86400</f>
        <v>6.0462962962962961E-3</v>
      </c>
      <c r="D12" s="2">
        <v>1.6000000000000001E-3</v>
      </c>
      <c r="E12" t="s">
        <v>7</v>
      </c>
    </row>
    <row r="13" spans="1:5" x14ac:dyDescent="0.2">
      <c r="A13" t="s">
        <v>18</v>
      </c>
      <c r="C13" s="7">
        <f>459/86400</f>
        <v>5.3125000000000004E-3</v>
      </c>
      <c r="D13" s="2">
        <v>3.0999999999999999E-3</v>
      </c>
    </row>
    <row r="14" spans="1:5" x14ac:dyDescent="0.2">
      <c r="A14" t="s">
        <v>34</v>
      </c>
      <c r="C14" s="7">
        <f>446.2/86400</f>
        <v>5.1643518518518514E-3</v>
      </c>
      <c r="D14" s="2">
        <v>1.9E-3</v>
      </c>
    </row>
    <row r="15" spans="1:5" x14ac:dyDescent="0.2">
      <c r="A15" t="s">
        <v>12</v>
      </c>
      <c r="C15" s="7">
        <f>463.1/86400</f>
        <v>5.3599537037037036E-3</v>
      </c>
      <c r="D15" s="2">
        <v>1.6999999999999999E-3</v>
      </c>
      <c r="E15" t="s">
        <v>7</v>
      </c>
    </row>
    <row r="16" spans="1:5" x14ac:dyDescent="0.2">
      <c r="A16" t="s">
        <v>35</v>
      </c>
      <c r="C16" s="7">
        <f>414.9/86400</f>
        <v>4.8020833333333327E-3</v>
      </c>
      <c r="D16" s="2">
        <v>5.1999999999999998E-3</v>
      </c>
    </row>
    <row r="17" spans="1:5" x14ac:dyDescent="0.2">
      <c r="A17" t="s">
        <v>16</v>
      </c>
      <c r="C17" s="7">
        <f>408/86400</f>
        <v>4.7222222222222223E-3</v>
      </c>
      <c r="D17" s="2">
        <v>6.1999999999999998E-3</v>
      </c>
    </row>
    <row r="18" spans="1:5" x14ac:dyDescent="0.2">
      <c r="A18" t="s">
        <v>10</v>
      </c>
      <c r="C18" s="7">
        <f>587.2/86400</f>
        <v>6.7962962962962968E-3</v>
      </c>
      <c r="D18" s="2">
        <v>4.7999999999999996E-3</v>
      </c>
    </row>
    <row r="19" spans="1:5" x14ac:dyDescent="0.2">
      <c r="A19" t="s">
        <v>36</v>
      </c>
      <c r="C19" s="7">
        <f>494.7/86400</f>
        <v>5.7256944444444447E-3</v>
      </c>
      <c r="D19" s="2">
        <v>4.7999999999999996E-3</v>
      </c>
    </row>
    <row r="20" spans="1:5" x14ac:dyDescent="0.2">
      <c r="A20" t="s">
        <v>37</v>
      </c>
      <c r="C20" s="7">
        <f>527.5/86400</f>
        <v>6.1053240740740738E-3</v>
      </c>
      <c r="D20" s="2">
        <v>3.0999999999999999E-3</v>
      </c>
    </row>
    <row r="21" spans="1:5" x14ac:dyDescent="0.2">
      <c r="A21" t="s">
        <v>38</v>
      </c>
      <c r="C21" s="7">
        <f>390.7/86400</f>
        <v>4.5219907407407405E-3</v>
      </c>
      <c r="D21" s="2">
        <v>4.7999999999999996E-3</v>
      </c>
    </row>
    <row r="22" spans="1:5" x14ac:dyDescent="0.2">
      <c r="A22" t="s">
        <v>2</v>
      </c>
      <c r="C22" s="7">
        <f>454.5/86400</f>
        <v>5.2604166666666667E-3</v>
      </c>
      <c r="D22" s="2">
        <v>1.2E-2</v>
      </c>
    </row>
    <row r="23" spans="1:5" x14ac:dyDescent="0.2">
      <c r="A23" t="s">
        <v>39</v>
      </c>
      <c r="C23" s="7">
        <f>376.1/86400</f>
        <v>4.3530092592592596E-3</v>
      </c>
      <c r="D23" s="2">
        <v>2.7000000000000001E-3</v>
      </c>
      <c r="E23" t="s">
        <v>7</v>
      </c>
    </row>
    <row r="24" spans="1:5" x14ac:dyDescent="0.2">
      <c r="A24" t="s">
        <v>17</v>
      </c>
      <c r="C24" s="7">
        <f>649.4/86400</f>
        <v>7.5162037037037038E-3</v>
      </c>
      <c r="D24" s="2">
        <v>2.8999999999999998E-3</v>
      </c>
    </row>
    <row r="25" spans="1:5" x14ac:dyDescent="0.2">
      <c r="A25" t="s">
        <v>40</v>
      </c>
      <c r="C25" s="7">
        <f>394.1/86400</f>
        <v>4.5613425925925925E-3</v>
      </c>
      <c r="D25" s="2">
        <v>8.0000000000000004E-4</v>
      </c>
    </row>
    <row r="26" spans="1:5" x14ac:dyDescent="0.2">
      <c r="A26" s="8" t="s">
        <v>21</v>
      </c>
      <c r="B26" s="9"/>
      <c r="C26" s="10">
        <f>2316.8/86400</f>
        <v>2.6814814814814816E-2</v>
      </c>
      <c r="D26" s="11">
        <v>2.5000000000000001E-3</v>
      </c>
      <c r="E26" s="8" t="s">
        <v>23</v>
      </c>
    </row>
    <row r="27" spans="1:5" x14ac:dyDescent="0.2">
      <c r="A27" t="s">
        <v>19</v>
      </c>
      <c r="C27" s="7">
        <f>357.6/86400</f>
        <v>4.138888888888889E-3</v>
      </c>
      <c r="D27" s="2">
        <v>4.3E-3</v>
      </c>
    </row>
    <row r="28" spans="1:5" x14ac:dyDescent="0.2">
      <c r="A28" t="s">
        <v>41</v>
      </c>
      <c r="C28" s="7">
        <f>852.8/86400</f>
        <v>9.8703703703703696E-3</v>
      </c>
      <c r="D28" s="2">
        <v>1.8E-3</v>
      </c>
    </row>
    <row r="29" spans="1:5" x14ac:dyDescent="0.2">
      <c r="A29" t="s">
        <v>42</v>
      </c>
      <c r="C29" s="7">
        <f>393/86400</f>
        <v>4.5486111111111109E-3</v>
      </c>
      <c r="D29" s="2">
        <v>5.0000000000000001E-3</v>
      </c>
    </row>
    <row r="30" spans="1:5" x14ac:dyDescent="0.2">
      <c r="A30" t="s">
        <v>25</v>
      </c>
      <c r="C30" s="7">
        <f>410.2/86400</f>
        <v>4.7476851851851846E-3</v>
      </c>
      <c r="D30" s="2">
        <v>3.0000000000000001E-3</v>
      </c>
    </row>
    <row r="31" spans="1:5" x14ac:dyDescent="0.2">
      <c r="A31" t="s">
        <v>43</v>
      </c>
      <c r="C31" s="7">
        <f>894.9/86400</f>
        <v>1.0357638888888888E-2</v>
      </c>
      <c r="D31" s="2">
        <v>5.3E-3</v>
      </c>
    </row>
    <row r="32" spans="1:5" x14ac:dyDescent="0.2">
      <c r="A32" t="s">
        <v>44</v>
      </c>
      <c r="C32" s="7">
        <f>414.8/86400</f>
        <v>4.8009259259259264E-3</v>
      </c>
      <c r="D32" s="2">
        <v>4.1999999999999997E-3</v>
      </c>
    </row>
    <row r="33" spans="1:5" x14ac:dyDescent="0.2">
      <c r="A33" t="s">
        <v>45</v>
      </c>
      <c r="C33" s="7">
        <f>371.6/86400</f>
        <v>4.3009259259259259E-3</v>
      </c>
      <c r="D33" s="2">
        <v>7.9000000000000008E-3</v>
      </c>
    </row>
    <row r="34" spans="1:5" x14ac:dyDescent="0.2">
      <c r="A34" t="s">
        <v>46</v>
      </c>
      <c r="C34" s="7">
        <f>3033/86400</f>
        <v>3.5104166666666665E-2</v>
      </c>
      <c r="D34" s="2">
        <v>1.14E-2</v>
      </c>
      <c r="E34" t="s">
        <v>28</v>
      </c>
    </row>
    <row r="35" spans="1:5" x14ac:dyDescent="0.2">
      <c r="A35" t="s">
        <v>20</v>
      </c>
      <c r="C35" s="7">
        <f>241.8/86400</f>
        <v>2.7986111111111111E-3</v>
      </c>
      <c r="D35" s="2">
        <v>1.8E-3</v>
      </c>
    </row>
    <row r="36" spans="1:5" x14ac:dyDescent="0.2">
      <c r="A36" t="s">
        <v>4</v>
      </c>
      <c r="C36" s="7">
        <f>443.6/86400</f>
        <v>5.1342592592592594E-3</v>
      </c>
      <c r="D36" s="2">
        <v>8.6E-3</v>
      </c>
    </row>
    <row r="37" spans="1:5" x14ac:dyDescent="0.2">
      <c r="A37" t="s">
        <v>9</v>
      </c>
      <c r="C37" s="7">
        <f>647.3/86400</f>
        <v>7.4918981481481477E-3</v>
      </c>
      <c r="D37" s="2">
        <v>8.9999999999999998E-4</v>
      </c>
    </row>
    <row r="38" spans="1:5" x14ac:dyDescent="0.2">
      <c r="A38" t="s">
        <v>47</v>
      </c>
      <c r="C38" s="7">
        <f>575.8/86400</f>
        <v>6.664351851851851E-3</v>
      </c>
      <c r="D38" s="2">
        <v>6.9999999999999999E-4</v>
      </c>
    </row>
    <row r="39" spans="1:5" x14ac:dyDescent="0.2">
      <c r="E39" t="s">
        <v>7</v>
      </c>
    </row>
    <row r="40" spans="1:5" x14ac:dyDescent="0.2">
      <c r="C40" s="7" t="s">
        <v>14</v>
      </c>
      <c r="D40" s="2">
        <f>AVERAGE(D2:D39)</f>
        <v>5.1837837837837835E-3</v>
      </c>
    </row>
    <row r="41" spans="1:5" x14ac:dyDescent="0.2">
      <c r="C41" s="7" t="s">
        <v>15</v>
      </c>
      <c r="D41" s="2">
        <f>MEDIAN(D2:D39)</f>
        <v>4.3E-3</v>
      </c>
    </row>
  </sheetData>
  <sortState xmlns:xlrd2="http://schemas.microsoft.com/office/spreadsheetml/2017/richdata2" ref="A4:E37">
    <sortCondition ref="A4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2023-04-07T13:08:05Z</dcterms:created>
  <dcterms:modified xsi:type="dcterms:W3CDTF">2023-06-24T19:11:23Z</dcterms:modified>
</cp:coreProperties>
</file>