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49995B55-7662-164D-A085-EFF899E06AF7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35" i="1"/>
  <c r="C26" i="1"/>
  <c r="C23" i="1"/>
  <c r="C11" i="1"/>
  <c r="G45" i="1"/>
  <c r="G46" i="1"/>
  <c r="F45" i="1"/>
  <c r="E46" i="1"/>
  <c r="F46" i="1"/>
  <c r="C5" i="1"/>
  <c r="E24" i="1"/>
  <c r="E25" i="1" s="1"/>
  <c r="C38" i="1"/>
  <c r="C42" i="1"/>
  <c r="C37" i="1"/>
  <c r="C36" i="1"/>
  <c r="C34" i="1"/>
  <c r="C32" i="1"/>
  <c r="C31" i="1"/>
  <c r="C28" i="1"/>
  <c r="C25" i="1"/>
  <c r="C22" i="1"/>
  <c r="C21" i="1"/>
  <c r="C20" i="1"/>
  <c r="C17" i="1"/>
  <c r="C15" i="1"/>
  <c r="C13" i="1"/>
  <c r="C10" i="1"/>
  <c r="C7" i="1"/>
  <c r="D46" i="1"/>
  <c r="D45" i="1"/>
  <c r="C6" i="1"/>
  <c r="C3" i="1"/>
  <c r="C2" i="1"/>
  <c r="C33" i="1"/>
  <c r="C40" i="1"/>
  <c r="C27" i="1"/>
  <c r="C19" i="1"/>
  <c r="C8" i="1"/>
  <c r="C39" i="1"/>
  <c r="C30" i="1"/>
  <c r="C14" i="1"/>
  <c r="C29" i="1"/>
  <c r="C18" i="1"/>
  <c r="C16" i="1"/>
  <c r="C12" i="1"/>
  <c r="C41" i="1"/>
  <c r="C9" i="1"/>
  <c r="C4" i="1"/>
  <c r="C24" i="1"/>
  <c r="C46" i="1" l="1"/>
  <c r="C45" i="1"/>
  <c r="E45" i="1"/>
</calcChain>
</file>

<file path=xl/sharedStrings.xml><?xml version="1.0" encoding="utf-8"?>
<sst xmlns="http://schemas.openxmlformats.org/spreadsheetml/2006/main" count="67" uniqueCount="62">
  <si>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</si>
  <si>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</si>
  <si>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</si>
  <si>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</si>
  <si>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</si>
  <si>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</si>
  <si>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</si>
  <si>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</si>
  <si>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</si>
  <si>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</si>
  <si>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</si>
  <si>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</si>
  <si>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</si>
  <si>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</si>
  <si>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</si>
  <si>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</si>
  <si>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</si>
  <si>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</si>
  <si>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</si>
  <si>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</si>
  <si>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</si>
  <si>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</si>
  <si>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</si>
  <si>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</si>
  <si>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</si>
  <si>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</si>
  <si>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</si>
  <si>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</si>
  <si>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</si>
  <si>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</si>
  <si>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</si>
  <si>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</si>
  <si>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</si>
  <si>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</si>
  <si>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</si>
  <si>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</si>
  <si>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</si>
  <si>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</si>
  <si>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</si>
  <si>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</si>
  <si>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</si>
  <si>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</si>
  <si>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</si>
  <si>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</si>
  <si>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</si>
  <si>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</si>
  <si>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</si>
  <si>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</si>
  <si>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</si>
  <si>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</si>
  <si>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</si>
  <si>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</si>
  <si>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</si>
  <si>
    <t>Population deviation in DRA reported as 1.09%.</t>
  </si>
  <si>
    <t>Population deviation in DRA reported as 0.71%.</t>
  </si>
  <si>
    <t>Population deviation in DRA reported as 1.01%.</t>
  </si>
  <si>
    <t>Population deviation in DRA reported as 0.9%.</t>
  </si>
  <si>
    <t>ID</t>
  </si>
  <si>
    <t>MT</t>
  </si>
  <si>
    <t>NH</t>
  </si>
  <si>
    <t>RI</t>
  </si>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</sst>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3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6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t="s">
        <v>23</v>
      </c>
      <c r="C8" s="7">
        <f>1601.7/86400</f>
        <v>1.8538194444444444E-2</v>
      </c>
      <c r="D8" s="2">
        <v>9.4999999999999998E-3</v>
      </c>
      <c r="E8" s="8">
        <v>50</v>
      </c>
      <c r="F8" s="8">
        <v>28</v>
      </c>
      <c r="G8" s="11">
        <v>7211</v>
      </c>
    </row>
    <row r="9" spans="1:8" x14ac:dyDescent="0.2">
      <c r="A9" t="s">
        <v>5</v>
      </c>
      <c r="C9" s="7">
        <f>468.2/86400</f>
        <v>5.4189814814814812E-3</v>
      </c>
      <c r="D9" s="2">
        <v>5.3E-3</v>
      </c>
      <c r="E9" s="8">
        <v>96</v>
      </c>
      <c r="F9" s="8">
        <v>14</v>
      </c>
      <c r="G9" s="11">
        <v>2698</v>
      </c>
    </row>
    <row r="10" spans="1:8" x14ac:dyDescent="0.2">
      <c r="A10" t="s">
        <v>29</v>
      </c>
      <c r="C10" s="7">
        <f>417.8/86400</f>
        <v>4.8356481481481479E-3</v>
      </c>
      <c r="D10" s="2">
        <v>8.3999999999999995E-3</v>
      </c>
      <c r="E10" s="8">
        <v>100</v>
      </c>
      <c r="F10" s="8">
        <v>4</v>
      </c>
      <c r="G10" s="11">
        <v>2536</v>
      </c>
    </row>
    <row r="11" spans="1:8" x14ac:dyDescent="0.2">
      <c r="A11" t="s">
        <v>57</v>
      </c>
      <c r="C11" s="7">
        <f>351.4/86400</f>
        <v>4.0671296296296297E-3</v>
      </c>
      <c r="D11" s="2">
        <v>5.9999999999999995E-4</v>
      </c>
      <c r="E11" s="8">
        <v>100</v>
      </c>
      <c r="F11" s="8">
        <v>2</v>
      </c>
      <c r="G11" s="11">
        <v>931</v>
      </c>
    </row>
    <row r="12" spans="1:8" x14ac:dyDescent="0.2">
      <c r="A12" t="s">
        <v>11</v>
      </c>
      <c r="C12" s="7">
        <f>953.5/86400</f>
        <v>1.103587962962963E-2</v>
      </c>
      <c r="D12" s="2">
        <v>2.2000000000000001E-3</v>
      </c>
      <c r="E12" s="8">
        <v>99</v>
      </c>
      <c r="F12" s="8">
        <v>17</v>
      </c>
      <c r="G12" s="11">
        <v>10084</v>
      </c>
    </row>
    <row r="13" spans="1:8" x14ac:dyDescent="0.2">
      <c r="A13" t="s">
        <v>30</v>
      </c>
      <c r="C13" s="7">
        <f>522.4/86400</f>
        <v>6.0462962962962961E-3</v>
      </c>
      <c r="D13" s="2">
        <v>1.6000000000000001E-3</v>
      </c>
      <c r="E13" s="8">
        <v>93</v>
      </c>
      <c r="F13" s="8">
        <v>9</v>
      </c>
      <c r="G13" s="11">
        <v>5159</v>
      </c>
    </row>
    <row r="14" spans="1:8" x14ac:dyDescent="0.2">
      <c r="A14" t="s">
        <v>18</v>
      </c>
      <c r="C14" s="7">
        <f>459/86400</f>
        <v>5.3125000000000004E-3</v>
      </c>
      <c r="D14" s="2">
        <v>8.9999999999999998E-4</v>
      </c>
      <c r="E14" s="8">
        <v>100</v>
      </c>
      <c r="F14" s="8">
        <v>4</v>
      </c>
      <c r="G14" s="11">
        <v>4240</v>
      </c>
    </row>
    <row r="15" spans="1:8" x14ac:dyDescent="0.2">
      <c r="A15" t="s">
        <v>31</v>
      </c>
      <c r="C15" s="7">
        <f>446.2/86400</f>
        <v>5.1643518518518514E-3</v>
      </c>
      <c r="D15" s="2">
        <v>1.4E-3</v>
      </c>
      <c r="E15" s="8">
        <v>100</v>
      </c>
      <c r="F15" s="8">
        <v>6</v>
      </c>
      <c r="G15" s="11">
        <v>3693</v>
      </c>
    </row>
    <row r="16" spans="1:8" x14ac:dyDescent="0.2">
      <c r="A16" t="s">
        <v>12</v>
      </c>
      <c r="C16" s="7">
        <f>463.1/86400</f>
        <v>5.3599537037037036E-3</v>
      </c>
      <c r="D16" s="2">
        <v>1.2999999999999999E-3</v>
      </c>
      <c r="E16" s="8">
        <v>100</v>
      </c>
      <c r="F16" s="8">
        <v>6</v>
      </c>
      <c r="G16" s="11">
        <v>3540</v>
      </c>
      <c r="H16" t="s">
        <v>7</v>
      </c>
    </row>
    <row r="17" spans="1:8" x14ac:dyDescent="0.2">
      <c r="A17" t="s">
        <v>32</v>
      </c>
      <c r="C17" s="7">
        <f>414.9/86400</f>
        <v>4.8020833333333327E-3</v>
      </c>
      <c r="D17" s="2">
        <v>5.1000000000000004E-3</v>
      </c>
      <c r="E17" s="8">
        <v>99</v>
      </c>
      <c r="F17" s="8">
        <v>9</v>
      </c>
      <c r="G17" s="11">
        <v>2157</v>
      </c>
      <c r="H17" t="s">
        <v>7</v>
      </c>
    </row>
    <row r="18" spans="1:8" x14ac:dyDescent="0.2">
      <c r="A18" t="s">
        <v>16</v>
      </c>
      <c r="C18" s="7">
        <f>408/86400</f>
        <v>4.7222222222222223E-3</v>
      </c>
      <c r="D18" s="2">
        <v>8.0999999999999996E-3</v>
      </c>
      <c r="E18" s="8">
        <v>100</v>
      </c>
      <c r="F18" s="8">
        <v>8</v>
      </c>
      <c r="G18" s="11">
        <v>2042</v>
      </c>
      <c r="H18" t="s">
        <v>50</v>
      </c>
    </row>
    <row r="19" spans="1:8" x14ac:dyDescent="0.2">
      <c r="A19" t="s">
        <v>10</v>
      </c>
      <c r="C19" s="7">
        <f>587.2/86400</f>
        <v>6.7962962962962968E-3</v>
      </c>
      <c r="D19" s="2">
        <v>4.8999999999999998E-3</v>
      </c>
      <c r="E19" s="8">
        <v>98</v>
      </c>
      <c r="F19" s="8">
        <v>13</v>
      </c>
      <c r="G19" s="11">
        <v>4805</v>
      </c>
    </row>
    <row r="20" spans="1:8" x14ac:dyDescent="0.2">
      <c r="A20" t="s">
        <v>33</v>
      </c>
      <c r="C20" s="7">
        <f>494.7/86400</f>
        <v>5.7256944444444447E-3</v>
      </c>
      <c r="D20" s="2">
        <v>5.1999999999999998E-3</v>
      </c>
      <c r="E20" s="8">
        <v>98</v>
      </c>
      <c r="F20" s="8">
        <v>8</v>
      </c>
      <c r="G20" s="11">
        <v>4110</v>
      </c>
    </row>
    <row r="21" spans="1:8" x14ac:dyDescent="0.2">
      <c r="A21" t="s">
        <v>34</v>
      </c>
      <c r="C21" s="7">
        <f>527.5/86400</f>
        <v>6.1053240740740738E-3</v>
      </c>
      <c r="D21" s="2">
        <v>7.1000000000000004E-3</v>
      </c>
      <c r="E21" s="8">
        <v>97</v>
      </c>
      <c r="F21" s="8">
        <v>8</v>
      </c>
      <c r="G21" s="11">
        <v>4604</v>
      </c>
      <c r="H21" t="s">
        <v>51</v>
      </c>
    </row>
    <row r="22" spans="1:8" x14ac:dyDescent="0.2">
      <c r="A22" t="s">
        <v>35</v>
      </c>
      <c r="C22" s="7">
        <f>390.7/86400</f>
        <v>4.5219907407407405E-3</v>
      </c>
      <c r="D22" s="2">
        <v>1.6000000000000001E-3</v>
      </c>
      <c r="E22" s="8">
        <v>100</v>
      </c>
      <c r="F22" s="8">
        <v>4</v>
      </c>
      <c r="G22" s="11">
        <v>1834</v>
      </c>
    </row>
    <row r="23" spans="1:8" x14ac:dyDescent="0.2">
      <c r="A23" t="s">
        <v>58</v>
      </c>
      <c r="C23" s="7">
        <f>342.6/86400</f>
        <v>3.9652777777777776E-3</v>
      </c>
      <c r="D23" s="2">
        <v>7.0000000000000001E-3</v>
      </c>
      <c r="E23" s="8">
        <v>100</v>
      </c>
      <c r="F23" s="8">
        <v>2</v>
      </c>
      <c r="G23" s="11">
        <v>666</v>
      </c>
    </row>
    <row r="24" spans="1:8" x14ac:dyDescent="0.2">
      <c r="A24" t="s">
        <v>2</v>
      </c>
      <c r="C24" s="7">
        <f>454.5/86400</f>
        <v>5.2604166666666667E-3</v>
      </c>
      <c r="D24" s="2">
        <v>9.1000000000000004E-3</v>
      </c>
      <c r="E24" s="8">
        <f>E22</f>
        <v>100</v>
      </c>
      <c r="F24" s="8">
        <v>14</v>
      </c>
      <c r="G24" s="11">
        <v>2666</v>
      </c>
    </row>
    <row r="25" spans="1:8" x14ac:dyDescent="0.2">
      <c r="A25" t="s">
        <v>36</v>
      </c>
      <c r="C25" s="7">
        <f>376.1/86400</f>
        <v>4.3530092592592596E-3</v>
      </c>
      <c r="D25" s="2">
        <v>3.2000000000000002E-3</v>
      </c>
      <c r="E25" s="8">
        <f t="shared" ref="E25" si="0">E24</f>
        <v>100</v>
      </c>
      <c r="F25" s="8">
        <v>3</v>
      </c>
      <c r="G25" s="11">
        <v>1402</v>
      </c>
      <c r="H25" t="s">
        <v>7</v>
      </c>
    </row>
    <row r="26" spans="1:8" x14ac:dyDescent="0.2">
      <c r="A26" t="s">
        <v>59</v>
      </c>
      <c r="C26" s="7">
        <f>334/86400</f>
        <v>3.8657407407407408E-3</v>
      </c>
      <c r="D26" s="2">
        <v>8.0000000000000004E-4</v>
      </c>
      <c r="E26" s="8">
        <v>100</v>
      </c>
      <c r="F26" s="8">
        <v>2</v>
      </c>
      <c r="G26" s="11">
        <v>326</v>
      </c>
    </row>
    <row r="27" spans="1:8" x14ac:dyDescent="0.2">
      <c r="A27" t="s">
        <v>17</v>
      </c>
      <c r="C27" s="7">
        <f>649.4/86400</f>
        <v>7.5162037037037038E-3</v>
      </c>
      <c r="D27" s="2">
        <v>2.0999999999999999E-3</v>
      </c>
      <c r="E27" s="8">
        <v>99</v>
      </c>
      <c r="F27" s="8">
        <v>12</v>
      </c>
      <c r="G27" s="11">
        <v>6361</v>
      </c>
      <c r="H27" t="s">
        <v>53</v>
      </c>
    </row>
    <row r="28" spans="1:8" x14ac:dyDescent="0.2">
      <c r="A28" t="s">
        <v>37</v>
      </c>
      <c r="C28" s="7">
        <f>394.1/86400</f>
        <v>4.5613425925925925E-3</v>
      </c>
      <c r="D28" s="2">
        <v>1.6999999999999999E-3</v>
      </c>
      <c r="E28" s="8">
        <v>100</v>
      </c>
      <c r="F28" s="8">
        <v>3</v>
      </c>
      <c r="G28" s="11">
        <v>1977</v>
      </c>
    </row>
    <row r="29" spans="1:8" x14ac:dyDescent="0.2">
      <c r="A29" t="s">
        <v>21</v>
      </c>
      <c r="C29" s="7">
        <f>2316.8/86400</f>
        <v>2.6814814814814816E-2</v>
      </c>
      <c r="D29" s="2">
        <v>6.8999999999999999E-3</v>
      </c>
      <c r="E29" s="8">
        <v>55</v>
      </c>
      <c r="F29" s="8">
        <v>26</v>
      </c>
      <c r="G29" s="11">
        <v>14191</v>
      </c>
      <c r="H29" t="s">
        <v>49</v>
      </c>
    </row>
    <row r="30" spans="1:8" x14ac:dyDescent="0.2">
      <c r="A30" t="s">
        <v>19</v>
      </c>
      <c r="C30" s="7">
        <f>357.6/86400</f>
        <v>4.138888888888889E-3</v>
      </c>
      <c r="D30" s="2">
        <v>4.5999999999999999E-3</v>
      </c>
      <c r="E30" s="8">
        <v>80</v>
      </c>
      <c r="F30" s="8">
        <v>4</v>
      </c>
      <c r="G30" s="11">
        <v>2102</v>
      </c>
      <c r="H30" t="s">
        <v>54</v>
      </c>
    </row>
    <row r="31" spans="1:8" x14ac:dyDescent="0.2">
      <c r="A31" t="s">
        <v>38</v>
      </c>
      <c r="C31" s="7">
        <f>852.8/86400</f>
        <v>9.8703703703703696E-3</v>
      </c>
      <c r="D31" s="2">
        <v>1.9E-3</v>
      </c>
      <c r="E31" s="8">
        <v>95</v>
      </c>
      <c r="F31" s="8">
        <v>15</v>
      </c>
      <c r="G31" s="11">
        <v>8941</v>
      </c>
    </row>
    <row r="32" spans="1:8" x14ac:dyDescent="0.2">
      <c r="A32" t="s">
        <v>39</v>
      </c>
      <c r="C32" s="7">
        <f>393/86400</f>
        <v>4.5486111111111109E-3</v>
      </c>
      <c r="D32" s="2">
        <v>5.1000000000000004E-3</v>
      </c>
      <c r="E32" s="8">
        <v>100</v>
      </c>
      <c r="F32" s="8">
        <v>5</v>
      </c>
      <c r="G32" s="11">
        <v>1947</v>
      </c>
    </row>
    <row r="33" spans="1:8" x14ac:dyDescent="0.2">
      <c r="A33" t="s">
        <v>24</v>
      </c>
      <c r="C33" s="7">
        <f>410.2/86400</f>
        <v>4.7476851851851846E-3</v>
      </c>
      <c r="D33" s="2">
        <v>3.0000000000000001E-3</v>
      </c>
      <c r="E33" s="8">
        <v>100</v>
      </c>
      <c r="F33" s="8">
        <v>6</v>
      </c>
      <c r="G33" s="11">
        <v>13807</v>
      </c>
    </row>
    <row r="34" spans="1:8" x14ac:dyDescent="0.2">
      <c r="A34" t="s">
        <v>40</v>
      </c>
      <c r="C34" s="7">
        <f>894.9/86400</f>
        <v>1.0357638888888888E-2</v>
      </c>
      <c r="D34" s="2">
        <v>3.3E-3</v>
      </c>
      <c r="E34" s="8">
        <v>100</v>
      </c>
      <c r="F34" s="8">
        <v>17</v>
      </c>
      <c r="G34" s="11">
        <v>9178</v>
      </c>
    </row>
    <row r="35" spans="1:8" x14ac:dyDescent="0.2">
      <c r="A35" t="s">
        <v>60</v>
      </c>
      <c r="C35" s="7">
        <f>332.7/86400</f>
        <v>3.8506944444444443E-3</v>
      </c>
      <c r="D35" s="2">
        <v>1.1999999999999999E-3</v>
      </c>
      <c r="E35" s="8">
        <v>100</v>
      </c>
      <c r="F35" s="8">
        <v>2</v>
      </c>
      <c r="G35" s="11">
        <v>423</v>
      </c>
    </row>
    <row r="36" spans="1:8" x14ac:dyDescent="0.2">
      <c r="A36" t="s">
        <v>41</v>
      </c>
      <c r="C36" s="7">
        <f>414.8/86400</f>
        <v>4.8009259259259264E-3</v>
      </c>
      <c r="D36" s="2">
        <v>1.6000000000000001E-3</v>
      </c>
      <c r="E36" s="8">
        <v>100</v>
      </c>
      <c r="F36" s="8">
        <v>7</v>
      </c>
      <c r="G36" s="11">
        <v>2268</v>
      </c>
    </row>
    <row r="37" spans="1:8" x14ac:dyDescent="0.2">
      <c r="A37" t="s">
        <v>42</v>
      </c>
      <c r="C37" s="7">
        <f>371.6/86400</f>
        <v>4.3009259259259259E-3</v>
      </c>
      <c r="D37" s="2">
        <v>7.9000000000000008E-3</v>
      </c>
      <c r="E37" s="8">
        <v>85</v>
      </c>
      <c r="F37" s="8">
        <v>9</v>
      </c>
      <c r="G37" s="11">
        <v>1965</v>
      </c>
    </row>
    <row r="38" spans="1:8" x14ac:dyDescent="0.2">
      <c r="A38" t="s">
        <v>43</v>
      </c>
      <c r="C38" s="7">
        <f>3033/86400</f>
        <v>3.5104166666666665E-2</v>
      </c>
      <c r="D38" s="2">
        <v>1.14E-2</v>
      </c>
      <c r="E38" s="8">
        <v>39</v>
      </c>
      <c r="F38" s="8">
        <v>38</v>
      </c>
      <c r="G38" s="11">
        <v>9007</v>
      </c>
    </row>
    <row r="39" spans="1:8" x14ac:dyDescent="0.2">
      <c r="A39" t="s">
        <v>20</v>
      </c>
      <c r="C39" s="7">
        <f>241.8/86400</f>
        <v>2.7986111111111111E-3</v>
      </c>
      <c r="D39" s="2">
        <v>1.6000000000000001E-3</v>
      </c>
      <c r="E39" s="8">
        <v>38</v>
      </c>
      <c r="F39" s="8">
        <v>4</v>
      </c>
      <c r="G39" s="11">
        <v>2745</v>
      </c>
    </row>
    <row r="40" spans="1:8" x14ac:dyDescent="0.2">
      <c r="A40" t="s">
        <v>4</v>
      </c>
      <c r="C40" s="7">
        <f>443.6/86400</f>
        <v>5.1342592592592594E-3</v>
      </c>
      <c r="D40" s="2">
        <v>5.5999999999999999E-3</v>
      </c>
      <c r="E40" s="8">
        <v>91</v>
      </c>
      <c r="F40" s="8">
        <v>11</v>
      </c>
      <c r="G40" s="11">
        <v>2465</v>
      </c>
      <c r="H40" t="s">
        <v>55</v>
      </c>
    </row>
    <row r="41" spans="1:8" x14ac:dyDescent="0.2">
      <c r="A41" t="s">
        <v>9</v>
      </c>
      <c r="C41" s="7">
        <f>647.3/86400</f>
        <v>7.4918981481481477E-3</v>
      </c>
      <c r="D41" s="2">
        <v>2.2000000000000001E-3</v>
      </c>
      <c r="E41" s="8">
        <v>85</v>
      </c>
      <c r="F41" s="8">
        <v>10</v>
      </c>
      <c r="G41" s="11">
        <v>7434</v>
      </c>
      <c r="H41" t="s">
        <v>56</v>
      </c>
    </row>
    <row r="42" spans="1:8" x14ac:dyDescent="0.2">
      <c r="A42" t="s">
        <v>44</v>
      </c>
      <c r="C42" s="7">
        <f>575.8/86400</f>
        <v>6.664351851851851E-3</v>
      </c>
      <c r="D42" s="2">
        <v>1.2999999999999999E-3</v>
      </c>
      <c r="E42" s="8">
        <v>94</v>
      </c>
      <c r="F42" s="8">
        <v>8</v>
      </c>
      <c r="G42" s="11">
        <v>7059</v>
      </c>
    </row>
    <row r="43" spans="1:8" x14ac:dyDescent="0.2">
      <c r="A43" t="s">
        <v>61</v>
      </c>
      <c r="C43" s="7">
        <f>385.2/86400</f>
        <v>4.4583333333333332E-3</v>
      </c>
      <c r="D43" s="2">
        <v>6.9999999999999999E-4</v>
      </c>
      <c r="E43" s="8">
        <v>100</v>
      </c>
      <c r="F43" s="8">
        <v>2</v>
      </c>
      <c r="G43" s="11">
        <v>1639</v>
      </c>
    </row>
    <row r="44" spans="1:8" x14ac:dyDescent="0.2">
      <c r="H44" t="s">
        <v>7</v>
      </c>
    </row>
    <row r="45" spans="1:8" x14ac:dyDescent="0.2">
      <c r="A45" s="7" t="s">
        <v>14</v>
      </c>
      <c r="C45" s="7">
        <f t="shared" ref="C45:G45" si="1">AVERAGE(C2:C44)</f>
        <v>1.0043926366843033E-2</v>
      </c>
      <c r="D45" s="2">
        <f>AVERAGE(D2:D44)</f>
        <v>4.7523809523809515E-3</v>
      </c>
      <c r="E45" s="8">
        <f t="shared" si="1"/>
        <v>91.357142857142861</v>
      </c>
      <c r="F45" s="8">
        <f t="shared" si="1"/>
        <v>10.119047619047619</v>
      </c>
      <c r="G45" s="12">
        <f t="shared" si="1"/>
        <v>4614.666666666667</v>
      </c>
    </row>
    <row r="46" spans="1:8" x14ac:dyDescent="0.2">
      <c r="A46" s="7" t="s">
        <v>15</v>
      </c>
      <c r="C46" s="7">
        <f t="shared" ref="C46" si="2">MEDIAN(C2:C44)</f>
        <v>4.9849537037037032E-3</v>
      </c>
      <c r="D46" s="2">
        <f>MEDIAN(D2:D44)</f>
        <v>3.9500000000000004E-3</v>
      </c>
      <c r="E46" s="8">
        <f t="shared" ref="E46:F46" si="3">MEDIAN(E2:E44)</f>
        <v>99</v>
      </c>
      <c r="F46" s="8">
        <f t="shared" si="3"/>
        <v>8</v>
      </c>
      <c r="G46" s="12">
        <f t="shared" ref="G46" si="4">MEDIAN(G2:G44)</f>
        <v>2721.5</v>
      </c>
    </row>
  </sheetData>
  <sortState xmlns:xlrd2="http://schemas.microsoft.com/office/spreadsheetml/2017/richdata2" ref="A4:H41">
    <sortCondition ref="A4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2023-07-17T14:23:12Z</dcterms:modified>
</cp:coreProperties>
</file>