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703B488F-9B1A-7C47-A093-5ABAEA4AAAC4}" xr6:coauthVersionLast="47" xr6:coauthVersionMax="47" xr10:uidLastSave="{00000000-0000-0000-0000-000000000000}"/>
  <bookViews>
    <workbookView xWindow="1120" yWindow="500" windowWidth="2768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5" i="1"/>
  <c r="C35" i="1"/>
  <c r="C27" i="1"/>
  <c r="C13" i="1"/>
  <c r="C26" i="1"/>
  <c r="C17" i="1"/>
  <c r="C15" i="1"/>
  <c r="C11" i="1"/>
  <c r="C37" i="1"/>
  <c r="C9" i="1"/>
  <c r="C4" i="1"/>
  <c r="C22" i="1"/>
</calcChain>
</file>

<file path=xl/sharedStrings.xml><?xml version="1.0" encoding="utf-8"?>
<sst xmlns="http://schemas.openxmlformats.org/spreadsheetml/2006/main" count="63" uniqueCount="49">
  <si>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</si>
  <si>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</si>
  <si>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</si>
  <si>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</si>
  <si>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</si>
  <si>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</si>
  <si>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</si>
  <si>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</si>
  <si>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</si>
  <si>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</si>
  <si>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</si>
  <si>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</si>
  <si>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</si>
  <si>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</si>
  <si>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</si>
  <si>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</si>
  <si>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</si>
  <si>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</si>
  <si>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</si>
  <si>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</si>
  <si>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</si>
  <si>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</si>
  <si>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</si>
  <si>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reports this as not contiguous.</t>
  </si>
  <si>
    <t>FL</t>
  </si>
  <si>
    <t>OR</t>
  </si>
  <si>
    <t>AL</t>
  </si>
  <si>
    <t>AR</t>
  </si>
  <si>
    <t>*</t>
  </si>
  <si>
    <t>Much lower in DRA: 0.04%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</si>
  <si>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</si>
  <si>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</si>
  <si>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</si>
  <si>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</si>
  <si>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</si>
  <si>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</si>
  <si>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</si>
  <si>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</si>
  <si>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</si>
  <si>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</si>
  <si>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</si>
  <si>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</si>
  <si>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</si>
  <si>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</si>
  <si>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</si>
  <si>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</si>
  <si>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</si>
  <si>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</si>
  <si>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Converted tracts assignments to blocks assignments.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</si>
</sst>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0" fontId="0" fillId="0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46" fontId="0" fillId="0" borderId="0" xfId="0" applyNumberFormat="1" applyFont="1"/>
    <xf numFmtId="1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E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1" sqref="C21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45.33203125" bestFit="1" customWidth="1"/>
  </cols>
  <sheetData>
    <row r="1" spans="1:5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1" t="s">
        <v>13</v>
      </c>
    </row>
    <row r="2" spans="1:5" s="16" customFormat="1" x14ac:dyDescent="0.2">
      <c r="A2" s="16" t="s">
        <v>26</v>
      </c>
      <c r="B2" s="17"/>
      <c r="C2" s="18">
        <f>398.2/86400</f>
        <v>4.6087962962962957E-3</v>
      </c>
      <c r="D2" s="19">
        <v>4.0000000000000001E-3</v>
      </c>
    </row>
    <row r="3" spans="1:5" s="16" customFormat="1" x14ac:dyDescent="0.2">
      <c r="A3" s="16" t="s">
        <v>27</v>
      </c>
      <c r="B3" s="17"/>
      <c r="C3" s="18">
        <f>414.2/86400</f>
        <v>4.7939814814814815E-3</v>
      </c>
      <c r="D3" s="19">
        <v>6.8999999999999999E-3</v>
      </c>
      <c r="E3" s="16" t="s">
        <v>29</v>
      </c>
    </row>
    <row r="4" spans="1:5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</row>
    <row r="5" spans="1:5" x14ac:dyDescent="0.2">
      <c r="A5" s="12" t="s">
        <v>22</v>
      </c>
      <c r="B5" s="13"/>
      <c r="C5" s="14">
        <f>4394.5/86400</f>
        <v>5.0862268518518522E-2</v>
      </c>
      <c r="D5" s="15">
        <v>9.1000000000000004E-3</v>
      </c>
      <c r="E5" s="12" t="s">
        <v>48</v>
      </c>
    </row>
    <row r="6" spans="1:5" x14ac:dyDescent="0.2">
      <c r="A6" s="12" t="s">
        <v>30</v>
      </c>
      <c r="B6" s="13"/>
      <c r="C6" s="14">
        <f>448/86400</f>
        <v>5.185185185185185E-3</v>
      </c>
      <c r="D6" s="15">
        <v>4.1000000000000003E-3</v>
      </c>
      <c r="E6" s="12"/>
    </row>
    <row r="7" spans="1:5" x14ac:dyDescent="0.2">
      <c r="A7" s="12" t="s">
        <v>31</v>
      </c>
      <c r="B7" s="13"/>
      <c r="C7" s="14">
        <f>362.9/86400</f>
        <v>4.200231481481481E-3</v>
      </c>
      <c r="D7" s="15">
        <v>8.3000000000000001E-3</v>
      </c>
      <c r="E7" s="12" t="s">
        <v>7</v>
      </c>
    </row>
    <row r="8" spans="1:5" x14ac:dyDescent="0.2">
      <c r="A8" t="s">
        <v>24</v>
      </c>
      <c r="C8" s="7">
        <f>1601.7/86400</f>
        <v>1.8538194444444444E-2</v>
      </c>
      <c r="D8" s="2">
        <v>7.9000000000000008E-3</v>
      </c>
    </row>
    <row r="9" spans="1:5" x14ac:dyDescent="0.2">
      <c r="A9" t="s">
        <v>5</v>
      </c>
      <c r="C9" s="7">
        <f>468.2/86400</f>
        <v>5.4189814814814812E-3</v>
      </c>
      <c r="D9" s="2">
        <v>1.0500000000000001E-2</v>
      </c>
    </row>
    <row r="10" spans="1:5" x14ac:dyDescent="0.2">
      <c r="A10" t="s">
        <v>32</v>
      </c>
      <c r="C10" s="7">
        <f>417.8/86400</f>
        <v>4.8356481481481479E-3</v>
      </c>
      <c r="D10" s="2">
        <v>6.6E-3</v>
      </c>
    </row>
    <row r="11" spans="1:5" x14ac:dyDescent="0.2">
      <c r="A11" t="s">
        <v>11</v>
      </c>
      <c r="C11" s="7">
        <f>953.5/86400</f>
        <v>1.103587962962963E-2</v>
      </c>
      <c r="D11" s="2">
        <v>3.8999999999999998E-3</v>
      </c>
    </row>
    <row r="12" spans="1:5" x14ac:dyDescent="0.2">
      <c r="A12" t="s">
        <v>33</v>
      </c>
      <c r="C12" s="7">
        <f>522.4/86400</f>
        <v>6.0462962962962961E-3</v>
      </c>
      <c r="D12" s="2">
        <v>1.6000000000000001E-3</v>
      </c>
      <c r="E12" t="s">
        <v>7</v>
      </c>
    </row>
    <row r="13" spans="1:5" x14ac:dyDescent="0.2">
      <c r="A13" t="s">
        <v>18</v>
      </c>
      <c r="C13" s="7">
        <f>459/86400</f>
        <v>5.3125000000000004E-3</v>
      </c>
      <c r="D13" s="2">
        <v>3.0999999999999999E-3</v>
      </c>
    </row>
    <row r="14" spans="1:5" x14ac:dyDescent="0.2">
      <c r="A14" t="s">
        <v>34</v>
      </c>
      <c r="C14" s="7">
        <f>446.2/86400</f>
        <v>5.1643518518518514E-3</v>
      </c>
      <c r="D14" s="2">
        <v>1.9E-3</v>
      </c>
    </row>
    <row r="15" spans="1:5" x14ac:dyDescent="0.2">
      <c r="A15" t="s">
        <v>12</v>
      </c>
      <c r="C15" s="7">
        <f>463.1/86400</f>
        <v>5.3599537037037036E-3</v>
      </c>
      <c r="D15" s="2">
        <v>1.6999999999999999E-3</v>
      </c>
      <c r="E15" t="s">
        <v>7</v>
      </c>
    </row>
    <row r="16" spans="1:5" x14ac:dyDescent="0.2">
      <c r="A16" t="s">
        <v>35</v>
      </c>
      <c r="C16" s="7">
        <f>414.9/86400</f>
        <v>4.8020833333333327E-3</v>
      </c>
      <c r="D16" s="2">
        <v>5.1999999999999998E-3</v>
      </c>
    </row>
    <row r="17" spans="1:5" x14ac:dyDescent="0.2">
      <c r="A17" t="s">
        <v>16</v>
      </c>
      <c r="C17" s="7">
        <f>408/86400</f>
        <v>4.7222222222222223E-3</v>
      </c>
      <c r="D17" s="2">
        <v>6.1999999999999998E-3</v>
      </c>
    </row>
    <row r="18" spans="1:5" x14ac:dyDescent="0.2">
      <c r="A18" t="s">
        <v>10</v>
      </c>
      <c r="C18" s="7">
        <f>587.2/86400</f>
        <v>6.7962962962962968E-3</v>
      </c>
      <c r="D18" s="2">
        <v>4.7999999999999996E-3</v>
      </c>
    </row>
    <row r="19" spans="1:5" x14ac:dyDescent="0.2">
      <c r="A19" t="s">
        <v>36</v>
      </c>
      <c r="C19" s="7">
        <f>494.7/86400</f>
        <v>5.7256944444444447E-3</v>
      </c>
      <c r="D19" s="2">
        <v>4.7999999999999996E-3</v>
      </c>
    </row>
    <row r="20" spans="1:5" x14ac:dyDescent="0.2">
      <c r="A20" t="s">
        <v>37</v>
      </c>
      <c r="C20" s="7">
        <f>527.5/86400</f>
        <v>6.1053240740740738E-3</v>
      </c>
      <c r="D20" s="2">
        <v>3.0999999999999999E-3</v>
      </c>
      <c r="E20" t="s">
        <v>28</v>
      </c>
    </row>
    <row r="21" spans="1:5" x14ac:dyDescent="0.2">
      <c r="A21" t="s">
        <v>38</v>
      </c>
      <c r="E21" t="s">
        <v>28</v>
      </c>
    </row>
    <row r="22" spans="1:5" x14ac:dyDescent="0.2">
      <c r="A22" t="s">
        <v>2</v>
      </c>
      <c r="C22" s="7">
        <f>454.5/86400</f>
        <v>5.2604166666666667E-3</v>
      </c>
      <c r="D22" s="2">
        <v>1.2E-2</v>
      </c>
    </row>
    <row r="23" spans="1:5" x14ac:dyDescent="0.2">
      <c r="A23" t="s">
        <v>39</v>
      </c>
      <c r="E23" t="s">
        <v>28</v>
      </c>
    </row>
    <row r="24" spans="1:5" x14ac:dyDescent="0.2">
      <c r="A24" t="s">
        <v>17</v>
      </c>
      <c r="C24" s="7">
        <f>649.4/86400</f>
        <v>7.5162037037037038E-3</v>
      </c>
      <c r="D24" s="2">
        <v>2.8999999999999998E-3</v>
      </c>
    </row>
    <row r="25" spans="1:5" x14ac:dyDescent="0.2">
      <c r="A25" t="s">
        <v>40</v>
      </c>
      <c r="E25" t="s">
        <v>28</v>
      </c>
    </row>
    <row r="26" spans="1:5" x14ac:dyDescent="0.2">
      <c r="A26" s="8" t="s">
        <v>21</v>
      </c>
      <c r="B26" s="9"/>
      <c r="C26" s="10">
        <f>2316.8/86400</f>
        <v>2.6814814814814816E-2</v>
      </c>
      <c r="D26" s="11">
        <v>2.5000000000000001E-3</v>
      </c>
      <c r="E26" s="8" t="s">
        <v>23</v>
      </c>
    </row>
    <row r="27" spans="1:5" x14ac:dyDescent="0.2">
      <c r="A27" t="s">
        <v>19</v>
      </c>
      <c r="C27" s="7">
        <f>357.6/86400</f>
        <v>4.138888888888889E-3</v>
      </c>
      <c r="D27" s="2">
        <v>4.3E-3</v>
      </c>
    </row>
    <row r="28" spans="1:5" x14ac:dyDescent="0.2">
      <c r="A28" t="s">
        <v>41</v>
      </c>
      <c r="E28" t="s">
        <v>28</v>
      </c>
    </row>
    <row r="29" spans="1:5" x14ac:dyDescent="0.2">
      <c r="A29" t="s">
        <v>42</v>
      </c>
      <c r="E29" t="s">
        <v>28</v>
      </c>
    </row>
    <row r="30" spans="1:5" x14ac:dyDescent="0.2">
      <c r="A30" t="s">
        <v>25</v>
      </c>
      <c r="C30" s="7">
        <f>410.2/86400</f>
        <v>4.7476851851851846E-3</v>
      </c>
      <c r="D30" s="2">
        <v>3.0000000000000001E-3</v>
      </c>
    </row>
    <row r="31" spans="1:5" x14ac:dyDescent="0.2">
      <c r="A31" t="s">
        <v>43</v>
      </c>
      <c r="E31" t="s">
        <v>28</v>
      </c>
    </row>
    <row r="32" spans="1:5" x14ac:dyDescent="0.2">
      <c r="A32" t="s">
        <v>44</v>
      </c>
      <c r="E32" t="s">
        <v>28</v>
      </c>
    </row>
    <row r="33" spans="1:5" x14ac:dyDescent="0.2">
      <c r="A33" t="s">
        <v>45</v>
      </c>
      <c r="E33" t="s">
        <v>28</v>
      </c>
    </row>
    <row r="34" spans="1:5" x14ac:dyDescent="0.2">
      <c r="A34" t="s">
        <v>46</v>
      </c>
      <c r="E34" t="s">
        <v>28</v>
      </c>
    </row>
    <row r="35" spans="1:5" x14ac:dyDescent="0.2">
      <c r="A35" t="s">
        <v>20</v>
      </c>
      <c r="C35" s="7">
        <f>241.8/86400</f>
        <v>2.7986111111111111E-3</v>
      </c>
      <c r="D35" s="2">
        <v>1.8E-3</v>
      </c>
    </row>
    <row r="36" spans="1:5" x14ac:dyDescent="0.2">
      <c r="A36" t="s">
        <v>4</v>
      </c>
      <c r="C36" s="7">
        <f>443.6/86400</f>
        <v>5.1342592592592594E-3</v>
      </c>
      <c r="D36" s="2">
        <v>8.6E-3</v>
      </c>
    </row>
    <row r="37" spans="1:5" x14ac:dyDescent="0.2">
      <c r="A37" t="s">
        <v>9</v>
      </c>
      <c r="C37" s="7">
        <f>647.3/86400</f>
        <v>7.4918981481481477E-3</v>
      </c>
      <c r="D37" s="2">
        <v>8.9999999999999998E-4</v>
      </c>
    </row>
    <row r="38" spans="1:5" x14ac:dyDescent="0.2">
      <c r="A38" t="s">
        <v>47</v>
      </c>
      <c r="E38" t="s">
        <v>28</v>
      </c>
    </row>
    <row r="39" spans="1:5" x14ac:dyDescent="0.2">
      <c r="E39" t="s">
        <v>7</v>
      </c>
    </row>
    <row r="40" spans="1:5" x14ac:dyDescent="0.2">
      <c r="C40" s="7" t="s">
        <v>14</v>
      </c>
      <c r="D40" s="2">
        <f>AVERAGE(D2:D39)</f>
        <v>5.4518518518518518E-3</v>
      </c>
    </row>
    <row r="41" spans="1:5" x14ac:dyDescent="0.2">
      <c r="C41" s="7" t="s">
        <v>15</v>
      </c>
      <c r="D41" s="2">
        <f>MEDIAN(D2:D39)</f>
        <v>4.3E-3</v>
      </c>
    </row>
  </sheetData>
  <sortState xmlns:xlrd2="http://schemas.microsoft.com/office/spreadsheetml/2017/richdata2" ref="A4:E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2023-06-24T15:19:54Z</dcterms:modified>
</cp:coreProperties>
</file>