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test/"/>
    </mc:Choice>
  </mc:AlternateContent>
  <xr:revisionPtr revIDLastSave="0" documentId="13_ncr:1_{B97BBC09-AA13-F444-8631-27575B3EF56E}" xr6:coauthVersionLast="47" xr6:coauthVersionMax="47" xr10:uidLastSave="{00000000-0000-0000-0000-000000000000}"/>
  <bookViews>
    <workbookView xWindow="1260" yWindow="500" windowWidth="24340" windowHeight="15540" tabRatio="500" xr2:uid="{00000000-000D-0000-FFFF-FFFF00000000}"/>
  </bookViews>
  <sheets>
    <sheet name="Uncontested Races" sheetId="4" r:id="rId1"/>
    <sheet name="EXPORT" sheetId="10" r:id="rId2"/>
  </sheets>
  <definedNames>
    <definedName name="_xlnm._FilterDatabase" localSheetId="0" hidden="1">'Uncontested Races'!$B$2:$K$10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4" l="1"/>
  <c r="M11" i="4" l="1"/>
  <c r="P11" i="4" s="1"/>
  <c r="T11" i="4" s="1"/>
  <c r="L11" i="4"/>
  <c r="U11" i="4"/>
  <c r="B15" i="4"/>
  <c r="C15" i="4" s="1"/>
  <c r="D15" i="4" s="1"/>
  <c r="E15" i="4" s="1"/>
  <c r="F15" i="4" s="1"/>
  <c r="G15" i="4" s="1"/>
  <c r="H15" i="4" s="1"/>
  <c r="I15" i="4" s="1"/>
  <c r="J15" i="4" s="1"/>
  <c r="K15" i="4" s="1"/>
  <c r="N15" i="4" s="1"/>
  <c r="O15" i="4" s="1"/>
  <c r="P15" i="4" s="1"/>
  <c r="Q15" i="4" s="1"/>
  <c r="R15" i="4" s="1"/>
  <c r="S15" i="4" s="1"/>
  <c r="T15" i="4" s="1"/>
  <c r="U15" i="4" s="1"/>
  <c r="V15" i="4" s="1"/>
  <c r="M10" i="4"/>
  <c r="L10" i="4"/>
  <c r="M9" i="4"/>
  <c r="L9" i="4"/>
  <c r="M7" i="4"/>
  <c r="L7" i="4"/>
  <c r="M4" i="4"/>
  <c r="T4" i="4" s="1"/>
  <c r="L4" i="4"/>
  <c r="M5" i="4"/>
  <c r="L5" i="4"/>
  <c r="M6" i="4"/>
  <c r="L6" i="4"/>
  <c r="M3" i="4"/>
  <c r="L3" i="4"/>
  <c r="S7" i="4"/>
  <c r="U10" i="4"/>
  <c r="U6" i="4"/>
  <c r="U5" i="4"/>
  <c r="U3" i="4"/>
  <c r="U4" i="4"/>
  <c r="U7" i="4"/>
  <c r="U9" i="4"/>
  <c r="T7" i="4" l="1"/>
  <c r="O11" i="4"/>
  <c r="O4" i="4"/>
  <c r="R4" i="4" s="1"/>
  <c r="V4" i="4" s="1"/>
  <c r="P10" i="4"/>
  <c r="T10" i="4" s="1"/>
  <c r="R7" i="4"/>
  <c r="V7" i="4" s="1"/>
  <c r="R11" i="4" l="1"/>
  <c r="V11" i="4" s="1"/>
  <c r="S11" i="4"/>
  <c r="S4" i="4"/>
  <c r="O5" i="4"/>
  <c r="P3" i="4"/>
  <c r="P9" i="4"/>
  <c r="T9" i="4" s="1"/>
  <c r="O10" i="4"/>
  <c r="S5" i="4" l="1"/>
  <c r="P5" i="4"/>
  <c r="T5" i="4" s="1"/>
  <c r="T3" i="4"/>
  <c r="O3" i="4"/>
  <c r="S3" i="4" s="1"/>
  <c r="O9" i="4"/>
  <c r="S9" i="4" s="1"/>
  <c r="R10" i="4"/>
  <c r="V10" i="4" s="1"/>
  <c r="S10" i="4"/>
  <c r="R3" i="4" l="1"/>
  <c r="V3" i="4" s="1"/>
  <c r="R5" i="4"/>
  <c r="V5" i="4" s="1"/>
  <c r="R9" i="4"/>
  <c r="V9" i="4" s="1"/>
  <c r="P6" i="4"/>
  <c r="O6" i="4" s="1"/>
  <c r="R6" i="4" l="1"/>
  <c r="V6" i="4" s="1"/>
  <c r="S6" i="4"/>
  <c r="T6" i="4"/>
</calcChain>
</file>

<file path=xl/sharedStrings.xml><?xml version="1.0" encoding="utf-8"?>
<sst xmlns="http://schemas.openxmlformats.org/spreadsheetml/2006/main" count="111" uniqueCount="72">
  <si>
    <t xml:space="preserve"> </t>
  </si>
  <si>
    <t>State</t>
  </si>
  <si>
    <t>**</t>
  </si>
  <si>
    <t>Notes</t>
  </si>
  <si>
    <t>Minnesota</t>
  </si>
  <si>
    <t>MN</t>
  </si>
  <si>
    <t>New York</t>
  </si>
  <si>
    <t>NY</t>
  </si>
  <si>
    <t>Texas</t>
  </si>
  <si>
    <t>TX</t>
  </si>
  <si>
    <t>Wisconsin</t>
  </si>
  <si>
    <t>WI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</si>
  <si>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</si>
  <si>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</si>
  <si>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</si>
  <si>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</si>
  <si>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</si>
  <si>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</si>
  <si>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</si>
  <si>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</si>
  <si>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</si>
  <si>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</si>
  <si>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5th</t>
  </si>
  <si>
    <t>2nd</t>
  </si>
  <si>
    <t>Contested</t>
  </si>
  <si>
    <t>TOT3</t>
  </si>
  <si>
    <t>REP3</t>
  </si>
  <si>
    <t>DEM3</t>
  </si>
  <si>
    <t>AVG Votes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</si>
  <si>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</si>
  <si>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</si>
  <si>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</si>
  <si>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</si>
  <si>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</si>
  <si>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</si>
  <si>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</si>
  <si>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</si>
  <si>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</si>
  <si>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</si>
  <si>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</si>
  <si>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</si>
  <si>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</si>
  <si>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</si>
  <si>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</si>
  <si>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</si>
  <si>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</si>
  <si>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</si>
  <si>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</si>
  <si>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&lt;state&gt;</t>
  </si>
  <si>
    <t>&lt;district&gt;</t>
  </si>
  <si>
    <t>&lt;xx&gt;</t>
  </si>
  <si>
    <t>Imputed vote share</t>
  </si>
  <si>
    <t>&lt;year&gt;</t>
  </si>
  <si>
    <t>Year</t>
  </si>
  <si>
    <t>2016</t>
  </si>
  <si>
    <t>2006</t>
  </si>
  <si>
    <t>22nd</t>
  </si>
  <si>
    <t>YEAR</t>
  </si>
  <si>
    <t>DISTRICT</t>
  </si>
  <si>
    <t>CONTESTED_AVG</t>
  </si>
  <si>
    <t>REP_VR</t>
  </si>
  <si>
    <t>DEM_VR</t>
  </si>
  <si>
    <t>OTH_VR</t>
  </si>
  <si>
    <t>TOT_VR</t>
  </si>
  <si>
    <t>REP_VA</t>
  </si>
  <si>
    <t>DEM_VA</t>
  </si>
  <si>
    <t>OTH_VA</t>
  </si>
  <si>
    <t>TOT_VA</t>
  </si>
  <si>
    <t>0</t>
  </si>
  <si>
    <t>ADDED</t>
  </si>
  <si>
    <t>2010</t>
  </si>
  <si>
    <t>29th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</si>
</sst>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/>
    <xf numFmtId="0" fontId="3" fillId="0" borderId="0" xfId="0" applyFont="1"/>
    <xf numFmtId="3" fontId="4" fillId="3" borderId="2" xfId="0" applyNumberFormat="1" applyFont="1" applyFill="1" applyBorder="1" applyProtection="1">
      <protection locked="0"/>
    </xf>
    <xf numFmtId="3" fontId="4" fillId="3" borderId="1" xfId="0" applyNumberFormat="1" applyFont="1" applyFill="1" applyBorder="1" applyProtection="1">
      <protection locked="0"/>
    </xf>
    <xf numFmtId="3" fontId="4" fillId="3" borderId="0" xfId="0" applyNumberFormat="1" applyFont="1" applyFill="1" applyProtection="1">
      <protection locked="0"/>
    </xf>
    <xf numFmtId="3" fontId="4" fillId="3" borderId="0" xfId="0" applyNumberFormat="1" applyFont="1" applyFill="1" applyAlignment="1" applyProtection="1">
      <alignment horizontal="right"/>
      <protection locked="0"/>
    </xf>
    <xf numFmtId="3" fontId="4" fillId="3" borderId="0" xfId="0" applyNumberFormat="1" applyFont="1" applyFill="1" applyAlignment="1" applyProtection="1">
      <alignment horizontal="center"/>
      <protection locked="0"/>
    </xf>
    <xf numFmtId="3" fontId="3" fillId="0" borderId="0" xfId="0" applyNumberFormat="1" applyFont="1"/>
    <xf numFmtId="9" fontId="0" fillId="0" borderId="0" xfId="1" applyFont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9" fontId="0" fillId="0" borderId="1" xfId="0" applyNumberFormat="1" applyBorder="1"/>
    <xf numFmtId="9" fontId="0" fillId="0" borderId="0" xfId="0" applyNumberFormat="1"/>
    <xf numFmtId="3" fontId="0" fillId="4" borderId="0" xfId="0" applyNumberFormat="1" applyFill="1"/>
    <xf numFmtId="49" fontId="4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3" fontId="0" fillId="5" borderId="0" xfId="0" applyNumberFormat="1" applyFill="1"/>
  </cellXfs>
  <cellStyles count="3">
    <cellStyle name="Normal" xfId="0" builtinId="0"/>
    <cellStyle name="Percent" xfId="1" builtinId="5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8" sqref="A8:XFD8"/>
    </sheetView>
  </sheetViews>
  <sheetFormatPr baseColWidth="10" defaultRowHeight="16" x14ac:dyDescent="0.2"/>
  <cols>
    <col min="1" max="1" width="6.6640625" style="24" bestFit="1" customWidth="1"/>
    <col min="2" max="2" width="22.1640625" customWidth="1"/>
    <col min="3" max="3" width="5.6640625" bestFit="1" customWidth="1"/>
    <col min="4" max="5" width="10.83203125" style="17"/>
    <col min="7" max="7" width="10.83203125" style="9"/>
    <col min="8" max="8" width="10.83203125" style="19"/>
    <col min="9" max="9" width="10.83203125" style="17"/>
    <col min="12" max="12" width="10.83203125" style="17"/>
    <col min="14" max="14" width="10.83203125" style="19"/>
    <col min="15" max="15" width="10.83203125" style="18"/>
    <col min="16" max="18" width="10.83203125" style="19"/>
    <col min="19" max="19" width="10.83203125" style="18"/>
    <col min="20" max="22" width="10.83203125" style="19"/>
    <col min="23" max="23" width="52.33203125" style="17" bestFit="1" customWidth="1"/>
  </cols>
  <sheetData>
    <row r="1" spans="1:23" x14ac:dyDescent="0.2">
      <c r="A1" s="23"/>
      <c r="B1" s="1"/>
      <c r="C1" s="1" t="s">
        <v>0</v>
      </c>
      <c r="D1" s="5"/>
      <c r="E1" s="2"/>
      <c r="F1" s="3" t="s">
        <v>12</v>
      </c>
      <c r="G1" s="8"/>
      <c r="H1" s="4"/>
      <c r="I1" s="5"/>
      <c r="J1" s="6" t="s">
        <v>13</v>
      </c>
      <c r="K1" s="1"/>
      <c r="L1" s="11" t="s">
        <v>29</v>
      </c>
      <c r="M1" s="12"/>
      <c r="N1" s="10" t="s">
        <v>24</v>
      </c>
      <c r="O1" s="11"/>
      <c r="P1" s="13" t="s">
        <v>30</v>
      </c>
      <c r="Q1" s="14"/>
      <c r="R1" s="12"/>
      <c r="S1" s="11"/>
      <c r="T1" s="12" t="s">
        <v>31</v>
      </c>
      <c r="U1" s="12"/>
      <c r="V1" s="12"/>
      <c r="W1" s="5"/>
    </row>
    <row r="2" spans="1:23" x14ac:dyDescent="0.2">
      <c r="A2" s="23" t="s">
        <v>53</v>
      </c>
      <c r="B2" s="1" t="s">
        <v>1</v>
      </c>
      <c r="C2" s="1" t="s">
        <v>2</v>
      </c>
      <c r="D2" s="5" t="s">
        <v>14</v>
      </c>
      <c r="E2" s="5" t="s">
        <v>15</v>
      </c>
      <c r="F2" s="1" t="s">
        <v>16</v>
      </c>
      <c r="G2" s="7" t="s">
        <v>17</v>
      </c>
      <c r="H2" s="4" t="s">
        <v>18</v>
      </c>
      <c r="I2" s="5" t="s">
        <v>19</v>
      </c>
      <c r="J2" s="1" t="s">
        <v>20</v>
      </c>
      <c r="K2" s="1" t="s">
        <v>21</v>
      </c>
      <c r="L2" s="11" t="s">
        <v>32</v>
      </c>
      <c r="M2" s="12" t="s">
        <v>33</v>
      </c>
      <c r="N2" s="10" t="s">
        <v>28</v>
      </c>
      <c r="O2" s="11" t="s">
        <v>26</v>
      </c>
      <c r="P2" s="12" t="s">
        <v>27</v>
      </c>
      <c r="Q2" s="12" t="s">
        <v>34</v>
      </c>
      <c r="R2" s="12" t="s">
        <v>25</v>
      </c>
      <c r="S2" s="11" t="s">
        <v>35</v>
      </c>
      <c r="T2" s="12" t="s">
        <v>36</v>
      </c>
      <c r="U2" s="12" t="s">
        <v>37</v>
      </c>
      <c r="V2" s="12" t="s">
        <v>38</v>
      </c>
      <c r="W2" s="5" t="s">
        <v>3</v>
      </c>
    </row>
    <row r="3" spans="1:23" x14ac:dyDescent="0.2">
      <c r="A3" s="24">
        <v>2002</v>
      </c>
      <c r="B3" t="s">
        <v>6</v>
      </c>
      <c r="C3" t="s">
        <v>7</v>
      </c>
      <c r="D3" s="17" t="s">
        <v>22</v>
      </c>
      <c r="E3" s="18">
        <v>0</v>
      </c>
      <c r="F3" s="19">
        <v>68773</v>
      </c>
      <c r="G3" s="15">
        <v>63968</v>
      </c>
      <c r="H3" s="19">
        <v>132741</v>
      </c>
      <c r="I3" s="17">
        <v>0</v>
      </c>
      <c r="J3">
        <v>1</v>
      </c>
      <c r="K3">
        <v>0</v>
      </c>
      <c r="L3" s="20">
        <f>C$13</f>
        <v>0.7</v>
      </c>
      <c r="M3" s="21">
        <f>C$13</f>
        <v>0.7</v>
      </c>
      <c r="N3" s="19">
        <v>167129.59090909091</v>
      </c>
      <c r="O3" s="18">
        <f>IF(H3&gt;0,IF(I3&gt;0,MAX(E3,ROUND(L3*N3,0)),MAX(G3,ROUND((1-M3)*(P3/M3),0))),E3)</f>
        <v>63968</v>
      </c>
      <c r="P3" s="19">
        <f>IF(H3&gt;0,IF(J3&gt;0,MAX(F3,ROUND(M3*N3,0)),MAX(G3,ROUND((1-L3)*(O3/L3),0))),F3)</f>
        <v>116991</v>
      </c>
      <c r="Q3" s="19">
        <v>0</v>
      </c>
      <c r="R3" s="19">
        <f>SUM(O3:Q3)</f>
        <v>180959</v>
      </c>
      <c r="S3" s="18">
        <f t="shared" ref="S3:V6" si="0">O3-E3</f>
        <v>63968</v>
      </c>
      <c r="T3" s="19">
        <f t="shared" si="0"/>
        <v>48218</v>
      </c>
      <c r="U3" s="19">
        <f t="shared" si="0"/>
        <v>-63968</v>
      </c>
      <c r="V3" s="19">
        <f t="shared" si="0"/>
        <v>48218</v>
      </c>
      <c r="W3" s="17" t="s">
        <v>69</v>
      </c>
    </row>
    <row r="4" spans="1:23" x14ac:dyDescent="0.2">
      <c r="A4" s="24" t="s">
        <v>55</v>
      </c>
      <c r="B4" t="s">
        <v>8</v>
      </c>
      <c r="C4" t="s">
        <v>9</v>
      </c>
      <c r="D4" s="17" t="s">
        <v>56</v>
      </c>
      <c r="E4" s="18">
        <v>0</v>
      </c>
      <c r="F4" s="19">
        <v>76775</v>
      </c>
      <c r="G4" s="15">
        <v>71464</v>
      </c>
      <c r="H4" s="19">
        <v>148239</v>
      </c>
      <c r="I4" s="17">
        <v>0</v>
      </c>
      <c r="J4">
        <v>1</v>
      </c>
      <c r="K4">
        <v>0</v>
      </c>
      <c r="L4" s="20">
        <f>C$13</f>
        <v>0.7</v>
      </c>
      <c r="M4" s="21">
        <f>C$13</f>
        <v>0.7</v>
      </c>
      <c r="N4" s="19">
        <v>116152.45161290323</v>
      </c>
      <c r="O4" s="18">
        <f>IF(H4&gt;0,IF(I4&gt;0,MAX(E4,ROUND(L4*N4,0)),MAX(G4,ROUND((1-M4)*(P4/M4),0))),E4)</f>
        <v>71464</v>
      </c>
      <c r="P4" s="26">
        <v>81306</v>
      </c>
      <c r="Q4" s="19">
        <v>0</v>
      </c>
      <c r="R4" s="19">
        <f>SUM(O4:Q4)</f>
        <v>152770</v>
      </c>
      <c r="S4" s="18">
        <f t="shared" si="0"/>
        <v>71464</v>
      </c>
      <c r="T4" s="19">
        <f t="shared" si="0"/>
        <v>4531</v>
      </c>
      <c r="U4" s="19">
        <f t="shared" si="0"/>
        <v>-71464</v>
      </c>
      <c r="V4" s="19">
        <f t="shared" si="0"/>
        <v>4531</v>
      </c>
      <c r="W4" s="17" t="s">
        <v>69</v>
      </c>
    </row>
    <row r="5" spans="1:23" x14ac:dyDescent="0.2">
      <c r="A5" s="24" t="s">
        <v>54</v>
      </c>
      <c r="B5" t="s">
        <v>4</v>
      </c>
      <c r="C5" t="s">
        <v>5</v>
      </c>
      <c r="D5" s="17" t="s">
        <v>23</v>
      </c>
      <c r="E5" s="18">
        <v>173970</v>
      </c>
      <c r="F5" s="19">
        <v>0</v>
      </c>
      <c r="G5" s="15">
        <v>196545</v>
      </c>
      <c r="H5" s="19">
        <v>370515</v>
      </c>
      <c r="I5" s="17">
        <v>1</v>
      </c>
      <c r="J5">
        <v>0</v>
      </c>
      <c r="K5">
        <v>0</v>
      </c>
      <c r="L5" s="20">
        <f>C$13</f>
        <v>0.7</v>
      </c>
      <c r="M5" s="21">
        <f>C$13</f>
        <v>0.7</v>
      </c>
      <c r="N5" s="19">
        <v>347497.4</v>
      </c>
      <c r="O5" s="18">
        <f>IF(H5&gt;0,IF(I5&gt;0,MAX(E5,ROUND(L5*N5,0)),MAX(G5,ROUND((1-M5)*(P5/M5),0))),E5)</f>
        <v>243248</v>
      </c>
      <c r="P5" s="19">
        <f>IF(H5&gt;0,IF(J5&gt;0,MAX(F5,ROUND(M5*N5,0)),MAX(G5,ROUND((1-L5)*(O5/L5),0))),F5)</f>
        <v>196545</v>
      </c>
      <c r="Q5" s="19">
        <v>0</v>
      </c>
      <c r="R5" s="19">
        <f>SUM(O5:Q5)</f>
        <v>439793</v>
      </c>
      <c r="S5" s="18">
        <f t="shared" si="0"/>
        <v>69278</v>
      </c>
      <c r="T5" s="19">
        <f t="shared" si="0"/>
        <v>196545</v>
      </c>
      <c r="U5" s="19">
        <f t="shared" si="0"/>
        <v>-196545</v>
      </c>
      <c r="V5" s="19">
        <f t="shared" si="0"/>
        <v>69278</v>
      </c>
      <c r="W5" s="17" t="s">
        <v>69</v>
      </c>
    </row>
    <row r="6" spans="1:23" x14ac:dyDescent="0.2">
      <c r="A6" s="24">
        <v>2018</v>
      </c>
      <c r="B6" t="s">
        <v>10</v>
      </c>
      <c r="C6" t="s">
        <v>11</v>
      </c>
      <c r="D6" s="17" t="s">
        <v>23</v>
      </c>
      <c r="E6" s="18">
        <v>0</v>
      </c>
      <c r="F6" s="19">
        <v>309116</v>
      </c>
      <c r="G6" s="15">
        <v>8179</v>
      </c>
      <c r="H6" s="19">
        <v>317295</v>
      </c>
      <c r="I6" s="17">
        <v>0</v>
      </c>
      <c r="J6">
        <v>1</v>
      </c>
      <c r="K6">
        <v>0</v>
      </c>
      <c r="L6" s="20">
        <f>C$13</f>
        <v>0.7</v>
      </c>
      <c r="M6" s="21">
        <f>C$13</f>
        <v>0.7</v>
      </c>
      <c r="N6" s="19">
        <v>281795</v>
      </c>
      <c r="O6" s="18">
        <f>IF(H6&gt;0,IF(I6&gt;0,MAX(E6,ROUND(L6*N6,0)),MAX(G6,ROUND((1-M6)*(P6/M6),0))),E6)</f>
        <v>132478</v>
      </c>
      <c r="P6" s="19">
        <f>IF(H6&gt;0,IF(J6&gt;0,MAX(F6,ROUND(M6*N6,0)),MAX(G6,ROUND((1-L6)*(O6/L6),0))),F6)</f>
        <v>309116</v>
      </c>
      <c r="Q6" s="19">
        <v>0</v>
      </c>
      <c r="R6" s="19">
        <f>SUM(O6:Q6)</f>
        <v>441594</v>
      </c>
      <c r="S6" s="18">
        <f t="shared" si="0"/>
        <v>132478</v>
      </c>
      <c r="T6" s="19">
        <f t="shared" si="0"/>
        <v>0</v>
      </c>
      <c r="U6" s="19">
        <f t="shared" si="0"/>
        <v>-8179</v>
      </c>
      <c r="V6" s="19">
        <f t="shared" si="0"/>
        <v>124299</v>
      </c>
      <c r="W6" s="17" t="s">
        <v>69</v>
      </c>
    </row>
    <row r="7" spans="1:23" x14ac:dyDescent="0.2">
      <c r="A7" s="24" t="s">
        <v>70</v>
      </c>
      <c r="B7" t="s">
        <v>6</v>
      </c>
      <c r="C7" t="s">
        <v>7</v>
      </c>
      <c r="D7" s="17" t="s">
        <v>71</v>
      </c>
      <c r="E7" s="18">
        <v>93167</v>
      </c>
      <c r="F7" s="19">
        <v>0</v>
      </c>
      <c r="G7" s="15">
        <v>116978</v>
      </c>
      <c r="H7" s="19">
        <v>210145</v>
      </c>
      <c r="I7" s="17">
        <v>1</v>
      </c>
      <c r="J7">
        <v>0</v>
      </c>
      <c r="K7">
        <v>0</v>
      </c>
      <c r="L7" s="20">
        <f t="shared" ref="L7:L10" si="1">C$13</f>
        <v>0.7</v>
      </c>
      <c r="M7" s="21">
        <f t="shared" ref="M7:M10" si="2">C$13</f>
        <v>0.7</v>
      </c>
      <c r="N7" s="19">
        <v>164699.44444444444</v>
      </c>
      <c r="O7" s="18">
        <v>115289</v>
      </c>
      <c r="P7" s="19">
        <f>O7-1</f>
        <v>115288</v>
      </c>
      <c r="Q7" s="19">
        <v>0</v>
      </c>
      <c r="R7" s="19">
        <f t="shared" ref="R7:R10" si="3">SUM(O7:Q7)</f>
        <v>230577</v>
      </c>
      <c r="S7" s="18">
        <f t="shared" ref="S7:S10" si="4">O7-E7</f>
        <v>22122</v>
      </c>
      <c r="T7" s="19">
        <f t="shared" ref="T7:T10" si="5">P7-F7</f>
        <v>115288</v>
      </c>
      <c r="U7" s="19">
        <f t="shared" ref="U7:U10" si="6">Q7-G7</f>
        <v>-116978</v>
      </c>
      <c r="V7" s="19">
        <f t="shared" ref="V7:V10" si="7">R7-H7</f>
        <v>20432</v>
      </c>
      <c r="W7" s="17" t="s">
        <v>69</v>
      </c>
    </row>
    <row r="8" spans="1:23" x14ac:dyDescent="0.2">
      <c r="A8" s="24" t="s">
        <v>52</v>
      </c>
      <c r="B8" t="s">
        <v>48</v>
      </c>
      <c r="C8" t="s">
        <v>50</v>
      </c>
      <c r="D8" s="17" t="s">
        <v>49</v>
      </c>
      <c r="E8" s="18">
        <v>0</v>
      </c>
      <c r="F8" s="19">
        <v>0</v>
      </c>
      <c r="G8" s="15">
        <v>0</v>
      </c>
      <c r="H8" s="19">
        <v>0</v>
      </c>
      <c r="I8" s="17">
        <v>0</v>
      </c>
      <c r="J8">
        <v>0</v>
      </c>
      <c r="K8">
        <v>0</v>
      </c>
      <c r="L8" s="20">
        <v>0.7</v>
      </c>
      <c r="M8" s="21">
        <v>0.7</v>
      </c>
      <c r="N8" s="22">
        <v>250000</v>
      </c>
      <c r="O8" s="18">
        <v>0</v>
      </c>
      <c r="P8" s="19">
        <v>0</v>
      </c>
      <c r="Q8" s="19">
        <v>0</v>
      </c>
      <c r="R8" s="19">
        <v>0</v>
      </c>
      <c r="S8" s="18">
        <v>0</v>
      </c>
      <c r="T8" s="19">
        <v>0</v>
      </c>
      <c r="U8" s="19">
        <v>0</v>
      </c>
      <c r="V8" s="19">
        <v>0</v>
      </c>
    </row>
    <row r="9" spans="1:23" x14ac:dyDescent="0.2">
      <c r="A9" s="24" t="s">
        <v>52</v>
      </c>
      <c r="B9" t="s">
        <v>48</v>
      </c>
      <c r="C9" t="s">
        <v>50</v>
      </c>
      <c r="D9" s="17" t="s">
        <v>49</v>
      </c>
      <c r="E9" s="18">
        <v>0</v>
      </c>
      <c r="F9" s="19">
        <v>0</v>
      </c>
      <c r="G9" s="15">
        <v>0</v>
      </c>
      <c r="H9" s="19">
        <v>0</v>
      </c>
      <c r="I9" s="17">
        <v>0</v>
      </c>
      <c r="J9">
        <v>0</v>
      </c>
      <c r="K9">
        <v>0</v>
      </c>
      <c r="L9" s="20">
        <f t="shared" si="1"/>
        <v>0.7</v>
      </c>
      <c r="M9" s="21">
        <f t="shared" si="2"/>
        <v>0.7</v>
      </c>
      <c r="N9" s="22">
        <v>250000</v>
      </c>
      <c r="O9" s="18">
        <f t="shared" ref="O8:O10" si="8">IF(H9&gt;0,IF(I9&gt;0,MAX(E9,ROUND(L9*N9,0)),MAX(G9,ROUND((1-M9)*(P9/M9),0))),E9)</f>
        <v>0</v>
      </c>
      <c r="P9" s="19">
        <f t="shared" ref="P8:P10" si="9">IF(H9&gt;0,IF(J9&gt;0,MAX(F9,ROUND(M9*N9,0)),MAX(G9,ROUND((1-L9)*(O9/L9),0))),F9)</f>
        <v>0</v>
      </c>
      <c r="Q9" s="19">
        <v>0</v>
      </c>
      <c r="R9" s="19">
        <f t="shared" si="3"/>
        <v>0</v>
      </c>
      <c r="S9" s="18">
        <f t="shared" si="4"/>
        <v>0</v>
      </c>
      <c r="T9" s="19">
        <f t="shared" si="5"/>
        <v>0</v>
      </c>
      <c r="U9" s="19">
        <f t="shared" si="6"/>
        <v>0</v>
      </c>
      <c r="V9" s="19">
        <f t="shared" si="7"/>
        <v>0</v>
      </c>
    </row>
    <row r="10" spans="1:23" x14ac:dyDescent="0.2">
      <c r="A10" s="24" t="s">
        <v>52</v>
      </c>
      <c r="B10" t="s">
        <v>48</v>
      </c>
      <c r="C10" t="s">
        <v>50</v>
      </c>
      <c r="D10" s="17" t="s">
        <v>49</v>
      </c>
      <c r="E10" s="18">
        <v>0</v>
      </c>
      <c r="F10" s="19">
        <v>0</v>
      </c>
      <c r="G10" s="15">
        <v>0</v>
      </c>
      <c r="H10" s="19">
        <v>0</v>
      </c>
      <c r="I10" s="17">
        <v>0</v>
      </c>
      <c r="J10">
        <v>0</v>
      </c>
      <c r="K10">
        <v>0</v>
      </c>
      <c r="L10" s="20">
        <f t="shared" si="1"/>
        <v>0.7</v>
      </c>
      <c r="M10" s="21">
        <f t="shared" si="2"/>
        <v>0.7</v>
      </c>
      <c r="N10" s="22">
        <v>250000</v>
      </c>
      <c r="O10" s="18">
        <f t="shared" si="8"/>
        <v>0</v>
      </c>
      <c r="P10" s="19">
        <f t="shared" si="9"/>
        <v>0</v>
      </c>
      <c r="Q10" s="19">
        <v>0</v>
      </c>
      <c r="R10" s="19">
        <f t="shared" si="3"/>
        <v>0</v>
      </c>
      <c r="S10" s="18">
        <f t="shared" si="4"/>
        <v>0</v>
      </c>
      <c r="T10" s="19">
        <f t="shared" si="5"/>
        <v>0</v>
      </c>
      <c r="U10" s="19">
        <f t="shared" si="6"/>
        <v>0</v>
      </c>
      <c r="V10" s="19">
        <f t="shared" si="7"/>
        <v>0</v>
      </c>
    </row>
    <row r="11" spans="1:23" x14ac:dyDescent="0.2">
      <c r="A11" s="24" t="s">
        <v>52</v>
      </c>
      <c r="B11" t="s">
        <v>48</v>
      </c>
      <c r="C11" t="s">
        <v>50</v>
      </c>
      <c r="D11" s="17" t="s">
        <v>49</v>
      </c>
      <c r="E11" s="18">
        <v>0</v>
      </c>
      <c r="F11" s="19">
        <v>0</v>
      </c>
      <c r="G11" s="15">
        <v>0</v>
      </c>
      <c r="H11" s="19">
        <v>0</v>
      </c>
      <c r="I11" s="17">
        <v>0</v>
      </c>
      <c r="J11">
        <v>0</v>
      </c>
      <c r="K11">
        <v>0</v>
      </c>
      <c r="L11" s="20">
        <f t="shared" ref="L11" si="10">C$13</f>
        <v>0.7</v>
      </c>
      <c r="M11" s="21">
        <f t="shared" ref="M11" si="11">C$13</f>
        <v>0.7</v>
      </c>
      <c r="N11" s="22">
        <v>250000</v>
      </c>
      <c r="O11" s="18">
        <f t="shared" ref="O11" si="12">IF(H11&gt;0,IF(I11&gt;0,MAX(E11,ROUND(L11*N11,0)),MAX(G11,ROUND((1-M11)*(P11/M11),0))),E11)</f>
        <v>0</v>
      </c>
      <c r="P11" s="19">
        <f t="shared" ref="P11" si="13">IF(H11&gt;0,IF(J11&gt;0,MAX(F11,ROUND(M11*N11,0)),MAX(G11,ROUND((1-L11)*(O11/L11),0))),F11)</f>
        <v>0</v>
      </c>
      <c r="Q11" s="19">
        <v>0</v>
      </c>
      <c r="R11" s="19">
        <f t="shared" ref="R11" si="14">SUM(O11:Q11)</f>
        <v>0</v>
      </c>
      <c r="S11" s="18">
        <f t="shared" ref="S11" si="15">O11-E11</f>
        <v>0</v>
      </c>
      <c r="T11" s="19">
        <f t="shared" ref="T11" si="16">P11-F11</f>
        <v>0</v>
      </c>
      <c r="U11" s="19">
        <f t="shared" ref="U11" si="17">Q11-G11</f>
        <v>0</v>
      </c>
      <c r="V11" s="19">
        <f t="shared" ref="V11" si="18">R11-H11</f>
        <v>0</v>
      </c>
    </row>
    <row r="13" spans="1:23" x14ac:dyDescent="0.2">
      <c r="B13" t="s">
        <v>51</v>
      </c>
      <c r="C13" s="16">
        <v>0.7</v>
      </c>
    </row>
    <row r="15" spans="1:23" x14ac:dyDescent="0.2">
      <c r="A15" s="24" t="s">
        <v>68</v>
      </c>
      <c r="B15" s="24">
        <f>A15+1</f>
        <v>1</v>
      </c>
      <c r="C15">
        <f t="shared" ref="C15:K15" si="19">B15+1</f>
        <v>2</v>
      </c>
      <c r="D15" s="17">
        <f t="shared" si="19"/>
        <v>3</v>
      </c>
      <c r="E15" s="17">
        <f t="shared" si="19"/>
        <v>4</v>
      </c>
      <c r="F15">
        <f t="shared" si="19"/>
        <v>5</v>
      </c>
      <c r="G15" s="9">
        <f t="shared" si="19"/>
        <v>6</v>
      </c>
      <c r="H15" s="19">
        <f t="shared" si="19"/>
        <v>7</v>
      </c>
      <c r="I15" s="17">
        <f t="shared" si="19"/>
        <v>8</v>
      </c>
      <c r="J15">
        <f t="shared" si="19"/>
        <v>9</v>
      </c>
      <c r="K15">
        <f t="shared" si="19"/>
        <v>10</v>
      </c>
      <c r="L15" s="17" t="s">
        <v>0</v>
      </c>
      <c r="M15" t="s">
        <v>0</v>
      </c>
      <c r="N15" s="19">
        <f>K15+1</f>
        <v>11</v>
      </c>
      <c r="O15" s="18">
        <f>N15+1</f>
        <v>12</v>
      </c>
      <c r="P15" s="19">
        <f t="shared" ref="P15:V15" si="20">O15+1</f>
        <v>13</v>
      </c>
      <c r="Q15" s="19">
        <f t="shared" si="20"/>
        <v>14</v>
      </c>
      <c r="R15" s="19">
        <f t="shared" si="20"/>
        <v>15</v>
      </c>
      <c r="S15" s="18">
        <f t="shared" si="20"/>
        <v>16</v>
      </c>
      <c r="T15" s="19">
        <f t="shared" si="20"/>
        <v>17</v>
      </c>
      <c r="U15" s="19">
        <f t="shared" si="20"/>
        <v>18</v>
      </c>
      <c r="V15" s="19">
        <f t="shared" si="20"/>
        <v>19</v>
      </c>
    </row>
  </sheetData>
  <autoFilter ref="B2:K10" xr:uid="{00000000-0009-0000-0000-000001000000}"/>
  <sortState xmlns:xlrd2="http://schemas.microsoft.com/office/spreadsheetml/2017/richdata2" ref="A3:W6">
    <sortCondition ref="A3:A6"/>
  </sortState>
  <pageMargins left="0.7" right="0.7" top="0.75" bottom="0.75" header="0.3" footer="0.3"/>
  <ignoredErrors>
    <ignoredError sqref="A4:A5 A7" numberStoredAsText="1"/>
    <ignoredError sqref="P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68B-1A2B-8A43-9275-AB6BCB48EE37}">
  <dimension ref="A1:T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10.83203125" style="24"/>
    <col min="12" max="12" width="10.83203125" style="25"/>
  </cols>
  <sheetData>
    <row r="1" spans="1:20" x14ac:dyDescent="0.2">
      <c r="A1" s="24" t="s">
        <v>57</v>
      </c>
      <c r="B1" t="s">
        <v>39</v>
      </c>
      <c r="C1" t="s">
        <v>40</v>
      </c>
      <c r="D1" t="s">
        <v>58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5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</row>
    <row r="2" spans="1:20" x14ac:dyDescent="0.2">
      <c r="A2" s="24">
        <v>2002</v>
      </c>
      <c r="B2" t="s">
        <v>6</v>
      </c>
      <c r="C2" t="s">
        <v>7</v>
      </c>
      <c r="D2" t="s">
        <v>22</v>
      </c>
      <c r="E2">
        <v>0</v>
      </c>
      <c r="F2">
        <v>68773</v>
      </c>
      <c r="G2">
        <v>63968</v>
      </c>
      <c r="H2">
        <v>132741</v>
      </c>
      <c r="I2">
        <v>0</v>
      </c>
      <c r="J2">
        <v>1</v>
      </c>
      <c r="K2">
        <v>0</v>
      </c>
      <c r="L2" s="25">
        <v>167129.59090909091</v>
      </c>
      <c r="M2">
        <v>63968</v>
      </c>
      <c r="N2">
        <v>116991</v>
      </c>
      <c r="O2">
        <v>0</v>
      </c>
      <c r="P2">
        <v>180959</v>
      </c>
      <c r="Q2">
        <v>63968</v>
      </c>
      <c r="R2">
        <v>48218</v>
      </c>
      <c r="S2">
        <v>-63968</v>
      </c>
      <c r="T2">
        <v>48218</v>
      </c>
    </row>
    <row r="3" spans="1:20" x14ac:dyDescent="0.2">
      <c r="A3" s="24" t="s">
        <v>55</v>
      </c>
      <c r="B3" t="s">
        <v>8</v>
      </c>
      <c r="C3" t="s">
        <v>9</v>
      </c>
      <c r="D3" t="s">
        <v>56</v>
      </c>
      <c r="E3">
        <v>0</v>
      </c>
      <c r="F3">
        <v>76775</v>
      </c>
      <c r="G3">
        <v>71464</v>
      </c>
      <c r="H3">
        <v>148239</v>
      </c>
      <c r="I3">
        <v>0</v>
      </c>
      <c r="J3">
        <v>1</v>
      </c>
      <c r="K3">
        <v>0</v>
      </c>
      <c r="L3" s="25">
        <v>116152.45161290323</v>
      </c>
      <c r="M3">
        <v>71464</v>
      </c>
      <c r="N3">
        <v>81307</v>
      </c>
      <c r="O3">
        <v>0</v>
      </c>
      <c r="P3">
        <v>152771</v>
      </c>
      <c r="Q3">
        <v>71464</v>
      </c>
      <c r="R3">
        <v>4532</v>
      </c>
      <c r="S3">
        <v>-71464</v>
      </c>
      <c r="T3">
        <v>4532</v>
      </c>
    </row>
    <row r="4" spans="1:20" x14ac:dyDescent="0.2">
      <c r="A4" s="24" t="s">
        <v>54</v>
      </c>
      <c r="B4" t="s">
        <v>4</v>
      </c>
      <c r="C4" t="s">
        <v>5</v>
      </c>
      <c r="D4" t="s">
        <v>23</v>
      </c>
      <c r="E4">
        <v>173970</v>
      </c>
      <c r="F4">
        <v>0</v>
      </c>
      <c r="G4">
        <v>196545</v>
      </c>
      <c r="H4">
        <v>370515</v>
      </c>
      <c r="I4">
        <v>1</v>
      </c>
      <c r="J4">
        <v>0</v>
      </c>
      <c r="K4">
        <v>0</v>
      </c>
      <c r="L4" s="25">
        <v>347497.4</v>
      </c>
      <c r="M4">
        <v>243248</v>
      </c>
      <c r="N4">
        <v>196545</v>
      </c>
      <c r="O4">
        <v>0</v>
      </c>
      <c r="P4">
        <v>439793</v>
      </c>
      <c r="Q4">
        <v>69278</v>
      </c>
      <c r="R4">
        <v>196545</v>
      </c>
      <c r="S4">
        <v>-196545</v>
      </c>
      <c r="T4">
        <v>69278</v>
      </c>
    </row>
    <row r="5" spans="1:20" x14ac:dyDescent="0.2">
      <c r="A5" s="24">
        <v>2018</v>
      </c>
      <c r="B5" t="s">
        <v>10</v>
      </c>
      <c r="C5" t="s">
        <v>11</v>
      </c>
      <c r="D5" t="s">
        <v>23</v>
      </c>
      <c r="E5">
        <v>0</v>
      </c>
      <c r="F5">
        <v>309116</v>
      </c>
      <c r="G5">
        <v>8179</v>
      </c>
      <c r="H5">
        <v>317295</v>
      </c>
      <c r="I5">
        <v>0</v>
      </c>
      <c r="J5">
        <v>1</v>
      </c>
      <c r="K5">
        <v>0</v>
      </c>
      <c r="L5" s="25">
        <v>281795</v>
      </c>
      <c r="M5">
        <v>132478</v>
      </c>
      <c r="N5">
        <v>309116</v>
      </c>
      <c r="O5">
        <v>0</v>
      </c>
      <c r="P5">
        <v>441594</v>
      </c>
      <c r="Q5">
        <v>132478</v>
      </c>
      <c r="R5">
        <v>0</v>
      </c>
      <c r="S5">
        <v>-8179</v>
      </c>
      <c r="T5">
        <v>124299</v>
      </c>
    </row>
    <row r="6" spans="1:20" x14ac:dyDescent="0.2">
      <c r="A6" s="24" t="s">
        <v>70</v>
      </c>
      <c r="B6" t="s">
        <v>6</v>
      </c>
      <c r="C6" t="s">
        <v>7</v>
      </c>
      <c r="D6" t="s">
        <v>71</v>
      </c>
      <c r="E6">
        <v>93167</v>
      </c>
      <c r="F6">
        <v>0</v>
      </c>
      <c r="G6">
        <v>116978</v>
      </c>
      <c r="H6">
        <v>210145</v>
      </c>
      <c r="I6">
        <v>1</v>
      </c>
      <c r="J6">
        <v>0</v>
      </c>
      <c r="K6">
        <v>0</v>
      </c>
      <c r="L6" s="25">
        <v>164699.44444444444</v>
      </c>
      <c r="M6">
        <v>115289</v>
      </c>
      <c r="N6">
        <v>115288</v>
      </c>
      <c r="O6">
        <v>0</v>
      </c>
      <c r="P6">
        <v>230577</v>
      </c>
      <c r="Q6">
        <v>22122</v>
      </c>
      <c r="R6">
        <v>115288</v>
      </c>
      <c r="S6">
        <v>-116978</v>
      </c>
      <c r="T6">
        <v>20432</v>
      </c>
    </row>
  </sheetData>
  <sortState xmlns:xlrd2="http://schemas.microsoft.com/office/spreadsheetml/2017/richdata2" ref="A2:T6">
    <sortCondition ref="A2:A6"/>
  </sortState>
  <pageMargins left="0.7" right="0.7" top="0.75" bottom="0.75" header="0.3" footer="0.3"/>
  <ignoredErrors>
    <ignoredError sqref="A3:A4 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Uncontested Races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2022-12-23T17:28:35Z</dcterms:modified>
</cp:coreProperties>
</file>