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projects/P04 - Misrepresentation/data/"/>
    </mc:Choice>
  </mc:AlternateContent>
  <xr:revisionPtr revIDLastSave="0" documentId="13_ncr:1_{C866265F-3562-F641-89B8-AFC89CD125C3}" xr6:coauthVersionLast="45" xr6:coauthVersionMax="45" xr10:uidLastSave="{00000000-0000-0000-0000-000000000000}"/>
  <bookViews>
    <workbookView xWindow="26800" yWindow="460" windowWidth="23580" windowHeight="28340" tabRatio="500" activeTab="1" xr2:uid="{00000000-000D-0000-FFFF-FFFF00000000}"/>
  </bookViews>
  <sheets>
    <sheet name="Election Results by State" sheetId="2" r:id="rId1"/>
    <sheet name="Uncontested Races" sheetId="6" r:id="rId2"/>
    <sheet name="Uncontested PIVOT" sheetId="5" r:id="rId3"/>
    <sheet name="Sources" sheetId="3" r:id="rId4"/>
  </sheets>
  <definedNames>
    <definedName name="_xlnm._FilterDatabase" localSheetId="0" hidden="1">'Election Results by State'!$N$2:$N$52</definedName>
    <definedName name="_xlnm._FilterDatabase" localSheetId="1" hidden="1">'Uncontested Races'!$A$2:$J$77</definedName>
  </definedNames>
  <calcPr calcId="191029"/>
  <pivotCaches>
    <pivotCache cacheId="29" r:id="rId5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2" l="1"/>
  <c r="C35" i="2"/>
  <c r="D35" i="2"/>
  <c r="F74" i="6"/>
  <c r="F67" i="6"/>
  <c r="F68" i="6"/>
  <c r="F69" i="6"/>
  <c r="F51" i="6"/>
  <c r="F52" i="6"/>
  <c r="F53" i="6"/>
  <c r="F54" i="6"/>
  <c r="F55" i="6"/>
  <c r="D25" i="2"/>
  <c r="F37" i="6"/>
  <c r="F38" i="6"/>
  <c r="F39" i="6"/>
  <c r="F25" i="6"/>
  <c r="F21" i="6"/>
  <c r="F15" i="6"/>
  <c r="F14" i="6"/>
  <c r="F13" i="6"/>
  <c r="F12" i="6"/>
  <c r="F11" i="6"/>
  <c r="F10" i="6"/>
  <c r="F9" i="6"/>
  <c r="F8" i="6"/>
  <c r="E52" i="2" l="1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J79" i="6"/>
  <c r="I79" i="6"/>
  <c r="H79" i="6"/>
  <c r="G79" i="6"/>
  <c r="F3" i="6"/>
  <c r="F4" i="6"/>
  <c r="F5" i="6"/>
  <c r="F6" i="6"/>
  <c r="F7" i="6"/>
  <c r="F16" i="6"/>
  <c r="F17" i="6"/>
  <c r="F18" i="6"/>
  <c r="F24" i="6"/>
  <c r="F26" i="6"/>
  <c r="F27" i="6"/>
  <c r="F28" i="6"/>
  <c r="F29" i="6"/>
  <c r="F30" i="6"/>
  <c r="F31" i="6"/>
  <c r="F32" i="6"/>
  <c r="F33" i="6"/>
  <c r="F34" i="6"/>
  <c r="F35" i="6"/>
  <c r="F36" i="6"/>
  <c r="F40" i="6"/>
  <c r="F41" i="6"/>
  <c r="F42" i="6"/>
  <c r="F43" i="6"/>
  <c r="F44" i="6"/>
  <c r="F45" i="6"/>
  <c r="F46" i="6"/>
  <c r="F47" i="6"/>
  <c r="F48" i="6"/>
  <c r="F49" i="6"/>
  <c r="F50" i="6"/>
  <c r="F56" i="6"/>
  <c r="F57" i="6"/>
  <c r="F58" i="6"/>
  <c r="F59" i="6"/>
  <c r="F60" i="6"/>
  <c r="F61" i="6"/>
  <c r="F62" i="6"/>
  <c r="F63" i="6"/>
  <c r="F64" i="6"/>
  <c r="F65" i="6"/>
  <c r="F66" i="6"/>
  <c r="F70" i="6"/>
  <c r="F71" i="6"/>
  <c r="F72" i="6"/>
  <c r="F73" i="6"/>
  <c r="F75" i="6"/>
  <c r="F76" i="6"/>
  <c r="F77" i="6"/>
  <c r="E79" i="6"/>
  <c r="D79" i="6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54" i="2"/>
  <c r="H54" i="2"/>
  <c r="G54" i="2"/>
  <c r="N54" i="2"/>
  <c r="N58" i="2" s="1"/>
  <c r="M54" i="2"/>
  <c r="M58" i="2" s="1"/>
  <c r="L54" i="2"/>
  <c r="L58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F54" i="2"/>
  <c r="F58" i="2" s="1"/>
  <c r="D54" i="2"/>
  <c r="D58" i="2" s="1"/>
  <c r="C54" i="2"/>
  <c r="C58" i="2" s="1"/>
  <c r="E3" i="2"/>
  <c r="K54" i="2" l="1"/>
  <c r="K58" i="2" s="1"/>
  <c r="F79" i="6"/>
  <c r="E54" i="2"/>
</calcChain>
</file>

<file path=xl/sharedStrings.xml><?xml version="1.0" encoding="utf-8"?>
<sst xmlns="http://schemas.openxmlformats.org/spreadsheetml/2006/main" count="494" uniqueCount="165">
  <si>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</si>
  <si>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</si>
  <si>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</si>
  <si>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</si>
  <si>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</si>
  <si>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</si>
  <si>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</si>
  <si>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</si>
  <si>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</si>
  <si>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</si>
  <si>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</si>
  <si>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</si>
  <si>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</si>
  <si>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</si>
  <si>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>Votes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</si>
  <si>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</si>
  <si>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</si>
  <si>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</si>
  <si>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</si>
  <si>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</si>
  <si>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</si>
  <si>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</si>
  <si>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</si>
  <si>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</si>
  <si>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</si>
  <si>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</si>
  <si>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</si>
  <si>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</si>
  <si>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</si>
  <si>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</si>
  <si>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</si>
  <si>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</si>
  <si>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</si>
  <si>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</si>
  <si>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</si>
  <si>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</si>
  <si>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</si>
  <si>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</si>
  <si>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</si>
  <si>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</si>
  <si>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</si>
  <si>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</si>
  <si>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</si>
  <si>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</si>
  <si>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</si>
  <si>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</si>
  <si>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</si>
  <si>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</si>
  <si>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</si>
  <si>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</si>
  <si>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</si>
  <si>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</si>
  <si>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</si>
  <si>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</si>
  <si>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</si>
  <si>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</si>
  <si>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</si>
  <si>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</si>
  <si>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</si>
  <si>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</si>
  <si>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</si>
  <si>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</si>
  <si>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</si>
  <si>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</si>
  <si>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</si>
  <si>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</si>
  <si>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</si>
  <si>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</si>
  <si>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</si>
  <si>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</si>
  <si>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</si>
  <si>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</si>
  <si>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</si>
  <si>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</si>
  <si>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</si>
  <si>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</si>
  <si>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</si>
  <si>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</si>
  <si>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</si>
  <si>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</si>
  <si>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</si>
  <si>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</si>
  <si>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</si>
  <si>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</si>
  <si>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</si>
  <si>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</si>
  <si>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</si>
  <si>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</si>
  <si>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</si>
  <si>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</si>
  <si>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</si>
  <si>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</si>
  <si>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</si>
  <si>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</si>
  <si>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</si>
  <si>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</si>
  <si>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</si>
  <si>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</si>
  <si>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</si>
  <si>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</si>
  <si>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</si>
  <si>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</si>
  <si>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</si>
  <si>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</si>
  <si>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</si>
  <si>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</si>
  <si>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Delegation splits</t>
  </si>
  <si>
    <t>http://historycms.house.gov/WorkArea/DownloadAsset.aspx?id=15032414923</t>
  </si>
  <si>
    <t>Validation</t>
  </si>
  <si>
    <t>Delta</t>
  </si>
  <si>
    <t>n/a</t>
  </si>
  <si>
    <t>OTH2</t>
  </si>
  <si>
    <t>DEM2</t>
  </si>
  <si>
    <t>REP2</t>
  </si>
  <si>
    <t>TOT1</t>
  </si>
  <si>
    <t>OTH1</t>
  </si>
  <si>
    <t>DEM1</t>
  </si>
  <si>
    <t>REP1</t>
  </si>
  <si>
    <t>District</t>
  </si>
  <si>
    <t>Uncontested Races</t>
  </si>
  <si>
    <t>Uncontested Votes</t>
  </si>
  <si>
    <t>Grand Total</t>
  </si>
  <si>
    <t>Sum of REP2</t>
  </si>
  <si>
    <t>Sum of DEM2</t>
  </si>
  <si>
    <t>TOT2</t>
  </si>
  <si>
    <t xml:space="preserve">           Actual Votes</t>
  </si>
  <si>
    <t xml:space="preserve">           Actual Seats</t>
  </si>
  <si>
    <t>REP3</t>
  </si>
  <si>
    <t>DEM3</t>
  </si>
  <si>
    <t>Contested</t>
  </si>
  <si>
    <t>AVG Votes</t>
  </si>
  <si>
    <t>Uncontested</t>
  </si>
  <si>
    <t>TOT3</t>
  </si>
  <si>
    <t>http://history.house.gov/Institution/Election-Statistics/2018election/</t>
  </si>
  <si>
    <t>http://history.house.gov/Congressional-Overview/Profiles/116th/</t>
  </si>
  <si>
    <t>7th</t>
  </si>
  <si>
    <t>5th</t>
  </si>
  <si>
    <t>6th</t>
  </si>
  <si>
    <t>8th</t>
  </si>
  <si>
    <t>13th</t>
  </si>
  <si>
    <t>20th</t>
  </si>
  <si>
    <t>27th</t>
  </si>
  <si>
    <t>34th</t>
  </si>
  <si>
    <t>40th</t>
  </si>
  <si>
    <t>44th</t>
  </si>
  <si>
    <t>10th</t>
  </si>
  <si>
    <t>14th</t>
  </si>
  <si>
    <t>21st</t>
  </si>
  <si>
    <t>24th</t>
  </si>
  <si>
    <t>2nd</t>
  </si>
  <si>
    <t>3rd</t>
  </si>
  <si>
    <t>4th</t>
  </si>
  <si>
    <t>1st</t>
  </si>
  <si>
    <t>No Republican candidate</t>
  </si>
  <si>
    <t>16th</t>
  </si>
  <si>
    <t>17th</t>
  </si>
  <si>
    <t>9th</t>
  </si>
  <si>
    <t>18th</t>
  </si>
  <si>
    <t>28th</t>
  </si>
  <si>
    <t>30th</t>
  </si>
  <si>
    <t>Special election results for the 9th added in.</t>
  </si>
  <si>
    <t>https://ballotpedia.org/North_Carolina%27s_9th_Congressional_District_special_election,_2019</t>
  </si>
  <si>
    <t>Delta due to NC 9th special election</t>
  </si>
  <si>
    <t>Votes not reported</t>
  </si>
  <si>
    <t>Some uncontested results not reported.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</si>
</sst>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0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16">
    <xf numFmtId="0" fontId="0" fillId="0" borderId="0" xfId="0"/>
    <xf numFmtId="0" fontId="2" fillId="2" borderId="0" xfId="0" applyFont="1" applyFill="1"/>
    <xf numFmtId="0" fontId="1" fillId="0" borderId="0" xfId="0" applyFont="1"/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0" fillId="0" borderId="0" xfId="0" applyFill="1"/>
    <xf numFmtId="0" fontId="1" fillId="0" borderId="1" xfId="0" applyFont="1" applyFill="1" applyBorder="1"/>
    <xf numFmtId="3" fontId="1" fillId="0" borderId="1" xfId="0" applyNumberFormat="1" applyFont="1" applyFill="1" applyBorder="1"/>
    <xf numFmtId="3" fontId="2" fillId="2" borderId="0" xfId="0" applyNumberFormat="1" applyFont="1" applyFill="1"/>
    <xf numFmtId="3" fontId="0" fillId="0" borderId="0" xfId="0" applyNumberFormat="1" applyFill="1"/>
    <xf numFmtId="0" fontId="0" fillId="0" borderId="0" xfId="0" applyBorder="1"/>
    <xf numFmtId="0" fontId="1" fillId="0" borderId="0" xfId="0" applyFont="1" applyBorder="1"/>
    <xf numFmtId="0" fontId="0" fillId="0" borderId="0" xfId="0" applyFill="1" applyAlignment="1">
      <alignment horizontal="center"/>
    </xf>
    <xf numFmtId="0" fontId="2" fillId="0" borderId="0" xfId="0" applyFont="1" applyFill="1"/>
    <xf numFmtId="0" fontId="3" fillId="0" borderId="0" xfId="0" applyFont="1" applyFill="1" applyBorder="1"/>
    <xf numFmtId="3" fontId="2" fillId="2" borderId="0" xfId="0" applyNumberFormat="1" applyFont="1" applyFill="1" applyAlignment="1">
      <alignment horizontal="center"/>
    </xf>
    <xf numFmtId="0" fontId="2" fillId="2" borderId="0" xfId="0" applyFont="1" applyFill="1" applyBorder="1"/>
    <xf numFmtId="3" fontId="2" fillId="2" borderId="0" xfId="0" applyNumberFormat="1" applyFont="1" applyFill="1" applyBorder="1"/>
    <xf numFmtId="0" fontId="4" fillId="0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quotePrefix="1" applyFont="1" applyFill="1"/>
    <xf numFmtId="0" fontId="2" fillId="2" borderId="0" xfId="0" applyFont="1" applyFill="1" applyAlignment="1"/>
    <xf numFmtId="3" fontId="0" fillId="0" borderId="2" xfId="0" applyNumberFormat="1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3" fontId="1" fillId="0" borderId="3" xfId="0" applyNumberFormat="1" applyFont="1" applyFill="1" applyBorder="1"/>
    <xf numFmtId="0" fontId="0" fillId="0" borderId="2" xfId="0" applyBorder="1"/>
    <xf numFmtId="0" fontId="1" fillId="0" borderId="3" xfId="0" applyFont="1" applyBorder="1"/>
    <xf numFmtId="0" fontId="0" fillId="0" borderId="2" xfId="0" applyFill="1" applyBorder="1"/>
    <xf numFmtId="0" fontId="0" fillId="0" borderId="0" xfId="0" applyFont="1"/>
    <xf numFmtId="0" fontId="0" fillId="0" borderId="0" xfId="0" applyFont="1" applyFill="1"/>
    <xf numFmtId="3" fontId="1" fillId="0" borderId="1" xfId="0" applyNumberFormat="1" applyFont="1" applyBorder="1"/>
    <xf numFmtId="3" fontId="1" fillId="0" borderId="3" xfId="0" applyNumberFormat="1" applyFont="1" applyBorder="1"/>
    <xf numFmtId="0" fontId="2" fillId="2" borderId="0" xfId="0" applyFont="1" applyFill="1" applyProtection="1"/>
    <xf numFmtId="0" fontId="2" fillId="2" borderId="2" xfId="0" applyFont="1" applyFill="1" applyBorder="1" applyProtection="1"/>
    <xf numFmtId="3" fontId="2" fillId="2" borderId="0" xfId="0" applyNumberFormat="1" applyFont="1" applyFill="1" applyBorder="1" applyProtection="1"/>
    <xf numFmtId="0" fontId="2" fillId="2" borderId="0" xfId="0" applyFont="1" applyFill="1" applyBorder="1" applyProtection="1"/>
    <xf numFmtId="0" fontId="2" fillId="2" borderId="0" xfId="0" applyFont="1" applyFill="1" applyAlignment="1" applyProtection="1"/>
    <xf numFmtId="0" fontId="2" fillId="2" borderId="0" xfId="0" applyFont="1" applyFill="1" applyAlignment="1" applyProtection="1">
      <alignment horizontal="center"/>
    </xf>
    <xf numFmtId="0" fontId="2" fillId="2" borderId="2" xfId="0" applyFont="1" applyFill="1" applyBorder="1" applyAlignment="1" applyProtection="1"/>
    <xf numFmtId="3" fontId="2" fillId="2" borderId="0" xfId="0" applyNumberFormat="1" applyFont="1" applyFill="1" applyProtection="1"/>
    <xf numFmtId="3" fontId="2" fillId="2" borderId="0" xfId="0" applyNumberFormat="1" applyFont="1" applyFill="1" applyAlignment="1" applyProtection="1">
      <alignment horizontal="center"/>
    </xf>
    <xf numFmtId="3" fontId="2" fillId="2" borderId="2" xfId="0" applyNumberFormat="1" applyFont="1" applyFill="1" applyBorder="1" applyProtection="1"/>
    <xf numFmtId="0" fontId="0" fillId="0" borderId="0" xfId="0" pivotButton="1"/>
    <xf numFmtId="0" fontId="0" fillId="0" borderId="0" xfId="0" applyNumberFormat="1"/>
    <xf numFmtId="3" fontId="3" fillId="3" borderId="2" xfId="0" applyNumberFormat="1" applyFont="1" applyFill="1" applyBorder="1" applyProtection="1">
      <protection locked="0"/>
    </xf>
    <xf numFmtId="3" fontId="3" fillId="3" borderId="0" xfId="0" applyNumberFormat="1" applyFont="1" applyFill="1" applyBorder="1" applyProtection="1">
      <protection locked="0"/>
    </xf>
    <xf numFmtId="3" fontId="0" fillId="0" borderId="0" xfId="0" applyNumberFormat="1" applyBorder="1"/>
    <xf numFmtId="3" fontId="3" fillId="3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/>
    <xf numFmtId="0" fontId="0" fillId="0" borderId="2" xfId="0" applyFill="1" applyBorder="1" applyProtection="1"/>
    <xf numFmtId="3" fontId="0" fillId="0" borderId="2" xfId="0" applyNumberFormat="1" applyFill="1" applyBorder="1" applyProtection="1"/>
    <xf numFmtId="3" fontId="0" fillId="0" borderId="0" xfId="0" applyNumberFormat="1" applyFill="1" applyBorder="1" applyProtection="1"/>
    <xf numFmtId="0" fontId="0" fillId="0" borderId="2" xfId="0" applyFont="1" applyFill="1" applyBorder="1" applyProtection="1"/>
    <xf numFmtId="0" fontId="0" fillId="0" borderId="0" xfId="0" applyFont="1" applyFill="1" applyBorder="1" applyProtection="1"/>
    <xf numFmtId="0" fontId="0" fillId="0" borderId="0" xfId="0" applyFill="1" applyBorder="1"/>
    <xf numFmtId="9" fontId="0" fillId="0" borderId="2" xfId="0" applyNumberFormat="1" applyBorder="1"/>
    <xf numFmtId="0" fontId="0" fillId="0" borderId="1" xfId="0" applyBorder="1"/>
    <xf numFmtId="3" fontId="0" fillId="0" borderId="3" xfId="0" applyNumberFormat="1" applyBorder="1"/>
    <xf numFmtId="3" fontId="0" fillId="0" borderId="1" xfId="0" applyNumberFormat="1" applyBorder="1"/>
    <xf numFmtId="0" fontId="0" fillId="0" borderId="3" xfId="0" applyBorder="1"/>
    <xf numFmtId="0" fontId="0" fillId="0" borderId="1" xfId="0" applyFont="1" applyBorder="1"/>
    <xf numFmtId="0" fontId="9" fillId="0" borderId="0" xfId="9"/>
    <xf numFmtId="0" fontId="0" fillId="4" borderId="2" xfId="0" applyFont="1" applyFill="1" applyBorder="1"/>
    <xf numFmtId="0" fontId="0" fillId="4" borderId="2" xfId="0" applyFill="1" applyBorder="1"/>
    <xf numFmtId="0" fontId="1" fillId="4" borderId="3" xfId="0" applyFont="1" applyFill="1" applyBorder="1"/>
    <xf numFmtId="0" fontId="0" fillId="4" borderId="3" xfId="0" applyFill="1" applyBorder="1"/>
    <xf numFmtId="3" fontId="4" fillId="4" borderId="0" xfId="0" applyNumberFormat="1" applyFont="1" applyFill="1"/>
    <xf numFmtId="3" fontId="1" fillId="4" borderId="1" xfId="0" applyNumberFormat="1" applyFont="1" applyFill="1" applyBorder="1"/>
    <xf numFmtId="3" fontId="0" fillId="4" borderId="1" xfId="0" applyNumberFormat="1" applyFill="1" applyBorder="1"/>
    <xf numFmtId="3" fontId="0" fillId="4" borderId="0" xfId="0" applyNumberFormat="1" applyFill="1"/>
    <xf numFmtId="3" fontId="0" fillId="4" borderId="4" xfId="0" applyNumberFormat="1" applyFill="1" applyBorder="1"/>
    <xf numFmtId="3" fontId="1" fillId="4" borderId="5" xfId="0" applyNumberFormat="1" applyFont="1" applyFill="1" applyBorder="1"/>
    <xf numFmtId="3" fontId="0" fillId="4" borderId="5" xfId="0" applyNumberFormat="1" applyFill="1" applyBorder="1"/>
    <xf numFmtId="3" fontId="4" fillId="4" borderId="0" xfId="0" applyNumberFormat="1" applyFont="1" applyFill="1" applyBorder="1" applyProtection="1"/>
    <xf numFmtId="0" fontId="4" fillId="4" borderId="0" xfId="0" applyFont="1" applyFill="1"/>
    <xf numFmtId="0" fontId="0" fillId="4" borderId="0" xfId="0" applyFill="1" applyBorder="1" applyProtection="1"/>
    <xf numFmtId="0" fontId="0" fillId="4" borderId="2" xfId="0" applyFill="1" applyBorder="1" applyProtection="1"/>
    <xf numFmtId="3" fontId="0" fillId="4" borderId="2" xfId="0" applyNumberFormat="1" applyFill="1" applyBorder="1" applyProtection="1"/>
    <xf numFmtId="3" fontId="0" fillId="4" borderId="0" xfId="0" applyNumberFormat="1" applyFill="1" applyBorder="1" applyProtection="1"/>
    <xf numFmtId="0" fontId="0" fillId="4" borderId="2" xfId="0" applyFont="1" applyFill="1" applyBorder="1" applyProtection="1"/>
    <xf numFmtId="0" fontId="0" fillId="4" borderId="0" xfId="0" applyFont="1" applyFill="1" applyBorder="1" applyProtection="1"/>
    <xf numFmtId="0" fontId="0" fillId="4" borderId="0" xfId="0" applyFill="1" applyBorder="1"/>
    <xf numFmtId="0" fontId="0" fillId="5" borderId="0" xfId="0" applyFill="1" applyBorder="1" applyProtection="1"/>
    <xf numFmtId="0" fontId="0" fillId="5" borderId="2" xfId="0" applyFill="1" applyBorder="1" applyProtection="1"/>
    <xf numFmtId="3" fontId="0" fillId="5" borderId="2" xfId="0" applyNumberFormat="1" applyFill="1" applyBorder="1" applyProtection="1"/>
    <xf numFmtId="3" fontId="0" fillId="5" borderId="0" xfId="0" applyNumberFormat="1" applyFill="1" applyBorder="1" applyProtection="1"/>
    <xf numFmtId="3" fontId="4" fillId="5" borderId="0" xfId="0" applyNumberFormat="1" applyFont="1" applyFill="1" applyBorder="1" applyProtection="1"/>
    <xf numFmtId="0" fontId="0" fillId="5" borderId="2" xfId="0" applyFont="1" applyFill="1" applyBorder="1" applyProtection="1"/>
    <xf numFmtId="0" fontId="0" fillId="5" borderId="0" xfId="0" applyFont="1" applyFill="1" applyBorder="1" applyProtection="1"/>
    <xf numFmtId="0" fontId="0" fillId="5" borderId="2" xfId="0" applyFill="1" applyBorder="1"/>
    <xf numFmtId="0" fontId="0" fillId="5" borderId="0" xfId="0" applyFill="1" applyBorder="1"/>
    <xf numFmtId="0" fontId="0" fillId="6" borderId="0" xfId="0" applyFill="1" applyBorder="1" applyProtection="1"/>
    <xf numFmtId="0" fontId="0" fillId="6" borderId="2" xfId="0" applyFill="1" applyBorder="1" applyProtection="1"/>
    <xf numFmtId="3" fontId="0" fillId="6" borderId="2" xfId="0" applyNumberFormat="1" applyFill="1" applyBorder="1" applyProtection="1"/>
    <xf numFmtId="3" fontId="0" fillId="6" borderId="0" xfId="0" applyNumberFormat="1" applyFill="1" applyBorder="1" applyProtection="1"/>
    <xf numFmtId="3" fontId="4" fillId="6" borderId="0" xfId="0" applyNumberFormat="1" applyFont="1" applyFill="1" applyBorder="1" applyProtection="1"/>
    <xf numFmtId="0" fontId="0" fillId="6" borderId="2" xfId="0" applyFont="1" applyFill="1" applyBorder="1" applyProtection="1"/>
    <xf numFmtId="0" fontId="0" fillId="6" borderId="0" xfId="0" applyFont="1" applyFill="1" applyBorder="1" applyProtection="1"/>
    <xf numFmtId="0" fontId="0" fillId="6" borderId="2" xfId="0" applyFill="1" applyBorder="1"/>
    <xf numFmtId="0" fontId="0" fillId="6" borderId="0" xfId="0" applyFill="1" applyBorder="1"/>
    <xf numFmtId="0" fontId="0" fillId="7" borderId="0" xfId="0" applyFill="1" applyBorder="1" applyProtection="1"/>
    <xf numFmtId="0" fontId="0" fillId="7" borderId="2" xfId="0" applyFill="1" applyBorder="1" applyProtection="1"/>
    <xf numFmtId="3" fontId="0" fillId="7" borderId="2" xfId="0" applyNumberFormat="1" applyFill="1" applyBorder="1" applyProtection="1"/>
    <xf numFmtId="3" fontId="0" fillId="7" borderId="0" xfId="0" applyNumberFormat="1" applyFill="1" applyBorder="1" applyProtection="1"/>
    <xf numFmtId="3" fontId="4" fillId="7" borderId="0" xfId="0" applyNumberFormat="1" applyFont="1" applyFill="1" applyBorder="1" applyProtection="1"/>
    <xf numFmtId="0" fontId="0" fillId="7" borderId="2" xfId="0" applyFont="1" applyFill="1" applyBorder="1" applyProtection="1"/>
    <xf numFmtId="0" fontId="0" fillId="7" borderId="0" xfId="0" applyFont="1" applyFill="1" applyBorder="1" applyProtection="1"/>
    <xf numFmtId="0" fontId="0" fillId="7" borderId="2" xfId="0" applyFill="1" applyBorder="1"/>
    <xf numFmtId="0" fontId="0" fillId="7" borderId="0" xfId="0" applyFill="1" applyBorder="1"/>
    <xf numFmtId="3" fontId="0" fillId="8" borderId="2" xfId="0" applyNumberFormat="1" applyFill="1" applyBorder="1"/>
    <xf numFmtId="3" fontId="0" fillId="8" borderId="0" xfId="0" applyNumberFormat="1" applyFill="1" applyBorder="1"/>
    <xf numFmtId="3" fontId="0" fillId="0" borderId="0" xfId="0" applyNumberFormat="1" applyFont="1" applyFill="1" applyBorder="1"/>
  </cellXfs>
  <cellStyles count="1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9" builtinId="8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c Ramsay" refreshedDate="43743.412101851849" createdVersion="4" refreshedVersion="6" minRefreshableVersion="3" recordCount="81" xr:uid="{00000000-000A-0000-FFFF-FFFF01000000}">
  <cacheSource type="worksheet">
    <worksheetSource ref="A2:J107" sheet="Uncontested Races"/>
  </cacheSource>
  <cacheFields count="10">
    <cacheField name="State" numFmtId="0">
      <sharedItems containsBlank="1" count="52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m/>
        <s v="Total"/>
      </sharedItems>
    </cacheField>
    <cacheField name="**" numFmtId="0">
      <sharedItems containsBlank="1" count="51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  <m/>
      </sharedItems>
    </cacheField>
    <cacheField name="District" numFmtId="0">
      <sharedItems containsBlank="1"/>
    </cacheField>
    <cacheField name="REP1" numFmtId="0">
      <sharedItems containsString="0" containsBlank="1" containsNumber="1" containsInteger="1" minValue="0" maxValue="556838"/>
    </cacheField>
    <cacheField name="DEM1" numFmtId="0">
      <sharedItems containsString="0" containsBlank="1" containsNumber="1" containsInteger="1" minValue="0" maxValue="6277554"/>
    </cacheField>
    <cacheField name="OTH1" numFmtId="0">
      <sharedItems containsString="0" containsBlank="1" containsNumber="1" containsInteger="1" minValue="-187901" maxValue="843826"/>
    </cacheField>
    <cacheField name="TOT1" numFmtId="3">
      <sharedItems containsString="0" containsBlank="1" containsNumber="1" containsInteger="1" minValue="0" maxValue="7678218"/>
    </cacheField>
    <cacheField name="REP2" numFmtId="0">
      <sharedItems containsString="0" containsBlank="1" containsNumber="1" containsInteger="1" minValue="0" maxValue="3"/>
    </cacheField>
    <cacheField name="DEM2" numFmtId="0">
      <sharedItems containsString="0" containsBlank="1" containsNumber="1" containsInteger="1" minValue="0" maxValue="36"/>
    </cacheField>
    <cacheField name="OTH2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  <s v="7th"/>
    <n v="0"/>
    <n v="185010"/>
    <n v="4153"/>
    <n v="189163"/>
    <n v="0"/>
    <n v="1"/>
    <n v="0"/>
  </r>
  <r>
    <x v="1"/>
    <x v="1"/>
    <s v="n/a"/>
    <n v="0"/>
    <n v="0"/>
    <n v="0"/>
    <n v="0"/>
    <n v="0"/>
    <n v="0"/>
    <n v="0"/>
  </r>
  <r>
    <x v="2"/>
    <x v="2"/>
    <s v="7th"/>
    <n v="0"/>
    <n v="113044"/>
    <n v="19007"/>
    <n v="132051"/>
    <n v="0"/>
    <n v="1"/>
    <n v="0"/>
  </r>
  <r>
    <x v="3"/>
    <x v="3"/>
    <s v="n/a"/>
    <n v="0"/>
    <n v="0"/>
    <n v="0"/>
    <n v="0"/>
    <n v="0"/>
    <n v="0"/>
    <n v="0"/>
  </r>
  <r>
    <x v="4"/>
    <x v="4"/>
    <s v="5th"/>
    <n v="0"/>
    <n v="205860"/>
    <n v="55158"/>
    <n v="261018"/>
    <n v="0"/>
    <n v="1"/>
    <n v="0"/>
  </r>
  <r>
    <x v="4"/>
    <x v="4"/>
    <s v="6th"/>
    <n v="0"/>
    <n v="201939"/>
    <n v="0"/>
    <n v="201939"/>
    <n v="0"/>
    <n v="1"/>
    <n v="0"/>
  </r>
  <r>
    <x v="4"/>
    <x v="4"/>
    <s v="8th"/>
    <n v="170785"/>
    <n v="0"/>
    <n v="0"/>
    <n v="170785"/>
    <n v="1"/>
    <n v="0"/>
    <n v="0"/>
  </r>
  <r>
    <x v="4"/>
    <x v="4"/>
    <s v="13th"/>
    <n v="0"/>
    <n v="260580"/>
    <n v="34257"/>
    <n v="294837"/>
    <n v="0"/>
    <n v="1"/>
    <n v="0"/>
  </r>
  <r>
    <x v="4"/>
    <x v="4"/>
    <s v="20th"/>
    <n v="0"/>
    <n v="183677"/>
    <n v="42044"/>
    <n v="225721"/>
    <n v="0"/>
    <n v="1"/>
    <n v="0"/>
  </r>
  <r>
    <x v="4"/>
    <x v="4"/>
    <s v="27th"/>
    <n v="0"/>
    <n v="202636"/>
    <n v="0"/>
    <n v="202636"/>
    <n v="0"/>
    <n v="1"/>
    <n v="0"/>
  </r>
  <r>
    <x v="4"/>
    <x v="4"/>
    <s v="34th"/>
    <n v="0"/>
    <n v="110195"/>
    <n v="41711"/>
    <n v="151906"/>
    <n v="0"/>
    <n v="1"/>
    <n v="0"/>
  </r>
  <r>
    <x v="4"/>
    <x v="4"/>
    <s v="40th"/>
    <n v="0"/>
    <n v="93938"/>
    <n v="27511"/>
    <n v="121449"/>
    <n v="0"/>
    <n v="1"/>
    <n v="0"/>
  </r>
  <r>
    <x v="4"/>
    <x v="4"/>
    <s v="44th"/>
    <n v="0"/>
    <n v="143322"/>
    <n v="0"/>
    <n v="143322"/>
    <n v="0"/>
    <n v="1"/>
    <n v="0"/>
  </r>
  <r>
    <x v="5"/>
    <x v="5"/>
    <s v="n/a"/>
    <n v="0"/>
    <n v="0"/>
    <n v="0"/>
    <n v="0"/>
    <n v="0"/>
    <n v="0"/>
    <n v="0"/>
  </r>
  <r>
    <x v="6"/>
    <x v="6"/>
    <s v="n/a"/>
    <n v="0"/>
    <n v="0"/>
    <n v="0"/>
    <n v="0"/>
    <n v="0"/>
    <n v="0"/>
    <n v="0"/>
  </r>
  <r>
    <x v="7"/>
    <x v="7"/>
    <s v="n/a"/>
    <n v="0"/>
    <n v="0"/>
    <n v="0"/>
    <n v="0"/>
    <n v="0"/>
    <n v="0"/>
    <n v="0"/>
  </r>
  <r>
    <x v="8"/>
    <x v="8"/>
    <s v="10th"/>
    <m/>
    <m/>
    <m/>
    <m/>
    <n v="0"/>
    <n v="1"/>
    <n v="0"/>
  </r>
  <r>
    <x v="8"/>
    <x v="8"/>
    <s v="14th"/>
    <m/>
    <m/>
    <m/>
    <m/>
    <n v="0"/>
    <n v="1"/>
    <n v="0"/>
  </r>
  <r>
    <x v="8"/>
    <x v="8"/>
    <s v="20th"/>
    <n v="0"/>
    <n v="202659"/>
    <n v="165"/>
    <n v="202824"/>
    <n v="0"/>
    <n v="1"/>
    <n v="0"/>
  </r>
  <r>
    <x v="8"/>
    <x v="8"/>
    <s v="21st"/>
    <m/>
    <m/>
    <m/>
    <m/>
    <n v="0"/>
    <n v="1"/>
    <n v="0"/>
  </r>
  <r>
    <x v="8"/>
    <x v="8"/>
    <s v="24th"/>
    <m/>
    <m/>
    <m/>
    <m/>
    <n v="0"/>
    <n v="1"/>
    <n v="0"/>
  </r>
  <r>
    <x v="9"/>
    <x v="9"/>
    <s v="5th"/>
    <n v="0"/>
    <n v="275406"/>
    <n v="0"/>
    <n v="275406"/>
    <n v="0"/>
    <n v="1"/>
    <n v="0"/>
  </r>
  <r>
    <x v="9"/>
    <x v="9"/>
    <s v="8th"/>
    <n v="198152"/>
    <n v="0"/>
    <n v="564"/>
    <n v="198716"/>
    <n v="1"/>
    <n v="0"/>
    <n v="0"/>
  </r>
  <r>
    <x v="10"/>
    <x v="10"/>
    <s v="n/a"/>
    <n v="0"/>
    <n v="0"/>
    <n v="0"/>
    <n v="0"/>
    <n v="0"/>
    <n v="0"/>
    <n v="0"/>
  </r>
  <r>
    <x v="11"/>
    <x v="11"/>
    <s v="n/a"/>
    <n v="0"/>
    <n v="0"/>
    <n v="0"/>
    <n v="0"/>
    <n v="0"/>
    <n v="0"/>
    <n v="0"/>
  </r>
  <r>
    <x v="12"/>
    <x v="12"/>
    <s v="n/a"/>
    <n v="0"/>
    <n v="0"/>
    <n v="0"/>
    <n v="0"/>
    <n v="0"/>
    <n v="0"/>
    <n v="0"/>
  </r>
  <r>
    <x v="13"/>
    <x v="13"/>
    <s v="n/a"/>
    <n v="0"/>
    <n v="0"/>
    <n v="0"/>
    <n v="0"/>
    <n v="0"/>
    <n v="0"/>
    <n v="0"/>
  </r>
  <r>
    <x v="14"/>
    <x v="14"/>
    <s v="n/a"/>
    <n v="0"/>
    <n v="0"/>
    <n v="0"/>
    <n v="0"/>
    <n v="0"/>
    <n v="0"/>
    <n v="0"/>
  </r>
  <r>
    <x v="15"/>
    <x v="15"/>
    <s v="n/a"/>
    <n v="0"/>
    <n v="0"/>
    <n v="0"/>
    <n v="0"/>
    <n v="0"/>
    <n v="0"/>
    <n v="0"/>
  </r>
  <r>
    <x v="16"/>
    <x v="16"/>
    <s v="n/a"/>
    <n v="0"/>
    <n v="0"/>
    <n v="0"/>
    <n v="0"/>
    <n v="0"/>
    <n v="0"/>
    <n v="0"/>
  </r>
  <r>
    <x v="17"/>
    <x v="17"/>
    <s v="2nd"/>
    <n v="0"/>
    <n v="190182"/>
    <n v="45800"/>
    <n v="235982"/>
    <n v="0"/>
    <n v="1"/>
    <n v="0"/>
  </r>
  <r>
    <x v="18"/>
    <x v="18"/>
    <s v="n/a"/>
    <n v="0"/>
    <n v="0"/>
    <n v="0"/>
    <n v="0"/>
    <n v="0"/>
    <n v="0"/>
    <n v="0"/>
  </r>
  <r>
    <x v="19"/>
    <x v="19"/>
    <s v="n/a"/>
    <n v="0"/>
    <n v="0"/>
    <n v="0"/>
    <n v="0"/>
    <n v="0"/>
    <n v="0"/>
    <n v="0"/>
  </r>
  <r>
    <x v="20"/>
    <x v="20"/>
    <s v="1st"/>
    <n v="0"/>
    <n v="211790"/>
    <n v="63276"/>
    <n v="275066"/>
    <n v="0"/>
    <n v="1"/>
    <n v="0"/>
  </r>
  <r>
    <x v="20"/>
    <x v="20"/>
    <s v="4th"/>
    <n v="0"/>
    <n v="245289"/>
    <n v="76838"/>
    <n v="322127"/>
    <n v="0"/>
    <n v="1"/>
    <n v="0"/>
  </r>
  <r>
    <x v="20"/>
    <x v="20"/>
    <s v="7th"/>
    <n v="0"/>
    <n v="216557"/>
    <n v="32818"/>
    <n v="249375"/>
    <n v="0"/>
    <n v="1"/>
    <n v="0"/>
  </r>
  <r>
    <x v="20"/>
    <x v="20"/>
    <s v="8th"/>
    <n v="0"/>
    <n v="259159"/>
    <n v="68221"/>
    <n v="327380"/>
    <n v="0"/>
    <n v="1"/>
    <n v="0"/>
  </r>
  <r>
    <x v="21"/>
    <x v="21"/>
    <s v="13th"/>
    <n v="0"/>
    <n v="165355"/>
    <n v="30944"/>
    <n v="196299"/>
    <n v="0"/>
    <n v="0"/>
    <n v="0"/>
  </r>
  <r>
    <x v="22"/>
    <x v="22"/>
    <s v="n/a"/>
    <n v="0"/>
    <n v="0"/>
    <n v="0"/>
    <n v="0"/>
    <n v="0"/>
    <n v="0"/>
    <n v="0"/>
  </r>
  <r>
    <x v="23"/>
    <x v="23"/>
    <s v="2nd"/>
    <n v="0"/>
    <n v="158921"/>
    <n v="62458"/>
    <n v="221379"/>
    <n v="0"/>
    <n v="1"/>
    <n v="0"/>
  </r>
  <r>
    <x v="24"/>
    <x v="24"/>
    <s v="n/a"/>
    <n v="0"/>
    <n v="0"/>
    <n v="0"/>
    <n v="0"/>
    <n v="0"/>
    <n v="0"/>
    <n v="0"/>
  </r>
  <r>
    <x v="25"/>
    <x v="25"/>
    <s v="n/a"/>
    <n v="0"/>
    <n v="0"/>
    <n v="0"/>
    <n v="0"/>
    <n v="0"/>
    <n v="0"/>
    <n v="0"/>
  </r>
  <r>
    <x v="26"/>
    <x v="26"/>
    <s v="n/a"/>
    <n v="0"/>
    <n v="0"/>
    <n v="0"/>
    <n v="0"/>
    <n v="0"/>
    <n v="0"/>
    <n v="0"/>
  </r>
  <r>
    <x v="27"/>
    <x v="27"/>
    <s v="n/a"/>
    <n v="0"/>
    <n v="0"/>
    <n v="0"/>
    <n v="0"/>
    <n v="0"/>
    <n v="0"/>
    <n v="0"/>
  </r>
  <r>
    <x v="28"/>
    <x v="28"/>
    <s v="n/a"/>
    <n v="0"/>
    <n v="0"/>
    <n v="0"/>
    <n v="0"/>
    <n v="0"/>
    <n v="0"/>
    <n v="0"/>
  </r>
  <r>
    <x v="29"/>
    <x v="29"/>
    <s v="n/a"/>
    <n v="0"/>
    <n v="0"/>
    <n v="0"/>
    <n v="0"/>
    <n v="0"/>
    <n v="0"/>
    <n v="0"/>
  </r>
  <r>
    <x v="30"/>
    <x v="30"/>
    <s v="n/a"/>
    <n v="0"/>
    <n v="0"/>
    <n v="0"/>
    <n v="0"/>
    <n v="0"/>
    <n v="0"/>
    <n v="0"/>
  </r>
  <r>
    <x v="31"/>
    <x v="31"/>
    <s v="5th"/>
    <n v="0"/>
    <n v="160500"/>
    <n v="25825"/>
    <n v="186325"/>
    <n v="0"/>
    <n v="1"/>
    <n v="0"/>
  </r>
  <r>
    <x v="31"/>
    <x v="31"/>
    <s v="6th"/>
    <n v="0"/>
    <n v="104293"/>
    <n v="45247"/>
    <n v="149540"/>
    <n v="0"/>
    <n v="1"/>
    <n v="0"/>
  </r>
  <r>
    <x v="31"/>
    <x v="31"/>
    <s v="7th"/>
    <n v="0"/>
    <n v="134125"/>
    <n v="30710"/>
    <n v="164835"/>
    <n v="0"/>
    <n v="1"/>
    <n v="0"/>
  </r>
  <r>
    <x v="31"/>
    <x v="31"/>
    <s v="8th"/>
    <n v="0"/>
    <n v="170850"/>
    <n v="33918"/>
    <n v="204768"/>
    <n v="0"/>
    <n v="1"/>
    <n v="0"/>
  </r>
  <r>
    <x v="31"/>
    <x v="31"/>
    <s v="16th"/>
    <n v="0"/>
    <n v="172815"/>
    <n v="35029"/>
    <n v="207844"/>
    <n v="0"/>
    <n v="1"/>
    <n v="0"/>
  </r>
  <r>
    <x v="31"/>
    <x v="31"/>
    <s v="17th"/>
    <n v="0"/>
    <n v="159923"/>
    <n v="56349"/>
    <n v="216272"/>
    <n v="0"/>
    <n v="1"/>
    <n v="0"/>
  </r>
  <r>
    <x v="32"/>
    <x v="32"/>
    <s v="3rd"/>
    <n v="187901"/>
    <n v="0"/>
    <n v="-187901"/>
    <n v="0"/>
    <n v="1"/>
    <n v="0"/>
    <n v="0"/>
  </r>
  <r>
    <x v="33"/>
    <x v="33"/>
    <s v="n/a"/>
    <n v="0"/>
    <n v="0"/>
    <n v="0"/>
    <n v="0"/>
    <n v="0"/>
    <n v="0"/>
    <n v="0"/>
  </r>
  <r>
    <x v="34"/>
    <x v="34"/>
    <s v="n/a"/>
    <n v="0"/>
    <n v="0"/>
    <n v="0"/>
    <n v="0"/>
    <n v="0"/>
    <n v="0"/>
    <n v="0"/>
  </r>
  <r>
    <x v="35"/>
    <x v="35"/>
    <s v="n/a"/>
    <n v="0"/>
    <n v="0"/>
    <n v="0"/>
    <n v="0"/>
    <n v="0"/>
    <n v="0"/>
    <n v="0"/>
  </r>
  <r>
    <x v="36"/>
    <x v="36"/>
    <s v="n/a"/>
    <n v="0"/>
    <n v="0"/>
    <n v="0"/>
    <n v="0"/>
    <n v="0"/>
    <n v="0"/>
    <n v="0"/>
  </r>
  <r>
    <x v="37"/>
    <x v="37"/>
    <s v="18th"/>
    <n v="0"/>
    <n v="231472"/>
    <n v="0"/>
    <n v="231472"/>
    <n v="0"/>
    <n v="1"/>
    <n v="0"/>
  </r>
  <r>
    <x v="38"/>
    <x v="38"/>
    <s v="n/a"/>
    <n v="0"/>
    <n v="0"/>
    <n v="0"/>
    <n v="0"/>
    <n v="0"/>
    <n v="0"/>
    <n v="0"/>
  </r>
  <r>
    <x v="39"/>
    <x v="39"/>
    <s v="n/a"/>
    <n v="0"/>
    <n v="0"/>
    <n v="0"/>
    <n v="0"/>
    <n v="0"/>
    <n v="0"/>
    <n v="0"/>
  </r>
  <r>
    <x v="40"/>
    <x v="40"/>
    <s v="n/a"/>
    <n v="0"/>
    <n v="0"/>
    <n v="0"/>
    <n v="0"/>
    <n v="0"/>
    <n v="0"/>
    <n v="0"/>
  </r>
  <r>
    <x v="41"/>
    <x v="41"/>
    <s v="n/a"/>
    <n v="0"/>
    <n v="0"/>
    <n v="0"/>
    <n v="0"/>
    <n v="0"/>
    <n v="0"/>
    <n v="0"/>
  </r>
  <r>
    <x v="42"/>
    <x v="42"/>
    <s v="9th"/>
    <n v="0"/>
    <n v="136256"/>
    <n v="16745"/>
    <n v="153001"/>
    <n v="0"/>
    <n v="1"/>
    <n v="0"/>
  </r>
  <r>
    <x v="42"/>
    <x v="42"/>
    <s v="20th"/>
    <n v="0"/>
    <n v="139038"/>
    <n v="32925"/>
    <n v="171963"/>
    <n v="0"/>
    <n v="1"/>
    <n v="0"/>
  </r>
  <r>
    <x v="42"/>
    <x v="42"/>
    <s v="28th"/>
    <n v="0"/>
    <n v="117494"/>
    <n v="21732"/>
    <n v="139226"/>
    <n v="0"/>
    <n v="1"/>
    <n v="0"/>
  </r>
  <r>
    <x v="42"/>
    <x v="42"/>
    <s v="30th"/>
    <n v="0"/>
    <n v="166784"/>
    <n v="16390"/>
    <n v="183174"/>
    <n v="0"/>
    <n v="1"/>
    <n v="0"/>
  </r>
  <r>
    <x v="43"/>
    <x v="43"/>
    <s v="n/a"/>
    <n v="0"/>
    <n v="0"/>
    <n v="0"/>
    <n v="0"/>
    <n v="0"/>
    <n v="0"/>
    <n v="0"/>
  </r>
  <r>
    <x v="44"/>
    <x v="44"/>
    <s v="n/a"/>
    <n v="0"/>
    <n v="0"/>
    <n v="0"/>
    <n v="0"/>
    <n v="0"/>
    <n v="0"/>
    <n v="0"/>
  </r>
  <r>
    <x v="45"/>
    <x v="45"/>
    <s v="3rd"/>
    <n v="0"/>
    <n v="198615"/>
    <n v="19107"/>
    <n v="217722"/>
    <n v="0"/>
    <n v="1"/>
    <n v="0"/>
  </r>
  <r>
    <x v="46"/>
    <x v="46"/>
    <s v="2nd"/>
    <n v="0"/>
    <n v="210187"/>
    <n v="84646"/>
    <n v="294833"/>
    <n v="0"/>
    <n v="1"/>
    <n v="0"/>
  </r>
  <r>
    <x v="46"/>
    <x v="46"/>
    <s v="9th"/>
    <n v="0"/>
    <n v="240567"/>
    <n v="0"/>
    <n v="240567"/>
    <n v="0"/>
    <n v="1"/>
    <n v="0"/>
  </r>
  <r>
    <x v="47"/>
    <x v="47"/>
    <s v="n/a"/>
    <n v="0"/>
    <n v="0"/>
    <n v="0"/>
    <n v="0"/>
    <n v="0"/>
    <n v="0"/>
    <n v="0"/>
  </r>
  <r>
    <x v="48"/>
    <x v="48"/>
    <s v="2nd"/>
    <n v="0"/>
    <n v="309116"/>
    <n v="8179"/>
    <n v="317295"/>
    <n v="0"/>
    <n v="0"/>
    <n v="0"/>
  </r>
  <r>
    <x v="49"/>
    <x v="49"/>
    <s v="n/a"/>
    <n v="0"/>
    <n v="0"/>
    <n v="0"/>
    <n v="0"/>
    <n v="0"/>
    <n v="0"/>
    <n v="0"/>
  </r>
  <r>
    <x v="50"/>
    <x v="50"/>
    <m/>
    <m/>
    <m/>
    <m/>
    <m/>
    <m/>
    <m/>
    <m/>
  </r>
  <r>
    <x v="51"/>
    <x v="50"/>
    <m/>
    <n v="556838"/>
    <n v="6277554"/>
    <n v="843826"/>
    <n v="7678218"/>
    <n v="3"/>
    <n v="36"/>
    <n v="0"/>
  </r>
  <r>
    <x v="50"/>
    <x v="50"/>
    <m/>
    <m/>
    <m/>
    <m/>
    <m/>
    <m/>
    <m/>
    <m/>
  </r>
  <r>
    <x v="50"/>
    <x v="50"/>
    <m/>
    <m/>
    <m/>
    <m/>
    <m/>
    <m/>
    <m/>
    <m/>
  </r>
  <r>
    <x v="50"/>
    <x v="50"/>
    <m/>
    <m/>
    <m/>
    <m/>
    <m/>
    <m/>
    <m/>
    <m/>
  </r>
  <r>
    <x v="50"/>
    <x v="5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h="1" x="50"/>
        <item h="1" x="51"/>
      </items>
    </pivotField>
    <pivotField axis="axisRow" compact="0" outline="0" showAll="0" defaultSubtotal="0">
      <items count="51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  <item x="50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3" outline="0" showAll="0"/>
    <pivotField dataField="1" compact="0" outline="0" showAll="0"/>
    <pivotField dataField="1" compact="0" outline="0" showAll="0"/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Uncontested Votes" fld="6" baseField="0" baseItem="0" numFmtId="3"/>
    <dataField name="Sum of REP2" fld="7" baseField="0" baseItem="0"/>
    <dataField name="Sum of DEM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history.house.gov/Congressional-Overview/Profiles/116th/" TargetMode="External"/><Relationship Id="rId1" Type="http://schemas.openxmlformats.org/officeDocument/2006/relationships/hyperlink" Target="http://history.house.gov/Institution/Election-Statistics/2018elec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O66" sqref="O6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25"/>
    <col min="4" max="4" width="10.83203125" style="3"/>
    <col min="5" max="5" width="10.83203125" style="73"/>
    <col min="6" max="6" width="12.1640625" style="3" customWidth="1"/>
    <col min="7" max="7" width="10.83203125" style="25" customWidth="1"/>
    <col min="8" max="9" width="10.83203125" style="50" customWidth="1"/>
    <col min="10" max="10" width="10.83203125" style="74" customWidth="1"/>
    <col min="11" max="11" width="5.83203125" style="67" customWidth="1"/>
    <col min="12" max="12" width="5.83203125" customWidth="1"/>
    <col min="13" max="13" width="5.83203125" style="32" customWidth="1"/>
    <col min="14" max="14" width="5.83203125" customWidth="1"/>
    <col min="15" max="15" width="26" style="29" customWidth="1"/>
  </cols>
  <sheetData>
    <row r="1" spans="1:16" s="14" customFormat="1" x14ac:dyDescent="0.2">
      <c r="A1" s="1"/>
      <c r="B1" s="1" t="s">
        <v>15</v>
      </c>
      <c r="C1" s="26"/>
      <c r="D1" s="16" t="s">
        <v>125</v>
      </c>
      <c r="E1" s="9"/>
      <c r="F1" s="9"/>
      <c r="G1" s="48"/>
      <c r="H1" s="51" t="s">
        <v>131</v>
      </c>
      <c r="I1" s="49"/>
      <c r="J1" s="49" t="s">
        <v>129</v>
      </c>
      <c r="K1" s="4"/>
      <c r="L1" s="4" t="s">
        <v>126</v>
      </c>
      <c r="M1" s="24"/>
      <c r="N1" s="24"/>
      <c r="O1" s="27"/>
    </row>
    <row r="2" spans="1:16" s="15" customFormat="1" x14ac:dyDescent="0.2">
      <c r="A2" s="17" t="s">
        <v>0</v>
      </c>
      <c r="B2" s="17" t="s">
        <v>105</v>
      </c>
      <c r="C2" s="27" t="s">
        <v>117</v>
      </c>
      <c r="D2" s="1" t="s">
        <v>116</v>
      </c>
      <c r="E2" s="18" t="s">
        <v>115</v>
      </c>
      <c r="F2" s="18" t="s">
        <v>114</v>
      </c>
      <c r="G2" s="48" t="s">
        <v>132</v>
      </c>
      <c r="H2" s="49" t="s">
        <v>127</v>
      </c>
      <c r="I2" s="49" t="s">
        <v>128</v>
      </c>
      <c r="J2" s="49" t="s">
        <v>130</v>
      </c>
      <c r="K2" s="1" t="s">
        <v>113</v>
      </c>
      <c r="L2" s="1" t="s">
        <v>112</v>
      </c>
      <c r="M2" s="1" t="s">
        <v>111</v>
      </c>
      <c r="N2" s="1" t="s">
        <v>124</v>
      </c>
      <c r="O2" s="27" t="s">
        <v>16</v>
      </c>
    </row>
    <row r="3" spans="1:16" s="11" customFormat="1" x14ac:dyDescent="0.2">
      <c r="A3" t="s">
        <v>17</v>
      </c>
      <c r="B3" t="s">
        <v>18</v>
      </c>
      <c r="C3" s="25">
        <v>975737</v>
      </c>
      <c r="D3" s="3">
        <v>678687</v>
      </c>
      <c r="E3" s="70">
        <f t="shared" ref="E3" si="0">F3-D3-C3</f>
        <v>5471</v>
      </c>
      <c r="F3" s="3">
        <v>1659895</v>
      </c>
      <c r="G3" s="113">
        <v>189163</v>
      </c>
      <c r="H3" s="114">
        <v>0</v>
      </c>
      <c r="I3" s="114">
        <v>1</v>
      </c>
      <c r="J3" s="74">
        <f t="shared" ref="J3:J34" si="1">(F3-G3)/(N3-SUM(H3:I3))</f>
        <v>245122</v>
      </c>
      <c r="K3" s="66">
        <f t="shared" ref="K3:K34" si="2">N3-L3-M3</f>
        <v>6</v>
      </c>
      <c r="L3" s="115">
        <v>1</v>
      </c>
      <c r="M3" s="32">
        <v>0</v>
      </c>
      <c r="N3" s="20">
        <v>7</v>
      </c>
      <c r="O3" s="29"/>
    </row>
    <row r="4" spans="1:16" s="6" customFormat="1" x14ac:dyDescent="0.2">
      <c r="A4" s="11" t="s">
        <v>19</v>
      </c>
      <c r="B4" s="11" t="s">
        <v>20</v>
      </c>
      <c r="C4" s="25">
        <v>149779</v>
      </c>
      <c r="D4" s="3">
        <v>131199</v>
      </c>
      <c r="E4" s="70">
        <f t="shared" ref="E4:E52" si="3">F4-D4-C4</f>
        <v>1188</v>
      </c>
      <c r="F4" s="3">
        <v>282166</v>
      </c>
      <c r="G4" s="113">
        <v>0</v>
      </c>
      <c r="H4" s="114">
        <v>0</v>
      </c>
      <c r="I4" s="114">
        <v>0</v>
      </c>
      <c r="J4" s="74">
        <f t="shared" si="1"/>
        <v>282166</v>
      </c>
      <c r="K4" s="66">
        <f t="shared" si="2"/>
        <v>1</v>
      </c>
      <c r="L4" s="115">
        <v>0</v>
      </c>
      <c r="M4" s="32">
        <v>0</v>
      </c>
      <c r="N4" s="20">
        <v>1</v>
      </c>
      <c r="O4" s="31"/>
    </row>
    <row r="5" spans="1:16" s="6" customFormat="1" x14ac:dyDescent="0.2">
      <c r="A5" t="s">
        <v>21</v>
      </c>
      <c r="B5" t="s">
        <v>3</v>
      </c>
      <c r="C5" s="25">
        <v>1139251</v>
      </c>
      <c r="D5" s="3">
        <v>1179193</v>
      </c>
      <c r="E5" s="70">
        <f t="shared" si="3"/>
        <v>22826</v>
      </c>
      <c r="F5" s="3">
        <v>2341270</v>
      </c>
      <c r="G5" s="113">
        <v>132051</v>
      </c>
      <c r="H5" s="114">
        <v>0</v>
      </c>
      <c r="I5" s="114">
        <v>1</v>
      </c>
      <c r="J5" s="74">
        <f t="shared" si="1"/>
        <v>276152.375</v>
      </c>
      <c r="K5" s="66">
        <f t="shared" si="2"/>
        <v>4</v>
      </c>
      <c r="L5" s="115">
        <v>5</v>
      </c>
      <c r="M5" s="32">
        <v>0</v>
      </c>
      <c r="N5" s="20">
        <v>9</v>
      </c>
      <c r="O5" s="31"/>
    </row>
    <row r="6" spans="1:16" s="6" customFormat="1" x14ac:dyDescent="0.2">
      <c r="A6" t="s">
        <v>22</v>
      </c>
      <c r="B6" t="s">
        <v>23</v>
      </c>
      <c r="C6" s="25">
        <v>556339</v>
      </c>
      <c r="D6" s="3">
        <v>312978</v>
      </c>
      <c r="E6" s="70">
        <f t="shared" si="3"/>
        <v>19841</v>
      </c>
      <c r="F6" s="3">
        <v>889158</v>
      </c>
      <c r="G6" s="113">
        <v>0</v>
      </c>
      <c r="H6" s="114">
        <v>0</v>
      </c>
      <c r="I6" s="114">
        <v>0</v>
      </c>
      <c r="J6" s="74">
        <f t="shared" si="1"/>
        <v>222289.5</v>
      </c>
      <c r="K6" s="66">
        <f t="shared" si="2"/>
        <v>4</v>
      </c>
      <c r="L6" s="115">
        <v>0</v>
      </c>
      <c r="M6" s="32">
        <v>0</v>
      </c>
      <c r="N6" s="20">
        <v>4</v>
      </c>
      <c r="O6" s="31"/>
    </row>
    <row r="7" spans="1:16" s="6" customFormat="1" x14ac:dyDescent="0.2">
      <c r="A7" t="s">
        <v>24</v>
      </c>
      <c r="B7" t="s">
        <v>25</v>
      </c>
      <c r="C7" s="25">
        <v>3973396</v>
      </c>
      <c r="D7" s="3">
        <v>8010445</v>
      </c>
      <c r="E7" s="70">
        <f t="shared" si="3"/>
        <v>200681</v>
      </c>
      <c r="F7" s="3">
        <v>12184522</v>
      </c>
      <c r="G7" s="113">
        <v>1773613</v>
      </c>
      <c r="H7" s="114">
        <v>1</v>
      </c>
      <c r="I7" s="114">
        <v>8</v>
      </c>
      <c r="J7" s="74">
        <f t="shared" si="1"/>
        <v>236611.56818181818</v>
      </c>
      <c r="K7" s="66">
        <f t="shared" si="2"/>
        <v>7</v>
      </c>
      <c r="L7" s="115">
        <v>46</v>
      </c>
      <c r="M7" s="32">
        <v>0</v>
      </c>
      <c r="N7" s="20">
        <v>53</v>
      </c>
      <c r="O7" s="31"/>
    </row>
    <row r="8" spans="1:16" s="6" customFormat="1" x14ac:dyDescent="0.2">
      <c r="A8" t="s">
        <v>26</v>
      </c>
      <c r="B8" t="s">
        <v>27</v>
      </c>
      <c r="C8" s="25">
        <v>1079772</v>
      </c>
      <c r="D8" s="3">
        <v>1343211</v>
      </c>
      <c r="E8" s="70">
        <f t="shared" si="3"/>
        <v>90924</v>
      </c>
      <c r="F8" s="3">
        <v>2513907</v>
      </c>
      <c r="G8" s="113">
        <v>0</v>
      </c>
      <c r="H8" s="114">
        <v>0</v>
      </c>
      <c r="I8" s="114">
        <v>0</v>
      </c>
      <c r="J8" s="74">
        <f t="shared" si="1"/>
        <v>359129.57142857142</v>
      </c>
      <c r="K8" s="66">
        <f t="shared" si="2"/>
        <v>3</v>
      </c>
      <c r="L8" s="115">
        <v>4</v>
      </c>
      <c r="M8" s="32">
        <v>0</v>
      </c>
      <c r="N8" s="20">
        <v>7</v>
      </c>
      <c r="O8" s="31"/>
    </row>
    <row r="9" spans="1:16" s="6" customFormat="1" x14ac:dyDescent="0.2">
      <c r="A9" t="s">
        <v>28</v>
      </c>
      <c r="B9" t="s">
        <v>29</v>
      </c>
      <c r="C9" s="25">
        <v>512495</v>
      </c>
      <c r="D9" s="3">
        <v>808652</v>
      </c>
      <c r="E9" s="70">
        <f t="shared" si="3"/>
        <v>58661</v>
      </c>
      <c r="F9" s="3">
        <v>1379808</v>
      </c>
      <c r="G9" s="113">
        <v>0</v>
      </c>
      <c r="H9" s="114">
        <v>0</v>
      </c>
      <c r="I9" s="114">
        <v>0</v>
      </c>
      <c r="J9" s="74">
        <f t="shared" si="1"/>
        <v>275961.59999999998</v>
      </c>
      <c r="K9" s="66">
        <f t="shared" si="2"/>
        <v>0</v>
      </c>
      <c r="L9" s="115">
        <v>5</v>
      </c>
      <c r="M9" s="32">
        <v>0</v>
      </c>
      <c r="N9" s="20">
        <v>5</v>
      </c>
      <c r="O9" s="31"/>
    </row>
    <row r="10" spans="1:16" s="6" customFormat="1" x14ac:dyDescent="0.2">
      <c r="A10" t="s">
        <v>30</v>
      </c>
      <c r="B10" t="s">
        <v>31</v>
      </c>
      <c r="C10" s="25">
        <v>125384</v>
      </c>
      <c r="D10" s="3">
        <v>227353</v>
      </c>
      <c r="E10" s="70">
        <f t="shared" si="3"/>
        <v>1077</v>
      </c>
      <c r="F10" s="3">
        <v>353814</v>
      </c>
      <c r="G10" s="113">
        <v>0</v>
      </c>
      <c r="H10" s="114">
        <v>0</v>
      </c>
      <c r="I10" s="114">
        <v>0</v>
      </c>
      <c r="J10" s="74">
        <f t="shared" si="1"/>
        <v>353814</v>
      </c>
      <c r="K10" s="66">
        <f t="shared" si="2"/>
        <v>0</v>
      </c>
      <c r="L10" s="115">
        <v>1</v>
      </c>
      <c r="M10" s="32">
        <v>0</v>
      </c>
      <c r="N10" s="20">
        <v>1</v>
      </c>
      <c r="O10" s="31"/>
    </row>
    <row r="11" spans="1:16" s="6" customFormat="1" x14ac:dyDescent="0.2">
      <c r="A11" t="s">
        <v>32</v>
      </c>
      <c r="B11" s="6" t="s">
        <v>10</v>
      </c>
      <c r="C11" s="25">
        <v>3675417</v>
      </c>
      <c r="D11" s="3">
        <v>3307228</v>
      </c>
      <c r="E11" s="70">
        <f t="shared" si="3"/>
        <v>38831</v>
      </c>
      <c r="F11" s="3">
        <v>7021476</v>
      </c>
      <c r="G11" s="113">
        <v>202824</v>
      </c>
      <c r="H11" s="114">
        <v>0</v>
      </c>
      <c r="I11" s="114">
        <v>5</v>
      </c>
      <c r="J11" s="74">
        <f t="shared" si="1"/>
        <v>309938.72727272729</v>
      </c>
      <c r="K11" s="66">
        <f t="shared" si="2"/>
        <v>14</v>
      </c>
      <c r="L11" s="115">
        <v>13</v>
      </c>
      <c r="M11" s="32">
        <v>0</v>
      </c>
      <c r="N11" s="20">
        <v>27</v>
      </c>
      <c r="O11" s="31" t="s">
        <v>164</v>
      </c>
      <c r="P11" s="6" t="s">
        <v>15</v>
      </c>
    </row>
    <row r="12" spans="1:16" s="6" customFormat="1" x14ac:dyDescent="0.2">
      <c r="A12" t="s">
        <v>33</v>
      </c>
      <c r="B12" t="s">
        <v>34</v>
      </c>
      <c r="C12" s="25">
        <v>1987191</v>
      </c>
      <c r="D12" s="3">
        <v>1814469</v>
      </c>
      <c r="E12" s="70">
        <f t="shared" si="3"/>
        <v>683</v>
      </c>
      <c r="F12" s="3">
        <v>3802343</v>
      </c>
      <c r="G12" s="113">
        <v>474122</v>
      </c>
      <c r="H12" s="114">
        <v>1</v>
      </c>
      <c r="I12" s="114">
        <v>1</v>
      </c>
      <c r="J12" s="74">
        <f t="shared" si="1"/>
        <v>277351.75</v>
      </c>
      <c r="K12" s="66">
        <f t="shared" si="2"/>
        <v>9</v>
      </c>
      <c r="L12" s="115">
        <v>5</v>
      </c>
      <c r="M12" s="32">
        <v>0</v>
      </c>
      <c r="N12" s="20">
        <v>14</v>
      </c>
      <c r="O12" s="31"/>
    </row>
    <row r="13" spans="1:16" x14ac:dyDescent="0.2">
      <c r="A13" t="s">
        <v>35</v>
      </c>
      <c r="B13" t="s">
        <v>36</v>
      </c>
      <c r="C13" s="25">
        <v>87348</v>
      </c>
      <c r="D13" s="3">
        <v>287921</v>
      </c>
      <c r="E13" s="70">
        <f t="shared" si="3"/>
        <v>23388</v>
      </c>
      <c r="F13" s="3">
        <v>398657</v>
      </c>
      <c r="G13" s="113">
        <v>0</v>
      </c>
      <c r="H13" s="114">
        <v>0</v>
      </c>
      <c r="I13" s="114">
        <v>0</v>
      </c>
      <c r="J13" s="74">
        <f t="shared" si="1"/>
        <v>199328.5</v>
      </c>
      <c r="K13" s="66">
        <f t="shared" si="2"/>
        <v>0</v>
      </c>
      <c r="L13" s="115">
        <v>2</v>
      </c>
      <c r="M13" s="32">
        <v>0</v>
      </c>
      <c r="N13" s="20">
        <v>2</v>
      </c>
    </row>
    <row r="14" spans="1:16" x14ac:dyDescent="0.2">
      <c r="A14" t="s">
        <v>37</v>
      </c>
      <c r="B14" t="s">
        <v>38</v>
      </c>
      <c r="C14" s="25">
        <v>367993</v>
      </c>
      <c r="D14" s="3">
        <v>207303</v>
      </c>
      <c r="E14" s="70">
        <f t="shared" si="3"/>
        <v>20428</v>
      </c>
      <c r="F14" s="3">
        <v>595724</v>
      </c>
      <c r="G14" s="113">
        <v>0</v>
      </c>
      <c r="H14" s="114">
        <v>0</v>
      </c>
      <c r="I14" s="114">
        <v>0</v>
      </c>
      <c r="J14" s="74">
        <f t="shared" si="1"/>
        <v>297862</v>
      </c>
      <c r="K14" s="66">
        <f t="shared" si="2"/>
        <v>2</v>
      </c>
      <c r="L14" s="115">
        <v>0</v>
      </c>
      <c r="M14" s="32">
        <v>0</v>
      </c>
      <c r="N14" s="20">
        <v>2</v>
      </c>
    </row>
    <row r="15" spans="1:16" x14ac:dyDescent="0.2">
      <c r="A15" t="s">
        <v>39</v>
      </c>
      <c r="B15" s="6" t="s">
        <v>9</v>
      </c>
      <c r="C15" s="25">
        <v>1754449</v>
      </c>
      <c r="D15" s="3">
        <v>2757540</v>
      </c>
      <c r="E15" s="70">
        <f t="shared" si="3"/>
        <v>27715</v>
      </c>
      <c r="F15" s="3">
        <v>4539704</v>
      </c>
      <c r="G15" s="113">
        <v>0</v>
      </c>
      <c r="H15" s="114">
        <v>0</v>
      </c>
      <c r="I15" s="114">
        <v>0</v>
      </c>
      <c r="J15" s="74">
        <f t="shared" si="1"/>
        <v>252205.77777777778</v>
      </c>
      <c r="K15" s="66">
        <f t="shared" si="2"/>
        <v>5</v>
      </c>
      <c r="L15" s="115">
        <v>13</v>
      </c>
      <c r="M15" s="32">
        <v>0</v>
      </c>
      <c r="N15" s="20">
        <v>18</v>
      </c>
    </row>
    <row r="16" spans="1:16" x14ac:dyDescent="0.2">
      <c r="A16" t="s">
        <v>40</v>
      </c>
      <c r="B16" s="6" t="s">
        <v>12</v>
      </c>
      <c r="C16" s="25">
        <v>1247978</v>
      </c>
      <c r="D16" s="3">
        <v>1000104</v>
      </c>
      <c r="E16" s="70">
        <f t="shared" si="3"/>
        <v>8067</v>
      </c>
      <c r="F16" s="3">
        <v>2256149</v>
      </c>
      <c r="G16" s="113">
        <v>0</v>
      </c>
      <c r="H16" s="114">
        <v>0</v>
      </c>
      <c r="I16" s="114">
        <v>0</v>
      </c>
      <c r="J16" s="74">
        <f t="shared" si="1"/>
        <v>250683.22222222222</v>
      </c>
      <c r="K16" s="66">
        <f t="shared" si="2"/>
        <v>7</v>
      </c>
      <c r="L16" s="115">
        <v>2</v>
      </c>
      <c r="M16" s="32">
        <v>0</v>
      </c>
      <c r="N16" s="20">
        <v>9</v>
      </c>
    </row>
    <row r="17" spans="1:14" x14ac:dyDescent="0.2">
      <c r="A17" t="s">
        <v>41</v>
      </c>
      <c r="B17" t="s">
        <v>42</v>
      </c>
      <c r="C17" s="25">
        <v>612338</v>
      </c>
      <c r="D17" s="3">
        <v>664676</v>
      </c>
      <c r="E17" s="70">
        <f t="shared" si="3"/>
        <v>39428</v>
      </c>
      <c r="F17" s="3">
        <v>1316442</v>
      </c>
      <c r="G17" s="113">
        <v>0</v>
      </c>
      <c r="H17" s="114">
        <v>0</v>
      </c>
      <c r="I17" s="114">
        <v>0</v>
      </c>
      <c r="J17" s="74">
        <f t="shared" si="1"/>
        <v>329110.5</v>
      </c>
      <c r="K17" s="66">
        <f t="shared" si="2"/>
        <v>1</v>
      </c>
      <c r="L17" s="115">
        <v>3</v>
      </c>
      <c r="M17" s="32">
        <v>0</v>
      </c>
      <c r="N17" s="20">
        <v>4</v>
      </c>
    </row>
    <row r="18" spans="1:14" x14ac:dyDescent="0.2">
      <c r="A18" t="s">
        <v>43</v>
      </c>
      <c r="B18" t="s">
        <v>44</v>
      </c>
      <c r="C18" s="25">
        <v>563190</v>
      </c>
      <c r="D18" s="3">
        <v>464380</v>
      </c>
      <c r="E18" s="70">
        <f t="shared" si="3"/>
        <v>22752</v>
      </c>
      <c r="F18" s="3">
        <v>1050322</v>
      </c>
      <c r="G18" s="113">
        <v>0</v>
      </c>
      <c r="H18" s="114">
        <v>0</v>
      </c>
      <c r="I18" s="114">
        <v>0</v>
      </c>
      <c r="J18" s="74">
        <f t="shared" si="1"/>
        <v>262580.5</v>
      </c>
      <c r="K18" s="66">
        <f t="shared" si="2"/>
        <v>3</v>
      </c>
      <c r="L18" s="115">
        <v>1</v>
      </c>
      <c r="M18" s="32">
        <v>0</v>
      </c>
      <c r="N18" s="20">
        <v>4</v>
      </c>
    </row>
    <row r="19" spans="1:14" x14ac:dyDescent="0.2">
      <c r="A19" t="s">
        <v>45</v>
      </c>
      <c r="B19" t="s">
        <v>46</v>
      </c>
      <c r="C19" s="25">
        <v>935304</v>
      </c>
      <c r="D19" s="3">
        <v>612977</v>
      </c>
      <c r="E19" s="70">
        <f t="shared" si="3"/>
        <v>21517</v>
      </c>
      <c r="F19" s="3">
        <v>1569798</v>
      </c>
      <c r="G19" s="113">
        <v>0</v>
      </c>
      <c r="H19" s="114">
        <v>0</v>
      </c>
      <c r="I19" s="114">
        <v>0</v>
      </c>
      <c r="J19" s="74">
        <f t="shared" si="1"/>
        <v>261633</v>
      </c>
      <c r="K19" s="66">
        <f t="shared" si="2"/>
        <v>5</v>
      </c>
      <c r="L19" s="115">
        <v>1</v>
      </c>
      <c r="M19" s="32">
        <v>0</v>
      </c>
      <c r="N19" s="20">
        <v>6</v>
      </c>
    </row>
    <row r="20" spans="1:14" x14ac:dyDescent="0.2">
      <c r="A20" t="s">
        <v>47</v>
      </c>
      <c r="B20" t="s">
        <v>48</v>
      </c>
      <c r="C20" s="25">
        <v>835715</v>
      </c>
      <c r="D20" s="3">
        <v>553184</v>
      </c>
      <c r="E20" s="70">
        <f t="shared" si="3"/>
        <v>71694</v>
      </c>
      <c r="F20" s="3">
        <v>1460593</v>
      </c>
      <c r="G20" s="113">
        <v>235982</v>
      </c>
      <c r="H20" s="114">
        <v>0</v>
      </c>
      <c r="I20" s="114">
        <v>1</v>
      </c>
      <c r="J20" s="74">
        <f t="shared" si="1"/>
        <v>244922.2</v>
      </c>
      <c r="K20" s="66">
        <f t="shared" si="2"/>
        <v>5</v>
      </c>
      <c r="L20" s="115">
        <v>1</v>
      </c>
      <c r="M20" s="32">
        <v>0</v>
      </c>
      <c r="N20" s="20">
        <v>6</v>
      </c>
    </row>
    <row r="21" spans="1:14" x14ac:dyDescent="0.2">
      <c r="A21" t="s">
        <v>49</v>
      </c>
      <c r="B21" t="s">
        <v>50</v>
      </c>
      <c r="C21" s="25">
        <v>250119</v>
      </c>
      <c r="D21" s="3">
        <v>343635</v>
      </c>
      <c r="E21" s="70">
        <f t="shared" si="3"/>
        <v>37580</v>
      </c>
      <c r="F21" s="3">
        <v>631334</v>
      </c>
      <c r="G21" s="113">
        <v>0</v>
      </c>
      <c r="H21" s="114">
        <v>0</v>
      </c>
      <c r="I21" s="114">
        <v>0</v>
      </c>
      <c r="J21" s="74">
        <f t="shared" si="1"/>
        <v>315667</v>
      </c>
      <c r="K21" s="66">
        <f t="shared" si="2"/>
        <v>0</v>
      </c>
      <c r="L21" s="115">
        <v>2</v>
      </c>
      <c r="M21" s="32">
        <v>0</v>
      </c>
      <c r="N21" s="20">
        <v>2</v>
      </c>
    </row>
    <row r="22" spans="1:14" x14ac:dyDescent="0.2">
      <c r="A22" t="s">
        <v>51</v>
      </c>
      <c r="B22" s="6" t="s">
        <v>6</v>
      </c>
      <c r="C22" s="25">
        <v>737906</v>
      </c>
      <c r="D22" s="3">
        <v>1493047</v>
      </c>
      <c r="E22" s="70">
        <f t="shared" si="3"/>
        <v>55331</v>
      </c>
      <c r="F22" s="3">
        <v>2286284</v>
      </c>
      <c r="G22" s="113">
        <v>0</v>
      </c>
      <c r="H22" s="114">
        <v>0</v>
      </c>
      <c r="I22" s="114">
        <v>0</v>
      </c>
      <c r="J22" s="74">
        <f t="shared" si="1"/>
        <v>285785.5</v>
      </c>
      <c r="K22" s="66">
        <f t="shared" si="2"/>
        <v>1</v>
      </c>
      <c r="L22" s="115">
        <v>7</v>
      </c>
      <c r="M22" s="32">
        <v>0</v>
      </c>
      <c r="N22" s="20">
        <v>8</v>
      </c>
    </row>
    <row r="23" spans="1:14" x14ac:dyDescent="0.2">
      <c r="A23" t="s">
        <v>52</v>
      </c>
      <c r="B23" t="s">
        <v>53</v>
      </c>
      <c r="C23" s="25">
        <v>497953</v>
      </c>
      <c r="D23" s="3">
        <v>1943595</v>
      </c>
      <c r="E23" s="70">
        <f t="shared" si="3"/>
        <v>311117</v>
      </c>
      <c r="F23" s="3">
        <v>2752665</v>
      </c>
      <c r="G23" s="113">
        <v>1173948</v>
      </c>
      <c r="H23" s="114">
        <v>0</v>
      </c>
      <c r="I23" s="114">
        <v>4</v>
      </c>
      <c r="J23" s="74">
        <f t="shared" si="1"/>
        <v>315743.40000000002</v>
      </c>
      <c r="K23" s="66">
        <f t="shared" si="2"/>
        <v>0</v>
      </c>
      <c r="L23" s="115">
        <v>9</v>
      </c>
      <c r="M23" s="32">
        <v>0</v>
      </c>
      <c r="N23" s="20">
        <v>9</v>
      </c>
    </row>
    <row r="24" spans="1:14" x14ac:dyDescent="0.2">
      <c r="A24" t="s">
        <v>54</v>
      </c>
      <c r="B24" s="6" t="s">
        <v>4</v>
      </c>
      <c r="C24" s="25">
        <v>1853459</v>
      </c>
      <c r="D24" s="3">
        <v>2175003</v>
      </c>
      <c r="E24" s="70">
        <f t="shared" si="3"/>
        <v>126241</v>
      </c>
      <c r="F24" s="3">
        <v>4154703</v>
      </c>
      <c r="G24" s="113">
        <v>196299</v>
      </c>
      <c r="H24" s="114">
        <v>0</v>
      </c>
      <c r="I24" s="114">
        <v>0</v>
      </c>
      <c r="J24" s="74">
        <f t="shared" si="1"/>
        <v>282743.14285714284</v>
      </c>
      <c r="K24" s="66">
        <f t="shared" si="2"/>
        <v>6</v>
      </c>
      <c r="L24" s="115">
        <v>7</v>
      </c>
      <c r="M24" s="32">
        <v>1</v>
      </c>
      <c r="N24" s="20">
        <v>14</v>
      </c>
    </row>
    <row r="25" spans="1:14" x14ac:dyDescent="0.2">
      <c r="A25" t="s">
        <v>55</v>
      </c>
      <c r="B25" t="s">
        <v>56</v>
      </c>
      <c r="C25" s="25">
        <v>1125533</v>
      </c>
      <c r="D25" s="3">
        <f>363537+1057232</f>
        <v>1420769</v>
      </c>
      <c r="E25" s="70">
        <f t="shared" si="3"/>
        <v>30694</v>
      </c>
      <c r="F25" s="3">
        <v>2576996</v>
      </c>
      <c r="G25" s="113">
        <v>0</v>
      </c>
      <c r="H25" s="114">
        <v>0</v>
      </c>
      <c r="I25" s="114">
        <v>0</v>
      </c>
      <c r="J25" s="74">
        <f t="shared" si="1"/>
        <v>322124.5</v>
      </c>
      <c r="K25" s="66">
        <f t="shared" si="2"/>
        <v>3</v>
      </c>
      <c r="L25" s="115">
        <v>5</v>
      </c>
      <c r="M25" s="32">
        <v>0</v>
      </c>
      <c r="N25" s="20">
        <v>8</v>
      </c>
    </row>
    <row r="26" spans="1:14" x14ac:dyDescent="0.2">
      <c r="A26" t="s">
        <v>57</v>
      </c>
      <c r="B26" t="s">
        <v>58</v>
      </c>
      <c r="C26" s="25">
        <v>471162</v>
      </c>
      <c r="D26" s="3">
        <v>398770</v>
      </c>
      <c r="E26" s="70">
        <f t="shared" si="3"/>
        <v>68971</v>
      </c>
      <c r="F26" s="3">
        <v>938903</v>
      </c>
      <c r="G26" s="113">
        <v>221379</v>
      </c>
      <c r="H26" s="114">
        <v>0</v>
      </c>
      <c r="I26" s="114">
        <v>1</v>
      </c>
      <c r="J26" s="74">
        <f t="shared" si="1"/>
        <v>239174.66666666666</v>
      </c>
      <c r="K26" s="66">
        <f t="shared" si="2"/>
        <v>3</v>
      </c>
      <c r="L26" s="115">
        <v>1</v>
      </c>
      <c r="M26" s="32">
        <v>0</v>
      </c>
      <c r="N26" s="20">
        <v>4</v>
      </c>
    </row>
    <row r="27" spans="1:14" x14ac:dyDescent="0.2">
      <c r="A27" t="s">
        <v>59</v>
      </c>
      <c r="B27" t="s">
        <v>60</v>
      </c>
      <c r="C27" s="25">
        <v>1330975</v>
      </c>
      <c r="D27" s="3">
        <v>1027969</v>
      </c>
      <c r="E27" s="70">
        <f t="shared" si="3"/>
        <v>59469</v>
      </c>
      <c r="F27" s="3">
        <v>2418413</v>
      </c>
      <c r="G27" s="113">
        <v>0</v>
      </c>
      <c r="H27" s="114">
        <v>0</v>
      </c>
      <c r="I27" s="114">
        <v>0</v>
      </c>
      <c r="J27" s="74">
        <f t="shared" si="1"/>
        <v>302301.625</v>
      </c>
      <c r="K27" s="66">
        <f t="shared" si="2"/>
        <v>6</v>
      </c>
      <c r="L27" s="115">
        <v>2</v>
      </c>
      <c r="M27" s="32">
        <v>0</v>
      </c>
      <c r="N27" s="20">
        <v>8</v>
      </c>
    </row>
    <row r="28" spans="1:14" x14ac:dyDescent="0.2">
      <c r="A28" t="s">
        <v>61</v>
      </c>
      <c r="B28" t="s">
        <v>62</v>
      </c>
      <c r="C28" s="25">
        <v>256661</v>
      </c>
      <c r="D28" s="3">
        <v>233284</v>
      </c>
      <c r="E28" s="70">
        <f t="shared" si="3"/>
        <v>14476</v>
      </c>
      <c r="F28" s="3">
        <v>504421</v>
      </c>
      <c r="G28" s="113">
        <v>0</v>
      </c>
      <c r="H28" s="114">
        <v>0</v>
      </c>
      <c r="I28" s="114">
        <v>0</v>
      </c>
      <c r="J28" s="74">
        <f t="shared" si="1"/>
        <v>504421</v>
      </c>
      <c r="K28" s="66">
        <f t="shared" si="2"/>
        <v>1</v>
      </c>
      <c r="L28" s="115">
        <v>0</v>
      </c>
      <c r="M28" s="32">
        <v>0</v>
      </c>
      <c r="N28" s="20">
        <v>1</v>
      </c>
    </row>
    <row r="29" spans="1:14" x14ac:dyDescent="0.2">
      <c r="A29" t="s">
        <v>63</v>
      </c>
      <c r="B29" t="s">
        <v>64</v>
      </c>
      <c r="C29" s="25">
        <v>432077</v>
      </c>
      <c r="D29" s="3">
        <v>264493</v>
      </c>
      <c r="E29" s="70">
        <f t="shared" si="3"/>
        <v>0</v>
      </c>
      <c r="F29" s="3">
        <v>696570</v>
      </c>
      <c r="G29" s="113">
        <v>0</v>
      </c>
      <c r="H29" s="114">
        <v>0</v>
      </c>
      <c r="I29" s="114">
        <v>0</v>
      </c>
      <c r="J29" s="74">
        <f t="shared" si="1"/>
        <v>232190</v>
      </c>
      <c r="K29" s="66">
        <f t="shared" si="2"/>
        <v>3</v>
      </c>
      <c r="L29" s="115">
        <v>0</v>
      </c>
      <c r="M29" s="32">
        <v>0</v>
      </c>
      <c r="N29" s="20">
        <v>3</v>
      </c>
    </row>
    <row r="30" spans="1:14" x14ac:dyDescent="0.2">
      <c r="A30" t="s">
        <v>65</v>
      </c>
      <c r="B30" t="s">
        <v>66</v>
      </c>
      <c r="C30" s="25">
        <v>439727</v>
      </c>
      <c r="D30" s="3">
        <v>491272</v>
      </c>
      <c r="E30" s="70">
        <f t="shared" si="3"/>
        <v>29775</v>
      </c>
      <c r="F30" s="3">
        <v>960774</v>
      </c>
      <c r="G30" s="113">
        <v>0</v>
      </c>
      <c r="H30" s="114">
        <v>0</v>
      </c>
      <c r="I30" s="114">
        <v>0</v>
      </c>
      <c r="J30" s="74">
        <f t="shared" si="1"/>
        <v>240193.5</v>
      </c>
      <c r="K30" s="66">
        <f t="shared" si="2"/>
        <v>1</v>
      </c>
      <c r="L30" s="115">
        <v>3</v>
      </c>
      <c r="M30" s="32">
        <v>0</v>
      </c>
      <c r="N30" s="20">
        <v>4</v>
      </c>
    </row>
    <row r="31" spans="1:14" x14ac:dyDescent="0.2">
      <c r="A31" t="s">
        <v>67</v>
      </c>
      <c r="B31" t="s">
        <v>68</v>
      </c>
      <c r="C31" s="25">
        <v>248986</v>
      </c>
      <c r="D31" s="3">
        <v>311242</v>
      </c>
      <c r="E31" s="70">
        <f t="shared" si="3"/>
        <v>10516</v>
      </c>
      <c r="F31" s="3">
        <v>570744</v>
      </c>
      <c r="G31" s="113">
        <v>0</v>
      </c>
      <c r="H31" s="114">
        <v>0</v>
      </c>
      <c r="I31" s="114">
        <v>0</v>
      </c>
      <c r="J31" s="74">
        <f t="shared" si="1"/>
        <v>285372</v>
      </c>
      <c r="K31" s="66">
        <f t="shared" si="2"/>
        <v>0</v>
      </c>
      <c r="L31" s="115">
        <v>2</v>
      </c>
      <c r="M31" s="32">
        <v>0</v>
      </c>
      <c r="N31" s="20">
        <v>2</v>
      </c>
    </row>
    <row r="32" spans="1:14" x14ac:dyDescent="0.2">
      <c r="A32" t="s">
        <v>69</v>
      </c>
      <c r="B32" t="s">
        <v>70</v>
      </c>
      <c r="C32" s="25">
        <v>1198664</v>
      </c>
      <c r="D32" s="3">
        <v>1856819</v>
      </c>
      <c r="E32" s="70">
        <f t="shared" si="3"/>
        <v>43260</v>
      </c>
      <c r="F32" s="3">
        <v>3098743</v>
      </c>
      <c r="G32" s="113">
        <v>0</v>
      </c>
      <c r="H32" s="114">
        <v>0</v>
      </c>
      <c r="I32" s="114">
        <v>0</v>
      </c>
      <c r="J32" s="74">
        <f t="shared" si="1"/>
        <v>258228.58333333334</v>
      </c>
      <c r="K32" s="66">
        <f t="shared" si="2"/>
        <v>1</v>
      </c>
      <c r="L32" s="115">
        <v>11</v>
      </c>
      <c r="M32" s="33">
        <v>0</v>
      </c>
      <c r="N32" s="20">
        <v>12</v>
      </c>
    </row>
    <row r="33" spans="1:16" x14ac:dyDescent="0.2">
      <c r="A33" t="s">
        <v>71</v>
      </c>
      <c r="B33" t="s">
        <v>72</v>
      </c>
      <c r="C33" s="25">
        <v>264701</v>
      </c>
      <c r="D33" s="3">
        <v>404026</v>
      </c>
      <c r="E33" s="70">
        <f t="shared" si="3"/>
        <v>24584</v>
      </c>
      <c r="F33" s="3">
        <v>693311</v>
      </c>
      <c r="G33" s="113">
        <v>0</v>
      </c>
      <c r="H33" s="114">
        <v>0</v>
      </c>
      <c r="I33" s="114">
        <v>0</v>
      </c>
      <c r="J33" s="74">
        <f t="shared" si="1"/>
        <v>231103.66666666666</v>
      </c>
      <c r="K33" s="66">
        <f t="shared" si="2"/>
        <v>0</v>
      </c>
      <c r="L33" s="115">
        <v>3</v>
      </c>
      <c r="M33" s="32">
        <v>0</v>
      </c>
      <c r="N33" s="20">
        <v>3</v>
      </c>
    </row>
    <row r="34" spans="1:16" x14ac:dyDescent="0.2">
      <c r="A34" t="s">
        <v>73</v>
      </c>
      <c r="B34" t="s">
        <v>74</v>
      </c>
      <c r="C34" s="25">
        <v>1639593</v>
      </c>
      <c r="D34" s="3">
        <v>3760566</v>
      </c>
      <c r="E34" s="70">
        <f t="shared" si="3"/>
        <v>850726</v>
      </c>
      <c r="F34" s="3">
        <v>6250885</v>
      </c>
      <c r="G34" s="113">
        <v>1129584</v>
      </c>
      <c r="H34" s="114">
        <v>0</v>
      </c>
      <c r="I34" s="114">
        <v>6</v>
      </c>
      <c r="J34" s="74">
        <f t="shared" si="1"/>
        <v>243871.47619047618</v>
      </c>
      <c r="K34" s="66">
        <f t="shared" si="2"/>
        <v>6</v>
      </c>
      <c r="L34" s="115">
        <v>21</v>
      </c>
      <c r="M34" s="32">
        <v>0</v>
      </c>
      <c r="N34" s="20">
        <v>27</v>
      </c>
    </row>
    <row r="35" spans="1:16" x14ac:dyDescent="0.2">
      <c r="A35" t="s">
        <v>75</v>
      </c>
      <c r="B35" s="6" t="s">
        <v>2</v>
      </c>
      <c r="C35" s="25">
        <f>1706795+96573</f>
        <v>1803368</v>
      </c>
      <c r="D35" s="3">
        <f>1632720+92785</f>
        <v>1725505</v>
      </c>
      <c r="E35" s="70">
        <f t="shared" si="3"/>
        <v>42242</v>
      </c>
      <c r="F35" s="3">
        <f>3380609+190506</f>
        <v>3571115</v>
      </c>
      <c r="G35" s="113">
        <v>0</v>
      </c>
      <c r="H35" s="114">
        <v>1</v>
      </c>
      <c r="I35" s="114">
        <v>0</v>
      </c>
      <c r="J35" s="74">
        <f t="shared" ref="J35:J66" si="4">(F35-G35)/(N35-SUM(H35:I35))</f>
        <v>297592.91666666669</v>
      </c>
      <c r="K35" s="66">
        <f t="shared" ref="K35:K66" si="5">N35-L35-M35</f>
        <v>10</v>
      </c>
      <c r="L35" s="115">
        <v>3</v>
      </c>
      <c r="M35" s="33">
        <v>0</v>
      </c>
      <c r="N35" s="20">
        <v>13</v>
      </c>
      <c r="O35" s="29" t="s">
        <v>160</v>
      </c>
      <c r="P35" t="s">
        <v>161</v>
      </c>
    </row>
    <row r="36" spans="1:16" x14ac:dyDescent="0.2">
      <c r="A36" t="s">
        <v>76</v>
      </c>
      <c r="B36" t="s">
        <v>77</v>
      </c>
      <c r="C36" s="25">
        <v>193568</v>
      </c>
      <c r="D36" s="3">
        <v>114377</v>
      </c>
      <c r="E36" s="70">
        <f t="shared" si="3"/>
        <v>13587</v>
      </c>
      <c r="F36" s="3">
        <v>321532</v>
      </c>
      <c r="G36" s="113">
        <v>0</v>
      </c>
      <c r="H36" s="114">
        <v>0</v>
      </c>
      <c r="I36" s="114">
        <v>0</v>
      </c>
      <c r="J36" s="74">
        <f t="shared" si="4"/>
        <v>321532</v>
      </c>
      <c r="K36" s="66">
        <f t="shared" si="5"/>
        <v>1</v>
      </c>
      <c r="L36" s="115">
        <v>0</v>
      </c>
      <c r="M36" s="32">
        <v>0</v>
      </c>
      <c r="N36" s="20">
        <v>1</v>
      </c>
    </row>
    <row r="37" spans="1:16" x14ac:dyDescent="0.2">
      <c r="A37" t="s">
        <v>78</v>
      </c>
      <c r="B37" s="6" t="s">
        <v>8</v>
      </c>
      <c r="C37" s="25">
        <v>2291333</v>
      </c>
      <c r="D37" s="3">
        <v>2082684</v>
      </c>
      <c r="E37" s="70">
        <f t="shared" si="3"/>
        <v>32341</v>
      </c>
      <c r="F37" s="3">
        <v>4406358</v>
      </c>
      <c r="G37" s="113">
        <v>0</v>
      </c>
      <c r="H37" s="114">
        <v>0</v>
      </c>
      <c r="I37" s="114">
        <v>0</v>
      </c>
      <c r="J37" s="74">
        <f t="shared" si="4"/>
        <v>275397.375</v>
      </c>
      <c r="K37" s="66">
        <f t="shared" si="5"/>
        <v>12</v>
      </c>
      <c r="L37" s="115">
        <v>4</v>
      </c>
      <c r="M37" s="32">
        <v>0</v>
      </c>
      <c r="N37" s="20">
        <v>16</v>
      </c>
    </row>
    <row r="38" spans="1:16" x14ac:dyDescent="0.2">
      <c r="A38" t="s">
        <v>79</v>
      </c>
      <c r="B38" t="s">
        <v>80</v>
      </c>
      <c r="C38" s="25">
        <v>730531</v>
      </c>
      <c r="D38" s="3">
        <v>428452</v>
      </c>
      <c r="E38" s="70">
        <f t="shared" si="3"/>
        <v>19853</v>
      </c>
      <c r="F38" s="3">
        <v>1178836</v>
      </c>
      <c r="G38" s="113">
        <v>0</v>
      </c>
      <c r="H38" s="114">
        <v>0</v>
      </c>
      <c r="I38" s="114">
        <v>0</v>
      </c>
      <c r="J38" s="74">
        <f t="shared" si="4"/>
        <v>235767.2</v>
      </c>
      <c r="K38" s="66">
        <f t="shared" si="5"/>
        <v>4</v>
      </c>
      <c r="L38" s="115">
        <v>1</v>
      </c>
      <c r="M38" s="32">
        <v>0</v>
      </c>
      <c r="N38" s="20">
        <v>5</v>
      </c>
    </row>
    <row r="39" spans="1:16" x14ac:dyDescent="0.2">
      <c r="A39" t="s">
        <v>81</v>
      </c>
      <c r="B39" t="s">
        <v>82</v>
      </c>
      <c r="C39" s="25">
        <v>702531</v>
      </c>
      <c r="D39" s="3">
        <v>1061412</v>
      </c>
      <c r="E39" s="70">
        <f t="shared" si="3"/>
        <v>83703</v>
      </c>
      <c r="F39" s="3">
        <v>1847646</v>
      </c>
      <c r="G39" s="113">
        <v>0</v>
      </c>
      <c r="H39" s="114">
        <v>0</v>
      </c>
      <c r="I39" s="114">
        <v>0</v>
      </c>
      <c r="J39" s="74">
        <f t="shared" si="4"/>
        <v>369529.2</v>
      </c>
      <c r="K39" s="66">
        <f t="shared" si="5"/>
        <v>1</v>
      </c>
      <c r="L39" s="115">
        <v>4</v>
      </c>
      <c r="M39" s="32">
        <v>0</v>
      </c>
      <c r="N39" s="20">
        <v>5</v>
      </c>
    </row>
    <row r="40" spans="1:16" x14ac:dyDescent="0.2">
      <c r="A40" t="s">
        <v>83</v>
      </c>
      <c r="B40" s="6" t="s">
        <v>1</v>
      </c>
      <c r="C40" s="25">
        <v>2206260</v>
      </c>
      <c r="D40" s="3">
        <v>2712665</v>
      </c>
      <c r="E40" s="70">
        <f t="shared" si="3"/>
        <v>10950</v>
      </c>
      <c r="F40" s="3">
        <v>4929875</v>
      </c>
      <c r="G40" s="113">
        <v>231472</v>
      </c>
      <c r="H40" s="114">
        <v>0</v>
      </c>
      <c r="I40" s="114">
        <v>1</v>
      </c>
      <c r="J40" s="74">
        <f t="shared" si="4"/>
        <v>276376.64705882355</v>
      </c>
      <c r="K40" s="66">
        <f t="shared" si="5"/>
        <v>9</v>
      </c>
      <c r="L40" s="115">
        <v>9</v>
      </c>
      <c r="M40" s="32">
        <v>0</v>
      </c>
      <c r="N40" s="20">
        <v>18</v>
      </c>
    </row>
    <row r="41" spans="1:16" x14ac:dyDescent="0.2">
      <c r="A41" t="s">
        <v>84</v>
      </c>
      <c r="B41" t="s">
        <v>85</v>
      </c>
      <c r="C41" s="25">
        <v>129838</v>
      </c>
      <c r="D41" s="3">
        <v>242575</v>
      </c>
      <c r="E41" s="70">
        <f t="shared" si="3"/>
        <v>867</v>
      </c>
      <c r="F41" s="3">
        <v>373280</v>
      </c>
      <c r="G41" s="113">
        <v>0</v>
      </c>
      <c r="H41" s="114">
        <v>0</v>
      </c>
      <c r="I41" s="114">
        <v>0</v>
      </c>
      <c r="J41" s="74">
        <f t="shared" si="4"/>
        <v>186640</v>
      </c>
      <c r="K41" s="66">
        <f t="shared" si="5"/>
        <v>0</v>
      </c>
      <c r="L41" s="115">
        <v>2</v>
      </c>
      <c r="M41" s="32">
        <v>0</v>
      </c>
      <c r="N41" s="20">
        <v>2</v>
      </c>
    </row>
    <row r="42" spans="1:16" x14ac:dyDescent="0.2">
      <c r="A42" t="s">
        <v>86</v>
      </c>
      <c r="B42" t="s">
        <v>87</v>
      </c>
      <c r="C42" s="25">
        <v>927494</v>
      </c>
      <c r="D42" s="3">
        <v>758340</v>
      </c>
      <c r="E42" s="70">
        <f t="shared" si="3"/>
        <v>23458</v>
      </c>
      <c r="F42" s="3">
        <v>1709292</v>
      </c>
      <c r="G42" s="113">
        <v>0</v>
      </c>
      <c r="H42" s="114">
        <v>0</v>
      </c>
      <c r="I42" s="114">
        <v>0</v>
      </c>
      <c r="J42" s="74">
        <f t="shared" si="4"/>
        <v>244184.57142857142</v>
      </c>
      <c r="K42" s="66">
        <f t="shared" si="5"/>
        <v>5</v>
      </c>
      <c r="L42" s="115">
        <v>2</v>
      </c>
      <c r="M42" s="32">
        <v>0</v>
      </c>
      <c r="N42" s="20">
        <v>7</v>
      </c>
    </row>
    <row r="43" spans="1:16" x14ac:dyDescent="0.2">
      <c r="A43" t="s">
        <v>88</v>
      </c>
      <c r="B43" t="s">
        <v>89</v>
      </c>
      <c r="C43" s="25">
        <v>202695</v>
      </c>
      <c r="D43" s="3">
        <v>121033</v>
      </c>
      <c r="E43" s="70">
        <f t="shared" si="3"/>
        <v>12237</v>
      </c>
      <c r="F43" s="3">
        <v>335965</v>
      </c>
      <c r="G43" s="113">
        <v>0</v>
      </c>
      <c r="H43" s="114">
        <v>0</v>
      </c>
      <c r="I43" s="114">
        <v>0</v>
      </c>
      <c r="J43" s="74">
        <f t="shared" si="4"/>
        <v>335965</v>
      </c>
      <c r="K43" s="66">
        <f t="shared" si="5"/>
        <v>1</v>
      </c>
      <c r="L43" s="115">
        <v>0</v>
      </c>
      <c r="M43" s="32">
        <v>0</v>
      </c>
      <c r="N43" s="20">
        <v>1</v>
      </c>
    </row>
    <row r="44" spans="1:16" x14ac:dyDescent="0.2">
      <c r="A44" t="s">
        <v>90</v>
      </c>
      <c r="B44" t="s">
        <v>91</v>
      </c>
      <c r="C44" s="25">
        <v>1279655</v>
      </c>
      <c r="D44" s="3">
        <v>846450</v>
      </c>
      <c r="E44" s="70">
        <f t="shared" si="3"/>
        <v>33720</v>
      </c>
      <c r="F44" s="3">
        <v>2159825</v>
      </c>
      <c r="G44" s="113">
        <v>0</v>
      </c>
      <c r="H44" s="114">
        <v>0</v>
      </c>
      <c r="I44" s="114">
        <v>0</v>
      </c>
      <c r="J44" s="74">
        <f t="shared" si="4"/>
        <v>239980.55555555556</v>
      </c>
      <c r="K44" s="66">
        <f t="shared" si="5"/>
        <v>7</v>
      </c>
      <c r="L44" s="115">
        <v>2</v>
      </c>
      <c r="M44" s="32">
        <v>0</v>
      </c>
      <c r="N44" s="20">
        <v>9</v>
      </c>
    </row>
    <row r="45" spans="1:16" x14ac:dyDescent="0.2">
      <c r="A45" t="s">
        <v>92</v>
      </c>
      <c r="B45" s="6" t="s">
        <v>5</v>
      </c>
      <c r="C45" s="25">
        <v>4135359</v>
      </c>
      <c r="D45" s="3">
        <v>3852752</v>
      </c>
      <c r="E45" s="70">
        <f t="shared" si="3"/>
        <v>214444</v>
      </c>
      <c r="F45" s="3">
        <v>8202555</v>
      </c>
      <c r="G45" s="113">
        <v>647364</v>
      </c>
      <c r="H45" s="114">
        <v>0</v>
      </c>
      <c r="I45" s="114">
        <v>4</v>
      </c>
      <c r="J45" s="74">
        <f t="shared" si="4"/>
        <v>236099.71875</v>
      </c>
      <c r="K45" s="66">
        <f t="shared" si="5"/>
        <v>23</v>
      </c>
      <c r="L45" s="115">
        <v>13</v>
      </c>
      <c r="M45" s="32">
        <v>0</v>
      </c>
      <c r="N45" s="20">
        <v>36</v>
      </c>
    </row>
    <row r="46" spans="1:16" x14ac:dyDescent="0.2">
      <c r="A46" t="s">
        <v>93</v>
      </c>
      <c r="B46" t="s">
        <v>94</v>
      </c>
      <c r="C46" s="25">
        <v>617307</v>
      </c>
      <c r="D46" s="3">
        <v>374009</v>
      </c>
      <c r="E46" s="70">
        <f t="shared" si="3"/>
        <v>61190</v>
      </c>
      <c r="F46" s="3">
        <v>1052506</v>
      </c>
      <c r="G46" s="113">
        <v>0</v>
      </c>
      <c r="H46" s="114">
        <v>0</v>
      </c>
      <c r="I46" s="114">
        <v>0</v>
      </c>
      <c r="J46" s="74">
        <f t="shared" si="4"/>
        <v>263126.5</v>
      </c>
      <c r="K46" s="66">
        <f t="shared" si="5"/>
        <v>3</v>
      </c>
      <c r="L46" s="115">
        <v>1</v>
      </c>
      <c r="M46" s="32">
        <v>0</v>
      </c>
      <c r="N46" s="20">
        <v>4</v>
      </c>
    </row>
    <row r="47" spans="1:16" x14ac:dyDescent="0.2">
      <c r="A47" t="s">
        <v>95</v>
      </c>
      <c r="B47" t="s">
        <v>96</v>
      </c>
      <c r="C47" s="25">
        <v>70705</v>
      </c>
      <c r="D47" s="3">
        <v>188547</v>
      </c>
      <c r="E47" s="70">
        <f t="shared" si="3"/>
        <v>18978</v>
      </c>
      <c r="F47" s="3">
        <v>278230</v>
      </c>
      <c r="G47" s="113">
        <v>0</v>
      </c>
      <c r="H47" s="114">
        <v>0</v>
      </c>
      <c r="I47" s="114">
        <v>0</v>
      </c>
      <c r="J47" s="74">
        <f t="shared" si="4"/>
        <v>278230</v>
      </c>
      <c r="K47" s="66">
        <f t="shared" si="5"/>
        <v>0</v>
      </c>
      <c r="L47" s="115">
        <v>1</v>
      </c>
      <c r="M47" s="32">
        <v>0</v>
      </c>
      <c r="N47" s="20">
        <v>1</v>
      </c>
    </row>
    <row r="48" spans="1:16" x14ac:dyDescent="0.2">
      <c r="A48" t="s">
        <v>97</v>
      </c>
      <c r="B48" s="6" t="s">
        <v>7</v>
      </c>
      <c r="C48" s="25">
        <v>1408701</v>
      </c>
      <c r="D48" s="3">
        <v>1867061</v>
      </c>
      <c r="E48" s="70">
        <f t="shared" si="3"/>
        <v>37194</v>
      </c>
      <c r="F48" s="3">
        <v>3312956</v>
      </c>
      <c r="G48" s="113">
        <v>217722</v>
      </c>
      <c r="H48" s="114">
        <v>0</v>
      </c>
      <c r="I48" s="114">
        <v>1</v>
      </c>
      <c r="J48" s="74">
        <f t="shared" si="4"/>
        <v>309523.40000000002</v>
      </c>
      <c r="K48" s="66">
        <f t="shared" si="5"/>
        <v>4</v>
      </c>
      <c r="L48" s="115">
        <v>7</v>
      </c>
      <c r="M48" s="33">
        <v>0</v>
      </c>
      <c r="N48" s="20">
        <v>11</v>
      </c>
    </row>
    <row r="49" spans="1:15" x14ac:dyDescent="0.2">
      <c r="A49" t="s">
        <v>98</v>
      </c>
      <c r="B49" t="s">
        <v>99</v>
      </c>
      <c r="C49" s="25">
        <v>899744</v>
      </c>
      <c r="D49" s="3">
        <v>1888593</v>
      </c>
      <c r="E49" s="70">
        <f t="shared" si="3"/>
        <v>233614</v>
      </c>
      <c r="F49" s="3">
        <v>3021951</v>
      </c>
      <c r="G49" s="113">
        <v>535400</v>
      </c>
      <c r="H49" s="114">
        <v>0</v>
      </c>
      <c r="I49" s="114">
        <v>2</v>
      </c>
      <c r="J49" s="74">
        <f t="shared" si="4"/>
        <v>310818.875</v>
      </c>
      <c r="K49" s="66">
        <f t="shared" si="5"/>
        <v>3</v>
      </c>
      <c r="L49" s="115">
        <v>7</v>
      </c>
      <c r="M49" s="32">
        <v>0</v>
      </c>
      <c r="N49" s="20">
        <v>10</v>
      </c>
    </row>
    <row r="50" spans="1:15" x14ac:dyDescent="0.2">
      <c r="A50" t="s">
        <v>100</v>
      </c>
      <c r="B50" t="s">
        <v>101</v>
      </c>
      <c r="C50" s="25">
        <v>337146</v>
      </c>
      <c r="D50" s="3">
        <v>234568</v>
      </c>
      <c r="E50" s="70">
        <f t="shared" si="3"/>
        <v>6277</v>
      </c>
      <c r="F50" s="3">
        <v>577991</v>
      </c>
      <c r="G50" s="113">
        <v>0</v>
      </c>
      <c r="H50" s="114">
        <v>0</v>
      </c>
      <c r="I50" s="114">
        <v>0</v>
      </c>
      <c r="J50" s="74">
        <f t="shared" si="4"/>
        <v>192663.66666666666</v>
      </c>
      <c r="K50" s="66">
        <f t="shared" si="5"/>
        <v>3</v>
      </c>
      <c r="L50" s="115">
        <v>0</v>
      </c>
      <c r="M50" s="32">
        <v>0</v>
      </c>
      <c r="N50" s="20">
        <v>3</v>
      </c>
    </row>
    <row r="51" spans="1:15" x14ac:dyDescent="0.2">
      <c r="A51" t="s">
        <v>102</v>
      </c>
      <c r="B51" s="6" t="s">
        <v>11</v>
      </c>
      <c r="C51" s="25">
        <v>1172964</v>
      </c>
      <c r="D51" s="3">
        <v>1367492</v>
      </c>
      <c r="E51" s="70">
        <f t="shared" si="3"/>
        <v>31199</v>
      </c>
      <c r="F51" s="3">
        <v>2571655</v>
      </c>
      <c r="G51" s="113">
        <v>317295</v>
      </c>
      <c r="H51" s="114">
        <v>0</v>
      </c>
      <c r="I51" s="114">
        <v>0</v>
      </c>
      <c r="J51" s="74">
        <f t="shared" si="4"/>
        <v>281795</v>
      </c>
      <c r="K51" s="66">
        <f t="shared" si="5"/>
        <v>5</v>
      </c>
      <c r="L51" s="115">
        <v>3</v>
      </c>
      <c r="M51" s="32">
        <v>0</v>
      </c>
      <c r="N51" s="20">
        <v>8</v>
      </c>
    </row>
    <row r="52" spans="1:15" x14ac:dyDescent="0.2">
      <c r="A52" t="s">
        <v>103</v>
      </c>
      <c r="B52" t="s">
        <v>104</v>
      </c>
      <c r="C52" s="25">
        <v>127963</v>
      </c>
      <c r="D52" s="3">
        <v>59903</v>
      </c>
      <c r="E52" s="70">
        <f t="shared" si="3"/>
        <v>17409</v>
      </c>
      <c r="F52" s="3">
        <v>205275</v>
      </c>
      <c r="G52" s="113">
        <v>0</v>
      </c>
      <c r="H52" s="114">
        <v>0</v>
      </c>
      <c r="I52" s="114">
        <v>0</v>
      </c>
      <c r="J52" s="74">
        <f t="shared" si="4"/>
        <v>205275</v>
      </c>
      <c r="K52" s="66">
        <f t="shared" si="5"/>
        <v>1</v>
      </c>
      <c r="L52" s="115">
        <v>0</v>
      </c>
      <c r="M52" s="32">
        <v>0</v>
      </c>
      <c r="N52" s="20">
        <v>1</v>
      </c>
    </row>
    <row r="53" spans="1:15" x14ac:dyDescent="0.2">
      <c r="E53" s="70"/>
    </row>
    <row r="54" spans="1:15" s="12" customFormat="1" x14ac:dyDescent="0.2">
      <c r="A54" s="7" t="s">
        <v>13</v>
      </c>
      <c r="B54" s="7"/>
      <c r="C54" s="28">
        <f>SUM(C3:C52)</f>
        <v>50563754</v>
      </c>
      <c r="D54" s="8">
        <f t="shared" ref="D54:F54" si="6">SUM(D3:D52)</f>
        <v>60412408</v>
      </c>
      <c r="E54" s="71">
        <f t="shared" si="6"/>
        <v>3231175</v>
      </c>
      <c r="F54" s="8">
        <f t="shared" si="6"/>
        <v>114207337</v>
      </c>
      <c r="G54" s="28">
        <f>SUM(G3:G52)</f>
        <v>7678218</v>
      </c>
      <c r="H54" s="8">
        <f t="shared" ref="H54:I54" si="7">SUM(H3:H52)</f>
        <v>3</v>
      </c>
      <c r="I54" s="8">
        <f t="shared" si="7"/>
        <v>36</v>
      </c>
      <c r="J54" s="75" t="s">
        <v>15</v>
      </c>
      <c r="K54" s="68">
        <f>SUM(K3:K52)</f>
        <v>199</v>
      </c>
      <c r="L54" s="5">
        <f t="shared" ref="L54:N54" si="8">SUM(L3:L52)</f>
        <v>235</v>
      </c>
      <c r="M54" s="5">
        <f t="shared" si="8"/>
        <v>1</v>
      </c>
      <c r="N54" s="5">
        <f t="shared" si="8"/>
        <v>435</v>
      </c>
      <c r="O54" s="30"/>
    </row>
    <row r="57" spans="1:15" x14ac:dyDescent="0.2">
      <c r="A57" s="60" t="s">
        <v>108</v>
      </c>
      <c r="B57" s="60"/>
      <c r="C57" s="61">
        <v>50467181</v>
      </c>
      <c r="D57" s="62">
        <v>60319623</v>
      </c>
      <c r="E57" s="72"/>
      <c r="F57" s="62">
        <v>114016831</v>
      </c>
      <c r="G57" s="61"/>
      <c r="H57" s="62"/>
      <c r="I57" s="62"/>
      <c r="J57" s="76"/>
      <c r="K57" s="69">
        <v>199</v>
      </c>
      <c r="L57" s="60">
        <v>235</v>
      </c>
      <c r="M57" s="64">
        <v>1</v>
      </c>
      <c r="N57" s="60">
        <v>435</v>
      </c>
      <c r="O57" s="63"/>
    </row>
    <row r="58" spans="1:15" x14ac:dyDescent="0.2">
      <c r="A58" t="s">
        <v>109</v>
      </c>
      <c r="C58" s="25">
        <f>C54-C57</f>
        <v>96573</v>
      </c>
      <c r="D58" s="3">
        <f t="shared" ref="D58:F58" si="9">D54-D57</f>
        <v>92785</v>
      </c>
      <c r="E58" s="73" t="s">
        <v>15</v>
      </c>
      <c r="F58" s="3">
        <f t="shared" si="9"/>
        <v>190506</v>
      </c>
      <c r="K58" s="67">
        <f>K54-K57</f>
        <v>0</v>
      </c>
      <c r="L58">
        <f>L54-L57</f>
        <v>0</v>
      </c>
      <c r="M58" s="32">
        <f>M54-M57</f>
        <v>0</v>
      </c>
      <c r="N58">
        <f>N54-N57</f>
        <v>0</v>
      </c>
      <c r="O58" s="29" t="s">
        <v>162</v>
      </c>
    </row>
  </sheetData>
  <sheetProtection sheet="1" objects="1" scenarios="1"/>
  <sortState xmlns:xlrd2="http://schemas.microsoft.com/office/spreadsheetml/2017/richdata2" ref="A5:X54">
    <sortCondition ref="A5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2"/>
  <sheetViews>
    <sheetView tabSelected="1" workbookViewId="0">
      <pane xSplit="2" ySplit="2" topLeftCell="C10" activePane="bottomRight" state="frozen"/>
      <selection pane="topRight" activeCell="C1" sqref="C1"/>
      <selection pane="bottomLeft" activeCell="A3" sqref="A3"/>
      <selection pane="bottomRight" activeCell="I77" sqref="I77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29"/>
    <col min="6" max="6" width="10.83203125" style="78"/>
    <col min="7" max="7" width="10.83203125" style="3"/>
    <col min="8" max="8" width="10.83203125" style="29"/>
    <col min="11" max="11" width="52.33203125" style="29" bestFit="1" customWidth="1"/>
  </cols>
  <sheetData>
    <row r="1" spans="1:11" x14ac:dyDescent="0.2">
      <c r="A1" s="36"/>
      <c r="B1" s="36" t="s">
        <v>15</v>
      </c>
      <c r="C1" s="37"/>
      <c r="D1" s="45"/>
      <c r="E1" s="44" t="s">
        <v>120</v>
      </c>
      <c r="F1" s="43"/>
      <c r="G1" s="43"/>
      <c r="H1" s="42"/>
      <c r="I1" s="41" t="s">
        <v>119</v>
      </c>
      <c r="J1" s="40"/>
      <c r="K1" s="42"/>
    </row>
    <row r="2" spans="1:11" x14ac:dyDescent="0.2">
      <c r="A2" s="39" t="s">
        <v>0</v>
      </c>
      <c r="B2" s="39" t="s">
        <v>105</v>
      </c>
      <c r="C2" s="37" t="s">
        <v>118</v>
      </c>
      <c r="D2" s="37" t="s">
        <v>117</v>
      </c>
      <c r="E2" s="36" t="s">
        <v>116</v>
      </c>
      <c r="F2" s="38" t="s">
        <v>115</v>
      </c>
      <c r="G2" s="38" t="s">
        <v>114</v>
      </c>
      <c r="H2" s="37" t="s">
        <v>113</v>
      </c>
      <c r="I2" s="36" t="s">
        <v>112</v>
      </c>
      <c r="J2" s="36" t="s">
        <v>111</v>
      </c>
      <c r="K2" s="42" t="s">
        <v>16</v>
      </c>
    </row>
    <row r="3" spans="1:11" s="58" customFormat="1" x14ac:dyDescent="0.2">
      <c r="A3" s="52" t="s">
        <v>17</v>
      </c>
      <c r="B3" s="52" t="s">
        <v>18</v>
      </c>
      <c r="C3" s="53" t="s">
        <v>135</v>
      </c>
      <c r="D3" s="54">
        <v>0</v>
      </c>
      <c r="E3" s="55">
        <v>185010</v>
      </c>
      <c r="F3" s="77">
        <f t="shared" ref="F3:F77" si="0">G3-SUM(D3:E3)</f>
        <v>4153</v>
      </c>
      <c r="G3" s="55">
        <v>189163</v>
      </c>
      <c r="H3" s="56">
        <v>0</v>
      </c>
      <c r="I3" s="57">
        <v>1</v>
      </c>
      <c r="J3" s="57">
        <v>0</v>
      </c>
      <c r="K3" s="31"/>
    </row>
    <row r="4" spans="1:11" s="58" customFormat="1" x14ac:dyDescent="0.2">
      <c r="A4" s="52" t="s">
        <v>19</v>
      </c>
      <c r="B4" s="52" t="s">
        <v>20</v>
      </c>
      <c r="C4" s="53" t="s">
        <v>110</v>
      </c>
      <c r="D4" s="54">
        <v>0</v>
      </c>
      <c r="E4" s="55">
        <v>0</v>
      </c>
      <c r="F4" s="77">
        <f t="shared" si="0"/>
        <v>0</v>
      </c>
      <c r="G4" s="55">
        <v>0</v>
      </c>
      <c r="H4" s="56">
        <v>0</v>
      </c>
      <c r="I4" s="57">
        <v>0</v>
      </c>
      <c r="J4" s="57">
        <v>0</v>
      </c>
      <c r="K4" s="31"/>
    </row>
    <row r="5" spans="1:11" s="58" customFormat="1" x14ac:dyDescent="0.2">
      <c r="A5" s="52" t="s">
        <v>21</v>
      </c>
      <c r="B5" s="52" t="s">
        <v>3</v>
      </c>
      <c r="C5" s="53" t="s">
        <v>135</v>
      </c>
      <c r="D5" s="54">
        <v>0</v>
      </c>
      <c r="E5" s="55">
        <v>113044</v>
      </c>
      <c r="F5" s="77">
        <f t="shared" si="0"/>
        <v>19007</v>
      </c>
      <c r="G5" s="55">
        <v>132051</v>
      </c>
      <c r="H5" s="56">
        <v>0</v>
      </c>
      <c r="I5" s="57">
        <v>1</v>
      </c>
      <c r="J5" s="57">
        <v>0</v>
      </c>
      <c r="K5" s="31"/>
    </row>
    <row r="6" spans="1:11" s="58" customFormat="1" x14ac:dyDescent="0.2">
      <c r="A6" s="52" t="s">
        <v>22</v>
      </c>
      <c r="B6" s="52" t="s">
        <v>23</v>
      </c>
      <c r="C6" s="53" t="s">
        <v>110</v>
      </c>
      <c r="D6" s="54">
        <v>0</v>
      </c>
      <c r="E6" s="55">
        <v>0</v>
      </c>
      <c r="F6" s="77">
        <f t="shared" si="0"/>
        <v>0</v>
      </c>
      <c r="G6" s="55">
        <v>0</v>
      </c>
      <c r="H6" s="56">
        <v>0</v>
      </c>
      <c r="I6" s="57">
        <v>0</v>
      </c>
      <c r="J6" s="57">
        <v>0</v>
      </c>
      <c r="K6" s="31"/>
    </row>
    <row r="7" spans="1:11" s="85" customFormat="1" x14ac:dyDescent="0.2">
      <c r="A7" s="79" t="s">
        <v>24</v>
      </c>
      <c r="B7" s="79" t="s">
        <v>25</v>
      </c>
      <c r="C7" s="80" t="s">
        <v>136</v>
      </c>
      <c r="D7" s="81">
        <v>0</v>
      </c>
      <c r="E7" s="82">
        <v>205860</v>
      </c>
      <c r="F7" s="77">
        <f t="shared" si="0"/>
        <v>55158</v>
      </c>
      <c r="G7" s="82">
        <v>261018</v>
      </c>
      <c r="H7" s="83">
        <v>0</v>
      </c>
      <c r="I7" s="84">
        <v>1</v>
      </c>
      <c r="J7" s="84">
        <v>0</v>
      </c>
      <c r="K7" s="67"/>
    </row>
    <row r="8" spans="1:11" s="85" customFormat="1" x14ac:dyDescent="0.2">
      <c r="A8" s="79" t="s">
        <v>24</v>
      </c>
      <c r="B8" s="79" t="s">
        <v>25</v>
      </c>
      <c r="C8" s="80" t="s">
        <v>137</v>
      </c>
      <c r="D8" s="81">
        <v>0</v>
      </c>
      <c r="E8" s="82">
        <v>201939</v>
      </c>
      <c r="F8" s="77">
        <f t="shared" ref="F8:F15" si="1">G8-SUM(D8:E8)</f>
        <v>0</v>
      </c>
      <c r="G8" s="82">
        <v>201939</v>
      </c>
      <c r="H8" s="83">
        <v>0</v>
      </c>
      <c r="I8" s="84">
        <v>1</v>
      </c>
      <c r="J8" s="84">
        <v>0</v>
      </c>
      <c r="K8" s="67"/>
    </row>
    <row r="9" spans="1:11" s="85" customFormat="1" x14ac:dyDescent="0.2">
      <c r="A9" s="79" t="s">
        <v>24</v>
      </c>
      <c r="B9" s="79" t="s">
        <v>25</v>
      </c>
      <c r="C9" s="80" t="s">
        <v>138</v>
      </c>
      <c r="D9" s="81">
        <v>170785</v>
      </c>
      <c r="E9" s="82">
        <v>0</v>
      </c>
      <c r="F9" s="77">
        <f t="shared" si="1"/>
        <v>0</v>
      </c>
      <c r="G9" s="82">
        <v>170785</v>
      </c>
      <c r="H9" s="83">
        <v>1</v>
      </c>
      <c r="I9" s="84">
        <v>0</v>
      </c>
      <c r="J9" s="84">
        <v>0</v>
      </c>
      <c r="K9" s="67"/>
    </row>
    <row r="10" spans="1:11" s="85" customFormat="1" x14ac:dyDescent="0.2">
      <c r="A10" s="79" t="s">
        <v>24</v>
      </c>
      <c r="B10" s="79" t="s">
        <v>25</v>
      </c>
      <c r="C10" s="80" t="s">
        <v>139</v>
      </c>
      <c r="D10" s="81">
        <v>0</v>
      </c>
      <c r="E10" s="82">
        <v>260580</v>
      </c>
      <c r="F10" s="77">
        <f t="shared" si="1"/>
        <v>34257</v>
      </c>
      <c r="G10" s="82">
        <v>294837</v>
      </c>
      <c r="H10" s="83">
        <v>0</v>
      </c>
      <c r="I10" s="84">
        <v>1</v>
      </c>
      <c r="J10" s="84">
        <v>0</v>
      </c>
      <c r="K10" s="67"/>
    </row>
    <row r="11" spans="1:11" s="85" customFormat="1" x14ac:dyDescent="0.2">
      <c r="A11" s="79" t="s">
        <v>24</v>
      </c>
      <c r="B11" s="79" t="s">
        <v>25</v>
      </c>
      <c r="C11" s="80" t="s">
        <v>140</v>
      </c>
      <c r="D11" s="81">
        <v>0</v>
      </c>
      <c r="E11" s="82">
        <v>183677</v>
      </c>
      <c r="F11" s="77">
        <f t="shared" si="1"/>
        <v>42044</v>
      </c>
      <c r="G11" s="82">
        <v>225721</v>
      </c>
      <c r="H11" s="83">
        <v>0</v>
      </c>
      <c r="I11" s="84">
        <v>1</v>
      </c>
      <c r="J11" s="84">
        <v>0</v>
      </c>
      <c r="K11" s="67"/>
    </row>
    <row r="12" spans="1:11" s="85" customFormat="1" x14ac:dyDescent="0.2">
      <c r="A12" s="79" t="s">
        <v>24</v>
      </c>
      <c r="B12" s="79" t="s">
        <v>25</v>
      </c>
      <c r="C12" s="80" t="s">
        <v>141</v>
      </c>
      <c r="D12" s="81">
        <v>0</v>
      </c>
      <c r="E12" s="82">
        <v>202636</v>
      </c>
      <c r="F12" s="77">
        <f t="shared" si="1"/>
        <v>0</v>
      </c>
      <c r="G12" s="82">
        <v>202636</v>
      </c>
      <c r="H12" s="83">
        <v>0</v>
      </c>
      <c r="I12" s="84">
        <v>1</v>
      </c>
      <c r="J12" s="84">
        <v>0</v>
      </c>
      <c r="K12" s="67"/>
    </row>
    <row r="13" spans="1:11" s="85" customFormat="1" x14ac:dyDescent="0.2">
      <c r="A13" s="79" t="s">
        <v>24</v>
      </c>
      <c r="B13" s="79" t="s">
        <v>25</v>
      </c>
      <c r="C13" s="80" t="s">
        <v>142</v>
      </c>
      <c r="D13" s="81">
        <v>0</v>
      </c>
      <c r="E13" s="82">
        <v>110195</v>
      </c>
      <c r="F13" s="77">
        <f t="shared" si="1"/>
        <v>41711</v>
      </c>
      <c r="G13" s="82">
        <v>151906</v>
      </c>
      <c r="H13" s="83">
        <v>0</v>
      </c>
      <c r="I13" s="84">
        <v>1</v>
      </c>
      <c r="J13" s="84">
        <v>0</v>
      </c>
      <c r="K13" s="67"/>
    </row>
    <row r="14" spans="1:11" s="85" customFormat="1" x14ac:dyDescent="0.2">
      <c r="A14" s="79" t="s">
        <v>24</v>
      </c>
      <c r="B14" s="79" t="s">
        <v>25</v>
      </c>
      <c r="C14" s="80" t="s">
        <v>143</v>
      </c>
      <c r="D14" s="81">
        <v>0</v>
      </c>
      <c r="E14" s="82">
        <v>93938</v>
      </c>
      <c r="F14" s="77">
        <f t="shared" si="1"/>
        <v>27511</v>
      </c>
      <c r="G14" s="82">
        <v>121449</v>
      </c>
      <c r="H14" s="83">
        <v>0</v>
      </c>
      <c r="I14" s="84">
        <v>1</v>
      </c>
      <c r="J14" s="84">
        <v>0</v>
      </c>
      <c r="K14" s="67"/>
    </row>
    <row r="15" spans="1:11" s="85" customFormat="1" x14ac:dyDescent="0.2">
      <c r="A15" s="79" t="s">
        <v>24</v>
      </c>
      <c r="B15" s="79" t="s">
        <v>25</v>
      </c>
      <c r="C15" s="80" t="s">
        <v>144</v>
      </c>
      <c r="D15" s="81">
        <v>0</v>
      </c>
      <c r="E15" s="82">
        <v>143322</v>
      </c>
      <c r="F15" s="77">
        <f t="shared" si="1"/>
        <v>0</v>
      </c>
      <c r="G15" s="82">
        <v>143322</v>
      </c>
      <c r="H15" s="83">
        <v>0</v>
      </c>
      <c r="I15" s="84">
        <v>1</v>
      </c>
      <c r="J15" s="84">
        <v>0</v>
      </c>
      <c r="K15" s="67"/>
    </row>
    <row r="16" spans="1:11" s="58" customFormat="1" x14ac:dyDescent="0.2">
      <c r="A16" s="52" t="s">
        <v>26</v>
      </c>
      <c r="B16" s="52" t="s">
        <v>27</v>
      </c>
      <c r="C16" s="53" t="s">
        <v>110</v>
      </c>
      <c r="D16" s="54">
        <v>0</v>
      </c>
      <c r="E16" s="55">
        <v>0</v>
      </c>
      <c r="F16" s="77">
        <f t="shared" si="0"/>
        <v>0</v>
      </c>
      <c r="G16" s="55">
        <v>0</v>
      </c>
      <c r="H16" s="56">
        <v>0</v>
      </c>
      <c r="I16" s="57">
        <v>0</v>
      </c>
      <c r="J16" s="57">
        <v>0</v>
      </c>
      <c r="K16" s="31"/>
    </row>
    <row r="17" spans="1:11" s="58" customFormat="1" x14ac:dyDescent="0.2">
      <c r="A17" s="52" t="s">
        <v>28</v>
      </c>
      <c r="B17" s="52" t="s">
        <v>29</v>
      </c>
      <c r="C17" s="53" t="s">
        <v>110</v>
      </c>
      <c r="D17" s="54">
        <v>0</v>
      </c>
      <c r="E17" s="55">
        <v>0</v>
      </c>
      <c r="F17" s="77">
        <f t="shared" si="0"/>
        <v>0</v>
      </c>
      <c r="G17" s="55">
        <v>0</v>
      </c>
      <c r="H17" s="56">
        <v>0</v>
      </c>
      <c r="I17" s="57">
        <v>0</v>
      </c>
      <c r="J17" s="57">
        <v>0</v>
      </c>
      <c r="K17" s="31"/>
    </row>
    <row r="18" spans="1:11" s="58" customFormat="1" x14ac:dyDescent="0.2">
      <c r="A18" s="52" t="s">
        <v>30</v>
      </c>
      <c r="B18" s="52" t="s">
        <v>31</v>
      </c>
      <c r="C18" s="53" t="s">
        <v>110</v>
      </c>
      <c r="D18" s="54">
        <v>0</v>
      </c>
      <c r="E18" s="55">
        <v>0</v>
      </c>
      <c r="F18" s="77">
        <f t="shared" si="0"/>
        <v>0</v>
      </c>
      <c r="G18" s="55">
        <v>0</v>
      </c>
      <c r="H18" s="56">
        <v>0</v>
      </c>
      <c r="I18" s="57">
        <v>0</v>
      </c>
      <c r="J18" s="57">
        <v>0</v>
      </c>
      <c r="K18" s="31"/>
    </row>
    <row r="19" spans="1:11" s="85" customFormat="1" x14ac:dyDescent="0.2">
      <c r="A19" s="79" t="s">
        <v>32</v>
      </c>
      <c r="B19" s="79" t="s">
        <v>10</v>
      </c>
      <c r="C19" s="80" t="s">
        <v>145</v>
      </c>
      <c r="D19" s="81"/>
      <c r="E19" s="82"/>
      <c r="F19" s="77"/>
      <c r="G19" s="82"/>
      <c r="H19" s="83">
        <v>0</v>
      </c>
      <c r="I19" s="84">
        <v>1</v>
      </c>
      <c r="J19" s="84">
        <v>0</v>
      </c>
      <c r="K19" s="67" t="s">
        <v>163</v>
      </c>
    </row>
    <row r="20" spans="1:11" s="85" customFormat="1" x14ac:dyDescent="0.2">
      <c r="A20" s="79" t="s">
        <v>32</v>
      </c>
      <c r="B20" s="79" t="s">
        <v>10</v>
      </c>
      <c r="C20" s="80" t="s">
        <v>146</v>
      </c>
      <c r="D20" s="81"/>
      <c r="E20" s="82"/>
      <c r="F20" s="77"/>
      <c r="G20" s="82"/>
      <c r="H20" s="83">
        <v>0</v>
      </c>
      <c r="I20" s="84">
        <v>1</v>
      </c>
      <c r="J20" s="84">
        <v>0</v>
      </c>
      <c r="K20" s="67" t="s">
        <v>163</v>
      </c>
    </row>
    <row r="21" spans="1:11" s="85" customFormat="1" x14ac:dyDescent="0.2">
      <c r="A21" s="79" t="s">
        <v>32</v>
      </c>
      <c r="B21" s="79" t="s">
        <v>10</v>
      </c>
      <c r="C21" s="80" t="s">
        <v>140</v>
      </c>
      <c r="D21" s="81">
        <v>0</v>
      </c>
      <c r="E21" s="82">
        <v>202659</v>
      </c>
      <c r="F21" s="77">
        <f t="shared" ref="F21" si="2">G21-SUM(D21:E21)</f>
        <v>165</v>
      </c>
      <c r="G21" s="82">
        <v>202824</v>
      </c>
      <c r="H21" s="83">
        <v>0</v>
      </c>
      <c r="I21" s="84">
        <v>1</v>
      </c>
      <c r="J21" s="84">
        <v>0</v>
      </c>
      <c r="K21" s="67"/>
    </row>
    <row r="22" spans="1:11" s="85" customFormat="1" x14ac:dyDescent="0.2">
      <c r="A22" s="79" t="s">
        <v>32</v>
      </c>
      <c r="B22" s="79" t="s">
        <v>10</v>
      </c>
      <c r="C22" s="80" t="s">
        <v>147</v>
      </c>
      <c r="D22" s="81"/>
      <c r="E22" s="82"/>
      <c r="F22" s="77"/>
      <c r="G22" s="82"/>
      <c r="H22" s="83">
        <v>0</v>
      </c>
      <c r="I22" s="84">
        <v>1</v>
      </c>
      <c r="J22" s="84">
        <v>0</v>
      </c>
      <c r="K22" s="67" t="s">
        <v>163</v>
      </c>
    </row>
    <row r="23" spans="1:11" s="85" customFormat="1" x14ac:dyDescent="0.2">
      <c r="A23" s="79" t="s">
        <v>32</v>
      </c>
      <c r="B23" s="79" t="s">
        <v>10</v>
      </c>
      <c r="C23" s="80" t="s">
        <v>148</v>
      </c>
      <c r="D23" s="81"/>
      <c r="E23" s="82"/>
      <c r="F23" s="77"/>
      <c r="G23" s="82"/>
      <c r="H23" s="83">
        <v>0</v>
      </c>
      <c r="I23" s="84">
        <v>1</v>
      </c>
      <c r="J23" s="84">
        <v>0</v>
      </c>
      <c r="K23" s="67" t="s">
        <v>163</v>
      </c>
    </row>
    <row r="24" spans="1:11" s="94" customFormat="1" x14ac:dyDescent="0.2">
      <c r="A24" s="86" t="s">
        <v>33</v>
      </c>
      <c r="B24" s="86" t="s">
        <v>34</v>
      </c>
      <c r="C24" s="87" t="s">
        <v>136</v>
      </c>
      <c r="D24" s="88">
        <v>0</v>
      </c>
      <c r="E24" s="89">
        <v>275406</v>
      </c>
      <c r="F24" s="90">
        <f t="shared" si="0"/>
        <v>0</v>
      </c>
      <c r="G24" s="89">
        <v>275406</v>
      </c>
      <c r="H24" s="91">
        <v>0</v>
      </c>
      <c r="I24" s="92">
        <v>1</v>
      </c>
      <c r="J24" s="92">
        <v>0</v>
      </c>
      <c r="K24" s="93"/>
    </row>
    <row r="25" spans="1:11" s="94" customFormat="1" x14ac:dyDescent="0.2">
      <c r="A25" s="86" t="s">
        <v>33</v>
      </c>
      <c r="B25" s="86" t="s">
        <v>34</v>
      </c>
      <c r="C25" s="87" t="s">
        <v>138</v>
      </c>
      <c r="D25" s="88">
        <v>198152</v>
      </c>
      <c r="E25" s="89">
        <v>0</v>
      </c>
      <c r="F25" s="90">
        <f t="shared" ref="F25" si="3">G25-SUM(D25:E25)</f>
        <v>564</v>
      </c>
      <c r="G25" s="89">
        <v>198716</v>
      </c>
      <c r="H25" s="91">
        <v>1</v>
      </c>
      <c r="I25" s="92">
        <v>0</v>
      </c>
      <c r="J25" s="92">
        <v>0</v>
      </c>
      <c r="K25" s="93"/>
    </row>
    <row r="26" spans="1:11" s="58" customFormat="1" x14ac:dyDescent="0.2">
      <c r="A26" s="52" t="s">
        <v>35</v>
      </c>
      <c r="B26" s="52" t="s">
        <v>36</v>
      </c>
      <c r="C26" s="53" t="s">
        <v>110</v>
      </c>
      <c r="D26" s="54">
        <v>0</v>
      </c>
      <c r="E26" s="55">
        <v>0</v>
      </c>
      <c r="F26" s="77">
        <f t="shared" si="0"/>
        <v>0</v>
      </c>
      <c r="G26" s="55">
        <v>0</v>
      </c>
      <c r="H26" s="56">
        <v>0</v>
      </c>
      <c r="I26" s="57">
        <v>0</v>
      </c>
      <c r="J26" s="57">
        <v>0</v>
      </c>
      <c r="K26" s="31"/>
    </row>
    <row r="27" spans="1:11" s="58" customFormat="1" x14ac:dyDescent="0.2">
      <c r="A27" s="52" t="s">
        <v>37</v>
      </c>
      <c r="B27" s="52" t="s">
        <v>38</v>
      </c>
      <c r="C27" s="53" t="s">
        <v>110</v>
      </c>
      <c r="D27" s="54">
        <v>0</v>
      </c>
      <c r="E27" s="55">
        <v>0</v>
      </c>
      <c r="F27" s="77">
        <f t="shared" si="0"/>
        <v>0</v>
      </c>
      <c r="G27" s="55">
        <v>0</v>
      </c>
      <c r="H27" s="56">
        <v>0</v>
      </c>
      <c r="I27" s="57">
        <v>0</v>
      </c>
      <c r="J27" s="57">
        <v>0</v>
      </c>
      <c r="K27" s="31"/>
    </row>
    <row r="28" spans="1:11" s="58" customFormat="1" x14ac:dyDescent="0.2">
      <c r="A28" s="52" t="s">
        <v>39</v>
      </c>
      <c r="B28" s="52" t="s">
        <v>9</v>
      </c>
      <c r="C28" s="53" t="s">
        <v>110</v>
      </c>
      <c r="D28" s="54">
        <v>0</v>
      </c>
      <c r="E28" s="55">
        <v>0</v>
      </c>
      <c r="F28" s="77">
        <f t="shared" si="0"/>
        <v>0</v>
      </c>
      <c r="G28" s="55">
        <v>0</v>
      </c>
      <c r="H28" s="56">
        <v>0</v>
      </c>
      <c r="I28" s="57">
        <v>0</v>
      </c>
      <c r="J28" s="57">
        <v>0</v>
      </c>
      <c r="K28" s="31"/>
    </row>
    <row r="29" spans="1:11" s="58" customFormat="1" x14ac:dyDescent="0.2">
      <c r="A29" s="52" t="s">
        <v>40</v>
      </c>
      <c r="B29" s="52" t="s">
        <v>12</v>
      </c>
      <c r="C29" s="53" t="s">
        <v>110</v>
      </c>
      <c r="D29" s="54">
        <v>0</v>
      </c>
      <c r="E29" s="55">
        <v>0</v>
      </c>
      <c r="F29" s="77">
        <f t="shared" si="0"/>
        <v>0</v>
      </c>
      <c r="G29" s="55">
        <v>0</v>
      </c>
      <c r="H29" s="56">
        <v>0</v>
      </c>
      <c r="I29" s="57">
        <v>0</v>
      </c>
      <c r="J29" s="57">
        <v>0</v>
      </c>
      <c r="K29" s="31"/>
    </row>
    <row r="30" spans="1:11" s="58" customFormat="1" x14ac:dyDescent="0.2">
      <c r="A30" s="52" t="s">
        <v>41</v>
      </c>
      <c r="B30" s="52" t="s">
        <v>42</v>
      </c>
      <c r="C30" s="53" t="s">
        <v>110</v>
      </c>
      <c r="D30" s="54">
        <v>0</v>
      </c>
      <c r="E30" s="55">
        <v>0</v>
      </c>
      <c r="F30" s="77">
        <f t="shared" si="0"/>
        <v>0</v>
      </c>
      <c r="G30" s="55">
        <v>0</v>
      </c>
      <c r="H30" s="56">
        <v>0</v>
      </c>
      <c r="I30" s="57">
        <v>0</v>
      </c>
      <c r="J30" s="57">
        <v>0</v>
      </c>
      <c r="K30" s="31"/>
    </row>
    <row r="31" spans="1:11" s="58" customFormat="1" x14ac:dyDescent="0.2">
      <c r="A31" s="52" t="s">
        <v>43</v>
      </c>
      <c r="B31" s="52" t="s">
        <v>44</v>
      </c>
      <c r="C31" s="53" t="s">
        <v>110</v>
      </c>
      <c r="D31" s="54">
        <v>0</v>
      </c>
      <c r="E31" s="55">
        <v>0</v>
      </c>
      <c r="F31" s="77">
        <f t="shared" si="0"/>
        <v>0</v>
      </c>
      <c r="G31" s="55">
        <v>0</v>
      </c>
      <c r="H31" s="56">
        <v>0</v>
      </c>
      <c r="I31" s="57">
        <v>0</v>
      </c>
      <c r="J31" s="57">
        <v>0</v>
      </c>
      <c r="K31" s="31"/>
    </row>
    <row r="32" spans="1:11" s="58" customFormat="1" x14ac:dyDescent="0.2">
      <c r="A32" s="52" t="s">
        <v>45</v>
      </c>
      <c r="B32" s="52" t="s">
        <v>46</v>
      </c>
      <c r="C32" s="53" t="s">
        <v>110</v>
      </c>
      <c r="D32" s="54">
        <v>0</v>
      </c>
      <c r="E32" s="55">
        <v>0</v>
      </c>
      <c r="F32" s="77">
        <f t="shared" si="0"/>
        <v>0</v>
      </c>
      <c r="G32" s="55">
        <v>0</v>
      </c>
      <c r="H32" s="56">
        <v>0</v>
      </c>
      <c r="I32" s="57">
        <v>0</v>
      </c>
      <c r="J32" s="57">
        <v>0</v>
      </c>
      <c r="K32" s="31"/>
    </row>
    <row r="33" spans="1:11" s="103" customFormat="1" x14ac:dyDescent="0.2">
      <c r="A33" s="95" t="s">
        <v>47</v>
      </c>
      <c r="B33" s="95" t="s">
        <v>48</v>
      </c>
      <c r="C33" s="96" t="s">
        <v>149</v>
      </c>
      <c r="D33" s="97">
        <v>0</v>
      </c>
      <c r="E33" s="98">
        <v>190182</v>
      </c>
      <c r="F33" s="99">
        <f t="shared" si="0"/>
        <v>45800</v>
      </c>
      <c r="G33" s="98">
        <v>235982</v>
      </c>
      <c r="H33" s="100">
        <v>0</v>
      </c>
      <c r="I33" s="101">
        <v>1</v>
      </c>
      <c r="J33" s="101">
        <v>0</v>
      </c>
      <c r="K33" s="102"/>
    </row>
    <row r="34" spans="1:11" s="58" customFormat="1" x14ac:dyDescent="0.2">
      <c r="A34" s="52" t="s">
        <v>49</v>
      </c>
      <c r="B34" s="52" t="s">
        <v>50</v>
      </c>
      <c r="C34" s="53" t="s">
        <v>110</v>
      </c>
      <c r="D34" s="54">
        <v>0</v>
      </c>
      <c r="E34" s="55">
        <v>0</v>
      </c>
      <c r="F34" s="77">
        <f t="shared" si="0"/>
        <v>0</v>
      </c>
      <c r="G34" s="55">
        <v>0</v>
      </c>
      <c r="H34" s="56">
        <v>0</v>
      </c>
      <c r="I34" s="57">
        <v>0</v>
      </c>
      <c r="J34" s="57">
        <v>0</v>
      </c>
      <c r="K34" s="31"/>
    </row>
    <row r="35" spans="1:11" s="58" customFormat="1" x14ac:dyDescent="0.2">
      <c r="A35" s="52" t="s">
        <v>51</v>
      </c>
      <c r="B35" s="52" t="s">
        <v>6</v>
      </c>
      <c r="C35" s="53" t="s">
        <v>110</v>
      </c>
      <c r="D35" s="54">
        <v>0</v>
      </c>
      <c r="E35" s="55">
        <v>0</v>
      </c>
      <c r="F35" s="77">
        <f t="shared" si="0"/>
        <v>0</v>
      </c>
      <c r="G35" s="55">
        <v>0</v>
      </c>
      <c r="H35" s="56">
        <v>0</v>
      </c>
      <c r="I35" s="57">
        <v>0</v>
      </c>
      <c r="J35" s="57">
        <v>0</v>
      </c>
      <c r="K35" s="31"/>
    </row>
    <row r="36" spans="1:11" s="103" customFormat="1" x14ac:dyDescent="0.2">
      <c r="A36" s="95" t="s">
        <v>52</v>
      </c>
      <c r="B36" s="95" t="s">
        <v>53</v>
      </c>
      <c r="C36" s="96" t="s">
        <v>152</v>
      </c>
      <c r="D36" s="97">
        <v>0</v>
      </c>
      <c r="E36" s="98">
        <v>211790</v>
      </c>
      <c r="F36" s="99">
        <f t="shared" si="0"/>
        <v>63276</v>
      </c>
      <c r="G36" s="98">
        <v>275066</v>
      </c>
      <c r="H36" s="100">
        <v>0</v>
      </c>
      <c r="I36" s="101">
        <v>1</v>
      </c>
      <c r="J36" s="101">
        <v>0</v>
      </c>
      <c r="K36" s="102"/>
    </row>
    <row r="37" spans="1:11" s="103" customFormat="1" x14ac:dyDescent="0.2">
      <c r="A37" s="95" t="s">
        <v>52</v>
      </c>
      <c r="B37" s="95" t="s">
        <v>53</v>
      </c>
      <c r="C37" s="96" t="s">
        <v>151</v>
      </c>
      <c r="D37" s="97">
        <v>0</v>
      </c>
      <c r="E37" s="98">
        <v>245289</v>
      </c>
      <c r="F37" s="99">
        <f t="shared" ref="F37:F39" si="4">G37-SUM(D37:E37)</f>
        <v>76838</v>
      </c>
      <c r="G37" s="98">
        <v>322127</v>
      </c>
      <c r="H37" s="100">
        <v>0</v>
      </c>
      <c r="I37" s="101">
        <v>1</v>
      </c>
      <c r="J37" s="101">
        <v>0</v>
      </c>
      <c r="K37" s="102"/>
    </row>
    <row r="38" spans="1:11" s="103" customFormat="1" x14ac:dyDescent="0.2">
      <c r="A38" s="95" t="s">
        <v>52</v>
      </c>
      <c r="B38" s="95" t="s">
        <v>53</v>
      </c>
      <c r="C38" s="96" t="s">
        <v>135</v>
      </c>
      <c r="D38" s="97">
        <v>0</v>
      </c>
      <c r="E38" s="98">
        <v>216557</v>
      </c>
      <c r="F38" s="99">
        <f t="shared" si="4"/>
        <v>32818</v>
      </c>
      <c r="G38" s="98">
        <v>249375</v>
      </c>
      <c r="H38" s="100">
        <v>0</v>
      </c>
      <c r="I38" s="101">
        <v>1</v>
      </c>
      <c r="J38" s="101">
        <v>0</v>
      </c>
      <c r="K38" s="102"/>
    </row>
    <row r="39" spans="1:11" s="103" customFormat="1" x14ac:dyDescent="0.2">
      <c r="A39" s="95" t="s">
        <v>52</v>
      </c>
      <c r="B39" s="95" t="s">
        <v>53</v>
      </c>
      <c r="C39" s="96" t="s">
        <v>138</v>
      </c>
      <c r="D39" s="97">
        <v>0</v>
      </c>
      <c r="E39" s="98">
        <v>259159</v>
      </c>
      <c r="F39" s="99">
        <f t="shared" si="4"/>
        <v>68221</v>
      </c>
      <c r="G39" s="98">
        <v>327380</v>
      </c>
      <c r="H39" s="100">
        <v>0</v>
      </c>
      <c r="I39" s="101">
        <v>1</v>
      </c>
      <c r="J39" s="101">
        <v>0</v>
      </c>
      <c r="K39" s="102"/>
    </row>
    <row r="40" spans="1:11" s="94" customFormat="1" x14ac:dyDescent="0.2">
      <c r="A40" s="86" t="s">
        <v>54</v>
      </c>
      <c r="B40" s="86" t="s">
        <v>4</v>
      </c>
      <c r="C40" s="87" t="s">
        <v>139</v>
      </c>
      <c r="D40" s="88">
        <v>0</v>
      </c>
      <c r="E40" s="89">
        <v>165355</v>
      </c>
      <c r="F40" s="90">
        <f t="shared" si="0"/>
        <v>30944</v>
      </c>
      <c r="G40" s="89">
        <v>196299</v>
      </c>
      <c r="H40" s="91">
        <v>0</v>
      </c>
      <c r="I40" s="92">
        <v>1</v>
      </c>
      <c r="J40" s="92">
        <v>0</v>
      </c>
      <c r="K40" s="93" t="s">
        <v>153</v>
      </c>
    </row>
    <row r="41" spans="1:11" s="58" customFormat="1" x14ac:dyDescent="0.2">
      <c r="A41" s="52" t="s">
        <v>55</v>
      </c>
      <c r="B41" s="52" t="s">
        <v>56</v>
      </c>
      <c r="C41" s="53" t="s">
        <v>110</v>
      </c>
      <c r="D41" s="54">
        <v>0</v>
      </c>
      <c r="E41" s="55">
        <v>0</v>
      </c>
      <c r="F41" s="77">
        <f t="shared" si="0"/>
        <v>0</v>
      </c>
      <c r="G41" s="55">
        <v>0</v>
      </c>
      <c r="H41" s="56">
        <v>0</v>
      </c>
      <c r="I41" s="57">
        <v>0</v>
      </c>
      <c r="J41" s="57">
        <v>0</v>
      </c>
      <c r="K41" s="31"/>
    </row>
    <row r="42" spans="1:11" s="103" customFormat="1" x14ac:dyDescent="0.2">
      <c r="A42" s="95" t="s">
        <v>57</v>
      </c>
      <c r="B42" s="95" t="s">
        <v>58</v>
      </c>
      <c r="C42" s="96" t="s">
        <v>149</v>
      </c>
      <c r="D42" s="97">
        <v>0</v>
      </c>
      <c r="E42" s="98">
        <v>158921</v>
      </c>
      <c r="F42" s="99">
        <f t="shared" si="0"/>
        <v>62458</v>
      </c>
      <c r="G42" s="98">
        <v>221379</v>
      </c>
      <c r="H42" s="100">
        <v>0</v>
      </c>
      <c r="I42" s="101">
        <v>1</v>
      </c>
      <c r="J42" s="101">
        <v>0</v>
      </c>
      <c r="K42" s="102" t="s">
        <v>153</v>
      </c>
    </row>
    <row r="43" spans="1:11" s="58" customFormat="1" x14ac:dyDescent="0.2">
      <c r="A43" s="52" t="s">
        <v>59</v>
      </c>
      <c r="B43" s="52" t="s">
        <v>60</v>
      </c>
      <c r="C43" s="53" t="s">
        <v>110</v>
      </c>
      <c r="D43" s="54">
        <v>0</v>
      </c>
      <c r="E43" s="55">
        <v>0</v>
      </c>
      <c r="F43" s="77">
        <f t="shared" si="0"/>
        <v>0</v>
      </c>
      <c r="G43" s="55">
        <v>0</v>
      </c>
      <c r="H43" s="56">
        <v>0</v>
      </c>
      <c r="I43" s="57">
        <v>0</v>
      </c>
      <c r="J43" s="57">
        <v>0</v>
      </c>
      <c r="K43" s="31"/>
    </row>
    <row r="44" spans="1:11" s="58" customFormat="1" x14ac:dyDescent="0.2">
      <c r="A44" s="52" t="s">
        <v>61</v>
      </c>
      <c r="B44" s="52" t="s">
        <v>62</v>
      </c>
      <c r="C44" s="53" t="s">
        <v>110</v>
      </c>
      <c r="D44" s="54">
        <v>0</v>
      </c>
      <c r="E44" s="55">
        <v>0</v>
      </c>
      <c r="F44" s="77">
        <f t="shared" si="0"/>
        <v>0</v>
      </c>
      <c r="G44" s="55">
        <v>0</v>
      </c>
      <c r="H44" s="56">
        <v>0</v>
      </c>
      <c r="I44" s="57">
        <v>0</v>
      </c>
      <c r="J44" s="57">
        <v>0</v>
      </c>
      <c r="K44" s="31"/>
    </row>
    <row r="45" spans="1:11" s="58" customFormat="1" x14ac:dyDescent="0.2">
      <c r="A45" s="52" t="s">
        <v>63</v>
      </c>
      <c r="B45" s="52" t="s">
        <v>64</v>
      </c>
      <c r="C45" s="53" t="s">
        <v>110</v>
      </c>
      <c r="D45" s="54">
        <v>0</v>
      </c>
      <c r="E45" s="55">
        <v>0</v>
      </c>
      <c r="F45" s="77">
        <f t="shared" si="0"/>
        <v>0</v>
      </c>
      <c r="G45" s="55">
        <v>0</v>
      </c>
      <c r="H45" s="56">
        <v>0</v>
      </c>
      <c r="I45" s="57">
        <v>0</v>
      </c>
      <c r="J45" s="57">
        <v>0</v>
      </c>
      <c r="K45" s="31"/>
    </row>
    <row r="46" spans="1:11" s="58" customFormat="1" x14ac:dyDescent="0.2">
      <c r="A46" s="52" t="s">
        <v>65</v>
      </c>
      <c r="B46" s="52" t="s">
        <v>66</v>
      </c>
      <c r="C46" s="53" t="s">
        <v>110</v>
      </c>
      <c r="D46" s="54">
        <v>0</v>
      </c>
      <c r="E46" s="55">
        <v>0</v>
      </c>
      <c r="F46" s="77">
        <f t="shared" si="0"/>
        <v>0</v>
      </c>
      <c r="G46" s="55">
        <v>0</v>
      </c>
      <c r="H46" s="56">
        <v>0</v>
      </c>
      <c r="I46" s="57">
        <v>0</v>
      </c>
      <c r="J46" s="57">
        <v>0</v>
      </c>
      <c r="K46" s="31"/>
    </row>
    <row r="47" spans="1:11" s="58" customFormat="1" x14ac:dyDescent="0.2">
      <c r="A47" s="52" t="s">
        <v>67</v>
      </c>
      <c r="B47" s="52" t="s">
        <v>68</v>
      </c>
      <c r="C47" s="53" t="s">
        <v>110</v>
      </c>
      <c r="D47" s="54">
        <v>0</v>
      </c>
      <c r="E47" s="55">
        <v>0</v>
      </c>
      <c r="F47" s="77">
        <f t="shared" si="0"/>
        <v>0</v>
      </c>
      <c r="G47" s="55">
        <v>0</v>
      </c>
      <c r="H47" s="56">
        <v>0</v>
      </c>
      <c r="I47" s="57">
        <v>0</v>
      </c>
      <c r="J47" s="57">
        <v>0</v>
      </c>
      <c r="K47" s="31"/>
    </row>
    <row r="48" spans="1:11" s="58" customFormat="1" x14ac:dyDescent="0.2">
      <c r="A48" s="52" t="s">
        <v>69</v>
      </c>
      <c r="B48" s="52" t="s">
        <v>70</v>
      </c>
      <c r="C48" s="53" t="s">
        <v>110</v>
      </c>
      <c r="D48" s="54">
        <v>0</v>
      </c>
      <c r="E48" s="55">
        <v>0</v>
      </c>
      <c r="F48" s="77">
        <f t="shared" si="0"/>
        <v>0</v>
      </c>
      <c r="G48" s="55">
        <v>0</v>
      </c>
      <c r="H48" s="56">
        <v>0</v>
      </c>
      <c r="I48" s="57">
        <v>0</v>
      </c>
      <c r="J48" s="57">
        <v>0</v>
      </c>
      <c r="K48" s="31"/>
    </row>
    <row r="49" spans="1:11" s="58" customFormat="1" x14ac:dyDescent="0.2">
      <c r="A49" s="52" t="s">
        <v>71</v>
      </c>
      <c r="B49" s="52" t="s">
        <v>72</v>
      </c>
      <c r="C49" s="53" t="s">
        <v>110</v>
      </c>
      <c r="D49" s="54">
        <v>0</v>
      </c>
      <c r="E49" s="55">
        <v>0</v>
      </c>
      <c r="F49" s="77">
        <f t="shared" si="0"/>
        <v>0</v>
      </c>
      <c r="G49" s="55">
        <v>0</v>
      </c>
      <c r="H49" s="56">
        <v>0</v>
      </c>
      <c r="I49" s="57">
        <v>0</v>
      </c>
      <c r="J49" s="57">
        <v>0</v>
      </c>
      <c r="K49" s="31"/>
    </row>
    <row r="50" spans="1:11" s="103" customFormat="1" x14ac:dyDescent="0.2">
      <c r="A50" s="95" t="s">
        <v>73</v>
      </c>
      <c r="B50" s="95" t="s">
        <v>74</v>
      </c>
      <c r="C50" s="96" t="s">
        <v>136</v>
      </c>
      <c r="D50" s="97">
        <v>0</v>
      </c>
      <c r="E50" s="98">
        <v>160500</v>
      </c>
      <c r="F50" s="99">
        <f t="shared" si="0"/>
        <v>25825</v>
      </c>
      <c r="G50" s="98">
        <v>186325</v>
      </c>
      <c r="H50" s="100">
        <v>0</v>
      </c>
      <c r="I50" s="101">
        <v>1</v>
      </c>
      <c r="J50" s="101">
        <v>0</v>
      </c>
      <c r="K50" s="102" t="s">
        <v>153</v>
      </c>
    </row>
    <row r="51" spans="1:11" s="103" customFormat="1" x14ac:dyDescent="0.2">
      <c r="A51" s="95" t="s">
        <v>73</v>
      </c>
      <c r="B51" s="95" t="s">
        <v>74</v>
      </c>
      <c r="C51" s="96" t="s">
        <v>137</v>
      </c>
      <c r="D51" s="97">
        <v>0</v>
      </c>
      <c r="E51" s="98">
        <v>104293</v>
      </c>
      <c r="F51" s="99">
        <f t="shared" ref="F51:F55" si="5">G51-SUM(D51:E51)</f>
        <v>45247</v>
      </c>
      <c r="G51" s="98">
        <v>149540</v>
      </c>
      <c r="H51" s="100">
        <v>0</v>
      </c>
      <c r="I51" s="101">
        <v>1</v>
      </c>
      <c r="J51" s="101">
        <v>0</v>
      </c>
      <c r="K51" s="102" t="s">
        <v>153</v>
      </c>
    </row>
    <row r="52" spans="1:11" s="103" customFormat="1" x14ac:dyDescent="0.2">
      <c r="A52" s="95" t="s">
        <v>73</v>
      </c>
      <c r="B52" s="95" t="s">
        <v>74</v>
      </c>
      <c r="C52" s="96" t="s">
        <v>135</v>
      </c>
      <c r="D52" s="97">
        <v>0</v>
      </c>
      <c r="E52" s="98">
        <v>134125</v>
      </c>
      <c r="F52" s="99">
        <f t="shared" si="5"/>
        <v>30710</v>
      </c>
      <c r="G52" s="98">
        <v>164835</v>
      </c>
      <c r="H52" s="100">
        <v>0</v>
      </c>
      <c r="I52" s="101">
        <v>1</v>
      </c>
      <c r="J52" s="101">
        <v>0</v>
      </c>
      <c r="K52" s="102" t="s">
        <v>153</v>
      </c>
    </row>
    <row r="53" spans="1:11" s="103" customFormat="1" x14ac:dyDescent="0.2">
      <c r="A53" s="95" t="s">
        <v>73</v>
      </c>
      <c r="B53" s="95" t="s">
        <v>74</v>
      </c>
      <c r="C53" s="96" t="s">
        <v>138</v>
      </c>
      <c r="D53" s="97">
        <v>0</v>
      </c>
      <c r="E53" s="98">
        <v>170850</v>
      </c>
      <c r="F53" s="99">
        <f t="shared" si="5"/>
        <v>33918</v>
      </c>
      <c r="G53" s="98">
        <v>204768</v>
      </c>
      <c r="H53" s="100">
        <v>0</v>
      </c>
      <c r="I53" s="101">
        <v>1</v>
      </c>
      <c r="J53" s="101">
        <v>0</v>
      </c>
      <c r="K53" s="102" t="s">
        <v>153</v>
      </c>
    </row>
    <row r="54" spans="1:11" s="103" customFormat="1" x14ac:dyDescent="0.2">
      <c r="A54" s="95" t="s">
        <v>73</v>
      </c>
      <c r="B54" s="95" t="s">
        <v>74</v>
      </c>
      <c r="C54" s="96" t="s">
        <v>154</v>
      </c>
      <c r="D54" s="97">
        <v>0</v>
      </c>
      <c r="E54" s="98">
        <v>172815</v>
      </c>
      <c r="F54" s="99">
        <f t="shared" si="5"/>
        <v>35029</v>
      </c>
      <c r="G54" s="98">
        <v>207844</v>
      </c>
      <c r="H54" s="100">
        <v>0</v>
      </c>
      <c r="I54" s="101">
        <v>1</v>
      </c>
      <c r="J54" s="101">
        <v>0</v>
      </c>
      <c r="K54" s="102" t="s">
        <v>153</v>
      </c>
    </row>
    <row r="55" spans="1:11" s="103" customFormat="1" x14ac:dyDescent="0.2">
      <c r="A55" s="95" t="s">
        <v>73</v>
      </c>
      <c r="B55" s="95" t="s">
        <v>74</v>
      </c>
      <c r="C55" s="96" t="s">
        <v>155</v>
      </c>
      <c r="D55" s="97">
        <v>0</v>
      </c>
      <c r="E55" s="98">
        <v>159923</v>
      </c>
      <c r="F55" s="99">
        <f t="shared" si="5"/>
        <v>56349</v>
      </c>
      <c r="G55" s="98">
        <v>216272</v>
      </c>
      <c r="H55" s="100">
        <v>0</v>
      </c>
      <c r="I55" s="101">
        <v>1</v>
      </c>
      <c r="J55" s="101">
        <v>0</v>
      </c>
      <c r="K55" s="102" t="s">
        <v>153</v>
      </c>
    </row>
    <row r="56" spans="1:11" s="112" customFormat="1" x14ac:dyDescent="0.2">
      <c r="A56" s="104" t="s">
        <v>75</v>
      </c>
      <c r="B56" s="104" t="s">
        <v>2</v>
      </c>
      <c r="C56" s="105" t="s">
        <v>150</v>
      </c>
      <c r="D56" s="106">
        <v>187901</v>
      </c>
      <c r="E56" s="107">
        <v>0</v>
      </c>
      <c r="F56" s="108">
        <f t="shared" si="0"/>
        <v>-187901</v>
      </c>
      <c r="G56" s="107">
        <v>0</v>
      </c>
      <c r="H56" s="109">
        <v>1</v>
      </c>
      <c r="I56" s="110">
        <v>0</v>
      </c>
      <c r="J56" s="110">
        <v>0</v>
      </c>
      <c r="K56" s="111"/>
    </row>
    <row r="57" spans="1:11" s="58" customFormat="1" x14ac:dyDescent="0.2">
      <c r="A57" s="52" t="s">
        <v>76</v>
      </c>
      <c r="B57" s="52" t="s">
        <v>77</v>
      </c>
      <c r="C57" s="53" t="s">
        <v>110</v>
      </c>
      <c r="D57" s="54">
        <v>0</v>
      </c>
      <c r="E57" s="55">
        <v>0</v>
      </c>
      <c r="F57" s="77">
        <f t="shared" si="0"/>
        <v>0</v>
      </c>
      <c r="G57" s="55">
        <v>0</v>
      </c>
      <c r="H57" s="56">
        <v>0</v>
      </c>
      <c r="I57" s="57">
        <v>0</v>
      </c>
      <c r="J57" s="57">
        <v>0</v>
      </c>
      <c r="K57" s="31"/>
    </row>
    <row r="58" spans="1:11" s="58" customFormat="1" x14ac:dyDescent="0.2">
      <c r="A58" s="52" t="s">
        <v>78</v>
      </c>
      <c r="B58" s="52" t="s">
        <v>8</v>
      </c>
      <c r="C58" s="53" t="s">
        <v>110</v>
      </c>
      <c r="D58" s="54">
        <v>0</v>
      </c>
      <c r="E58" s="55">
        <v>0</v>
      </c>
      <c r="F58" s="77">
        <f t="shared" si="0"/>
        <v>0</v>
      </c>
      <c r="G58" s="55">
        <v>0</v>
      </c>
      <c r="H58" s="56">
        <v>0</v>
      </c>
      <c r="I58" s="57">
        <v>0</v>
      </c>
      <c r="J58" s="57">
        <v>0</v>
      </c>
      <c r="K58" s="31"/>
    </row>
    <row r="59" spans="1:11" s="58" customFormat="1" x14ac:dyDescent="0.2">
      <c r="A59" s="52" t="s">
        <v>79</v>
      </c>
      <c r="B59" s="52" t="s">
        <v>80</v>
      </c>
      <c r="C59" s="53" t="s">
        <v>110</v>
      </c>
      <c r="D59" s="54">
        <v>0</v>
      </c>
      <c r="E59" s="55">
        <v>0</v>
      </c>
      <c r="F59" s="77">
        <f t="shared" si="0"/>
        <v>0</v>
      </c>
      <c r="G59" s="55">
        <v>0</v>
      </c>
      <c r="H59" s="56">
        <v>0</v>
      </c>
      <c r="I59" s="57">
        <v>0</v>
      </c>
      <c r="J59" s="57">
        <v>0</v>
      </c>
      <c r="K59" s="31"/>
    </row>
    <row r="60" spans="1:11" s="58" customFormat="1" x14ac:dyDescent="0.2">
      <c r="A60" s="52" t="s">
        <v>81</v>
      </c>
      <c r="B60" s="52" t="s">
        <v>82</v>
      </c>
      <c r="C60" s="53" t="s">
        <v>110</v>
      </c>
      <c r="D60" s="54">
        <v>0</v>
      </c>
      <c r="E60" s="55">
        <v>0</v>
      </c>
      <c r="F60" s="77">
        <f t="shared" si="0"/>
        <v>0</v>
      </c>
      <c r="G60" s="55">
        <v>0</v>
      </c>
      <c r="H60" s="56">
        <v>0</v>
      </c>
      <c r="I60" s="57">
        <v>0</v>
      </c>
      <c r="J60" s="57">
        <v>0</v>
      </c>
      <c r="K60" s="31"/>
    </row>
    <row r="61" spans="1:11" s="103" customFormat="1" x14ac:dyDescent="0.2">
      <c r="A61" s="95" t="s">
        <v>83</v>
      </c>
      <c r="B61" s="95" t="s">
        <v>1</v>
      </c>
      <c r="C61" s="96" t="s">
        <v>157</v>
      </c>
      <c r="D61" s="97">
        <v>0</v>
      </c>
      <c r="E61" s="98">
        <v>231472</v>
      </c>
      <c r="F61" s="99">
        <f t="shared" si="0"/>
        <v>0</v>
      </c>
      <c r="G61" s="98">
        <v>231472</v>
      </c>
      <c r="H61" s="100">
        <v>0</v>
      </c>
      <c r="I61" s="101">
        <v>1</v>
      </c>
      <c r="J61" s="101">
        <v>0</v>
      </c>
      <c r="K61" s="102"/>
    </row>
    <row r="62" spans="1:11" s="58" customFormat="1" x14ac:dyDescent="0.2">
      <c r="A62" s="52" t="s">
        <v>84</v>
      </c>
      <c r="B62" s="52" t="s">
        <v>85</v>
      </c>
      <c r="C62" s="53" t="s">
        <v>110</v>
      </c>
      <c r="D62" s="54">
        <v>0</v>
      </c>
      <c r="E62" s="55">
        <v>0</v>
      </c>
      <c r="F62" s="77">
        <f t="shared" si="0"/>
        <v>0</v>
      </c>
      <c r="G62" s="55">
        <v>0</v>
      </c>
      <c r="H62" s="56">
        <v>0</v>
      </c>
      <c r="I62" s="57">
        <v>0</v>
      </c>
      <c r="J62" s="57">
        <v>0</v>
      </c>
      <c r="K62" s="31"/>
    </row>
    <row r="63" spans="1:11" s="58" customFormat="1" x14ac:dyDescent="0.2">
      <c r="A63" s="52" t="s">
        <v>86</v>
      </c>
      <c r="B63" s="52" t="s">
        <v>87</v>
      </c>
      <c r="C63" s="53" t="s">
        <v>110</v>
      </c>
      <c r="D63" s="54">
        <v>0</v>
      </c>
      <c r="E63" s="55">
        <v>0</v>
      </c>
      <c r="F63" s="77">
        <f t="shared" si="0"/>
        <v>0</v>
      </c>
      <c r="G63" s="55">
        <v>0</v>
      </c>
      <c r="H63" s="56">
        <v>0</v>
      </c>
      <c r="I63" s="57">
        <v>0</v>
      </c>
      <c r="J63" s="57">
        <v>0</v>
      </c>
      <c r="K63" s="31"/>
    </row>
    <row r="64" spans="1:11" s="58" customFormat="1" x14ac:dyDescent="0.2">
      <c r="A64" s="52" t="s">
        <v>88</v>
      </c>
      <c r="B64" s="52" t="s">
        <v>89</v>
      </c>
      <c r="C64" s="53" t="s">
        <v>110</v>
      </c>
      <c r="D64" s="54">
        <v>0</v>
      </c>
      <c r="E64" s="55">
        <v>0</v>
      </c>
      <c r="F64" s="77">
        <f t="shared" si="0"/>
        <v>0</v>
      </c>
      <c r="G64" s="55">
        <v>0</v>
      </c>
      <c r="H64" s="56">
        <v>0</v>
      </c>
      <c r="I64" s="57">
        <v>0</v>
      </c>
      <c r="J64" s="57">
        <v>0</v>
      </c>
      <c r="K64" s="31"/>
    </row>
    <row r="65" spans="1:11" s="58" customFormat="1" x14ac:dyDescent="0.2">
      <c r="A65" s="52" t="s">
        <v>90</v>
      </c>
      <c r="B65" s="52" t="s">
        <v>91</v>
      </c>
      <c r="C65" s="53" t="s">
        <v>110</v>
      </c>
      <c r="D65" s="54">
        <v>0</v>
      </c>
      <c r="E65" s="55">
        <v>0</v>
      </c>
      <c r="F65" s="77">
        <f t="shared" si="0"/>
        <v>0</v>
      </c>
      <c r="G65" s="55">
        <v>0</v>
      </c>
      <c r="H65" s="56">
        <v>0</v>
      </c>
      <c r="I65" s="57">
        <v>0</v>
      </c>
      <c r="J65" s="57">
        <v>0</v>
      </c>
      <c r="K65" s="31"/>
    </row>
    <row r="66" spans="1:11" s="103" customFormat="1" x14ac:dyDescent="0.2">
      <c r="A66" s="95" t="s">
        <v>92</v>
      </c>
      <c r="B66" s="95" t="s">
        <v>5</v>
      </c>
      <c r="C66" s="96" t="s">
        <v>156</v>
      </c>
      <c r="D66" s="97">
        <v>0</v>
      </c>
      <c r="E66" s="98">
        <v>136256</v>
      </c>
      <c r="F66" s="99">
        <f t="shared" si="0"/>
        <v>16745</v>
      </c>
      <c r="G66" s="98">
        <v>153001</v>
      </c>
      <c r="H66" s="100">
        <v>0</v>
      </c>
      <c r="I66" s="101">
        <v>1</v>
      </c>
      <c r="J66" s="101">
        <v>0</v>
      </c>
      <c r="K66" s="102"/>
    </row>
    <row r="67" spans="1:11" s="103" customFormat="1" x14ac:dyDescent="0.2">
      <c r="A67" s="95" t="s">
        <v>92</v>
      </c>
      <c r="B67" s="95" t="s">
        <v>5</v>
      </c>
      <c r="C67" s="96" t="s">
        <v>140</v>
      </c>
      <c r="D67" s="97">
        <v>0</v>
      </c>
      <c r="E67" s="98">
        <v>139038</v>
      </c>
      <c r="F67" s="99">
        <f t="shared" ref="F67:F69" si="6">G67-SUM(D67:E67)</f>
        <v>32925</v>
      </c>
      <c r="G67" s="98">
        <v>171963</v>
      </c>
      <c r="H67" s="100">
        <v>0</v>
      </c>
      <c r="I67" s="101">
        <v>1</v>
      </c>
      <c r="J67" s="101">
        <v>0</v>
      </c>
      <c r="K67" s="102"/>
    </row>
    <row r="68" spans="1:11" s="103" customFormat="1" x14ac:dyDescent="0.2">
      <c r="A68" s="95" t="s">
        <v>92</v>
      </c>
      <c r="B68" s="95" t="s">
        <v>5</v>
      </c>
      <c r="C68" s="96" t="s">
        <v>158</v>
      </c>
      <c r="D68" s="97">
        <v>0</v>
      </c>
      <c r="E68" s="98">
        <v>117494</v>
      </c>
      <c r="F68" s="99">
        <f t="shared" si="6"/>
        <v>21732</v>
      </c>
      <c r="G68" s="98">
        <v>139226</v>
      </c>
      <c r="H68" s="100">
        <v>0</v>
      </c>
      <c r="I68" s="101">
        <v>1</v>
      </c>
      <c r="J68" s="101">
        <v>0</v>
      </c>
      <c r="K68" s="102"/>
    </row>
    <row r="69" spans="1:11" s="103" customFormat="1" x14ac:dyDescent="0.2">
      <c r="A69" s="95" t="s">
        <v>92</v>
      </c>
      <c r="B69" s="95" t="s">
        <v>5</v>
      </c>
      <c r="C69" s="96" t="s">
        <v>159</v>
      </c>
      <c r="D69" s="97">
        <v>0</v>
      </c>
      <c r="E69" s="98">
        <v>166784</v>
      </c>
      <c r="F69" s="99">
        <f t="shared" si="6"/>
        <v>16390</v>
      </c>
      <c r="G69" s="98">
        <v>183174</v>
      </c>
      <c r="H69" s="100">
        <v>0</v>
      </c>
      <c r="I69" s="101">
        <v>1</v>
      </c>
      <c r="J69" s="101">
        <v>0</v>
      </c>
      <c r="K69" s="102"/>
    </row>
    <row r="70" spans="1:11" s="58" customFormat="1" x14ac:dyDescent="0.2">
      <c r="A70" s="52" t="s">
        <v>93</v>
      </c>
      <c r="B70" s="52" t="s">
        <v>94</v>
      </c>
      <c r="C70" s="53" t="s">
        <v>110</v>
      </c>
      <c r="D70" s="54">
        <v>0</v>
      </c>
      <c r="E70" s="55">
        <v>0</v>
      </c>
      <c r="F70" s="77">
        <f t="shared" si="0"/>
        <v>0</v>
      </c>
      <c r="G70" s="55">
        <v>0</v>
      </c>
      <c r="H70" s="56">
        <v>0</v>
      </c>
      <c r="I70" s="57">
        <v>0</v>
      </c>
      <c r="J70" s="57">
        <v>0</v>
      </c>
      <c r="K70" s="31"/>
    </row>
    <row r="71" spans="1:11" s="58" customFormat="1" x14ac:dyDescent="0.2">
      <c r="A71" s="52" t="s">
        <v>95</v>
      </c>
      <c r="B71" s="52" t="s">
        <v>96</v>
      </c>
      <c r="C71" s="53" t="s">
        <v>110</v>
      </c>
      <c r="D71" s="54">
        <v>0</v>
      </c>
      <c r="E71" s="55">
        <v>0</v>
      </c>
      <c r="F71" s="77">
        <f t="shared" si="0"/>
        <v>0</v>
      </c>
      <c r="G71" s="55">
        <v>0</v>
      </c>
      <c r="H71" s="56">
        <v>0</v>
      </c>
      <c r="I71" s="57">
        <v>0</v>
      </c>
      <c r="J71" s="57">
        <v>0</v>
      </c>
      <c r="K71" s="31"/>
    </row>
    <row r="72" spans="1:11" s="103" customFormat="1" x14ac:dyDescent="0.2">
      <c r="A72" s="95" t="s">
        <v>97</v>
      </c>
      <c r="B72" s="95" t="s">
        <v>7</v>
      </c>
      <c r="C72" s="96" t="s">
        <v>150</v>
      </c>
      <c r="D72" s="97">
        <v>0</v>
      </c>
      <c r="E72" s="98">
        <v>198615</v>
      </c>
      <c r="F72" s="99">
        <f t="shared" si="0"/>
        <v>19107</v>
      </c>
      <c r="G72" s="98">
        <v>217722</v>
      </c>
      <c r="H72" s="100">
        <v>0</v>
      </c>
      <c r="I72" s="101">
        <v>1</v>
      </c>
      <c r="J72" s="101">
        <v>0</v>
      </c>
      <c r="K72" s="102"/>
    </row>
    <row r="73" spans="1:11" s="112" customFormat="1" x14ac:dyDescent="0.2">
      <c r="A73" s="104" t="s">
        <v>98</v>
      </c>
      <c r="B73" s="104" t="s">
        <v>99</v>
      </c>
      <c r="C73" s="105" t="s">
        <v>149</v>
      </c>
      <c r="D73" s="106">
        <v>0</v>
      </c>
      <c r="E73" s="107">
        <v>210187</v>
      </c>
      <c r="F73" s="108">
        <f t="shared" si="0"/>
        <v>84646</v>
      </c>
      <c r="G73" s="107">
        <v>294833</v>
      </c>
      <c r="H73" s="109">
        <v>0</v>
      </c>
      <c r="I73" s="110">
        <v>1</v>
      </c>
      <c r="J73" s="110">
        <v>0</v>
      </c>
      <c r="K73" s="111"/>
    </row>
    <row r="74" spans="1:11" s="112" customFormat="1" x14ac:dyDescent="0.2">
      <c r="A74" s="104" t="s">
        <v>98</v>
      </c>
      <c r="B74" s="104" t="s">
        <v>99</v>
      </c>
      <c r="C74" s="105" t="s">
        <v>156</v>
      </c>
      <c r="D74" s="106">
        <v>0</v>
      </c>
      <c r="E74" s="107">
        <v>240567</v>
      </c>
      <c r="F74" s="108">
        <f t="shared" ref="F74" si="7">G74-SUM(D74:E74)</f>
        <v>0</v>
      </c>
      <c r="G74" s="107">
        <v>240567</v>
      </c>
      <c r="H74" s="109">
        <v>0</v>
      </c>
      <c r="I74" s="110">
        <v>1</v>
      </c>
      <c r="J74" s="110">
        <v>0</v>
      </c>
      <c r="K74" s="111"/>
    </row>
    <row r="75" spans="1:11" s="58" customFormat="1" x14ac:dyDescent="0.2">
      <c r="A75" s="52" t="s">
        <v>100</v>
      </c>
      <c r="B75" s="52" t="s">
        <v>101</v>
      </c>
      <c r="C75" s="53" t="s">
        <v>110</v>
      </c>
      <c r="D75" s="54">
        <v>0</v>
      </c>
      <c r="E75" s="55">
        <v>0</v>
      </c>
      <c r="F75" s="77">
        <f t="shared" si="0"/>
        <v>0</v>
      </c>
      <c r="G75" s="55">
        <v>0</v>
      </c>
      <c r="H75" s="56">
        <v>0</v>
      </c>
      <c r="I75" s="57">
        <v>0</v>
      </c>
      <c r="J75" s="57">
        <v>0</v>
      </c>
      <c r="K75" s="31"/>
    </row>
    <row r="76" spans="1:11" s="103" customFormat="1" x14ac:dyDescent="0.2">
      <c r="A76" s="95" t="s">
        <v>102</v>
      </c>
      <c r="B76" s="95" t="s">
        <v>11</v>
      </c>
      <c r="C76" s="96" t="s">
        <v>149</v>
      </c>
      <c r="D76" s="97">
        <v>0</v>
      </c>
      <c r="E76" s="98">
        <v>309116</v>
      </c>
      <c r="F76" s="99">
        <f t="shared" si="0"/>
        <v>8179</v>
      </c>
      <c r="G76" s="98">
        <v>317295</v>
      </c>
      <c r="H76" s="100">
        <v>0</v>
      </c>
      <c r="I76" s="101">
        <v>1</v>
      </c>
      <c r="J76" s="101">
        <v>0</v>
      </c>
      <c r="K76" s="102"/>
    </row>
    <row r="77" spans="1:11" s="58" customFormat="1" x14ac:dyDescent="0.2">
      <c r="A77" s="52" t="s">
        <v>103</v>
      </c>
      <c r="B77" s="52" t="s">
        <v>104</v>
      </c>
      <c r="C77" s="53" t="s">
        <v>110</v>
      </c>
      <c r="D77" s="54">
        <v>0</v>
      </c>
      <c r="E77" s="55">
        <v>0</v>
      </c>
      <c r="F77" s="77">
        <f t="shared" si="0"/>
        <v>0</v>
      </c>
      <c r="G77" s="55">
        <v>0</v>
      </c>
      <c r="H77" s="56">
        <v>0</v>
      </c>
      <c r="I77" s="57">
        <v>0</v>
      </c>
      <c r="J77" s="57">
        <v>0</v>
      </c>
      <c r="K77" s="31"/>
    </row>
    <row r="79" spans="1:11" s="2" customFormat="1" x14ac:dyDescent="0.2">
      <c r="A79" s="5" t="s">
        <v>13</v>
      </c>
      <c r="B79" s="5"/>
      <c r="C79" s="30"/>
      <c r="D79" s="35">
        <f t="shared" ref="D79:J79" si="8">SUM(D3:D77)</f>
        <v>556838</v>
      </c>
      <c r="E79" s="34">
        <f t="shared" si="8"/>
        <v>6277554</v>
      </c>
      <c r="F79" s="71">
        <f t="shared" si="8"/>
        <v>843826</v>
      </c>
      <c r="G79" s="34">
        <f t="shared" si="8"/>
        <v>7678218</v>
      </c>
      <c r="H79" s="30">
        <f t="shared" si="8"/>
        <v>3</v>
      </c>
      <c r="I79" s="5">
        <f t="shared" si="8"/>
        <v>38</v>
      </c>
      <c r="J79" s="5">
        <f t="shared" si="8"/>
        <v>0</v>
      </c>
      <c r="K79" s="30"/>
    </row>
    <row r="81" spans="3:3" x14ac:dyDescent="0.2">
      <c r="C81" s="59"/>
    </row>
    <row r="82" spans="3:3" x14ac:dyDescent="0.2">
      <c r="C82" s="59"/>
    </row>
  </sheetData>
  <sheetProtection sheet="1" objects="1" scenarios="1"/>
  <autoFilter ref="A2:J7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6"/>
  <sheetViews>
    <sheetView topLeftCell="A2" workbookViewId="0">
      <selection activeCell="C4" sqref="C4:E53"/>
    </sheetView>
  </sheetViews>
  <sheetFormatPr baseColWidth="10" defaultRowHeight="16" x14ac:dyDescent="0.2"/>
  <cols>
    <col min="1" max="1" width="15.83203125" bestFit="1" customWidth="1"/>
    <col min="2" max="2" width="5.6640625" bestFit="1" customWidth="1"/>
    <col min="3" max="3" width="16.83203125" style="3" bestFit="1" customWidth="1"/>
    <col min="4" max="4" width="11.6640625" bestFit="1" customWidth="1"/>
    <col min="5" max="5" width="12.33203125" bestFit="1" customWidth="1"/>
    <col min="6" max="6" width="5.83203125" customWidth="1"/>
  </cols>
  <sheetData>
    <row r="3" spans="1:6" x14ac:dyDescent="0.2">
      <c r="A3" s="46" t="s">
        <v>0</v>
      </c>
      <c r="B3" s="46" t="s">
        <v>105</v>
      </c>
      <c r="C3" s="3" t="s">
        <v>120</v>
      </c>
      <c r="D3" t="s">
        <v>122</v>
      </c>
      <c r="E3" t="s">
        <v>123</v>
      </c>
    </row>
    <row r="4" spans="1:6" x14ac:dyDescent="0.2">
      <c r="A4" t="s">
        <v>17</v>
      </c>
      <c r="B4" t="s">
        <v>18</v>
      </c>
      <c r="C4" s="3">
        <v>189163</v>
      </c>
      <c r="D4" s="47">
        <v>0</v>
      </c>
      <c r="E4" s="47">
        <v>1</v>
      </c>
      <c r="F4" s="47"/>
    </row>
    <row r="5" spans="1:6" x14ac:dyDescent="0.2">
      <c r="A5" t="s">
        <v>19</v>
      </c>
      <c r="B5" t="s">
        <v>20</v>
      </c>
      <c r="C5" s="3">
        <v>0</v>
      </c>
      <c r="D5" s="47">
        <v>0</v>
      </c>
      <c r="E5" s="47">
        <v>0</v>
      </c>
      <c r="F5" s="47"/>
    </row>
    <row r="6" spans="1:6" x14ac:dyDescent="0.2">
      <c r="A6" t="s">
        <v>21</v>
      </c>
      <c r="B6" t="s">
        <v>3</v>
      </c>
      <c r="C6" s="3">
        <v>132051</v>
      </c>
      <c r="D6" s="47">
        <v>0</v>
      </c>
      <c r="E6" s="47">
        <v>1</v>
      </c>
      <c r="F6" s="47"/>
    </row>
    <row r="7" spans="1:6" x14ac:dyDescent="0.2">
      <c r="A7" t="s">
        <v>22</v>
      </c>
      <c r="B7" t="s">
        <v>23</v>
      </c>
      <c r="C7" s="3">
        <v>0</v>
      </c>
      <c r="D7" s="47">
        <v>0</v>
      </c>
      <c r="E7" s="47">
        <v>0</v>
      </c>
      <c r="F7" s="47"/>
    </row>
    <row r="8" spans="1:6" x14ac:dyDescent="0.2">
      <c r="A8" t="s">
        <v>24</v>
      </c>
      <c r="B8" t="s">
        <v>25</v>
      </c>
      <c r="C8" s="3">
        <v>1773613</v>
      </c>
      <c r="D8" s="47">
        <v>1</v>
      </c>
      <c r="E8" s="47">
        <v>8</v>
      </c>
      <c r="F8" s="47"/>
    </row>
    <row r="9" spans="1:6" x14ac:dyDescent="0.2">
      <c r="A9" t="s">
        <v>26</v>
      </c>
      <c r="B9" t="s">
        <v>27</v>
      </c>
      <c r="C9" s="3">
        <v>0</v>
      </c>
      <c r="D9" s="47">
        <v>0</v>
      </c>
      <c r="E9" s="47">
        <v>0</v>
      </c>
      <c r="F9" s="47"/>
    </row>
    <row r="10" spans="1:6" x14ac:dyDescent="0.2">
      <c r="A10" t="s">
        <v>28</v>
      </c>
      <c r="B10" t="s">
        <v>29</v>
      </c>
      <c r="C10" s="3">
        <v>0</v>
      </c>
      <c r="D10" s="47">
        <v>0</v>
      </c>
      <c r="E10" s="47">
        <v>0</v>
      </c>
      <c r="F10" s="47"/>
    </row>
    <row r="11" spans="1:6" x14ac:dyDescent="0.2">
      <c r="A11" t="s">
        <v>30</v>
      </c>
      <c r="B11" t="s">
        <v>31</v>
      </c>
      <c r="C11" s="3">
        <v>0</v>
      </c>
      <c r="D11" s="47">
        <v>0</v>
      </c>
      <c r="E11" s="47">
        <v>0</v>
      </c>
      <c r="F11" s="47"/>
    </row>
    <row r="12" spans="1:6" x14ac:dyDescent="0.2">
      <c r="A12" t="s">
        <v>32</v>
      </c>
      <c r="B12" t="s">
        <v>10</v>
      </c>
      <c r="C12" s="3">
        <v>202824</v>
      </c>
      <c r="D12" s="47">
        <v>0</v>
      </c>
      <c r="E12" s="47">
        <v>5</v>
      </c>
      <c r="F12" s="47"/>
    </row>
    <row r="13" spans="1:6" x14ac:dyDescent="0.2">
      <c r="A13" t="s">
        <v>33</v>
      </c>
      <c r="B13" t="s">
        <v>34</v>
      </c>
      <c r="C13" s="3">
        <v>474122</v>
      </c>
      <c r="D13" s="47">
        <v>1</v>
      </c>
      <c r="E13" s="47">
        <v>1</v>
      </c>
      <c r="F13" s="47"/>
    </row>
    <row r="14" spans="1:6" x14ac:dyDescent="0.2">
      <c r="A14" t="s">
        <v>35</v>
      </c>
      <c r="B14" t="s">
        <v>36</v>
      </c>
      <c r="C14" s="3">
        <v>0</v>
      </c>
      <c r="D14" s="47">
        <v>0</v>
      </c>
      <c r="E14" s="47">
        <v>0</v>
      </c>
      <c r="F14" s="47"/>
    </row>
    <row r="15" spans="1:6" x14ac:dyDescent="0.2">
      <c r="A15" t="s">
        <v>37</v>
      </c>
      <c r="B15" t="s">
        <v>38</v>
      </c>
      <c r="C15" s="3">
        <v>0</v>
      </c>
      <c r="D15" s="47">
        <v>0</v>
      </c>
      <c r="E15" s="47">
        <v>0</v>
      </c>
      <c r="F15" s="47"/>
    </row>
    <row r="16" spans="1:6" x14ac:dyDescent="0.2">
      <c r="A16" t="s">
        <v>39</v>
      </c>
      <c r="B16" t="s">
        <v>9</v>
      </c>
      <c r="C16" s="3">
        <v>0</v>
      </c>
      <c r="D16" s="47">
        <v>0</v>
      </c>
      <c r="E16" s="47">
        <v>0</v>
      </c>
      <c r="F16" s="47"/>
    </row>
    <row r="17" spans="1:6" x14ac:dyDescent="0.2">
      <c r="A17" t="s">
        <v>40</v>
      </c>
      <c r="B17" t="s">
        <v>12</v>
      </c>
      <c r="C17" s="3">
        <v>0</v>
      </c>
      <c r="D17" s="47">
        <v>0</v>
      </c>
      <c r="E17" s="47">
        <v>0</v>
      </c>
      <c r="F17" s="47"/>
    </row>
    <row r="18" spans="1:6" x14ac:dyDescent="0.2">
      <c r="A18" t="s">
        <v>41</v>
      </c>
      <c r="B18" t="s">
        <v>42</v>
      </c>
      <c r="C18" s="3">
        <v>0</v>
      </c>
      <c r="D18" s="47">
        <v>0</v>
      </c>
      <c r="E18" s="47">
        <v>0</v>
      </c>
      <c r="F18" s="47"/>
    </row>
    <row r="19" spans="1:6" x14ac:dyDescent="0.2">
      <c r="A19" t="s">
        <v>43</v>
      </c>
      <c r="B19" t="s">
        <v>44</v>
      </c>
      <c r="C19" s="3">
        <v>0</v>
      </c>
      <c r="D19" s="47">
        <v>0</v>
      </c>
      <c r="E19" s="47">
        <v>0</v>
      </c>
      <c r="F19" s="47"/>
    </row>
    <row r="20" spans="1:6" x14ac:dyDescent="0.2">
      <c r="A20" t="s">
        <v>45</v>
      </c>
      <c r="B20" t="s">
        <v>46</v>
      </c>
      <c r="C20" s="3">
        <v>0</v>
      </c>
      <c r="D20" s="47">
        <v>0</v>
      </c>
      <c r="E20" s="47">
        <v>0</v>
      </c>
      <c r="F20" s="47"/>
    </row>
    <row r="21" spans="1:6" x14ac:dyDescent="0.2">
      <c r="A21" t="s">
        <v>47</v>
      </c>
      <c r="B21" t="s">
        <v>48</v>
      </c>
      <c r="C21" s="3">
        <v>235982</v>
      </c>
      <c r="D21" s="47">
        <v>0</v>
      </c>
      <c r="E21" s="47">
        <v>1</v>
      </c>
      <c r="F21" s="47"/>
    </row>
    <row r="22" spans="1:6" x14ac:dyDescent="0.2">
      <c r="A22" t="s">
        <v>49</v>
      </c>
      <c r="B22" t="s">
        <v>50</v>
      </c>
      <c r="C22" s="3">
        <v>0</v>
      </c>
      <c r="D22" s="47">
        <v>0</v>
      </c>
      <c r="E22" s="47">
        <v>0</v>
      </c>
      <c r="F22" s="47"/>
    </row>
    <row r="23" spans="1:6" x14ac:dyDescent="0.2">
      <c r="A23" t="s">
        <v>51</v>
      </c>
      <c r="B23" t="s">
        <v>6</v>
      </c>
      <c r="C23" s="3">
        <v>0</v>
      </c>
      <c r="D23" s="47">
        <v>0</v>
      </c>
      <c r="E23" s="47">
        <v>0</v>
      </c>
      <c r="F23" s="47"/>
    </row>
    <row r="24" spans="1:6" x14ac:dyDescent="0.2">
      <c r="A24" t="s">
        <v>52</v>
      </c>
      <c r="B24" t="s">
        <v>53</v>
      </c>
      <c r="C24" s="3">
        <v>1173948</v>
      </c>
      <c r="D24" s="47">
        <v>0</v>
      </c>
      <c r="E24" s="47">
        <v>4</v>
      </c>
      <c r="F24" s="47"/>
    </row>
    <row r="25" spans="1:6" x14ac:dyDescent="0.2">
      <c r="A25" t="s">
        <v>54</v>
      </c>
      <c r="B25" t="s">
        <v>4</v>
      </c>
      <c r="C25" s="3">
        <v>196299</v>
      </c>
      <c r="D25" s="47">
        <v>0</v>
      </c>
      <c r="E25" s="47">
        <v>0</v>
      </c>
      <c r="F25" s="47"/>
    </row>
    <row r="26" spans="1:6" x14ac:dyDescent="0.2">
      <c r="A26" t="s">
        <v>55</v>
      </c>
      <c r="B26" t="s">
        <v>56</v>
      </c>
      <c r="C26" s="3">
        <v>0</v>
      </c>
      <c r="D26" s="47">
        <v>0</v>
      </c>
      <c r="E26" s="47">
        <v>0</v>
      </c>
      <c r="F26" s="47"/>
    </row>
    <row r="27" spans="1:6" x14ac:dyDescent="0.2">
      <c r="A27" t="s">
        <v>57</v>
      </c>
      <c r="B27" t="s">
        <v>58</v>
      </c>
      <c r="C27" s="3">
        <v>221379</v>
      </c>
      <c r="D27" s="47">
        <v>0</v>
      </c>
      <c r="E27" s="47">
        <v>1</v>
      </c>
      <c r="F27" s="47"/>
    </row>
    <row r="28" spans="1:6" x14ac:dyDescent="0.2">
      <c r="A28" t="s">
        <v>59</v>
      </c>
      <c r="B28" t="s">
        <v>60</v>
      </c>
      <c r="C28" s="3">
        <v>0</v>
      </c>
      <c r="D28" s="47">
        <v>0</v>
      </c>
      <c r="E28" s="47">
        <v>0</v>
      </c>
      <c r="F28" s="47"/>
    </row>
    <row r="29" spans="1:6" x14ac:dyDescent="0.2">
      <c r="A29" t="s">
        <v>61</v>
      </c>
      <c r="B29" t="s">
        <v>62</v>
      </c>
      <c r="C29" s="3">
        <v>0</v>
      </c>
      <c r="D29" s="47">
        <v>0</v>
      </c>
      <c r="E29" s="47">
        <v>0</v>
      </c>
      <c r="F29" s="47"/>
    </row>
    <row r="30" spans="1:6" x14ac:dyDescent="0.2">
      <c r="A30" t="s">
        <v>63</v>
      </c>
      <c r="B30" t="s">
        <v>64</v>
      </c>
      <c r="C30" s="3">
        <v>0</v>
      </c>
      <c r="D30" s="47">
        <v>0</v>
      </c>
      <c r="E30" s="47">
        <v>0</v>
      </c>
      <c r="F30" s="47"/>
    </row>
    <row r="31" spans="1:6" x14ac:dyDescent="0.2">
      <c r="A31" t="s">
        <v>65</v>
      </c>
      <c r="B31" t="s">
        <v>66</v>
      </c>
      <c r="C31" s="3">
        <v>0</v>
      </c>
      <c r="D31" s="47">
        <v>0</v>
      </c>
      <c r="E31" s="47">
        <v>0</v>
      </c>
      <c r="F31" s="47"/>
    </row>
    <row r="32" spans="1:6" x14ac:dyDescent="0.2">
      <c r="A32" t="s">
        <v>67</v>
      </c>
      <c r="B32" t="s">
        <v>68</v>
      </c>
      <c r="C32" s="3">
        <v>0</v>
      </c>
      <c r="D32" s="47">
        <v>0</v>
      </c>
      <c r="E32" s="47">
        <v>0</v>
      </c>
      <c r="F32" s="47"/>
    </row>
    <row r="33" spans="1:6" x14ac:dyDescent="0.2">
      <c r="A33" t="s">
        <v>69</v>
      </c>
      <c r="B33" t="s">
        <v>70</v>
      </c>
      <c r="C33" s="3">
        <v>0</v>
      </c>
      <c r="D33" s="47">
        <v>0</v>
      </c>
      <c r="E33" s="47">
        <v>0</v>
      </c>
      <c r="F33" s="47"/>
    </row>
    <row r="34" spans="1:6" x14ac:dyDescent="0.2">
      <c r="A34" t="s">
        <v>71</v>
      </c>
      <c r="B34" t="s">
        <v>72</v>
      </c>
      <c r="C34" s="3">
        <v>0</v>
      </c>
      <c r="D34" s="47">
        <v>0</v>
      </c>
      <c r="E34" s="47">
        <v>0</v>
      </c>
      <c r="F34" s="47"/>
    </row>
    <row r="35" spans="1:6" x14ac:dyDescent="0.2">
      <c r="A35" t="s">
        <v>73</v>
      </c>
      <c r="B35" t="s">
        <v>74</v>
      </c>
      <c r="C35" s="3">
        <v>1129584</v>
      </c>
      <c r="D35" s="47">
        <v>0</v>
      </c>
      <c r="E35" s="47">
        <v>6</v>
      </c>
      <c r="F35" s="47"/>
    </row>
    <row r="36" spans="1:6" x14ac:dyDescent="0.2">
      <c r="A36" t="s">
        <v>75</v>
      </c>
      <c r="B36" t="s">
        <v>2</v>
      </c>
      <c r="C36" s="3">
        <v>0</v>
      </c>
      <c r="D36" s="47">
        <v>1</v>
      </c>
      <c r="E36" s="47">
        <v>0</v>
      </c>
      <c r="F36" s="47"/>
    </row>
    <row r="37" spans="1:6" x14ac:dyDescent="0.2">
      <c r="A37" t="s">
        <v>76</v>
      </c>
      <c r="B37" t="s">
        <v>77</v>
      </c>
      <c r="C37" s="3">
        <v>0</v>
      </c>
      <c r="D37" s="47">
        <v>0</v>
      </c>
      <c r="E37" s="47">
        <v>0</v>
      </c>
      <c r="F37" s="47"/>
    </row>
    <row r="38" spans="1:6" x14ac:dyDescent="0.2">
      <c r="A38" t="s">
        <v>78</v>
      </c>
      <c r="B38" t="s">
        <v>8</v>
      </c>
      <c r="C38" s="3">
        <v>0</v>
      </c>
      <c r="D38" s="47">
        <v>0</v>
      </c>
      <c r="E38" s="47">
        <v>0</v>
      </c>
      <c r="F38" s="47"/>
    </row>
    <row r="39" spans="1:6" x14ac:dyDescent="0.2">
      <c r="A39" t="s">
        <v>79</v>
      </c>
      <c r="B39" t="s">
        <v>80</v>
      </c>
      <c r="C39" s="3">
        <v>0</v>
      </c>
      <c r="D39" s="47">
        <v>0</v>
      </c>
      <c r="E39" s="47">
        <v>0</v>
      </c>
      <c r="F39" s="47"/>
    </row>
    <row r="40" spans="1:6" x14ac:dyDescent="0.2">
      <c r="A40" t="s">
        <v>81</v>
      </c>
      <c r="B40" t="s">
        <v>82</v>
      </c>
      <c r="C40" s="3">
        <v>0</v>
      </c>
      <c r="D40" s="47">
        <v>0</v>
      </c>
      <c r="E40" s="47">
        <v>0</v>
      </c>
      <c r="F40" s="47"/>
    </row>
    <row r="41" spans="1:6" x14ac:dyDescent="0.2">
      <c r="A41" t="s">
        <v>83</v>
      </c>
      <c r="B41" t="s">
        <v>1</v>
      </c>
      <c r="C41" s="3">
        <v>231472</v>
      </c>
      <c r="D41" s="47">
        <v>0</v>
      </c>
      <c r="E41" s="47">
        <v>1</v>
      </c>
      <c r="F41" s="47"/>
    </row>
    <row r="42" spans="1:6" x14ac:dyDescent="0.2">
      <c r="A42" t="s">
        <v>84</v>
      </c>
      <c r="B42" t="s">
        <v>85</v>
      </c>
      <c r="C42" s="3">
        <v>0</v>
      </c>
      <c r="D42" s="47">
        <v>0</v>
      </c>
      <c r="E42" s="47">
        <v>0</v>
      </c>
      <c r="F42" s="47"/>
    </row>
    <row r="43" spans="1:6" x14ac:dyDescent="0.2">
      <c r="A43" t="s">
        <v>86</v>
      </c>
      <c r="B43" t="s">
        <v>87</v>
      </c>
      <c r="C43" s="3">
        <v>0</v>
      </c>
      <c r="D43" s="47">
        <v>0</v>
      </c>
      <c r="E43" s="47">
        <v>0</v>
      </c>
      <c r="F43" s="47"/>
    </row>
    <row r="44" spans="1:6" x14ac:dyDescent="0.2">
      <c r="A44" t="s">
        <v>88</v>
      </c>
      <c r="B44" t="s">
        <v>89</v>
      </c>
      <c r="C44" s="3">
        <v>0</v>
      </c>
      <c r="D44" s="47">
        <v>0</v>
      </c>
      <c r="E44" s="47">
        <v>0</v>
      </c>
      <c r="F44" s="47"/>
    </row>
    <row r="45" spans="1:6" x14ac:dyDescent="0.2">
      <c r="A45" t="s">
        <v>90</v>
      </c>
      <c r="B45" t="s">
        <v>91</v>
      </c>
      <c r="C45" s="3">
        <v>0</v>
      </c>
      <c r="D45" s="47">
        <v>0</v>
      </c>
      <c r="E45" s="47">
        <v>0</v>
      </c>
      <c r="F45" s="47"/>
    </row>
    <row r="46" spans="1:6" x14ac:dyDescent="0.2">
      <c r="A46" t="s">
        <v>92</v>
      </c>
      <c r="B46" t="s">
        <v>5</v>
      </c>
      <c r="C46" s="3">
        <v>647364</v>
      </c>
      <c r="D46" s="47">
        <v>0</v>
      </c>
      <c r="E46" s="47">
        <v>4</v>
      </c>
      <c r="F46" s="47"/>
    </row>
    <row r="47" spans="1:6" x14ac:dyDescent="0.2">
      <c r="A47" t="s">
        <v>93</v>
      </c>
      <c r="B47" t="s">
        <v>94</v>
      </c>
      <c r="C47" s="3">
        <v>0</v>
      </c>
      <c r="D47" s="47">
        <v>0</v>
      </c>
      <c r="E47" s="47">
        <v>0</v>
      </c>
      <c r="F47" s="47"/>
    </row>
    <row r="48" spans="1:6" x14ac:dyDescent="0.2">
      <c r="A48" t="s">
        <v>95</v>
      </c>
      <c r="B48" t="s">
        <v>96</v>
      </c>
      <c r="C48" s="3">
        <v>0</v>
      </c>
      <c r="D48" s="47">
        <v>0</v>
      </c>
      <c r="E48" s="47">
        <v>0</v>
      </c>
      <c r="F48" s="47"/>
    </row>
    <row r="49" spans="1:6" x14ac:dyDescent="0.2">
      <c r="A49" t="s">
        <v>97</v>
      </c>
      <c r="B49" t="s">
        <v>7</v>
      </c>
      <c r="C49" s="3">
        <v>217722</v>
      </c>
      <c r="D49" s="47">
        <v>0</v>
      </c>
      <c r="E49" s="47">
        <v>1</v>
      </c>
      <c r="F49" s="47"/>
    </row>
    <row r="50" spans="1:6" x14ac:dyDescent="0.2">
      <c r="A50" t="s">
        <v>98</v>
      </c>
      <c r="B50" t="s">
        <v>99</v>
      </c>
      <c r="C50" s="3">
        <v>535400</v>
      </c>
      <c r="D50" s="47">
        <v>0</v>
      </c>
      <c r="E50" s="47">
        <v>2</v>
      </c>
      <c r="F50" s="47"/>
    </row>
    <row r="51" spans="1:6" x14ac:dyDescent="0.2">
      <c r="A51" t="s">
        <v>100</v>
      </c>
      <c r="B51" t="s">
        <v>101</v>
      </c>
      <c r="C51" s="3">
        <v>0</v>
      </c>
      <c r="D51" s="47">
        <v>0</v>
      </c>
      <c r="E51" s="47">
        <v>0</v>
      </c>
      <c r="F51" s="47"/>
    </row>
    <row r="52" spans="1:6" x14ac:dyDescent="0.2">
      <c r="A52" t="s">
        <v>102</v>
      </c>
      <c r="B52" t="s">
        <v>11</v>
      </c>
      <c r="C52" s="3">
        <v>317295</v>
      </c>
      <c r="D52" s="47">
        <v>0</v>
      </c>
      <c r="E52" s="47">
        <v>0</v>
      </c>
      <c r="F52" s="47"/>
    </row>
    <row r="53" spans="1:6" x14ac:dyDescent="0.2">
      <c r="A53" t="s">
        <v>103</v>
      </c>
      <c r="B53" t="s">
        <v>104</v>
      </c>
      <c r="C53" s="3">
        <v>0</v>
      </c>
      <c r="D53" s="47">
        <v>0</v>
      </c>
      <c r="E53" s="47">
        <v>0</v>
      </c>
      <c r="F53" s="47"/>
    </row>
    <row r="54" spans="1:6" x14ac:dyDescent="0.2">
      <c r="A54" t="s">
        <v>121</v>
      </c>
      <c r="C54" s="3">
        <v>7678218</v>
      </c>
      <c r="D54" s="47">
        <v>3</v>
      </c>
      <c r="E54" s="47">
        <v>36</v>
      </c>
      <c r="F54" s="47"/>
    </row>
    <row r="55" spans="1:6" x14ac:dyDescent="0.2">
      <c r="C55"/>
    </row>
    <row r="56" spans="1:6" x14ac:dyDescent="0.2">
      <c r="C56"/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S5"/>
  <sheetViews>
    <sheetView workbookViewId="0">
      <selection activeCell="B11" sqref="B11"/>
    </sheetView>
  </sheetViews>
  <sheetFormatPr baseColWidth="10" defaultRowHeight="16" x14ac:dyDescent="0.2"/>
  <cols>
    <col min="1" max="1" width="39.5" style="2" bestFit="1" customWidth="1"/>
    <col min="2" max="2" width="86.5" bestFit="1" customWidth="1"/>
    <col min="3" max="3" width="17.5" bestFit="1" customWidth="1"/>
  </cols>
  <sheetData>
    <row r="3" spans="1:19" x14ac:dyDescent="0.2">
      <c r="A3" s="22" t="s">
        <v>14</v>
      </c>
      <c r="B3" s="65" t="s">
        <v>133</v>
      </c>
      <c r="C3" s="20" t="s">
        <v>15</v>
      </c>
      <c r="D3" s="3"/>
      <c r="E3" s="3"/>
      <c r="F3" s="3"/>
      <c r="I3" s="21"/>
      <c r="J3" s="21"/>
      <c r="K3" s="21"/>
      <c r="L3" s="21"/>
    </row>
    <row r="4" spans="1:19" s="6" customFormat="1" x14ac:dyDescent="0.2">
      <c r="A4" s="23" t="s">
        <v>106</v>
      </c>
      <c r="B4" s="65" t="s">
        <v>134</v>
      </c>
      <c r="D4" s="13"/>
      <c r="E4" s="13"/>
      <c r="G4" s="10"/>
      <c r="H4" s="10"/>
      <c r="I4" s="10"/>
      <c r="J4" s="10"/>
      <c r="S4" s="19"/>
    </row>
    <row r="5" spans="1:19" x14ac:dyDescent="0.2">
      <c r="B5" t="s">
        <v>107</v>
      </c>
    </row>
  </sheetData>
  <sheetProtection sheet="1" objects="1" scenarios="1"/>
  <hyperlinks>
    <hyperlink ref="B3" r:id="rId1" xr:uid="{00000000-0004-0000-0300-000000000000}"/>
    <hyperlink ref="B4" r:id="rId2" xr:uid="{D2DCA1A2-B3BA-B049-8ADF-7E0F276856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Uncontested PIVOT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2019-10-05T17:49:00Z</dcterms:modified>
</cp:coreProperties>
</file>