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unimi2013-my.sharepoint.com/personal/giacomo_bersani_studenti_unimi_it/Documents/Visualizzazione Scientifica/internet/"/>
    </mc:Choice>
  </mc:AlternateContent>
  <xr:revisionPtr revIDLastSave="5" documentId="8_{CBB01912-2538-439D-805C-EA67D3864747}" xr6:coauthVersionLast="47" xr6:coauthVersionMax="47" xr10:uidLastSave="{FFA0F17C-FFB3-438F-AF3B-9D01ED60D5D5}"/>
  <bookViews>
    <workbookView xWindow="-120" yWindow="-120" windowWidth="29040" windowHeight="15840" tabRatio="815" activeTab="13" xr2:uid="{00000000-000D-0000-FFFF-FFFF00000000}"/>
  </bookViews>
  <sheets>
    <sheet name="Indice-Index" sheetId="22" r:id="rId1"/>
    <sheet name="1.1" sheetId="11" r:id="rId2"/>
    <sheet name="1.2" sheetId="5" r:id="rId3"/>
    <sheet name="1.3" sheetId="94" r:id="rId4"/>
    <sheet name="1.4" sheetId="61" r:id="rId5"/>
    <sheet name="1.5" sheetId="75" r:id="rId6"/>
    <sheet name="1.6" sheetId="76" r:id="rId7"/>
    <sheet name="1.7" sheetId="56" r:id="rId8"/>
    <sheet name="1.8" sheetId="9" r:id="rId9"/>
    <sheet name="1.9" sheetId="10" r:id="rId10"/>
    <sheet name="1.10" sheetId="77" r:id="rId11"/>
    <sheet name="1.11" sheetId="78" r:id="rId12"/>
    <sheet name="1.12" sheetId="28" r:id="rId13"/>
    <sheet name="Principali serie storiche" sheetId="71" r:id="rId14"/>
    <sheet name="2.1" sheetId="36" r:id="rId15"/>
    <sheet name="2.2" sheetId="39" r:id="rId16"/>
    <sheet name="2.3" sheetId="64" r:id="rId17"/>
    <sheet name="2.4" sheetId="92" r:id="rId18"/>
    <sheet name="2.5" sheetId="85" r:id="rId19"/>
    <sheet name="2.6" sheetId="86" r:id="rId20"/>
    <sheet name="2.7" sheetId="87" r:id="rId21"/>
    <sheet name="2.8" sheetId="88" r:id="rId22"/>
    <sheet name="2.9" sheetId="89" r:id="rId23"/>
    <sheet name="2.10" sheetId="90" r:id="rId24"/>
    <sheet name="2.11" sheetId="91" r:id="rId25"/>
    <sheet name="2.12" sheetId="93" r:id="rId26"/>
    <sheet name="3.1" sheetId="14" r:id="rId27"/>
    <sheet name="3.2" sheetId="83" r:id="rId28"/>
    <sheet name="3.3" sheetId="84" r:id="rId29"/>
    <sheet name="3.4" sheetId="46" r:id="rId30"/>
    <sheet name="3.5" sheetId="40" r:id="rId31"/>
    <sheet name="3.6" sheetId="79" r:id="rId32"/>
    <sheet name="3.7" sheetId="80" r:id="rId33"/>
    <sheet name="3.8" sheetId="47" r:id="rId34"/>
    <sheet name="3.9" sheetId="37" r:id="rId35"/>
    <sheet name="3.10" sheetId="48" r:id="rId36"/>
    <sheet name=" Principali serie storiche" sheetId="72" r:id="rId37"/>
    <sheet name="4.1" sheetId="31" r:id="rId38"/>
    <sheet name="4.2" sheetId="17" r:id="rId39"/>
    <sheet name="4.3" sheetId="30" r:id="rId40"/>
    <sheet name="4.4" sheetId="19" r:id="rId41"/>
  </sheets>
  <definedNames>
    <definedName name="_xlnm.Print_Area" localSheetId="35">'3.10'!$A$1:$I$14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9" l="1"/>
  <c r="A1" i="61" l="1"/>
  <c r="U7" i="31" l="1"/>
  <c r="T7" i="31"/>
  <c r="B14" i="40" l="1"/>
  <c r="O28" i="84" l="1"/>
  <c r="O27" i="84"/>
  <c r="O26" i="84"/>
  <c r="O18" i="84"/>
  <c r="O19" i="84"/>
  <c r="O17" i="84"/>
  <c r="O28" i="83"/>
  <c r="O27" i="83"/>
  <c r="O26" i="83"/>
  <c r="O18" i="83"/>
  <c r="O19" i="83"/>
  <c r="O9" i="83"/>
  <c r="O10" i="83"/>
  <c r="O8" i="83"/>
  <c r="O17" i="83"/>
  <c r="H18" i="86" l="1"/>
  <c r="I18" i="86"/>
  <c r="H19" i="86"/>
  <c r="I19" i="86"/>
  <c r="H20" i="86"/>
  <c r="I20" i="86"/>
  <c r="H21" i="86"/>
  <c r="I21" i="86"/>
  <c r="H22" i="86"/>
  <c r="I22" i="86"/>
  <c r="H8" i="86"/>
  <c r="I8" i="86"/>
  <c r="H9" i="86"/>
  <c r="I9" i="86"/>
  <c r="H10" i="86"/>
  <c r="I10" i="86"/>
  <c r="H11" i="86"/>
  <c r="I11" i="86"/>
  <c r="H12" i="86"/>
  <c r="I12" i="86"/>
  <c r="I5" i="86"/>
  <c r="H5" i="86"/>
  <c r="I7" i="85"/>
  <c r="F27" i="92" l="1"/>
  <c r="E27" i="92"/>
  <c r="D27" i="92"/>
  <c r="C27" i="92"/>
  <c r="B27" i="92"/>
  <c r="G16" i="92"/>
  <c r="H16" i="92"/>
  <c r="I16" i="92"/>
  <c r="C16" i="92"/>
  <c r="D16" i="92"/>
  <c r="E16" i="92"/>
  <c r="F16" i="92"/>
  <c r="B16" i="92"/>
  <c r="C5" i="92"/>
  <c r="D5" i="92"/>
  <c r="E5" i="92"/>
  <c r="F5" i="92"/>
  <c r="B5" i="92"/>
  <c r="I27" i="92" l="1"/>
  <c r="G27" i="92"/>
  <c r="H27" i="92"/>
  <c r="H21" i="94" l="1"/>
  <c r="H9" i="94"/>
  <c r="A1" i="94" l="1"/>
  <c r="I25" i="94" l="1"/>
  <c r="C25" i="94"/>
  <c r="I18" i="94"/>
  <c r="C18" i="94"/>
  <c r="I5" i="94"/>
  <c r="I4" i="94"/>
  <c r="T7" i="17" l="1"/>
  <c r="C4" i="72"/>
  <c r="D4" i="72"/>
  <c r="E4" i="72"/>
  <c r="F4" i="72"/>
  <c r="G4" i="72"/>
  <c r="H4" i="72"/>
  <c r="I4" i="72"/>
  <c r="J4" i="72"/>
  <c r="K4" i="72"/>
  <c r="L4" i="72"/>
  <c r="M4" i="72"/>
  <c r="N4" i="72"/>
  <c r="O4" i="72"/>
  <c r="P4" i="72"/>
  <c r="Q4" i="72"/>
  <c r="R4" i="72"/>
  <c r="B4" i="72"/>
  <c r="O28" i="80"/>
  <c r="O27" i="80"/>
  <c r="O26" i="80"/>
  <c r="O19" i="80"/>
  <c r="O18" i="80"/>
  <c r="O17" i="80"/>
  <c r="O28" i="79"/>
  <c r="O27" i="79"/>
  <c r="O26" i="79"/>
  <c r="O19" i="79"/>
  <c r="O18" i="79"/>
  <c r="O17" i="79"/>
  <c r="K8" i="80"/>
  <c r="L8" i="80"/>
  <c r="L13" i="80" s="1"/>
  <c r="M8" i="80"/>
  <c r="K9" i="80"/>
  <c r="L9" i="80"/>
  <c r="M9" i="80"/>
  <c r="K10" i="80"/>
  <c r="L10" i="80"/>
  <c r="L12" i="80" s="1"/>
  <c r="M10" i="80"/>
  <c r="K21" i="80"/>
  <c r="L21" i="80"/>
  <c r="M21" i="80"/>
  <c r="K22" i="80"/>
  <c r="L22" i="80"/>
  <c r="M22" i="80"/>
  <c r="K23" i="80"/>
  <c r="L23" i="80"/>
  <c r="M23" i="80"/>
  <c r="K30" i="80"/>
  <c r="L30" i="80"/>
  <c r="M30" i="80"/>
  <c r="K31" i="80"/>
  <c r="L31" i="80"/>
  <c r="M31" i="80"/>
  <c r="K32" i="80"/>
  <c r="L32" i="80"/>
  <c r="M32" i="80"/>
  <c r="C4" i="80"/>
  <c r="D4" i="80"/>
  <c r="E4" i="80"/>
  <c r="F4" i="80"/>
  <c r="G4" i="80"/>
  <c r="H4" i="80"/>
  <c r="I4" i="80"/>
  <c r="J4" i="80"/>
  <c r="K4" i="80"/>
  <c r="L4" i="80"/>
  <c r="M4" i="80"/>
  <c r="C5" i="80"/>
  <c r="D5" i="80"/>
  <c r="E5" i="80"/>
  <c r="F5" i="80"/>
  <c r="G5" i="80"/>
  <c r="H5" i="80"/>
  <c r="I5" i="80"/>
  <c r="J5" i="80"/>
  <c r="K5" i="80"/>
  <c r="L5" i="80"/>
  <c r="M5" i="80"/>
  <c r="K8" i="79"/>
  <c r="L8" i="79"/>
  <c r="L13" i="79" s="1"/>
  <c r="M8" i="79"/>
  <c r="K9" i="79"/>
  <c r="K12" i="79" s="1"/>
  <c r="L9" i="79"/>
  <c r="M9" i="79"/>
  <c r="K10" i="79"/>
  <c r="L10" i="79"/>
  <c r="L12" i="79" s="1"/>
  <c r="M10" i="79"/>
  <c r="K21" i="79"/>
  <c r="L21" i="79"/>
  <c r="M21" i="79"/>
  <c r="K22" i="79"/>
  <c r="L22" i="79"/>
  <c r="M22" i="79"/>
  <c r="K23" i="79"/>
  <c r="L23" i="79"/>
  <c r="M23" i="79"/>
  <c r="K30" i="79"/>
  <c r="L30" i="79"/>
  <c r="M30" i="79"/>
  <c r="K31" i="79"/>
  <c r="L31" i="79"/>
  <c r="M31" i="79"/>
  <c r="K32" i="79"/>
  <c r="L32" i="79"/>
  <c r="M32" i="79"/>
  <c r="C4" i="79"/>
  <c r="D4" i="79"/>
  <c r="E4" i="79"/>
  <c r="F4" i="79"/>
  <c r="G4" i="79"/>
  <c r="H4" i="79"/>
  <c r="I4" i="79"/>
  <c r="J4" i="79"/>
  <c r="K4" i="79"/>
  <c r="L4" i="79"/>
  <c r="M4" i="79"/>
  <c r="C5" i="79"/>
  <c r="D5" i="79"/>
  <c r="E5" i="79"/>
  <c r="F5" i="79"/>
  <c r="G5" i="79"/>
  <c r="H5" i="79"/>
  <c r="I5" i="79"/>
  <c r="J5" i="79"/>
  <c r="K5" i="79"/>
  <c r="L5" i="79"/>
  <c r="M5" i="79"/>
  <c r="E30" i="40"/>
  <c r="K8" i="84"/>
  <c r="K13" i="84" s="1"/>
  <c r="L8" i="84"/>
  <c r="L13" i="84" s="1"/>
  <c r="M8" i="84"/>
  <c r="K9" i="84"/>
  <c r="L9" i="84"/>
  <c r="M9" i="84"/>
  <c r="K10" i="84"/>
  <c r="K12" i="84" s="1"/>
  <c r="L10" i="84"/>
  <c r="L12" i="84" s="1"/>
  <c r="M10" i="84"/>
  <c r="K21" i="84"/>
  <c r="L21" i="84"/>
  <c r="M21" i="84"/>
  <c r="K22" i="84"/>
  <c r="L22" i="84"/>
  <c r="M22" i="84"/>
  <c r="K23" i="84"/>
  <c r="L23" i="84"/>
  <c r="M23" i="84"/>
  <c r="K30" i="84"/>
  <c r="L30" i="84"/>
  <c r="M30" i="84"/>
  <c r="K31" i="84"/>
  <c r="L31" i="84"/>
  <c r="M31" i="84"/>
  <c r="K32" i="84"/>
  <c r="L32" i="84"/>
  <c r="M32" i="84"/>
  <c r="C4" i="84"/>
  <c r="D4" i="84"/>
  <c r="E4" i="84"/>
  <c r="F4" i="84"/>
  <c r="G4" i="84"/>
  <c r="H4" i="84"/>
  <c r="I4" i="84"/>
  <c r="J4" i="84"/>
  <c r="K4" i="84"/>
  <c r="L4" i="84"/>
  <c r="M4" i="84"/>
  <c r="C5" i="84"/>
  <c r="D5" i="84"/>
  <c r="E5" i="84"/>
  <c r="F5" i="84"/>
  <c r="G5" i="84"/>
  <c r="H5" i="84"/>
  <c r="I5" i="84"/>
  <c r="J5" i="84"/>
  <c r="K5" i="84"/>
  <c r="L5" i="84"/>
  <c r="M5" i="84"/>
  <c r="L8" i="83"/>
  <c r="M8" i="83"/>
  <c r="L9" i="83"/>
  <c r="M9" i="83"/>
  <c r="L10" i="83"/>
  <c r="M10" i="83"/>
  <c r="L21" i="83"/>
  <c r="M21" i="83"/>
  <c r="L22" i="83"/>
  <c r="M22" i="83"/>
  <c r="L23" i="83"/>
  <c r="M23" i="83"/>
  <c r="L30" i="83"/>
  <c r="M30" i="83"/>
  <c r="L31" i="83"/>
  <c r="M31" i="83"/>
  <c r="L32" i="83"/>
  <c r="M32" i="83"/>
  <c r="K8" i="83"/>
  <c r="K9" i="83"/>
  <c r="K10" i="83"/>
  <c r="K21" i="83"/>
  <c r="K22" i="83"/>
  <c r="K23" i="83"/>
  <c r="K30" i="83"/>
  <c r="K31" i="83"/>
  <c r="K32" i="83"/>
  <c r="F4" i="90"/>
  <c r="G4" i="90"/>
  <c r="E4" i="90"/>
  <c r="G4" i="89"/>
  <c r="H4" i="89"/>
  <c r="F4" i="89"/>
  <c r="H4" i="88"/>
  <c r="G4" i="88"/>
  <c r="F4" i="88"/>
  <c r="C4" i="86"/>
  <c r="D4" i="86"/>
  <c r="E4" i="86"/>
  <c r="F4" i="86"/>
  <c r="B4" i="86"/>
  <c r="W19" i="78"/>
  <c r="W18" i="78"/>
  <c r="W17" i="78"/>
  <c r="W9" i="78"/>
  <c r="W10" i="78"/>
  <c r="W8" i="78"/>
  <c r="T23" i="78"/>
  <c r="S23" i="78"/>
  <c r="R23" i="78"/>
  <c r="T22" i="78"/>
  <c r="S22" i="78"/>
  <c r="R22" i="78"/>
  <c r="U21" i="78"/>
  <c r="T21" i="78"/>
  <c r="S21" i="78"/>
  <c r="R21" i="78"/>
  <c r="U19" i="78"/>
  <c r="U18" i="78"/>
  <c r="U17" i="78"/>
  <c r="U22" i="78" s="1"/>
  <c r="T14" i="78"/>
  <c r="S14" i="78"/>
  <c r="R14" i="78"/>
  <c r="T13" i="78"/>
  <c r="S13" i="78"/>
  <c r="R13" i="78"/>
  <c r="T12" i="78"/>
  <c r="S12" i="78"/>
  <c r="R12" i="78"/>
  <c r="U10" i="78"/>
  <c r="U12" i="78" s="1"/>
  <c r="U9" i="78"/>
  <c r="U8" i="78"/>
  <c r="U13" i="78" s="1"/>
  <c r="U4" i="78"/>
  <c r="S4" i="78"/>
  <c r="K12" i="77"/>
  <c r="L12" i="77"/>
  <c r="M12" i="77"/>
  <c r="K13" i="77"/>
  <c r="L13" i="77"/>
  <c r="M13" i="77"/>
  <c r="K14" i="77"/>
  <c r="L14" i="77"/>
  <c r="M14" i="77"/>
  <c r="K22" i="77"/>
  <c r="L22" i="77"/>
  <c r="M22" i="77"/>
  <c r="K23" i="77"/>
  <c r="L23" i="77"/>
  <c r="M23" i="77"/>
  <c r="K24" i="77"/>
  <c r="L24" i="77"/>
  <c r="M24" i="77"/>
  <c r="C4" i="77"/>
  <c r="D4" i="77"/>
  <c r="E4" i="77"/>
  <c r="F4" i="77"/>
  <c r="G4" i="77"/>
  <c r="H4" i="77"/>
  <c r="I4" i="77"/>
  <c r="J4" i="77"/>
  <c r="K4" i="77"/>
  <c r="L4" i="77"/>
  <c r="M4" i="77"/>
  <c r="C5" i="77"/>
  <c r="D5" i="77"/>
  <c r="E5" i="77"/>
  <c r="F5" i="77"/>
  <c r="G5" i="77"/>
  <c r="H5" i="77"/>
  <c r="I5" i="77"/>
  <c r="J5" i="77"/>
  <c r="K5" i="77"/>
  <c r="L5" i="77"/>
  <c r="M5" i="77"/>
  <c r="B5" i="77"/>
  <c r="B4" i="77"/>
  <c r="K18" i="76"/>
  <c r="W20" i="76"/>
  <c r="W19" i="76"/>
  <c r="W18" i="76"/>
  <c r="W9" i="76"/>
  <c r="W10" i="76"/>
  <c r="W8" i="76"/>
  <c r="K8" i="76"/>
  <c r="S4" i="76"/>
  <c r="T4" i="76"/>
  <c r="T4" i="78" s="1"/>
  <c r="S5" i="76"/>
  <c r="S5" i="78" s="1"/>
  <c r="T5" i="76"/>
  <c r="T5" i="78" s="1"/>
  <c r="R5" i="76"/>
  <c r="R5" i="78" s="1"/>
  <c r="R4" i="76"/>
  <c r="R4" i="78" s="1"/>
  <c r="T24" i="76"/>
  <c r="S24" i="76"/>
  <c r="R24" i="76"/>
  <c r="T23" i="76"/>
  <c r="S23" i="76"/>
  <c r="R23" i="76"/>
  <c r="T22" i="76"/>
  <c r="S22" i="76"/>
  <c r="R22" i="76"/>
  <c r="U20" i="76"/>
  <c r="U19" i="76"/>
  <c r="U22" i="76" s="1"/>
  <c r="U18" i="76"/>
  <c r="U23" i="76" s="1"/>
  <c r="T14" i="76"/>
  <c r="S14" i="76"/>
  <c r="R14" i="76"/>
  <c r="T13" i="76"/>
  <c r="S13" i="76"/>
  <c r="R13" i="76"/>
  <c r="T12" i="76"/>
  <c r="S12" i="76"/>
  <c r="R12" i="76"/>
  <c r="U10" i="76"/>
  <c r="U9" i="76"/>
  <c r="U12" i="76" s="1"/>
  <c r="U8" i="76"/>
  <c r="U13" i="76" s="1"/>
  <c r="K13" i="75"/>
  <c r="L13" i="75"/>
  <c r="M13" i="75"/>
  <c r="K14" i="75"/>
  <c r="L14" i="75"/>
  <c r="M14" i="75"/>
  <c r="K15" i="75"/>
  <c r="L15" i="75"/>
  <c r="M15" i="75"/>
  <c r="K23" i="75"/>
  <c r="L23" i="75"/>
  <c r="M23" i="75"/>
  <c r="K24" i="75"/>
  <c r="L24" i="75"/>
  <c r="M24" i="75"/>
  <c r="K25" i="75"/>
  <c r="L25" i="75"/>
  <c r="M25" i="75"/>
  <c r="K13" i="80" l="1"/>
  <c r="K12" i="80"/>
  <c r="M12" i="80"/>
  <c r="M14" i="80"/>
  <c r="K13" i="79"/>
  <c r="M12" i="79"/>
  <c r="L14" i="79"/>
  <c r="M14" i="79"/>
  <c r="M12" i="84"/>
  <c r="M14" i="84"/>
  <c r="K13" i="83"/>
  <c r="L14" i="83"/>
  <c r="L13" i="83"/>
  <c r="U23" i="78"/>
  <c r="U24" i="76"/>
  <c r="U14" i="76"/>
  <c r="K14" i="80"/>
  <c r="M13" i="80"/>
  <c r="L14" i="80"/>
  <c r="K14" i="79"/>
  <c r="M13" i="79"/>
  <c r="K14" i="84"/>
  <c r="M13" i="84"/>
  <c r="L14" i="84"/>
  <c r="M12" i="83"/>
  <c r="L12" i="83"/>
  <c r="M14" i="83"/>
  <c r="M13" i="83"/>
  <c r="K12" i="83"/>
  <c r="K14" i="83"/>
  <c r="U14" i="78"/>
  <c r="A1" i="93"/>
  <c r="I26" i="92" l="1"/>
  <c r="H26" i="92"/>
  <c r="G26" i="92"/>
  <c r="I25" i="92"/>
  <c r="H25" i="92"/>
  <c r="G25" i="92"/>
  <c r="I24" i="92"/>
  <c r="H24" i="92"/>
  <c r="G24" i="92"/>
  <c r="I23" i="92"/>
  <c r="H23" i="92"/>
  <c r="G23" i="92"/>
  <c r="I22" i="92"/>
  <c r="H22" i="92"/>
  <c r="G22" i="92"/>
  <c r="I21" i="92"/>
  <c r="H21" i="92"/>
  <c r="G21" i="92"/>
  <c r="I20" i="92"/>
  <c r="H20" i="92"/>
  <c r="G20" i="92"/>
  <c r="I19" i="92"/>
  <c r="H19" i="92"/>
  <c r="G19" i="92"/>
  <c r="A1" i="64"/>
  <c r="H8" i="92"/>
  <c r="G8" i="92" l="1"/>
  <c r="I8" i="92"/>
  <c r="I9" i="92"/>
  <c r="I12" i="92"/>
  <c r="G10" i="92"/>
  <c r="G9" i="92"/>
  <c r="I13" i="92"/>
  <c r="H11" i="92"/>
  <c r="H9" i="92"/>
  <c r="G14" i="92"/>
  <c r="I15" i="92"/>
  <c r="G12" i="92"/>
  <c r="I10" i="92"/>
  <c r="H12" i="92"/>
  <c r="H14" i="92"/>
  <c r="G15" i="92"/>
  <c r="H15" i="92"/>
  <c r="H10" i="92"/>
  <c r="G13" i="92"/>
  <c r="I11" i="92"/>
  <c r="H13" i="92"/>
  <c r="G11" i="92"/>
  <c r="I14" i="92"/>
  <c r="A1" i="92" l="1"/>
  <c r="F23" i="86" l="1"/>
  <c r="E23" i="86"/>
  <c r="D23" i="86"/>
  <c r="C23" i="86"/>
  <c r="B23" i="86"/>
  <c r="F13" i="86"/>
  <c r="E13" i="86"/>
  <c r="D13" i="86"/>
  <c r="C13" i="86"/>
  <c r="B13" i="86"/>
  <c r="I23" i="86" l="1"/>
  <c r="I13" i="86"/>
  <c r="H23" i="86"/>
  <c r="H13" i="86"/>
  <c r="H8" i="80" l="1"/>
  <c r="H10" i="80" s="1"/>
  <c r="I8" i="80"/>
  <c r="I10" i="80" s="1"/>
  <c r="J8" i="80"/>
  <c r="J10" i="80" s="1"/>
  <c r="H9" i="80"/>
  <c r="I9" i="80"/>
  <c r="J9" i="80"/>
  <c r="H21" i="80"/>
  <c r="I21" i="80"/>
  <c r="J21" i="80"/>
  <c r="H22" i="80"/>
  <c r="I22" i="80"/>
  <c r="J22" i="80"/>
  <c r="H23" i="80"/>
  <c r="I23" i="80"/>
  <c r="J23" i="80"/>
  <c r="H30" i="80"/>
  <c r="I30" i="80"/>
  <c r="J30" i="80"/>
  <c r="H31" i="80"/>
  <c r="I31" i="80"/>
  <c r="J31" i="80"/>
  <c r="H32" i="80"/>
  <c r="I32" i="80"/>
  <c r="J32" i="80"/>
  <c r="H8" i="79"/>
  <c r="I8" i="79"/>
  <c r="I10" i="79" s="1"/>
  <c r="J8" i="79"/>
  <c r="J10" i="79" s="1"/>
  <c r="H9" i="79"/>
  <c r="I9" i="79"/>
  <c r="J9" i="79"/>
  <c r="H21" i="79"/>
  <c r="I21" i="79"/>
  <c r="J21" i="79"/>
  <c r="H22" i="79"/>
  <c r="I22" i="79"/>
  <c r="J22" i="79"/>
  <c r="H23" i="79"/>
  <c r="I23" i="79"/>
  <c r="J23" i="79"/>
  <c r="I30" i="79"/>
  <c r="J30" i="79"/>
  <c r="H31" i="79"/>
  <c r="I31" i="79"/>
  <c r="J31" i="79"/>
  <c r="I32" i="79"/>
  <c r="J32" i="79"/>
  <c r="O5" i="79"/>
  <c r="O5" i="80" s="1"/>
  <c r="O4" i="79"/>
  <c r="O4" i="80" s="1"/>
  <c r="B5" i="79"/>
  <c r="B5" i="80" s="1"/>
  <c r="B4" i="79"/>
  <c r="B4" i="80" s="1"/>
  <c r="H8" i="84"/>
  <c r="I8" i="84"/>
  <c r="J8" i="84"/>
  <c r="H9" i="84"/>
  <c r="I9" i="84"/>
  <c r="J9" i="84"/>
  <c r="H10" i="84"/>
  <c r="I10" i="84"/>
  <c r="J10" i="84"/>
  <c r="H21" i="84"/>
  <c r="I21" i="84"/>
  <c r="J21" i="84"/>
  <c r="H22" i="84"/>
  <c r="I22" i="84"/>
  <c r="J22" i="84"/>
  <c r="H23" i="84"/>
  <c r="I23" i="84"/>
  <c r="J23" i="84"/>
  <c r="H30" i="84"/>
  <c r="I30" i="84"/>
  <c r="J30" i="84"/>
  <c r="H31" i="84"/>
  <c r="I31" i="84"/>
  <c r="J31" i="84"/>
  <c r="H32" i="84"/>
  <c r="I32" i="84"/>
  <c r="J32" i="84"/>
  <c r="O5" i="84"/>
  <c r="O4" i="84"/>
  <c r="B5" i="84"/>
  <c r="B4" i="84"/>
  <c r="H8" i="83"/>
  <c r="I8" i="83"/>
  <c r="J8" i="83"/>
  <c r="H9" i="83"/>
  <c r="I9" i="83"/>
  <c r="J9" i="83"/>
  <c r="H10" i="83"/>
  <c r="I10" i="83"/>
  <c r="J10" i="83"/>
  <c r="H21" i="83"/>
  <c r="I21" i="83"/>
  <c r="J21" i="83"/>
  <c r="H22" i="83"/>
  <c r="I22" i="83"/>
  <c r="J22" i="83"/>
  <c r="H23" i="83"/>
  <c r="I23" i="83"/>
  <c r="J23" i="83"/>
  <c r="H30" i="83"/>
  <c r="I30" i="83"/>
  <c r="J30" i="83"/>
  <c r="H31" i="83"/>
  <c r="I31" i="83"/>
  <c r="J31" i="83"/>
  <c r="H32" i="83"/>
  <c r="I32" i="83"/>
  <c r="J32" i="83"/>
  <c r="H7" i="85"/>
  <c r="I13" i="83" l="1"/>
  <c r="I12" i="83"/>
  <c r="I12" i="80"/>
  <c r="I12" i="79"/>
  <c r="J12" i="84"/>
  <c r="J14" i="84"/>
  <c r="I12" i="84"/>
  <c r="H13" i="83"/>
  <c r="H12" i="83"/>
  <c r="J13" i="83"/>
  <c r="J13" i="80"/>
  <c r="J12" i="80"/>
  <c r="H13" i="80"/>
  <c r="J14" i="80"/>
  <c r="H14" i="80"/>
  <c r="H12" i="80"/>
  <c r="I14" i="80"/>
  <c r="I13" i="80"/>
  <c r="J12" i="79"/>
  <c r="J13" i="79"/>
  <c r="J14" i="79"/>
  <c r="I13" i="79"/>
  <c r="I14" i="79"/>
  <c r="H13" i="79"/>
  <c r="H12" i="84"/>
  <c r="I14" i="84"/>
  <c r="H13" i="84"/>
  <c r="H14" i="84"/>
  <c r="J13" i="84"/>
  <c r="I13" i="84"/>
  <c r="J12" i="83"/>
  <c r="J14" i="83"/>
  <c r="I14" i="83"/>
  <c r="H14" i="83"/>
  <c r="B5" i="87"/>
  <c r="I17" i="86"/>
  <c r="H17" i="86"/>
  <c r="I7" i="86"/>
  <c r="H7" i="86"/>
  <c r="I13" i="85"/>
  <c r="H13" i="85"/>
  <c r="I12" i="85"/>
  <c r="H12" i="85"/>
  <c r="H9" i="85"/>
  <c r="I9" i="85"/>
  <c r="H10" i="85"/>
  <c r="I10" i="85"/>
  <c r="H10" i="79" l="1"/>
  <c r="H32" i="79"/>
  <c r="H30" i="79"/>
  <c r="F22" i="39"/>
  <c r="E22" i="39"/>
  <c r="D22" i="39"/>
  <c r="C22" i="39"/>
  <c r="B22" i="39"/>
  <c r="I21" i="39"/>
  <c r="H21" i="39"/>
  <c r="I20" i="39"/>
  <c r="H20" i="39"/>
  <c r="I19" i="39"/>
  <c r="H19" i="39"/>
  <c r="I18" i="39"/>
  <c r="H18" i="39"/>
  <c r="I17" i="39"/>
  <c r="H17" i="39"/>
  <c r="I16" i="39"/>
  <c r="H16" i="39"/>
  <c r="H8" i="39"/>
  <c r="I8" i="39"/>
  <c r="H9" i="39"/>
  <c r="I9" i="39"/>
  <c r="H10" i="39"/>
  <c r="I10" i="39"/>
  <c r="H11" i="39"/>
  <c r="I11" i="39"/>
  <c r="H12" i="39"/>
  <c r="I12" i="39"/>
  <c r="I7" i="39"/>
  <c r="F13" i="39"/>
  <c r="C13" i="39"/>
  <c r="D13" i="39"/>
  <c r="E13" i="39"/>
  <c r="B13" i="39"/>
  <c r="H12" i="79" l="1"/>
  <c r="H14" i="79"/>
  <c r="O23" i="78" l="1"/>
  <c r="N23" i="78"/>
  <c r="M23" i="78"/>
  <c r="O22" i="78"/>
  <c r="N22" i="78"/>
  <c r="M22" i="78"/>
  <c r="O21" i="78"/>
  <c r="N21" i="78"/>
  <c r="M21" i="78"/>
  <c r="P19" i="78"/>
  <c r="P18" i="78"/>
  <c r="P17" i="78"/>
  <c r="O14" i="78"/>
  <c r="N14" i="78"/>
  <c r="M14" i="78"/>
  <c r="O13" i="78"/>
  <c r="N13" i="78"/>
  <c r="M13" i="78"/>
  <c r="O12" i="78"/>
  <c r="N12" i="78"/>
  <c r="M12" i="78"/>
  <c r="P10" i="78"/>
  <c r="P9" i="78"/>
  <c r="P8" i="78"/>
  <c r="P13" i="78" s="1"/>
  <c r="P4" i="78"/>
  <c r="H12" i="77"/>
  <c r="I12" i="77"/>
  <c r="J12" i="77"/>
  <c r="H13" i="77"/>
  <c r="I13" i="77"/>
  <c r="J13" i="77"/>
  <c r="H14" i="77"/>
  <c r="I14" i="77"/>
  <c r="J14" i="77"/>
  <c r="H22" i="77"/>
  <c r="I22" i="77"/>
  <c r="J22" i="77"/>
  <c r="H23" i="77"/>
  <c r="I23" i="77"/>
  <c r="J23" i="77"/>
  <c r="H24" i="77"/>
  <c r="I24" i="77"/>
  <c r="J24" i="77"/>
  <c r="P22" i="78" l="1"/>
  <c r="P12" i="78"/>
  <c r="P21" i="78"/>
  <c r="P23" i="78"/>
  <c r="P14" i="78"/>
  <c r="P18" i="76"/>
  <c r="O24" i="76"/>
  <c r="N24" i="76"/>
  <c r="M24" i="76"/>
  <c r="O23" i="76"/>
  <c r="N23" i="76"/>
  <c r="M23" i="76"/>
  <c r="O22" i="76"/>
  <c r="N22" i="76"/>
  <c r="M22" i="76"/>
  <c r="P20" i="76"/>
  <c r="P19" i="76"/>
  <c r="P22" i="76" s="1"/>
  <c r="O14" i="76"/>
  <c r="N14" i="76"/>
  <c r="M14" i="76"/>
  <c r="O13" i="76"/>
  <c r="N13" i="76"/>
  <c r="M13" i="76"/>
  <c r="O12" i="76"/>
  <c r="N12" i="76"/>
  <c r="M12" i="76"/>
  <c r="P10" i="76"/>
  <c r="P9" i="76"/>
  <c r="P8" i="76"/>
  <c r="N4" i="76"/>
  <c r="N4" i="78" s="1"/>
  <c r="O4" i="76"/>
  <c r="O4" i="78" s="1"/>
  <c r="N5" i="76"/>
  <c r="N5" i="78" s="1"/>
  <c r="O5" i="76"/>
  <c r="O5" i="78" s="1"/>
  <c r="M5" i="76"/>
  <c r="M5" i="78" s="1"/>
  <c r="M4" i="76"/>
  <c r="M4" i="78" s="1"/>
  <c r="J13" i="75"/>
  <c r="H13" i="75"/>
  <c r="I13" i="75"/>
  <c r="H14" i="75"/>
  <c r="I14" i="75"/>
  <c r="H15" i="75"/>
  <c r="I15" i="75"/>
  <c r="J15" i="75"/>
  <c r="H23" i="75"/>
  <c r="I23" i="75"/>
  <c r="J23" i="75"/>
  <c r="H24" i="75"/>
  <c r="I24" i="75"/>
  <c r="J24" i="75"/>
  <c r="H25" i="75"/>
  <c r="I25" i="75"/>
  <c r="J25" i="75"/>
  <c r="P12" i="76" l="1"/>
  <c r="P24" i="76"/>
  <c r="P14" i="76"/>
  <c r="P13" i="76"/>
  <c r="P23" i="76"/>
  <c r="J14" i="75"/>
  <c r="L4" i="5" l="1"/>
  <c r="L14" i="5"/>
  <c r="A1" i="91" l="1"/>
  <c r="A1" i="90"/>
  <c r="A1" i="89"/>
  <c r="A1" i="88"/>
  <c r="A1" i="87"/>
  <c r="A1" i="86"/>
  <c r="A1" i="85"/>
  <c r="F14" i="72"/>
  <c r="M14" i="72"/>
  <c r="N14" i="72"/>
  <c r="N17" i="72" l="1"/>
  <c r="F17" i="72"/>
  <c r="P14" i="72"/>
  <c r="G14" i="72"/>
  <c r="O17" i="72"/>
  <c r="G17" i="72"/>
  <c r="E14" i="72"/>
  <c r="K17" i="72"/>
  <c r="C17" i="72"/>
  <c r="Q14" i="72"/>
  <c r="I14" i="72"/>
  <c r="P17" i="72"/>
  <c r="H17" i="72"/>
  <c r="M17" i="72"/>
  <c r="J17" i="72"/>
  <c r="H14" i="72"/>
  <c r="E17" i="72"/>
  <c r="O14" i="72"/>
  <c r="Q17" i="72"/>
  <c r="I17" i="72"/>
  <c r="L14" i="72"/>
  <c r="D14" i="72"/>
  <c r="K14" i="72"/>
  <c r="C14" i="72"/>
  <c r="J14" i="72"/>
  <c r="L17" i="72"/>
  <c r="D17" i="72"/>
  <c r="W4" i="78" l="1"/>
  <c r="K4" i="78"/>
  <c r="F4" i="78"/>
  <c r="I4" i="76"/>
  <c r="I4" i="78" s="1"/>
  <c r="J4" i="76"/>
  <c r="J4" i="78" s="1"/>
  <c r="I5" i="76"/>
  <c r="I5" i="78" s="1"/>
  <c r="J5" i="76"/>
  <c r="J5" i="78" s="1"/>
  <c r="H5" i="76"/>
  <c r="H5" i="78" s="1"/>
  <c r="H4" i="76"/>
  <c r="H4" i="78" s="1"/>
  <c r="D4" i="76"/>
  <c r="D4" i="78" s="1"/>
  <c r="E4" i="76"/>
  <c r="E4" i="78" s="1"/>
  <c r="D5" i="76"/>
  <c r="D5" i="78" s="1"/>
  <c r="E5" i="76"/>
  <c r="E5" i="78" s="1"/>
  <c r="C5" i="76"/>
  <c r="C5" i="78" s="1"/>
  <c r="C4" i="76"/>
  <c r="C4" i="78" s="1"/>
  <c r="B9" i="46"/>
  <c r="H10" i="46"/>
  <c r="A1" i="78" l="1"/>
  <c r="G32" i="80"/>
  <c r="F32" i="80"/>
  <c r="E32" i="80"/>
  <c r="D32" i="80"/>
  <c r="C32" i="80"/>
  <c r="B32" i="80"/>
  <c r="G31" i="80"/>
  <c r="F31" i="80"/>
  <c r="E31" i="80"/>
  <c r="D31" i="80"/>
  <c r="C31" i="80"/>
  <c r="B31" i="80"/>
  <c r="G30" i="80"/>
  <c r="F30" i="80"/>
  <c r="E30" i="80"/>
  <c r="D30" i="80"/>
  <c r="C30" i="80"/>
  <c r="B30" i="80"/>
  <c r="G23" i="80"/>
  <c r="F23" i="80"/>
  <c r="E23" i="80"/>
  <c r="D23" i="80"/>
  <c r="C23" i="80"/>
  <c r="B23" i="80"/>
  <c r="G22" i="80"/>
  <c r="F22" i="80"/>
  <c r="E22" i="80"/>
  <c r="D22" i="80"/>
  <c r="C22" i="80"/>
  <c r="B22" i="80"/>
  <c r="G21" i="80"/>
  <c r="F21" i="80"/>
  <c r="E21" i="80"/>
  <c r="D21" i="80"/>
  <c r="C21" i="80"/>
  <c r="B21" i="80"/>
  <c r="G32" i="79"/>
  <c r="F32" i="79"/>
  <c r="E32" i="79"/>
  <c r="D32" i="79"/>
  <c r="C32" i="79"/>
  <c r="B32" i="79"/>
  <c r="G31" i="79"/>
  <c r="F31" i="79"/>
  <c r="E31" i="79"/>
  <c r="D31" i="79"/>
  <c r="C31" i="79"/>
  <c r="B31" i="79"/>
  <c r="G30" i="79"/>
  <c r="F30" i="79"/>
  <c r="E30" i="79"/>
  <c r="D30" i="79"/>
  <c r="C30" i="79"/>
  <c r="B30" i="79"/>
  <c r="G23" i="79"/>
  <c r="F23" i="79"/>
  <c r="E23" i="79"/>
  <c r="D23" i="79"/>
  <c r="C23" i="79"/>
  <c r="B23" i="79"/>
  <c r="G22" i="79"/>
  <c r="F22" i="79"/>
  <c r="E22" i="79"/>
  <c r="D22" i="79"/>
  <c r="C22" i="79"/>
  <c r="B22" i="79"/>
  <c r="G21" i="79"/>
  <c r="F21" i="79"/>
  <c r="E21" i="79"/>
  <c r="D21" i="79"/>
  <c r="C21" i="79"/>
  <c r="B21" i="79"/>
  <c r="G32" i="84"/>
  <c r="F32" i="84"/>
  <c r="E32" i="84"/>
  <c r="D32" i="84"/>
  <c r="C32" i="84"/>
  <c r="B32" i="84"/>
  <c r="G31" i="84"/>
  <c r="F31" i="84"/>
  <c r="E31" i="84"/>
  <c r="D31" i="84"/>
  <c r="C31" i="84"/>
  <c r="B31" i="84"/>
  <c r="G30" i="84"/>
  <c r="F30" i="84"/>
  <c r="E30" i="84"/>
  <c r="D30" i="84"/>
  <c r="C30" i="84"/>
  <c r="B30" i="84"/>
  <c r="G23" i="84"/>
  <c r="F23" i="84"/>
  <c r="E23" i="84"/>
  <c r="D23" i="84"/>
  <c r="C23" i="84"/>
  <c r="B23" i="84"/>
  <c r="G22" i="84"/>
  <c r="F22" i="84"/>
  <c r="E22" i="84"/>
  <c r="D22" i="84"/>
  <c r="C22" i="84"/>
  <c r="B22" i="84"/>
  <c r="G21" i="84"/>
  <c r="F21" i="84"/>
  <c r="E21" i="84"/>
  <c r="D21" i="84"/>
  <c r="C21" i="84"/>
  <c r="B21" i="84"/>
  <c r="G32" i="83"/>
  <c r="F32" i="83"/>
  <c r="E32" i="83"/>
  <c r="D32" i="83"/>
  <c r="C32" i="83"/>
  <c r="B32" i="83"/>
  <c r="G31" i="83"/>
  <c r="F31" i="83"/>
  <c r="E31" i="83"/>
  <c r="D31" i="83"/>
  <c r="C31" i="83"/>
  <c r="B31" i="83"/>
  <c r="G30" i="83"/>
  <c r="F30" i="83"/>
  <c r="E30" i="83"/>
  <c r="D30" i="83"/>
  <c r="C30" i="83"/>
  <c r="B30" i="83"/>
  <c r="G23" i="83"/>
  <c r="F23" i="83"/>
  <c r="E23" i="83"/>
  <c r="D23" i="83"/>
  <c r="C23" i="83"/>
  <c r="B23" i="83"/>
  <c r="G22" i="83"/>
  <c r="F22" i="83"/>
  <c r="E22" i="83"/>
  <c r="D22" i="83"/>
  <c r="C22" i="83"/>
  <c r="B22" i="83"/>
  <c r="G21" i="83"/>
  <c r="F21" i="83"/>
  <c r="E21" i="83"/>
  <c r="D21" i="83"/>
  <c r="C21" i="83"/>
  <c r="B21" i="83"/>
  <c r="J23" i="78"/>
  <c r="I23" i="78"/>
  <c r="H23" i="78"/>
  <c r="E23" i="78"/>
  <c r="D23" i="78"/>
  <c r="C23" i="78"/>
  <c r="J22" i="78"/>
  <c r="I22" i="78"/>
  <c r="H22" i="78"/>
  <c r="E22" i="78"/>
  <c r="D22" i="78"/>
  <c r="C22" i="78"/>
  <c r="J21" i="78"/>
  <c r="I21" i="78"/>
  <c r="H21" i="78"/>
  <c r="E21" i="78"/>
  <c r="D21" i="78"/>
  <c r="C21" i="78"/>
  <c r="J14" i="78"/>
  <c r="I14" i="78"/>
  <c r="H14" i="78"/>
  <c r="J13" i="78"/>
  <c r="I13" i="78"/>
  <c r="H13" i="78"/>
  <c r="J12" i="78"/>
  <c r="I12" i="78"/>
  <c r="H12" i="78"/>
  <c r="D12" i="78"/>
  <c r="E12" i="78"/>
  <c r="D13" i="78"/>
  <c r="E13" i="78"/>
  <c r="D14" i="78"/>
  <c r="E14" i="78"/>
  <c r="C14" i="78"/>
  <c r="C13" i="78"/>
  <c r="C12" i="78"/>
  <c r="N24" i="77"/>
  <c r="G24" i="77"/>
  <c r="F24" i="77"/>
  <c r="E24" i="77"/>
  <c r="D24" i="77"/>
  <c r="C24" i="77"/>
  <c r="B24" i="77"/>
  <c r="N23" i="77"/>
  <c r="G23" i="77"/>
  <c r="F23" i="77"/>
  <c r="E23" i="77"/>
  <c r="D23" i="77"/>
  <c r="C23" i="77"/>
  <c r="B23" i="77"/>
  <c r="N22" i="77"/>
  <c r="G22" i="77"/>
  <c r="F22" i="77"/>
  <c r="E22" i="77"/>
  <c r="D22" i="77"/>
  <c r="C22" i="77"/>
  <c r="B22" i="77"/>
  <c r="N12" i="77"/>
  <c r="C12" i="77"/>
  <c r="D12" i="77"/>
  <c r="E12" i="77"/>
  <c r="F12" i="77"/>
  <c r="G12" i="77"/>
  <c r="B12" i="77"/>
  <c r="C22" i="76"/>
  <c r="G15" i="75"/>
  <c r="F8" i="76"/>
  <c r="J22" i="76"/>
  <c r="J12" i="76"/>
  <c r="I22" i="76"/>
  <c r="I12" i="76"/>
  <c r="H22" i="76"/>
  <c r="H12" i="76"/>
  <c r="D12" i="76"/>
  <c r="D22" i="76"/>
  <c r="E12" i="76"/>
  <c r="E22" i="76"/>
  <c r="C12" i="76"/>
  <c r="N23" i="75"/>
  <c r="G23" i="75"/>
  <c r="F23" i="75"/>
  <c r="E23" i="75"/>
  <c r="D23" i="75"/>
  <c r="C23" i="75"/>
  <c r="B23" i="75"/>
  <c r="N13" i="75"/>
  <c r="C13" i="75"/>
  <c r="D13" i="75"/>
  <c r="E13" i="75"/>
  <c r="F13" i="75"/>
  <c r="G13" i="75"/>
  <c r="B13" i="75"/>
  <c r="N14" i="77" l="1"/>
  <c r="G14" i="77"/>
  <c r="F14" i="77"/>
  <c r="E14" i="77"/>
  <c r="D14" i="77"/>
  <c r="C14" i="77"/>
  <c r="B14" i="77"/>
  <c r="N13" i="77"/>
  <c r="G13" i="77"/>
  <c r="F13" i="77"/>
  <c r="E13" i="77"/>
  <c r="D13" i="77"/>
  <c r="C13" i="77"/>
  <c r="B13" i="77"/>
  <c r="J24" i="76"/>
  <c r="J14" i="76"/>
  <c r="I24" i="76"/>
  <c r="I14" i="76"/>
  <c r="H24" i="76"/>
  <c r="H14" i="76"/>
  <c r="J23" i="76"/>
  <c r="J13" i="76"/>
  <c r="I23" i="76"/>
  <c r="I13" i="76"/>
  <c r="H23" i="76"/>
  <c r="H13" i="76"/>
  <c r="D13" i="76"/>
  <c r="D23" i="76"/>
  <c r="E13" i="76"/>
  <c r="E23" i="76"/>
  <c r="D14" i="76"/>
  <c r="D24" i="76"/>
  <c r="E14" i="76"/>
  <c r="E24" i="76"/>
  <c r="C24" i="76"/>
  <c r="C14" i="76"/>
  <c r="C23" i="76"/>
  <c r="C13" i="76"/>
  <c r="N25" i="75"/>
  <c r="G25" i="75"/>
  <c r="F25" i="75"/>
  <c r="E25" i="75"/>
  <c r="D25" i="75"/>
  <c r="C25" i="75"/>
  <c r="B25" i="75"/>
  <c r="N24" i="75"/>
  <c r="G24" i="75"/>
  <c r="F24" i="75"/>
  <c r="E24" i="75"/>
  <c r="D24" i="75"/>
  <c r="C24" i="75"/>
  <c r="B24" i="75"/>
  <c r="N15" i="75"/>
  <c r="F15" i="75"/>
  <c r="E15" i="75"/>
  <c r="D15" i="75"/>
  <c r="C15" i="75"/>
  <c r="B15" i="75"/>
  <c r="N14" i="75"/>
  <c r="G14" i="75"/>
  <c r="F14" i="75"/>
  <c r="E14" i="75"/>
  <c r="D14" i="75"/>
  <c r="C14" i="75"/>
  <c r="B14" i="75"/>
  <c r="C8" i="80"/>
  <c r="D8" i="80"/>
  <c r="E8" i="80"/>
  <c r="F8" i="80"/>
  <c r="G8" i="80"/>
  <c r="C9" i="80"/>
  <c r="C12" i="80" s="1"/>
  <c r="D9" i="80"/>
  <c r="E9" i="80"/>
  <c r="F9" i="80"/>
  <c r="G9" i="80"/>
  <c r="C10" i="80"/>
  <c r="D10" i="80"/>
  <c r="E10" i="80"/>
  <c r="F10" i="80"/>
  <c r="G10" i="80"/>
  <c r="B9" i="80"/>
  <c r="B10" i="80"/>
  <c r="B8" i="80"/>
  <c r="C8" i="79"/>
  <c r="D8" i="79"/>
  <c r="E8" i="79"/>
  <c r="F8" i="79"/>
  <c r="G8" i="79"/>
  <c r="C9" i="79"/>
  <c r="D9" i="79"/>
  <c r="E9" i="79"/>
  <c r="F9" i="79"/>
  <c r="G9" i="79"/>
  <c r="C10" i="79"/>
  <c r="D10" i="79"/>
  <c r="E10" i="79"/>
  <c r="F10" i="79"/>
  <c r="G10" i="79"/>
  <c r="B9" i="79"/>
  <c r="B10" i="79"/>
  <c r="B8" i="79"/>
  <c r="G8" i="84"/>
  <c r="F8" i="84"/>
  <c r="E8" i="84"/>
  <c r="D8" i="84"/>
  <c r="C8" i="84"/>
  <c r="B8" i="84"/>
  <c r="G8" i="83"/>
  <c r="F8" i="83"/>
  <c r="E8" i="83"/>
  <c r="D8" i="83"/>
  <c r="C8" i="83"/>
  <c r="B8" i="83"/>
  <c r="B9" i="83"/>
  <c r="O10" i="80" l="1"/>
  <c r="O8" i="80"/>
  <c r="O9" i="80"/>
  <c r="O10" i="79"/>
  <c r="O8" i="79"/>
  <c r="O9" i="79"/>
  <c r="O8" i="84"/>
  <c r="D12" i="80"/>
  <c r="G12" i="79"/>
  <c r="F12" i="79"/>
  <c r="B12" i="79"/>
  <c r="B12" i="80"/>
  <c r="E12" i="79"/>
  <c r="O21" i="83"/>
  <c r="O30" i="83"/>
  <c r="F13" i="80"/>
  <c r="F14" i="80"/>
  <c r="E13" i="80"/>
  <c r="E14" i="80"/>
  <c r="B14" i="80"/>
  <c r="B13" i="80"/>
  <c r="G12" i="80"/>
  <c r="D13" i="80"/>
  <c r="D14" i="80"/>
  <c r="F12" i="80"/>
  <c r="C14" i="80"/>
  <c r="C13" i="80"/>
  <c r="G13" i="80"/>
  <c r="G14" i="80"/>
  <c r="E12" i="80"/>
  <c r="B13" i="79"/>
  <c r="B14" i="79"/>
  <c r="C13" i="79"/>
  <c r="C14" i="79"/>
  <c r="E13" i="79"/>
  <c r="E14" i="79"/>
  <c r="D12" i="79"/>
  <c r="D13" i="79"/>
  <c r="D14" i="79"/>
  <c r="C12" i="79"/>
  <c r="F13" i="79"/>
  <c r="F14" i="79"/>
  <c r="G13" i="79"/>
  <c r="G14" i="79"/>
  <c r="O31" i="83"/>
  <c r="O32" i="83"/>
  <c r="O22" i="83"/>
  <c r="O23" i="83"/>
  <c r="B13" i="83"/>
  <c r="O12" i="80" l="1"/>
  <c r="O13" i="80"/>
  <c r="O14" i="80"/>
  <c r="O13" i="79"/>
  <c r="O14" i="79"/>
  <c r="O12" i="79"/>
  <c r="O21" i="84"/>
  <c r="A1" i="84"/>
  <c r="A1" i="83"/>
  <c r="G10" i="84"/>
  <c r="G14" i="84" s="1"/>
  <c r="F10" i="84"/>
  <c r="F14" i="84" s="1"/>
  <c r="E10" i="84"/>
  <c r="E14" i="84" s="1"/>
  <c r="D10" i="84"/>
  <c r="D14" i="84" s="1"/>
  <c r="C10" i="84"/>
  <c r="C14" i="84" s="1"/>
  <c r="B10" i="84"/>
  <c r="O10" i="84" s="1"/>
  <c r="G9" i="84"/>
  <c r="F9" i="84"/>
  <c r="E9" i="84"/>
  <c r="D9" i="84"/>
  <c r="C9" i="84"/>
  <c r="B9" i="84"/>
  <c r="G10" i="83"/>
  <c r="G14" i="83" s="1"/>
  <c r="F10" i="83"/>
  <c r="F14" i="83" s="1"/>
  <c r="E10" i="83"/>
  <c r="E14" i="83" s="1"/>
  <c r="D10" i="83"/>
  <c r="D14" i="83" s="1"/>
  <c r="C10" i="83"/>
  <c r="C14" i="83" s="1"/>
  <c r="B10" i="83"/>
  <c r="G9" i="83"/>
  <c r="F9" i="83"/>
  <c r="E9" i="83"/>
  <c r="D9" i="83"/>
  <c r="C9" i="83"/>
  <c r="O9" i="84" l="1"/>
  <c r="O14" i="83"/>
  <c r="B14" i="84"/>
  <c r="O23" i="84"/>
  <c r="O22" i="84"/>
  <c r="B12" i="84"/>
  <c r="B13" i="84"/>
  <c r="C12" i="84"/>
  <c r="C13" i="84"/>
  <c r="O32" i="84"/>
  <c r="O31" i="84"/>
  <c r="G12" i="84"/>
  <c r="G13" i="84"/>
  <c r="D12" i="84"/>
  <c r="D13" i="84"/>
  <c r="E12" i="84"/>
  <c r="E13" i="84"/>
  <c r="F12" i="84"/>
  <c r="F13" i="84"/>
  <c r="O30" i="84"/>
  <c r="C12" i="83"/>
  <c r="C13" i="83"/>
  <c r="E12" i="83"/>
  <c r="E13" i="83"/>
  <c r="B14" i="83"/>
  <c r="B12" i="83"/>
  <c r="D12" i="83"/>
  <c r="D13" i="83"/>
  <c r="F12" i="83"/>
  <c r="F13" i="83"/>
  <c r="G12" i="83"/>
  <c r="G13" i="83"/>
  <c r="O13" i="84"/>
  <c r="O14" i="84"/>
  <c r="A1" i="79"/>
  <c r="A1" i="80"/>
  <c r="O21" i="79"/>
  <c r="O21" i="80" l="1"/>
  <c r="O30" i="79"/>
  <c r="O22" i="80"/>
  <c r="O23" i="80"/>
  <c r="O32" i="80"/>
  <c r="O31" i="80"/>
  <c r="O30" i="80"/>
  <c r="O32" i="79"/>
  <c r="O31" i="79"/>
  <c r="O23" i="79"/>
  <c r="O22" i="79"/>
  <c r="O12" i="84"/>
  <c r="O12" i="83"/>
  <c r="O13" i="83"/>
  <c r="A1" i="76"/>
  <c r="K19" i="78"/>
  <c r="K10" i="78"/>
  <c r="F19" i="78"/>
  <c r="F10" i="78"/>
  <c r="K18" i="78"/>
  <c r="K9" i="78"/>
  <c r="F18" i="78"/>
  <c r="F9" i="78"/>
  <c r="K17" i="78"/>
  <c r="K8" i="78"/>
  <c r="F17" i="78"/>
  <c r="F8" i="78"/>
  <c r="A1" i="77"/>
  <c r="A1" i="75"/>
  <c r="K20" i="76"/>
  <c r="K10" i="76"/>
  <c r="F20" i="76"/>
  <c r="F10" i="76"/>
  <c r="K19" i="76"/>
  <c r="K9" i="76"/>
  <c r="F19" i="76"/>
  <c r="F9" i="76"/>
  <c r="F18" i="76"/>
  <c r="F12" i="78" l="1"/>
  <c r="W21" i="78"/>
  <c r="F21" i="78"/>
  <c r="K12" i="78"/>
  <c r="W12" i="78"/>
  <c r="K13" i="78"/>
  <c r="K14" i="78"/>
  <c r="K23" i="78"/>
  <c r="K22" i="78"/>
  <c r="W13" i="78"/>
  <c r="W14" i="78"/>
  <c r="W23" i="78"/>
  <c r="W22" i="78"/>
  <c r="F13" i="78"/>
  <c r="F14" i="78"/>
  <c r="F23" i="78"/>
  <c r="F22" i="78"/>
  <c r="K21" i="78"/>
  <c r="K12" i="76"/>
  <c r="K22" i="76"/>
  <c r="K14" i="76"/>
  <c r="K13" i="76"/>
  <c r="K24" i="76"/>
  <c r="K23" i="76"/>
  <c r="F14" i="76"/>
  <c r="F24" i="76"/>
  <c r="F23" i="76"/>
  <c r="W12" i="76"/>
  <c r="W14" i="76"/>
  <c r="W13" i="76"/>
  <c r="W24" i="76"/>
  <c r="W23" i="76"/>
  <c r="W22" i="76"/>
  <c r="F12" i="76"/>
  <c r="F13" i="76"/>
  <c r="F22" i="76"/>
  <c r="G11" i="37"/>
  <c r="F11" i="37"/>
  <c r="B15" i="14"/>
  <c r="B24" i="14" s="1"/>
  <c r="P6" i="72" l="1"/>
  <c r="R6" i="72"/>
  <c r="J6" i="72"/>
  <c r="N9" i="72"/>
  <c r="F6" i="72"/>
  <c r="M9" i="72"/>
  <c r="E6" i="72"/>
  <c r="L9" i="72"/>
  <c r="D9" i="72"/>
  <c r="L6" i="72"/>
  <c r="D6" i="72"/>
  <c r="F9" i="72"/>
  <c r="N6" i="72"/>
  <c r="E9" i="72"/>
  <c r="M6" i="72"/>
  <c r="K9" i="72"/>
  <c r="C9" i="72"/>
  <c r="K6" i="72"/>
  <c r="C6" i="72"/>
  <c r="R17" i="72"/>
  <c r="R9" i="72"/>
  <c r="Q9" i="72"/>
  <c r="I9" i="72"/>
  <c r="Q6" i="72"/>
  <c r="I6" i="72"/>
  <c r="R14" i="72"/>
  <c r="J9" i="72"/>
  <c r="P9" i="72"/>
  <c r="H9" i="72"/>
  <c r="H6" i="72"/>
  <c r="O9" i="72"/>
  <c r="G9" i="72"/>
  <c r="O6" i="72"/>
  <c r="G6" i="72"/>
  <c r="I8" i="48" l="1"/>
  <c r="H8" i="48"/>
  <c r="B17" i="72" l="1"/>
  <c r="B14" i="72"/>
  <c r="B9" i="72"/>
  <c r="B6" i="72" l="1"/>
  <c r="T16" i="31" l="1"/>
  <c r="D25" i="56"/>
  <c r="G25" i="56"/>
  <c r="U7" i="30"/>
  <c r="T7" i="30"/>
  <c r="E13" i="46"/>
  <c r="T10" i="31"/>
  <c r="H25" i="47"/>
  <c r="U8" i="31"/>
  <c r="T8" i="17"/>
  <c r="C12" i="40"/>
  <c r="B12" i="40"/>
  <c r="C9" i="40"/>
  <c r="B9" i="40"/>
  <c r="C12" i="14"/>
  <c r="B12" i="14"/>
  <c r="C9" i="14"/>
  <c r="B9" i="14"/>
  <c r="H17" i="48"/>
  <c r="I17" i="48"/>
  <c r="H25" i="46"/>
  <c r="F24" i="47"/>
  <c r="H24" i="47" s="1"/>
  <c r="E24" i="47"/>
  <c r="D24" i="47"/>
  <c r="C24" i="47"/>
  <c r="B24" i="47"/>
  <c r="I26" i="47"/>
  <c r="H26" i="47"/>
  <c r="I25" i="47"/>
  <c r="F20" i="47"/>
  <c r="H20" i="47" s="1"/>
  <c r="E20" i="47"/>
  <c r="D20" i="47"/>
  <c r="C20" i="47"/>
  <c r="B20" i="47"/>
  <c r="I22" i="47"/>
  <c r="H22" i="47"/>
  <c r="I21" i="47"/>
  <c r="H21" i="47"/>
  <c r="F11" i="47"/>
  <c r="E11" i="47"/>
  <c r="D11" i="47"/>
  <c r="C11" i="47"/>
  <c r="B11" i="47"/>
  <c r="I13" i="47"/>
  <c r="H13" i="47"/>
  <c r="I12" i="47"/>
  <c r="H12" i="47"/>
  <c r="F7" i="47"/>
  <c r="E7" i="47"/>
  <c r="D7" i="47"/>
  <c r="C7" i="47"/>
  <c r="B7" i="47"/>
  <c r="I9" i="47"/>
  <c r="H9" i="47"/>
  <c r="I8" i="47"/>
  <c r="H8" i="47"/>
  <c r="C4" i="40"/>
  <c r="B23" i="40" s="1"/>
  <c r="B4" i="40"/>
  <c r="B28" i="40"/>
  <c r="E11" i="40"/>
  <c r="H30" i="46"/>
  <c r="I30" i="46"/>
  <c r="H15" i="46"/>
  <c r="I15" i="46"/>
  <c r="I25" i="46"/>
  <c r="C24" i="46"/>
  <c r="D24" i="46"/>
  <c r="E24" i="46"/>
  <c r="F24" i="46"/>
  <c r="C28" i="46"/>
  <c r="D28" i="46"/>
  <c r="E28" i="46"/>
  <c r="F28" i="46"/>
  <c r="B28" i="46"/>
  <c r="B24" i="46"/>
  <c r="C9" i="46"/>
  <c r="D9" i="46"/>
  <c r="E9" i="46"/>
  <c r="F9" i="46"/>
  <c r="C13" i="46"/>
  <c r="D13" i="46"/>
  <c r="F13" i="46"/>
  <c r="B13" i="46"/>
  <c r="B7" i="46" s="1"/>
  <c r="B29" i="14"/>
  <c r="E10" i="14"/>
  <c r="E11" i="14"/>
  <c r="U12" i="17"/>
  <c r="T12" i="17"/>
  <c r="U8" i="17"/>
  <c r="I29" i="46"/>
  <c r="H29" i="46"/>
  <c r="I26" i="46"/>
  <c r="H26" i="46"/>
  <c r="H11" i="46"/>
  <c r="I11" i="46"/>
  <c r="H14" i="46"/>
  <c r="I14" i="46"/>
  <c r="I10" i="46"/>
  <c r="H14" i="48"/>
  <c r="I14" i="48"/>
  <c r="I13" i="48"/>
  <c r="H13" i="48"/>
  <c r="H9" i="48"/>
  <c r="I9" i="48"/>
  <c r="H10" i="48"/>
  <c r="I10" i="48"/>
  <c r="C16" i="37"/>
  <c r="K14" i="61"/>
  <c r="W14" i="61"/>
  <c r="Q14" i="61"/>
  <c r="E14" i="61"/>
  <c r="O14" i="11"/>
  <c r="O14" i="5"/>
  <c r="U15" i="30"/>
  <c r="T15" i="30"/>
  <c r="U13" i="30"/>
  <c r="T13" i="30"/>
  <c r="U14" i="30"/>
  <c r="T14" i="30"/>
  <c r="T9" i="30"/>
  <c r="U9" i="30"/>
  <c r="T8" i="30"/>
  <c r="U8" i="30"/>
  <c r="U13" i="17"/>
  <c r="T13" i="17"/>
  <c r="U7" i="17"/>
  <c r="T9" i="17"/>
  <c r="U9" i="17"/>
  <c r="U22" i="31"/>
  <c r="T22" i="31"/>
  <c r="U20" i="31"/>
  <c r="T20" i="31"/>
  <c r="U17" i="31"/>
  <c r="T17" i="31"/>
  <c r="U21" i="31"/>
  <c r="T21" i="31"/>
  <c r="U18" i="31"/>
  <c r="T18" i="31"/>
  <c r="U19" i="31"/>
  <c r="T19" i="31"/>
  <c r="U16" i="31"/>
  <c r="U9" i="31"/>
  <c r="T9" i="31"/>
  <c r="U10" i="31"/>
  <c r="T8" i="31"/>
  <c r="F14" i="10"/>
  <c r="C14" i="10"/>
  <c r="F5" i="9"/>
  <c r="F4" i="9"/>
  <c r="C4" i="9"/>
  <c r="C4" i="10" s="1"/>
  <c r="D4" i="9"/>
  <c r="E4" i="9"/>
  <c r="C5" i="9"/>
  <c r="D5" i="9"/>
  <c r="E5" i="9"/>
  <c r="B5" i="9"/>
  <c r="B4" i="9"/>
  <c r="G15" i="56"/>
  <c r="F14" i="9" s="1"/>
  <c r="D15" i="56"/>
  <c r="C14" i="9" s="1"/>
  <c r="C4" i="56"/>
  <c r="D4" i="56"/>
  <c r="E4" i="56"/>
  <c r="F4" i="56"/>
  <c r="G4" i="56"/>
  <c r="H4" i="56"/>
  <c r="I4" i="56"/>
  <c r="C5" i="56"/>
  <c r="D5" i="56"/>
  <c r="E5" i="56"/>
  <c r="F5" i="56"/>
  <c r="G5" i="56"/>
  <c r="H5" i="56"/>
  <c r="I5" i="56"/>
  <c r="B5" i="56"/>
  <c r="B4" i="56"/>
  <c r="K4" i="61"/>
  <c r="W4" i="61"/>
  <c r="Q4" i="61"/>
  <c r="H14" i="61"/>
  <c r="T14" i="61"/>
  <c r="N14" i="61"/>
  <c r="B14" i="61"/>
  <c r="E6" i="61"/>
  <c r="Q6" i="61" s="1"/>
  <c r="W6" i="61" s="1"/>
  <c r="K6" i="61" s="1"/>
  <c r="B6" i="61"/>
  <c r="N6" i="61" s="1"/>
  <c r="T6" i="61" s="1"/>
  <c r="H6" i="61" s="1"/>
  <c r="C14" i="11"/>
  <c r="D14" i="11"/>
  <c r="E14" i="11"/>
  <c r="F14" i="11"/>
  <c r="G14" i="11"/>
  <c r="H14" i="11"/>
  <c r="I14" i="11"/>
  <c r="B14" i="11"/>
  <c r="O4" i="5"/>
  <c r="I4" i="5"/>
  <c r="I5" i="5"/>
  <c r="C4" i="5"/>
  <c r="D4" i="5"/>
  <c r="E4" i="5"/>
  <c r="F4" i="5"/>
  <c r="G4" i="5"/>
  <c r="H4" i="5"/>
  <c r="C5" i="5"/>
  <c r="D5" i="5"/>
  <c r="E5" i="5"/>
  <c r="F5" i="5"/>
  <c r="G5" i="5"/>
  <c r="H5" i="5"/>
  <c r="B5" i="5"/>
  <c r="B4" i="5"/>
  <c r="L14" i="11"/>
  <c r="B16" i="37"/>
  <c r="B17" i="47"/>
  <c r="B16" i="47"/>
  <c r="B4" i="47"/>
  <c r="B4" i="48" s="1"/>
  <c r="D4" i="47"/>
  <c r="D4" i="48" s="1"/>
  <c r="E4" i="47"/>
  <c r="E4" i="48" s="1"/>
  <c r="F4" i="47"/>
  <c r="F4" i="48" s="1"/>
  <c r="B6" i="37"/>
  <c r="F6" i="37" s="1"/>
  <c r="J6" i="37" s="1"/>
  <c r="J16" i="37"/>
  <c r="K16" i="37"/>
  <c r="F7" i="9"/>
  <c r="F7" i="10" s="1"/>
  <c r="E7" i="9"/>
  <c r="E7" i="10" s="1"/>
  <c r="D7" i="9"/>
  <c r="D7" i="10" s="1"/>
  <c r="C7" i="9"/>
  <c r="C7" i="10" s="1"/>
  <c r="B7" i="9"/>
  <c r="B7" i="10" s="1"/>
  <c r="G34" i="56"/>
  <c r="D34" i="56"/>
  <c r="I10" i="56"/>
  <c r="H10" i="56"/>
  <c r="G10" i="56"/>
  <c r="F10" i="56"/>
  <c r="E10" i="56"/>
  <c r="D10" i="56"/>
  <c r="C10" i="56"/>
  <c r="B10" i="56"/>
  <c r="A1" i="56"/>
  <c r="A1" i="48"/>
  <c r="C4" i="47"/>
  <c r="C4" i="48" s="1"/>
  <c r="A1" i="37"/>
  <c r="A1" i="47"/>
  <c r="A1" i="46"/>
  <c r="R3" i="17"/>
  <c r="R4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E8" i="40"/>
  <c r="E10" i="40"/>
  <c r="B21" i="40"/>
  <c r="E7" i="40"/>
  <c r="B22" i="14"/>
  <c r="A1" i="40"/>
  <c r="F29" i="10"/>
  <c r="C29" i="10"/>
  <c r="F30" i="9"/>
  <c r="C30" i="9"/>
  <c r="A1" i="19"/>
  <c r="A1" i="30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A1" i="17"/>
  <c r="B3" i="17"/>
  <c r="B4" i="17"/>
  <c r="A1" i="31"/>
  <c r="A1" i="14"/>
  <c r="E7" i="14"/>
  <c r="E8" i="14"/>
  <c r="A1" i="39"/>
  <c r="A1" i="36"/>
  <c r="A1" i="28"/>
  <c r="B21" i="28"/>
  <c r="B29" i="28"/>
  <c r="A1" i="10"/>
  <c r="B12" i="10"/>
  <c r="C12" i="10"/>
  <c r="D12" i="10"/>
  <c r="E12" i="10"/>
  <c r="F12" i="10"/>
  <c r="C22" i="10"/>
  <c r="F22" i="10"/>
  <c r="A1" i="9"/>
  <c r="C16" i="47"/>
  <c r="F16" i="47"/>
  <c r="D17" i="47"/>
  <c r="F17" i="47"/>
  <c r="B12" i="9"/>
  <c r="C12" i="9"/>
  <c r="D12" i="9"/>
  <c r="E12" i="9"/>
  <c r="F12" i="9"/>
  <c r="G6" i="37"/>
  <c r="K6" i="37" s="1"/>
  <c r="C22" i="9"/>
  <c r="F22" i="9"/>
  <c r="A1" i="5"/>
  <c r="B10" i="5"/>
  <c r="C10" i="5"/>
  <c r="D10" i="5"/>
  <c r="E10" i="5"/>
  <c r="F10" i="5"/>
  <c r="G10" i="5"/>
  <c r="H10" i="5"/>
  <c r="I10" i="5"/>
  <c r="A1" i="11"/>
  <c r="E16" i="47"/>
  <c r="E17" i="47"/>
  <c r="C17" i="47"/>
  <c r="D16" i="47"/>
  <c r="F4" i="10" l="1"/>
  <c r="D5" i="10"/>
  <c r="E4" i="28"/>
  <c r="D4" i="28"/>
  <c r="C4" i="28"/>
  <c r="C5" i="28"/>
  <c r="B4" i="10"/>
  <c r="B5" i="10"/>
  <c r="H11" i="47"/>
  <c r="I7" i="47"/>
  <c r="C22" i="46"/>
  <c r="I11" i="47"/>
  <c r="I9" i="46"/>
  <c r="H13" i="46"/>
  <c r="I28" i="46"/>
  <c r="I24" i="46"/>
  <c r="D22" i="46"/>
  <c r="H9" i="46"/>
  <c r="E7" i="46"/>
  <c r="D7" i="46"/>
  <c r="E22" i="46"/>
  <c r="I13" i="46"/>
  <c r="E9" i="40"/>
  <c r="I20" i="47"/>
  <c r="H7" i="47"/>
  <c r="H24" i="46"/>
  <c r="F22" i="46"/>
  <c r="B13" i="14"/>
  <c r="E12" i="14"/>
  <c r="F5" i="10"/>
  <c r="D5" i="28"/>
  <c r="E4" i="10"/>
  <c r="F4" i="28"/>
  <c r="B13" i="28" s="1"/>
  <c r="I24" i="47"/>
  <c r="E12" i="40"/>
  <c r="H28" i="46"/>
  <c r="B22" i="46"/>
  <c r="C7" i="46"/>
  <c r="E9" i="14"/>
  <c r="B4" i="28"/>
  <c r="F5" i="28"/>
  <c r="B14" i="28" s="1"/>
  <c r="E5" i="28"/>
  <c r="C5" i="10"/>
  <c r="E5" i="10"/>
  <c r="D4" i="10"/>
  <c r="B5" i="28"/>
  <c r="F7" i="46"/>
  <c r="C13" i="14"/>
  <c r="E13" i="14" s="1"/>
  <c r="H22" i="46" l="1"/>
  <c r="I22" i="46"/>
  <c r="I7" i="46"/>
  <c r="H7" i="46"/>
</calcChain>
</file>

<file path=xl/sharedStrings.xml><?xml version="1.0" encoding="utf-8"?>
<sst xmlns="http://schemas.openxmlformats.org/spreadsheetml/2006/main" count="978" uniqueCount="536">
  <si>
    <t>Rai</t>
  </si>
  <si>
    <t>Mediaset</t>
  </si>
  <si>
    <t>Discovery</t>
  </si>
  <si>
    <t>Fastweb</t>
  </si>
  <si>
    <t>Vodafone</t>
  </si>
  <si>
    <t>Tiscali</t>
  </si>
  <si>
    <t>FWA</t>
  </si>
  <si>
    <t>DSL</t>
  </si>
  <si>
    <t>%</t>
  </si>
  <si>
    <t>MVNO</t>
  </si>
  <si>
    <t>Poste Mobile</t>
  </si>
  <si>
    <t>Pay TV (8)</t>
  </si>
  <si>
    <t>Servizi regolamentati nazionali (Regulated services - national)</t>
  </si>
  <si>
    <t>Luce (Power) (3)</t>
  </si>
  <si>
    <t>(2) - 04 42</t>
  </si>
  <si>
    <t>(3) - 04 51</t>
  </si>
  <si>
    <t>(4) - 04 52</t>
  </si>
  <si>
    <t>(1) - 04 41</t>
  </si>
  <si>
    <t>(5) - 07 31</t>
  </si>
  <si>
    <t>(6) - 07 32 11</t>
  </si>
  <si>
    <t>(7) - 08</t>
  </si>
  <si>
    <r>
      <t xml:space="preserve">Terminali </t>
    </r>
    <r>
      <rPr>
        <i/>
        <sz val="12"/>
        <rFont val="Calibri"/>
        <family val="2"/>
      </rPr>
      <t>(Devices)</t>
    </r>
    <r>
      <rPr>
        <sz val="12"/>
        <rFont val="Calibri"/>
        <family val="2"/>
      </rPr>
      <t xml:space="preserve"> (1)</t>
    </r>
  </si>
  <si>
    <r>
      <t>Larga banda /Internet (</t>
    </r>
    <r>
      <rPr>
        <i/>
        <sz val="12"/>
        <rFont val="Calibri"/>
        <family val="2"/>
      </rPr>
      <t>broadband/internet</t>
    </r>
    <r>
      <rPr>
        <sz val="12"/>
        <rFont val="Calibri"/>
        <family val="2"/>
      </rPr>
      <t>) (3)</t>
    </r>
  </si>
  <si>
    <r>
      <t xml:space="preserve">Terminali </t>
    </r>
    <r>
      <rPr>
        <i/>
        <sz val="12"/>
        <rFont val="Calibri"/>
        <family val="2"/>
      </rPr>
      <t>(Devices)</t>
    </r>
    <r>
      <rPr>
        <sz val="12"/>
        <rFont val="Calibri"/>
        <family val="2"/>
      </rPr>
      <t xml:space="preserve"> (4)</t>
    </r>
  </si>
  <si>
    <t>(1) - 08 20 10</t>
  </si>
  <si>
    <t>(2) - 08 30 10</t>
  </si>
  <si>
    <t>(3) - 08 30 30</t>
  </si>
  <si>
    <t>(4) - 08 20 20</t>
  </si>
  <si>
    <t>(5) - 08 30 20</t>
  </si>
  <si>
    <r>
      <t>Servizi (</t>
    </r>
    <r>
      <rPr>
        <i/>
        <sz val="12"/>
        <rFont val="Calibri"/>
        <family val="2"/>
      </rPr>
      <t>Services</t>
    </r>
    <r>
      <rPr>
        <sz val="12"/>
        <rFont val="Calibri"/>
        <family val="2"/>
      </rPr>
      <t>) (5)</t>
    </r>
  </si>
  <si>
    <t>(6) - 09 52 10</t>
  </si>
  <si>
    <t>(7) - 09 52 20</t>
  </si>
  <si>
    <t>(8) - 09 42 30</t>
  </si>
  <si>
    <t>(9) - 08 10 00</t>
  </si>
  <si>
    <r>
      <t xml:space="preserve">Accesso/servizi di base </t>
    </r>
    <r>
      <rPr>
        <i/>
        <sz val="12"/>
        <rFont val="Calibri"/>
        <family val="2"/>
      </rPr>
      <t>(Access/basic services)</t>
    </r>
    <r>
      <rPr>
        <sz val="12"/>
        <rFont val="Calibri"/>
        <family val="2"/>
      </rPr>
      <t xml:space="preserve"> (2)</t>
    </r>
  </si>
  <si>
    <r>
      <t xml:space="preserve">Riviste e periodici </t>
    </r>
    <r>
      <rPr>
        <i/>
        <sz val="12"/>
        <rFont val="Calibri"/>
        <family val="2"/>
      </rPr>
      <t>(Magazines)</t>
    </r>
    <r>
      <rPr>
        <sz val="12"/>
        <rFont val="Calibri"/>
        <family val="2"/>
      </rPr>
      <t xml:space="preserve"> (7)</t>
    </r>
  </si>
  <si>
    <r>
      <t xml:space="preserve">Codice prezzi </t>
    </r>
    <r>
      <rPr>
        <i/>
        <sz val="12"/>
        <rFont val="Calibri"/>
        <family val="2"/>
      </rPr>
      <t>(Code prices)</t>
    </r>
  </si>
  <si>
    <t>Numero di operazioni - Number of operations (mln)</t>
  </si>
  <si>
    <t>Valori cumulati (cumulative values) (mln)</t>
  </si>
  <si>
    <t>Index 2010 = 100</t>
  </si>
  <si>
    <r>
      <t xml:space="preserve">Indice prezzi utilities </t>
    </r>
    <r>
      <rPr>
        <b/>
        <i/>
        <sz val="12"/>
        <color indexed="10"/>
        <rFont val="Calibri"/>
        <family val="2"/>
      </rPr>
      <t>(Utilities price index)</t>
    </r>
  </si>
  <si>
    <r>
      <t xml:space="preserve">Fonte - </t>
    </r>
    <r>
      <rPr>
        <i/>
        <sz val="12"/>
        <color indexed="8"/>
        <rFont val="Calibri"/>
        <family val="2"/>
      </rPr>
      <t>Source</t>
    </r>
    <r>
      <rPr>
        <sz val="12"/>
        <color indexed="8"/>
        <rFont val="Calibri"/>
        <family val="2"/>
      </rPr>
      <t>:  Istat and Agcom evaluation</t>
    </r>
  </si>
  <si>
    <r>
      <t xml:space="preserve">Indici prezzi quotidiani, periodici e TV - </t>
    </r>
    <r>
      <rPr>
        <b/>
        <i/>
        <sz val="12"/>
        <color indexed="10"/>
        <rFont val="Calibri"/>
        <family val="2"/>
      </rPr>
      <t>(Newspapers, magazines,  Tv price indexes)</t>
    </r>
  </si>
  <si>
    <r>
      <t xml:space="preserve">Indice prezzi servizi postali </t>
    </r>
    <r>
      <rPr>
        <b/>
        <i/>
        <sz val="12"/>
        <color indexed="10"/>
        <rFont val="Calibri"/>
        <family val="2"/>
      </rPr>
      <t>(Postal services price index)</t>
    </r>
  </si>
  <si>
    <r>
      <t xml:space="preserve">milioni </t>
    </r>
    <r>
      <rPr>
        <b/>
        <i/>
        <sz val="12"/>
        <color indexed="8"/>
        <rFont val="Calibri"/>
        <family val="2"/>
      </rPr>
      <t>(millions)</t>
    </r>
  </si>
  <si>
    <r>
      <t xml:space="preserve">Altre tecnologie </t>
    </r>
    <r>
      <rPr>
        <i/>
        <sz val="12"/>
        <color indexed="8"/>
        <rFont val="Calibri"/>
        <family val="2"/>
      </rPr>
      <t>(Other technologies)</t>
    </r>
  </si>
  <si>
    <r>
      <t xml:space="preserve">Milioni </t>
    </r>
    <r>
      <rPr>
        <b/>
        <i/>
        <sz val="12"/>
        <color indexed="8"/>
        <rFont val="Calibri"/>
        <family val="2"/>
      </rPr>
      <t>(Millions)</t>
    </r>
  </si>
  <si>
    <r>
      <t xml:space="preserve">Linee in uscita  - </t>
    </r>
    <r>
      <rPr>
        <b/>
        <i/>
        <sz val="12"/>
        <rFont val="Calibri"/>
        <family val="2"/>
      </rPr>
      <t xml:space="preserve">lines as donor </t>
    </r>
  </si>
  <si>
    <r>
      <t>Linee in ingresso  -</t>
    </r>
    <r>
      <rPr>
        <b/>
        <i/>
        <sz val="12"/>
        <rFont val="Calibri"/>
        <family val="2"/>
      </rPr>
      <t xml:space="preserve"> lines as recipient</t>
    </r>
  </si>
  <si>
    <r>
      <t xml:space="preserve">Fonte - </t>
    </r>
    <r>
      <rPr>
        <i/>
        <sz val="12"/>
        <color indexed="8"/>
        <rFont val="Calibri"/>
        <family val="2"/>
      </rPr>
      <t>Source</t>
    </r>
    <r>
      <rPr>
        <sz val="12"/>
        <color indexed="8"/>
        <rFont val="Calibri"/>
        <family val="2"/>
      </rPr>
      <t>:  Istat and Agcom evaluation</t>
    </r>
  </si>
  <si>
    <r>
      <t xml:space="preserve">Codice prezzi </t>
    </r>
    <r>
      <rPr>
        <i/>
        <sz val="12"/>
        <rFont val="Calibri"/>
        <family val="2"/>
      </rPr>
      <t>(Code prices)</t>
    </r>
  </si>
  <si>
    <r>
      <t>Fonte -</t>
    </r>
    <r>
      <rPr>
        <i/>
        <sz val="12"/>
        <color indexed="8"/>
        <rFont val="Calibri"/>
        <family val="2"/>
      </rPr>
      <t>Source</t>
    </r>
    <r>
      <rPr>
        <sz val="12"/>
        <color indexed="8"/>
        <rFont val="Calibri"/>
        <family val="2"/>
      </rPr>
      <t>:  Agcom on Eurostat</t>
    </r>
  </si>
  <si>
    <r>
      <t xml:space="preserve">Indici prezzi telefonia fissa </t>
    </r>
    <r>
      <rPr>
        <b/>
        <i/>
        <sz val="12"/>
        <color indexed="10"/>
        <rFont val="Calibri"/>
        <family val="2"/>
      </rPr>
      <t>(Fixed telephony price index )</t>
    </r>
  </si>
  <si>
    <r>
      <t xml:space="preserve">Indici prezzi telefonia mobile </t>
    </r>
    <r>
      <rPr>
        <b/>
        <i/>
        <sz val="12"/>
        <color indexed="10"/>
        <rFont val="Calibri"/>
        <family val="2"/>
      </rPr>
      <t>(Mobile telephony price index )</t>
    </r>
  </si>
  <si>
    <t>M2M</t>
  </si>
  <si>
    <r>
      <t xml:space="preserve">Quote di mercato </t>
    </r>
    <r>
      <rPr>
        <b/>
        <i/>
        <u/>
        <sz val="12"/>
        <color indexed="8"/>
        <rFont val="Calibri"/>
        <family val="2"/>
      </rPr>
      <t>(market shares)</t>
    </r>
    <r>
      <rPr>
        <b/>
        <u/>
        <sz val="12"/>
        <color indexed="8"/>
        <rFont val="Calibri"/>
        <family val="2"/>
      </rPr>
      <t xml:space="preserve"> (%)</t>
    </r>
  </si>
  <si>
    <r>
      <t>2) Solo linee human</t>
    </r>
    <r>
      <rPr>
        <b/>
        <i/>
        <sz val="12"/>
        <color indexed="8"/>
        <rFont val="Calibri"/>
        <family val="2"/>
      </rPr>
      <t xml:space="preserve"> (Only Human lines)</t>
    </r>
  </si>
  <si>
    <t>Wind Tre</t>
  </si>
  <si>
    <t>Tim</t>
  </si>
  <si>
    <r>
      <t>1) Linee complessive  - Human + M2M</t>
    </r>
    <r>
      <rPr>
        <b/>
        <i/>
        <sz val="12"/>
        <color indexed="8"/>
        <rFont val="Calibri"/>
        <family val="2"/>
      </rPr>
      <t xml:space="preserve"> (Total lines - Human + M2M)</t>
    </r>
  </si>
  <si>
    <t>DHL</t>
  </si>
  <si>
    <t>UPS</t>
  </si>
  <si>
    <t>BRT</t>
  </si>
  <si>
    <t>Fulmine</t>
  </si>
  <si>
    <t>Altri</t>
  </si>
  <si>
    <t>Human (*)</t>
  </si>
  <si>
    <t>(*) - Sim che effettuano traffico «solo voce» o «voce e dati», incluse le sim "solo dati" con iterazione umana (es: chiavette per PC, sim per tablet ecc.)</t>
  </si>
  <si>
    <r>
      <t xml:space="preserve">(*) - </t>
    </r>
    <r>
      <rPr>
        <i/>
        <sz val="10"/>
        <color indexed="8"/>
        <rFont val="Calibri"/>
        <family val="2"/>
      </rPr>
      <t>"voice only" or "voice and data" sim, including "only data" sim managed by users (eg: PC usb-sticks, tablet sim, etc.)</t>
    </r>
  </si>
  <si>
    <r>
      <t xml:space="preserve">Totale </t>
    </r>
    <r>
      <rPr>
        <b/>
        <i/>
        <sz val="12"/>
        <color indexed="8"/>
        <rFont val="Calibri"/>
        <family val="2"/>
      </rPr>
      <t>(Total)</t>
    </r>
  </si>
  <si>
    <r>
      <t xml:space="preserve">Distribuzione in % (base annuale) - </t>
    </r>
    <r>
      <rPr>
        <b/>
        <i/>
        <u/>
        <sz val="12"/>
        <color indexed="8"/>
        <rFont val="Calibri"/>
        <family val="2"/>
      </rPr>
      <t>Distribution % (yearlyl basis)</t>
    </r>
  </si>
  <si>
    <r>
      <t xml:space="preserve">Indice generale dei prezzi </t>
    </r>
    <r>
      <rPr>
        <i/>
        <sz val="12"/>
        <color indexed="8"/>
        <rFont val="Calibri"/>
        <family val="2"/>
      </rPr>
      <t xml:space="preserve"> (Average price index)</t>
    </r>
  </si>
  <si>
    <r>
      <t xml:space="preserve">Servizi regolamentati locali </t>
    </r>
    <r>
      <rPr>
        <i/>
        <sz val="12"/>
        <color indexed="8"/>
        <rFont val="Calibri"/>
        <family val="2"/>
      </rPr>
      <t>(Regulated services - local)</t>
    </r>
  </si>
  <si>
    <r>
      <t>Indice Sintetico Agcom</t>
    </r>
    <r>
      <rPr>
        <i/>
        <sz val="12"/>
        <color indexed="8"/>
        <rFont val="Calibri"/>
        <family val="2"/>
      </rPr>
      <t xml:space="preserve"> (Agcom Syntetic Index)</t>
    </r>
    <r>
      <rPr>
        <sz val="12"/>
        <color indexed="8"/>
        <rFont val="Calibri"/>
        <family val="2"/>
      </rPr>
      <t xml:space="preserve"> (ISA/</t>
    </r>
    <r>
      <rPr>
        <i/>
        <sz val="12"/>
        <color indexed="8"/>
        <rFont val="Calibri"/>
        <family val="2"/>
      </rPr>
      <t xml:space="preserve">ASI </t>
    </r>
    <r>
      <rPr>
        <sz val="12"/>
        <color indexed="8"/>
        <rFont val="Calibri"/>
        <family val="2"/>
      </rPr>
      <t xml:space="preserve">(*) </t>
    </r>
  </si>
  <si>
    <r>
      <t>Acqua (</t>
    </r>
    <r>
      <rPr>
        <i/>
        <sz val="12"/>
        <rFont val="Calibri"/>
        <family val="2"/>
      </rPr>
      <t>Water</t>
    </r>
    <r>
      <rPr>
        <sz val="12"/>
        <rFont val="Calibri"/>
        <family val="2"/>
      </rPr>
      <t>) (1)</t>
    </r>
  </si>
  <si>
    <r>
      <t>Rifiuti (</t>
    </r>
    <r>
      <rPr>
        <i/>
        <sz val="12"/>
        <rFont val="Calibri"/>
        <family val="2"/>
      </rPr>
      <t>Waste</t>
    </r>
    <r>
      <rPr>
        <sz val="12"/>
        <rFont val="Calibri"/>
        <family val="2"/>
      </rPr>
      <t>) (2)</t>
    </r>
  </si>
  <si>
    <r>
      <t xml:space="preserve">Gas </t>
    </r>
    <r>
      <rPr>
        <i/>
        <sz val="12"/>
        <rFont val="Calibri"/>
        <family val="2"/>
      </rPr>
      <t xml:space="preserve">(Gas) </t>
    </r>
    <r>
      <rPr>
        <sz val="12"/>
        <rFont val="Calibri"/>
        <family val="2"/>
      </rPr>
      <t>(4)</t>
    </r>
  </si>
  <si>
    <r>
      <t>Treno</t>
    </r>
    <r>
      <rPr>
        <i/>
        <sz val="12"/>
        <rFont val="Calibri"/>
        <family val="2"/>
      </rPr>
      <t xml:space="preserve"> (Train)</t>
    </r>
    <r>
      <rPr>
        <sz val="12"/>
        <rFont val="Calibri"/>
        <family val="2"/>
      </rPr>
      <t xml:space="preserve"> (5)</t>
    </r>
  </si>
  <si>
    <r>
      <t xml:space="preserve">Trasporti urbani </t>
    </r>
    <r>
      <rPr>
        <i/>
        <sz val="12"/>
        <rFont val="Calibri"/>
        <family val="2"/>
      </rPr>
      <t>(Urban transport)</t>
    </r>
    <r>
      <rPr>
        <sz val="12"/>
        <rFont val="Calibri"/>
        <family val="2"/>
      </rPr>
      <t xml:space="preserve"> (6)</t>
    </r>
  </si>
  <si>
    <r>
      <t>Comunicazioni (</t>
    </r>
    <r>
      <rPr>
        <i/>
        <sz val="12"/>
        <rFont val="Calibri"/>
        <family val="2"/>
      </rPr>
      <t>Communications</t>
    </r>
    <r>
      <rPr>
        <sz val="12"/>
        <rFont val="Calibri"/>
        <family val="2"/>
      </rPr>
      <t>) (7)</t>
    </r>
  </si>
  <si>
    <r>
      <t>Totale (</t>
    </r>
    <r>
      <rPr>
        <b/>
        <i/>
        <sz val="12"/>
        <color indexed="8"/>
        <rFont val="Calibri"/>
        <family val="2"/>
      </rPr>
      <t>Total)</t>
    </r>
  </si>
  <si>
    <t>Indice di mobilità  da inizio anno - Mobility index beginning year</t>
  </si>
  <si>
    <r>
      <t>Posta transfrontaliera (</t>
    </r>
    <r>
      <rPr>
        <i/>
        <sz val="12"/>
        <color indexed="8"/>
        <rFont val="Calibri"/>
        <family val="2"/>
      </rPr>
      <t>crossborder items</t>
    </r>
    <r>
      <rPr>
        <sz val="12"/>
        <color indexed="8"/>
        <rFont val="Calibri"/>
        <family val="2"/>
      </rPr>
      <t>)</t>
    </r>
  </si>
  <si>
    <r>
      <t xml:space="preserve">Ricavi da inizio anno </t>
    </r>
    <r>
      <rPr>
        <b/>
        <i/>
        <sz val="12"/>
        <color indexed="8"/>
        <rFont val="Calibri"/>
        <family val="2"/>
      </rPr>
      <t>(Revenues b.y.)</t>
    </r>
    <r>
      <rPr>
        <b/>
        <sz val="12"/>
        <color indexed="8"/>
        <rFont val="Calibri"/>
        <family val="2"/>
      </rPr>
      <t xml:space="preserve"> (mln €)</t>
    </r>
  </si>
  <si>
    <r>
      <t xml:space="preserve">Volumi da inizio anno </t>
    </r>
    <r>
      <rPr>
        <b/>
        <i/>
        <sz val="12"/>
        <color indexed="8"/>
        <rFont val="Calibri"/>
        <family val="2"/>
      </rPr>
      <t>(Volumes b.y.)</t>
    </r>
    <r>
      <rPr>
        <b/>
        <sz val="12"/>
        <color indexed="8"/>
        <rFont val="Calibri"/>
        <family val="2"/>
      </rPr>
      <t xml:space="preserve"> (mln units)</t>
    </r>
  </si>
  <si>
    <r>
      <t>Totale (</t>
    </r>
    <r>
      <rPr>
        <b/>
        <i/>
        <sz val="12"/>
        <color indexed="8"/>
        <rFont val="Calibri"/>
        <family val="2"/>
      </rPr>
      <t>Total</t>
    </r>
    <r>
      <rPr>
        <b/>
        <sz val="12"/>
        <color indexed="8"/>
        <rFont val="Calibri"/>
        <family val="2"/>
      </rPr>
      <t>)</t>
    </r>
  </si>
  <si>
    <r>
      <t>Totale (</t>
    </r>
    <r>
      <rPr>
        <b/>
        <i/>
        <sz val="11"/>
        <color indexed="8"/>
        <rFont val="Calibri"/>
        <family val="2"/>
      </rPr>
      <t>Total</t>
    </r>
    <r>
      <rPr>
        <b/>
        <sz val="11"/>
        <color indexed="8"/>
        <rFont val="Calibri"/>
        <family val="2"/>
      </rPr>
      <t>)</t>
    </r>
  </si>
  <si>
    <t>Dec 17</t>
  </si>
  <si>
    <t xml:space="preserve"> Dic 17</t>
  </si>
  <si>
    <r>
      <t>Affari</t>
    </r>
    <r>
      <rPr>
        <i/>
        <sz val="12"/>
        <color indexed="8"/>
        <rFont val="Calibri"/>
        <family val="2"/>
      </rPr>
      <t xml:space="preserve"> (Business)</t>
    </r>
  </si>
  <si>
    <r>
      <t xml:space="preserve">Residenziali </t>
    </r>
    <r>
      <rPr>
        <i/>
        <sz val="12"/>
        <color indexed="8"/>
        <rFont val="Calibri"/>
        <family val="2"/>
      </rPr>
      <t>(Residential)</t>
    </r>
  </si>
  <si>
    <r>
      <t xml:space="preserve">Prepagate </t>
    </r>
    <r>
      <rPr>
        <i/>
        <sz val="12"/>
        <color indexed="8"/>
        <rFont val="Calibri"/>
        <family val="2"/>
      </rPr>
      <t>(Prepaid)</t>
    </r>
  </si>
  <si>
    <r>
      <t xml:space="preserve">Abbonamento </t>
    </r>
    <r>
      <rPr>
        <i/>
        <sz val="12"/>
        <color indexed="8"/>
        <rFont val="Calibri"/>
        <family val="2"/>
      </rPr>
      <t>(Postpaid)</t>
    </r>
  </si>
  <si>
    <t>FTTC</t>
  </si>
  <si>
    <t>FTTH</t>
  </si>
  <si>
    <r>
      <t>Quote di mercato (</t>
    </r>
    <r>
      <rPr>
        <b/>
        <i/>
        <sz val="12"/>
        <color indexed="8"/>
        <rFont val="Calibri"/>
        <family val="2"/>
      </rPr>
      <t>market shares</t>
    </r>
    <r>
      <rPr>
        <b/>
        <sz val="12"/>
        <color indexed="8"/>
        <rFont val="Calibri"/>
        <family val="2"/>
      </rPr>
      <t>)  (%)</t>
    </r>
  </si>
  <si>
    <r>
      <t xml:space="preserve">Valori cumulati / 12mesi - Cumulative values / 12 month </t>
    </r>
    <r>
      <rPr>
        <b/>
        <sz val="12"/>
        <color indexed="8"/>
        <rFont val="Calibri"/>
        <family val="2"/>
      </rPr>
      <t>(€)</t>
    </r>
  </si>
  <si>
    <t xml:space="preserve"> Mar 18</t>
  </si>
  <si>
    <t>Servizi postali (9)</t>
  </si>
  <si>
    <r>
      <t>Altri servizi postali (</t>
    </r>
    <r>
      <rPr>
        <i/>
        <sz val="12"/>
        <rFont val="Calibri"/>
        <family val="2"/>
      </rPr>
      <t>Other postal services</t>
    </r>
    <r>
      <rPr>
        <sz val="12"/>
        <rFont val="Calibri"/>
        <family val="2"/>
      </rPr>
      <t>) (11)</t>
    </r>
  </si>
  <si>
    <r>
      <t>Servizi di movimentazione lettere (</t>
    </r>
    <r>
      <rPr>
        <i/>
        <sz val="12"/>
        <rFont val="Calibri"/>
        <family val="2"/>
      </rPr>
      <t>Letters handlig services</t>
    </r>
    <r>
      <rPr>
        <sz val="12"/>
        <rFont val="Calibri"/>
        <family val="2"/>
      </rPr>
      <t>) (10)</t>
    </r>
  </si>
  <si>
    <t>(10) - 08.1.0.1.0.00</t>
  </si>
  <si>
    <t>(11) - 08.1.0.9.0.00</t>
  </si>
  <si>
    <r>
      <t xml:space="preserve">Rame - </t>
    </r>
    <r>
      <rPr>
        <i/>
        <sz val="12"/>
        <color indexed="8"/>
        <rFont val="Calibri"/>
        <family val="2"/>
      </rPr>
      <t>copper</t>
    </r>
  </si>
  <si>
    <r>
      <t xml:space="preserve">Sim "solo human" </t>
    </r>
    <r>
      <rPr>
        <b/>
        <i/>
        <sz val="12"/>
        <color indexed="8"/>
        <rFont val="Calibri"/>
        <family val="2"/>
      </rPr>
      <t>("Only Human" Sim)</t>
    </r>
    <r>
      <rPr>
        <b/>
        <sz val="12"/>
        <color indexed="8"/>
        <rFont val="Calibri"/>
        <family val="2"/>
      </rPr>
      <t xml:space="preserve"> (Mln)</t>
    </r>
  </si>
  <si>
    <r>
      <t xml:space="preserve">Sim "human" residenziali </t>
    </r>
    <r>
      <rPr>
        <b/>
        <i/>
        <sz val="12"/>
        <color indexed="8"/>
        <rFont val="Calibri"/>
        <family val="2"/>
      </rPr>
      <t xml:space="preserve">("human" Residential Sim) </t>
    </r>
    <r>
      <rPr>
        <b/>
        <sz val="12"/>
        <color indexed="8"/>
        <rFont val="Calibri"/>
        <family val="2"/>
      </rPr>
      <t>(%)</t>
    </r>
  </si>
  <si>
    <r>
      <t xml:space="preserve">Sim "human" affari  </t>
    </r>
    <r>
      <rPr>
        <b/>
        <i/>
        <sz val="12"/>
        <color indexed="8"/>
        <rFont val="Calibri"/>
        <family val="2"/>
      </rPr>
      <t xml:space="preserve">("human" Business Sim) </t>
    </r>
    <r>
      <rPr>
        <b/>
        <sz val="12"/>
        <color indexed="8"/>
        <rFont val="Calibri"/>
        <family val="2"/>
      </rPr>
      <t>(%)</t>
    </r>
  </si>
  <si>
    <r>
      <t xml:space="preserve">Media  - </t>
    </r>
    <r>
      <rPr>
        <b/>
        <i/>
        <sz val="12"/>
        <color indexed="8"/>
        <rFont val="Calibri"/>
        <family val="2"/>
      </rPr>
      <t>Average</t>
    </r>
  </si>
  <si>
    <r>
      <t xml:space="preserve">Sim "solo human" </t>
    </r>
    <r>
      <rPr>
        <b/>
        <i/>
        <sz val="12"/>
        <color indexed="8"/>
        <rFont val="Calibri"/>
        <family val="2"/>
      </rPr>
      <t>("Only human" Sim)</t>
    </r>
    <r>
      <rPr>
        <b/>
        <sz val="12"/>
        <color indexed="8"/>
        <rFont val="Calibri"/>
        <family val="2"/>
      </rPr>
      <t xml:space="preserve"> (Mln))</t>
    </r>
  </si>
  <si>
    <r>
      <t xml:space="preserve">Sim "human" prepagate </t>
    </r>
    <r>
      <rPr>
        <b/>
        <i/>
        <sz val="12"/>
        <color indexed="8"/>
        <rFont val="Calibri"/>
        <family val="2"/>
      </rPr>
      <t>("human" sim prepaid)</t>
    </r>
    <r>
      <rPr>
        <b/>
        <sz val="12"/>
        <color indexed="8"/>
        <rFont val="Calibri"/>
        <family val="2"/>
      </rPr>
      <t xml:space="preserve"> (%)</t>
    </r>
  </si>
  <si>
    <r>
      <t xml:space="preserve">Sim "human" in abbonamento </t>
    </r>
    <r>
      <rPr>
        <b/>
        <i/>
        <sz val="12"/>
        <color indexed="8"/>
        <rFont val="Calibri"/>
        <family val="2"/>
      </rPr>
      <t>("human" sim postpaid)</t>
    </r>
    <r>
      <rPr>
        <b/>
        <sz val="12"/>
        <color indexed="8"/>
        <rFont val="Calibri"/>
        <family val="2"/>
      </rPr>
      <t xml:space="preserve"> (%)</t>
    </r>
  </si>
  <si>
    <r>
      <t xml:space="preserve">Valori trimestrali - Quarterly values  </t>
    </r>
    <r>
      <rPr>
        <b/>
        <sz val="12"/>
        <color indexed="8"/>
        <rFont val="Calibri"/>
        <family val="2"/>
      </rPr>
      <t>(mln units)</t>
    </r>
  </si>
  <si>
    <t>Totale (Total)</t>
  </si>
  <si>
    <t>TNT-FedEx</t>
  </si>
  <si>
    <t xml:space="preserve">(*) - Sono inclusi i servizi postali, gli apparecchi ed i servizi per la telefonia fissa e mobile, il canone radiotelevisivo (fino a dic. 2017), la pay tv, l’editoria quotidiana e periodica, per complessive 10 distinte voci. </t>
  </si>
  <si>
    <r>
      <rPr>
        <b/>
        <sz val="10"/>
        <color indexed="8"/>
        <rFont val="Calibri"/>
        <family val="2"/>
      </rPr>
      <t>(*)</t>
    </r>
    <r>
      <rPr>
        <sz val="10"/>
        <color indexed="8"/>
        <rFont val="Calibri"/>
        <family val="2"/>
      </rPr>
      <t xml:space="preserve"> - Are included postal services, services and devices for fixed and mobile telephony, TV public funding (until dec. 2017), pay TV, newspapers and magazines publishing for total 10 items. </t>
    </r>
  </si>
  <si>
    <t xml:space="preserve"> (a)</t>
  </si>
  <si>
    <t xml:space="preserve"> (b)</t>
  </si>
  <si>
    <t xml:space="preserve"> (c)</t>
  </si>
  <si>
    <t xml:space="preserve"> (c) / (b)</t>
  </si>
  <si>
    <t xml:space="preserve"> (c) / (a)</t>
  </si>
  <si>
    <t>Var. (chg) %</t>
  </si>
  <si>
    <t>Iliad</t>
  </si>
  <si>
    <r>
      <t xml:space="preserve">Altri MVNO </t>
    </r>
    <r>
      <rPr>
        <i/>
        <sz val="12"/>
        <color indexed="8"/>
        <rFont val="Calibri"/>
        <family val="2"/>
      </rPr>
      <t>(Other Mvno)</t>
    </r>
  </si>
  <si>
    <t>Giu 18</t>
  </si>
  <si>
    <t>Jun 18</t>
  </si>
  <si>
    <t>Set 18</t>
  </si>
  <si>
    <t>Sept 18</t>
  </si>
  <si>
    <t xml:space="preserve"> Dic 18</t>
  </si>
  <si>
    <t>Dec 18</t>
  </si>
  <si>
    <r>
      <t xml:space="preserve">Servizi postali 
</t>
    </r>
    <r>
      <rPr>
        <b/>
        <i/>
        <sz val="12"/>
        <color indexed="10"/>
        <rFont val="Calibri"/>
        <family val="2"/>
      </rPr>
      <t>(Postal Services)</t>
    </r>
  </si>
  <si>
    <r>
      <t xml:space="preserve">TLC - servizi e apparati </t>
    </r>
    <r>
      <rPr>
        <b/>
        <i/>
        <sz val="12"/>
        <color indexed="10"/>
        <rFont val="Calibri"/>
        <family val="2"/>
      </rPr>
      <t>(Telecommunications)</t>
    </r>
  </si>
  <si>
    <r>
      <t>Quotidiani e periodici</t>
    </r>
    <r>
      <rPr>
        <b/>
        <i/>
        <sz val="12"/>
        <color indexed="10"/>
        <rFont val="Calibri"/>
        <family val="2"/>
      </rPr>
      <t xml:space="preserve"> (Newspapers and Magazines)</t>
    </r>
  </si>
  <si>
    <r>
      <t>Quote di mercato sulle vendite - (</t>
    </r>
    <r>
      <rPr>
        <b/>
        <i/>
        <sz val="12"/>
        <color indexed="10"/>
        <rFont val="Calibri"/>
        <family val="2"/>
      </rPr>
      <t>Newspapers: value market shares</t>
    </r>
    <r>
      <rPr>
        <b/>
        <sz val="12"/>
        <color indexed="10"/>
        <rFont val="Calibri"/>
        <family val="2"/>
      </rPr>
      <t>) (%)</t>
    </r>
  </si>
  <si>
    <t>Linkem</t>
  </si>
  <si>
    <t>Eolo</t>
  </si>
  <si>
    <t xml:space="preserve"> Mar 19</t>
  </si>
  <si>
    <t>Cairo/RCS Mediagroup</t>
  </si>
  <si>
    <t>Gruppo Poste Italiane</t>
  </si>
  <si>
    <t>GLS</t>
  </si>
  <si>
    <t>Altri MVNO</t>
  </si>
  <si>
    <r>
      <t>Totale (</t>
    </r>
    <r>
      <rPr>
        <i/>
        <sz val="12"/>
        <color indexed="8"/>
        <rFont val="Calibri"/>
        <family val="2"/>
      </rPr>
      <t>Total</t>
    </r>
    <r>
      <rPr>
        <sz val="12"/>
        <color indexed="8"/>
        <rFont val="Calibri"/>
        <family val="2"/>
      </rPr>
      <t>)</t>
    </r>
  </si>
  <si>
    <t>Giu 19</t>
  </si>
  <si>
    <t>Jun 19</t>
  </si>
  <si>
    <t>Set 19</t>
  </si>
  <si>
    <t>Sept 19</t>
  </si>
  <si>
    <t>GEDI Gruppo Editoriale</t>
  </si>
  <si>
    <r>
      <t>Totale (</t>
    </r>
    <r>
      <rPr>
        <b/>
        <i/>
        <sz val="12"/>
        <color indexed="8"/>
        <rFont val="Calibri"/>
        <family val="2"/>
      </rPr>
      <t>Total</t>
    </r>
    <r>
      <rPr>
        <b/>
        <sz val="12"/>
        <color indexed="8"/>
        <rFont val="Calibri"/>
        <family val="2"/>
      </rPr>
      <t>)</t>
    </r>
  </si>
  <si>
    <t xml:space="preserve"> Dic 19</t>
  </si>
  <si>
    <t>Dec 19</t>
  </si>
  <si>
    <t>(Coicop 082-083)</t>
  </si>
  <si>
    <t>(Coicop 0952)</t>
  </si>
  <si>
    <t>(Coicop 081)</t>
  </si>
  <si>
    <t>Amazon IT</t>
  </si>
  <si>
    <t xml:space="preserve"> Mar 20</t>
  </si>
  <si>
    <r>
      <t>Quotidiani (</t>
    </r>
    <r>
      <rPr>
        <i/>
        <sz val="12"/>
        <rFont val="Calibri"/>
        <family val="2"/>
      </rPr>
      <t>Newspapers</t>
    </r>
    <r>
      <rPr>
        <sz val="12"/>
        <rFont val="Calibri"/>
        <family val="2"/>
      </rPr>
      <t>) (6)</t>
    </r>
  </si>
  <si>
    <r>
      <t xml:space="preserve">Totale </t>
    </r>
    <r>
      <rPr>
        <b/>
        <i/>
        <sz val="12"/>
        <rFont val="Calibri"/>
        <family val="2"/>
      </rPr>
      <t>(Total)</t>
    </r>
    <r>
      <rPr>
        <b/>
        <sz val="12"/>
        <rFont val="Calibri"/>
        <family val="2"/>
      </rPr>
      <t xml:space="preserve">  (mln)</t>
    </r>
  </si>
  <si>
    <t>Linee per operatore</t>
  </si>
  <si>
    <t>Lines by operator</t>
  </si>
  <si>
    <r>
      <t xml:space="preserve">Totale </t>
    </r>
    <r>
      <rPr>
        <b/>
        <i/>
        <sz val="12"/>
        <color indexed="8"/>
        <rFont val="Calibri"/>
        <family val="2"/>
      </rPr>
      <t>(Total)</t>
    </r>
  </si>
  <si>
    <t>Milioni</t>
  </si>
  <si>
    <t>Gruppo 24 Ore</t>
  </si>
  <si>
    <t>Giu 20</t>
  </si>
  <si>
    <t>Jun 20</t>
  </si>
  <si>
    <r>
      <t>Pacchi (</t>
    </r>
    <r>
      <rPr>
        <b/>
        <i/>
        <sz val="12"/>
        <rFont val="Calibri"/>
        <family val="2"/>
      </rPr>
      <t>Parcels</t>
    </r>
    <r>
      <rPr>
        <b/>
        <sz val="12"/>
        <rFont val="Calibri"/>
        <family val="2"/>
      </rPr>
      <t>)</t>
    </r>
    <r>
      <rPr>
        <b/>
        <sz val="12"/>
        <rFont val="Calibri"/>
        <family val="2"/>
      </rPr>
      <t xml:space="preserve"> (%)</t>
    </r>
  </si>
  <si>
    <t>Totale pacchi (Total parcels)</t>
  </si>
  <si>
    <t>Corrispondenza e pacchi</t>
  </si>
  <si>
    <t>Pacchi (non SU)</t>
  </si>
  <si>
    <t>Parcels (non US)</t>
  </si>
  <si>
    <r>
      <t>Pacchi (</t>
    </r>
    <r>
      <rPr>
        <b/>
        <i/>
        <sz val="12"/>
        <rFont val="Calibri"/>
        <family val="2"/>
      </rPr>
      <t>Parcels</t>
    </r>
    <r>
      <rPr>
        <b/>
        <sz val="12"/>
        <rFont val="Calibri"/>
        <family val="2"/>
      </rPr>
      <t>)</t>
    </r>
  </si>
  <si>
    <t xml:space="preserve"> - Servizio Universale (US)</t>
  </si>
  <si>
    <t xml:space="preserve"> - Non Servizio Universale (non US)</t>
  </si>
  <si>
    <r>
      <t xml:space="preserve">Pacchi nazionali </t>
    </r>
    <r>
      <rPr>
        <i/>
        <sz val="12"/>
        <color indexed="8"/>
        <rFont val="Calibri"/>
        <family val="2"/>
      </rPr>
      <t>(Domestic parcels)</t>
    </r>
    <r>
      <rPr>
        <sz val="12"/>
        <color indexed="8"/>
        <rFont val="Calibri"/>
        <family val="2"/>
      </rPr>
      <t xml:space="preserve"> (SU+ non SU)</t>
    </r>
  </si>
  <si>
    <r>
      <t xml:space="preserve">Corrispondenza SU </t>
    </r>
    <r>
      <rPr>
        <i/>
        <sz val="12"/>
        <color indexed="8"/>
        <rFont val="Calibri"/>
        <family val="2"/>
      </rPr>
      <t>(US mail)</t>
    </r>
  </si>
  <si>
    <r>
      <t xml:space="preserve">Corrispondenza non SU </t>
    </r>
    <r>
      <rPr>
        <i/>
        <sz val="12"/>
        <color indexed="8"/>
        <rFont val="Calibri"/>
        <family val="2"/>
      </rPr>
      <t>(Non US mail)</t>
    </r>
  </si>
  <si>
    <r>
      <t>Pacchi internazionali (</t>
    </r>
    <r>
      <rPr>
        <i/>
        <sz val="12"/>
        <color indexed="8"/>
        <rFont val="Calibri"/>
        <family val="2"/>
      </rPr>
      <t>Crossborder parcels</t>
    </r>
    <r>
      <rPr>
        <sz val="12"/>
        <color indexed="8"/>
        <rFont val="Calibri"/>
        <family val="2"/>
      </rPr>
      <t xml:space="preserve">) (In+Out) </t>
    </r>
  </si>
  <si>
    <r>
      <t>Nazionali SU (</t>
    </r>
    <r>
      <rPr>
        <i/>
        <sz val="11"/>
        <color indexed="8"/>
        <rFont val="Calibri"/>
        <family val="2"/>
      </rPr>
      <t>US domestic</t>
    </r>
    <r>
      <rPr>
        <sz val="11"/>
        <color theme="1"/>
        <rFont val="Calibri"/>
        <family val="2"/>
        <scheme val="minor"/>
      </rPr>
      <t>)</t>
    </r>
  </si>
  <si>
    <r>
      <t>Nazionali non SU (</t>
    </r>
    <r>
      <rPr>
        <i/>
        <sz val="11"/>
        <color indexed="8"/>
        <rFont val="Calibri"/>
        <family val="2"/>
      </rPr>
      <t>Non US domestic</t>
    </r>
    <r>
      <rPr>
        <sz val="11"/>
        <color theme="1"/>
        <rFont val="Calibri"/>
        <family val="2"/>
        <scheme val="minor"/>
      </rPr>
      <t>)</t>
    </r>
  </si>
  <si>
    <r>
      <t>Internazionali SU (</t>
    </r>
    <r>
      <rPr>
        <i/>
        <sz val="11"/>
        <color indexed="8"/>
        <rFont val="Calibri"/>
        <family val="2"/>
      </rPr>
      <t>US crossborder</t>
    </r>
    <r>
      <rPr>
        <sz val="11"/>
        <color theme="1"/>
        <rFont val="Calibri"/>
        <family val="2"/>
        <scheme val="minor"/>
      </rPr>
      <t>)</t>
    </r>
  </si>
  <si>
    <r>
      <t>Internazionali non SU (</t>
    </r>
    <r>
      <rPr>
        <i/>
        <sz val="11"/>
        <color indexed="8"/>
        <rFont val="Calibri"/>
        <family val="2"/>
      </rPr>
      <t>Non US crossborder)</t>
    </r>
  </si>
  <si>
    <t>Totale corrispondenza (Total mail)</t>
  </si>
  <si>
    <r>
      <t>Pacchi nazionali - (SU+ non SU) (</t>
    </r>
    <r>
      <rPr>
        <i/>
        <sz val="12"/>
        <color indexed="8"/>
        <rFont val="Calibri"/>
        <family val="2"/>
      </rPr>
      <t>Domestic parcels - US + non US</t>
    </r>
    <r>
      <rPr>
        <sz val="12"/>
        <color indexed="8"/>
        <rFont val="Calibri"/>
        <family val="2"/>
      </rPr>
      <t>)</t>
    </r>
  </si>
  <si>
    <r>
      <t>Pacchi internazionali (</t>
    </r>
    <r>
      <rPr>
        <i/>
        <sz val="12"/>
        <color indexed="8"/>
        <rFont val="Calibri"/>
        <family val="2"/>
      </rPr>
      <t>Crossborder</t>
    </r>
    <r>
      <rPr>
        <i/>
        <sz val="12"/>
        <color indexed="8"/>
        <rFont val="Calibri"/>
        <family val="2"/>
      </rPr>
      <t xml:space="preserve"> </t>
    </r>
    <r>
      <rPr>
        <i/>
        <sz val="12"/>
        <color indexed="8"/>
        <rFont val="Calibri"/>
        <family val="2"/>
      </rPr>
      <t>parcels</t>
    </r>
    <r>
      <rPr>
        <sz val="12"/>
        <color indexed="8"/>
        <rFont val="Calibri"/>
        <family val="2"/>
      </rPr>
      <t xml:space="preserve">) (Inb+Outb) </t>
    </r>
  </si>
  <si>
    <r>
      <t>Totale corrispondenza + pacchi (</t>
    </r>
    <r>
      <rPr>
        <b/>
        <i/>
        <sz val="12"/>
        <color indexed="8"/>
        <rFont val="Calibri"/>
        <family val="2"/>
      </rPr>
      <t>Total mail + parcels)</t>
    </r>
  </si>
  <si>
    <r>
      <t>Pacchi internazionali (</t>
    </r>
    <r>
      <rPr>
        <i/>
        <sz val="12"/>
        <color indexed="8"/>
        <rFont val="Calibri"/>
        <family val="2"/>
      </rPr>
      <t>Crossborder parcels</t>
    </r>
    <r>
      <rPr>
        <sz val="12"/>
        <color indexed="8"/>
        <rFont val="Calibri"/>
        <family val="2"/>
      </rPr>
      <t xml:space="preserve">) (Inb+Outb) </t>
    </r>
  </si>
  <si>
    <r>
      <t xml:space="preserve">Pacchi nazionali </t>
    </r>
    <r>
      <rPr>
        <i/>
        <sz val="12"/>
        <color indexed="8"/>
        <rFont val="Calibri"/>
        <family val="2"/>
      </rPr>
      <t>(Domestic parcels)</t>
    </r>
    <r>
      <rPr>
        <sz val="12"/>
        <color indexed="8"/>
        <rFont val="Calibri"/>
        <family val="2"/>
      </rPr>
      <t xml:space="preserve"> (SU + non SU)</t>
    </r>
  </si>
  <si>
    <r>
      <t>Pacchi internazionali (</t>
    </r>
    <r>
      <rPr>
        <i/>
        <sz val="12"/>
        <color indexed="8"/>
        <rFont val="Calibri"/>
        <family val="2"/>
      </rPr>
      <t>Crossborder parcels</t>
    </r>
    <r>
      <rPr>
        <sz val="12"/>
        <color indexed="8"/>
        <rFont val="Calibri"/>
        <family val="2"/>
      </rPr>
      <t xml:space="preserve">) (Inb + Outb) </t>
    </r>
  </si>
  <si>
    <r>
      <t>Corrispondenza (SU + non SU) (</t>
    </r>
    <r>
      <rPr>
        <b/>
        <i/>
        <sz val="12"/>
        <rFont val="Calibri"/>
        <family val="2"/>
      </rPr>
      <t>US + non US mail</t>
    </r>
    <r>
      <rPr>
        <b/>
        <sz val="12"/>
        <rFont val="Calibri"/>
        <family val="2"/>
      </rPr>
      <t>) (%)</t>
    </r>
  </si>
  <si>
    <r>
      <t>Pacchi internazionali (</t>
    </r>
    <r>
      <rPr>
        <i/>
        <sz val="12"/>
        <color indexed="8"/>
        <rFont val="Calibri"/>
        <family val="2"/>
      </rPr>
      <t>Crossborder</t>
    </r>
    <r>
      <rPr>
        <i/>
        <sz val="12"/>
        <color indexed="8"/>
        <rFont val="Calibri"/>
        <family val="2"/>
      </rPr>
      <t xml:space="preserve"> parcels</t>
    </r>
    <r>
      <rPr>
        <sz val="12"/>
        <color indexed="8"/>
        <rFont val="Calibri"/>
        <family val="2"/>
      </rPr>
      <t xml:space="preserve">) (Inb + Outb) </t>
    </r>
  </si>
  <si>
    <r>
      <t>Pacchi nazionali - (SU + non SU) (</t>
    </r>
    <r>
      <rPr>
        <i/>
        <sz val="12"/>
        <color indexed="8"/>
        <rFont val="Calibri"/>
        <family val="2"/>
      </rPr>
      <t>Domestic parcels - US + non US</t>
    </r>
    <r>
      <rPr>
        <sz val="12"/>
        <color indexed="8"/>
        <rFont val="Calibri"/>
        <family val="2"/>
      </rPr>
      <t>)</t>
    </r>
  </si>
  <si>
    <t>Mail and parcels</t>
  </si>
  <si>
    <t>Corrispondenza (non SU)</t>
  </si>
  <si>
    <t>Mail (non US)</t>
  </si>
  <si>
    <r>
      <t>Corrispondenza  (</t>
    </r>
    <r>
      <rPr>
        <b/>
        <i/>
        <sz val="12"/>
        <rFont val="Calibri"/>
        <family val="2"/>
      </rPr>
      <t>Mail</t>
    </r>
    <r>
      <rPr>
        <b/>
        <sz val="12"/>
        <rFont val="Calibri"/>
        <family val="2"/>
      </rPr>
      <t>)</t>
    </r>
  </si>
  <si>
    <r>
      <t>Corrispondenza (</t>
    </r>
    <r>
      <rPr>
        <b/>
        <i/>
        <sz val="12"/>
        <rFont val="Calibri"/>
        <family val="2"/>
      </rPr>
      <t>Mail</t>
    </r>
    <r>
      <rPr>
        <b/>
        <sz val="12"/>
        <rFont val="Calibri"/>
        <family val="2"/>
      </rPr>
      <t>) (%)</t>
    </r>
  </si>
  <si>
    <r>
      <t>Invii singoli nazionali - SU (</t>
    </r>
    <r>
      <rPr>
        <i/>
        <sz val="12"/>
        <color indexed="8"/>
        <rFont val="Calibri"/>
        <family val="2"/>
      </rPr>
      <t>domestic single items - US</t>
    </r>
    <r>
      <rPr>
        <sz val="12"/>
        <color indexed="8"/>
        <rFont val="Calibri"/>
        <family val="2"/>
      </rPr>
      <t>)</t>
    </r>
  </si>
  <si>
    <r>
      <t>Invii multipli nazionali - SU (</t>
    </r>
    <r>
      <rPr>
        <i/>
        <sz val="12"/>
        <color indexed="8"/>
        <rFont val="Calibri"/>
        <family val="2"/>
      </rPr>
      <t>domestic multiple items - US</t>
    </r>
    <r>
      <rPr>
        <sz val="12"/>
        <color indexed="8"/>
        <rFont val="Calibri"/>
        <family val="2"/>
      </rPr>
      <t>)</t>
    </r>
  </si>
  <si>
    <r>
      <t>Altro (</t>
    </r>
    <r>
      <rPr>
        <i/>
        <sz val="12"/>
        <color indexed="8"/>
        <rFont val="Calibri"/>
        <family val="2"/>
      </rPr>
      <t>other</t>
    </r>
    <r>
      <rPr>
        <sz val="12"/>
        <color indexed="8"/>
        <rFont val="Calibri"/>
        <family val="2"/>
      </rPr>
      <t>)</t>
    </r>
  </si>
  <si>
    <r>
      <t>Invii singoli nazionali - no SU (</t>
    </r>
    <r>
      <rPr>
        <i/>
        <sz val="12"/>
        <color indexed="8"/>
        <rFont val="Calibri"/>
        <family val="2"/>
      </rPr>
      <t>domestic single items - non US</t>
    </r>
    <r>
      <rPr>
        <sz val="12"/>
        <color indexed="8"/>
        <rFont val="Calibri"/>
        <family val="2"/>
      </rPr>
      <t>)</t>
    </r>
  </si>
  <si>
    <r>
      <t>Invii multipli nazionali - no SU (</t>
    </r>
    <r>
      <rPr>
        <i/>
        <sz val="12"/>
        <color indexed="8"/>
        <rFont val="Calibri"/>
        <family val="2"/>
      </rPr>
      <t>domestic multiple items - non US</t>
    </r>
    <r>
      <rPr>
        <sz val="12"/>
        <color indexed="8"/>
        <rFont val="Calibri"/>
        <family val="2"/>
      </rPr>
      <t>)</t>
    </r>
  </si>
  <si>
    <r>
      <t>Invii singoli nazionali - no SU (</t>
    </r>
    <r>
      <rPr>
        <i/>
        <sz val="12"/>
        <color indexed="8"/>
        <rFont val="Calibri"/>
        <family val="2"/>
      </rPr>
      <t>domestic single items - non US</t>
    </r>
    <r>
      <rPr>
        <sz val="12"/>
        <color indexed="8"/>
        <rFont val="Calibri"/>
        <family val="2"/>
      </rPr>
      <t>)</t>
    </r>
  </si>
  <si>
    <r>
      <t>Invii multipli nazionali - no SU (</t>
    </r>
    <r>
      <rPr>
        <i/>
        <sz val="12"/>
        <color indexed="8"/>
        <rFont val="Calibri"/>
        <family val="2"/>
      </rPr>
      <t>domestic multiple items - non US</t>
    </r>
    <r>
      <rPr>
        <sz val="12"/>
        <color indexed="8"/>
        <rFont val="Calibri"/>
        <family val="2"/>
      </rPr>
      <t>)</t>
    </r>
  </si>
  <si>
    <t>Totale Internazionali</t>
  </si>
  <si>
    <t>Totale Nazionali</t>
  </si>
  <si>
    <r>
      <t xml:space="preserve">Var.  </t>
    </r>
    <r>
      <rPr>
        <b/>
        <i/>
        <sz val="12"/>
        <color indexed="8"/>
        <rFont val="Calibri"/>
        <family val="2"/>
      </rPr>
      <t>(chg) 
%</t>
    </r>
  </si>
  <si>
    <t>Set 20</t>
  </si>
  <si>
    <t>Sept 20</t>
  </si>
  <si>
    <r>
      <t xml:space="preserve">Altri </t>
    </r>
    <r>
      <rPr>
        <i/>
        <sz val="11"/>
        <color indexed="8"/>
        <rFont val="Calibri"/>
        <family val="2"/>
      </rPr>
      <t>(Others)</t>
    </r>
  </si>
  <si>
    <t>dec-20</t>
  </si>
  <si>
    <t xml:space="preserve"> Dic 20</t>
  </si>
  <si>
    <t>Dec 20</t>
  </si>
  <si>
    <t>4T17</t>
  </si>
  <si>
    <t>4T18</t>
  </si>
  <si>
    <t>4T19</t>
  </si>
  <si>
    <t>4T20</t>
  </si>
  <si>
    <t>Ita</t>
  </si>
  <si>
    <t>Spa</t>
  </si>
  <si>
    <t>Ger</t>
  </si>
  <si>
    <t>EU27</t>
  </si>
  <si>
    <t>Fra</t>
  </si>
  <si>
    <t>1T18</t>
  </si>
  <si>
    <t>2T18</t>
  </si>
  <si>
    <t>3T18</t>
  </si>
  <si>
    <t>1T19</t>
  </si>
  <si>
    <t>2T19</t>
  </si>
  <si>
    <t>3T19</t>
  </si>
  <si>
    <t>1T20</t>
  </si>
  <si>
    <t>2T20</t>
  </si>
  <si>
    <t>3T20</t>
  </si>
  <si>
    <t>1T21</t>
  </si>
  <si>
    <t>Rete fissa - Fixed network</t>
  </si>
  <si>
    <t xml:space="preserve"> - Rame / Copper</t>
  </si>
  <si>
    <t xml:space="preserve"> - FTTC</t>
  </si>
  <si>
    <t xml:space="preserve"> - FTTH</t>
  </si>
  <si>
    <t xml:space="preserve"> - FWA</t>
  </si>
  <si>
    <t>Accessi / lines BB/UBB (mln) (*)</t>
  </si>
  <si>
    <t xml:space="preserve"> - DSL</t>
  </si>
  <si>
    <t>(*) - incl. CNET  Table 3: "Other not NGA" + "Other NGA" declared by operators</t>
  </si>
  <si>
    <t>Rete mobile - Mobile network</t>
  </si>
  <si>
    <t>MVNO (mln)</t>
  </si>
  <si>
    <t>Principali indicatori/Serie storica - Main indicators/Time series</t>
  </si>
  <si>
    <t xml:space="preserve"> - &lt; 30 Mbps</t>
  </si>
  <si>
    <t xml:space="preserve"> - = 30 Mbps; &lt; 100 Mbps</t>
  </si>
  <si>
    <t xml:space="preserve"> - ≥ 100 Mbps</t>
  </si>
  <si>
    <t xml:space="preserve"> % by speed</t>
  </si>
  <si>
    <t>Residential lines (mln)</t>
  </si>
  <si>
    <t>Business lines (mln)</t>
  </si>
  <si>
    <t>Servizi di corrispondenza (Mail)</t>
  </si>
  <si>
    <t>Pacchi (Parcels)</t>
  </si>
  <si>
    <r>
      <t xml:space="preserve"> - Corrispondenza SU </t>
    </r>
    <r>
      <rPr>
        <i/>
        <sz val="12"/>
        <color indexed="8"/>
        <rFont val="Calibri"/>
        <family val="2"/>
      </rPr>
      <t>(US mail)</t>
    </r>
  </si>
  <si>
    <r>
      <t xml:space="preserve"> - Corrispondenza non SU </t>
    </r>
    <r>
      <rPr>
        <i/>
        <sz val="12"/>
        <color indexed="8"/>
        <rFont val="Calibri"/>
        <family val="2"/>
      </rPr>
      <t>(Non US mail)</t>
    </r>
  </si>
  <si>
    <r>
      <t xml:space="preserve"> - Pacchi nazionali </t>
    </r>
    <r>
      <rPr>
        <i/>
        <sz val="12"/>
        <color indexed="8"/>
        <rFont val="Calibri"/>
        <family val="2"/>
      </rPr>
      <t>(Domestic parcels)</t>
    </r>
    <r>
      <rPr>
        <sz val="12"/>
        <color indexed="8"/>
        <rFont val="Calibri"/>
        <family val="2"/>
      </rPr>
      <t xml:space="preserve"> (SU+ non SU)</t>
    </r>
  </si>
  <si>
    <r>
      <t xml:space="preserve"> - Pacchi internazionali (</t>
    </r>
    <r>
      <rPr>
        <i/>
        <sz val="12"/>
        <color indexed="8"/>
        <rFont val="Calibri"/>
        <family val="2"/>
      </rPr>
      <t>Crossborder parcels</t>
    </r>
    <r>
      <rPr>
        <sz val="12"/>
        <color indexed="8"/>
        <rFont val="Calibri"/>
        <family val="2"/>
      </rPr>
      <t xml:space="preserve">) (In+Out) </t>
    </r>
  </si>
  <si>
    <t>Ricavi - Revenues (mln €)</t>
  </si>
  <si>
    <t>Volumi - Volumes (mln)</t>
  </si>
  <si>
    <t xml:space="preserve"> Mar 21</t>
  </si>
  <si>
    <t>Accessi per tecnologia (Access by technology) (%)</t>
  </si>
  <si>
    <t xml:space="preserve"> - o/w Human (mln)</t>
  </si>
  <si>
    <t xml:space="preserve"> - o/w M2M (mln)</t>
  </si>
  <si>
    <r>
      <t xml:space="preserve">Altri </t>
    </r>
    <r>
      <rPr>
        <i/>
        <sz val="12"/>
        <color indexed="8"/>
        <rFont val="Calibri"/>
        <family val="2"/>
      </rPr>
      <t>(Others)</t>
    </r>
  </si>
  <si>
    <t>2T21</t>
  </si>
  <si>
    <t>june-21</t>
  </si>
  <si>
    <t>Gennaio</t>
  </si>
  <si>
    <t>Febbraio</t>
  </si>
  <si>
    <t>Marzo</t>
  </si>
  <si>
    <t>Aprile</t>
  </si>
  <si>
    <t>Maggio</t>
  </si>
  <si>
    <t>Giugno</t>
  </si>
  <si>
    <t>January</t>
  </si>
  <si>
    <t>February</t>
  </si>
  <si>
    <t>March</t>
  </si>
  <si>
    <t>April</t>
  </si>
  <si>
    <t>May</t>
  </si>
  <si>
    <t>June</t>
  </si>
  <si>
    <t>1Q</t>
  </si>
  <si>
    <t>2Q</t>
  </si>
  <si>
    <t>Download</t>
  </si>
  <si>
    <t>Upload</t>
  </si>
  <si>
    <t>Traffico complessivo giornaliero - Daily total data traffic (Petabyte-PB)</t>
  </si>
  <si>
    <t>Traffico dati per linea broadband (Gigabyte-GB)</t>
  </si>
  <si>
    <t>Zettabyte -ZB</t>
  </si>
  <si>
    <t>Traffico dati per sim (Gigabyte-GB)</t>
  </si>
  <si>
    <t>Corrispondenza SU (SU mail)</t>
  </si>
  <si>
    <t>Corrispondenza non SU (Non SU mail)</t>
  </si>
  <si>
    <t>Pacchi nazionali (Domestic parcels) (SU+ non SU)</t>
  </si>
  <si>
    <t>Pacchi internazionali   - parcel services volumes (crossborders parcels)</t>
  </si>
  <si>
    <r>
      <t>Corrispondenza complessiva -</t>
    </r>
    <r>
      <rPr>
        <b/>
        <i/>
        <sz val="14"/>
        <rFont val="Calibri"/>
        <family val="2"/>
      </rPr>
      <t xml:space="preserve"> Total mail</t>
    </r>
  </si>
  <si>
    <t>Variazione/Change in %</t>
  </si>
  <si>
    <r>
      <t xml:space="preserve">Pacchi complessivi - </t>
    </r>
    <r>
      <rPr>
        <b/>
        <i/>
        <sz val="14"/>
        <rFont val="Calibri"/>
        <family val="2"/>
      </rPr>
      <t>Total parcels</t>
    </r>
  </si>
  <si>
    <t xml:space="preserve">Pacchi internazionali (Crossborder parcels) (In+Out) </t>
  </si>
  <si>
    <t>2021 vs 2020</t>
  </si>
  <si>
    <t>2021 vs 2019</t>
  </si>
  <si>
    <t>Mln €</t>
  </si>
  <si>
    <t>2020 vs 2019</t>
  </si>
  <si>
    <t>Giu 21</t>
  </si>
  <si>
    <t>Jun 21</t>
  </si>
  <si>
    <t>Variazione - Changes (in %)</t>
  </si>
  <si>
    <r>
      <t>Osservatorio sulle comunicazioni -</t>
    </r>
    <r>
      <rPr>
        <b/>
        <i/>
        <sz val="36"/>
        <color indexed="8"/>
        <rFont val="Calibri"/>
        <family val="2"/>
      </rPr>
      <t xml:space="preserve"> Communications Monitoring markets system</t>
    </r>
  </si>
  <si>
    <r>
      <t>Invii singoli nazionali SU+non SU - (</t>
    </r>
    <r>
      <rPr>
        <i/>
        <sz val="12"/>
        <color indexed="8"/>
        <rFont val="Calibri"/>
        <family val="2"/>
      </rPr>
      <t>domestic single items US+non US)</t>
    </r>
  </si>
  <si>
    <r>
      <t>Invii multipli nazionali SUY + non SU - (</t>
    </r>
    <r>
      <rPr>
        <i/>
        <sz val="12"/>
        <color indexed="8"/>
        <rFont val="Calibri"/>
        <family val="2"/>
      </rPr>
      <t xml:space="preserve">domestic multiple items US + non US </t>
    </r>
    <r>
      <rPr>
        <sz val="12"/>
        <color indexed="8"/>
        <rFont val="Calibri"/>
        <family val="2"/>
      </rPr>
      <t>)</t>
    </r>
  </si>
  <si>
    <t>Servizi di corrispondenza - Variazione annuale  - Mail services - yearly changes (%)</t>
  </si>
  <si>
    <r>
      <t xml:space="preserve">Valori cumulati / 12mesi  
Cumulative values / 12 month </t>
    </r>
    <r>
      <rPr>
        <b/>
        <sz val="12"/>
        <color indexed="8"/>
        <rFont val="Calibri"/>
        <family val="2"/>
      </rPr>
      <t>(mln €)</t>
    </r>
  </si>
  <si>
    <r>
      <t xml:space="preserve">Valori trimestrali 
Quarterly values  </t>
    </r>
    <r>
      <rPr>
        <b/>
        <sz val="12"/>
        <color indexed="8"/>
        <rFont val="Calibri"/>
        <family val="2"/>
      </rPr>
      <t>(mln €)</t>
    </r>
  </si>
  <si>
    <r>
      <t xml:space="preserve">Valori cumulati / 12mesi 
Cumulative values / 12 month </t>
    </r>
    <r>
      <rPr>
        <b/>
        <sz val="12"/>
        <color indexed="8"/>
        <rFont val="Calibri"/>
        <family val="2"/>
      </rPr>
      <t>(mln units)</t>
    </r>
  </si>
  <si>
    <t xml:space="preserve"> - SU</t>
  </si>
  <si>
    <t xml:space="preserve"> - no SU</t>
  </si>
  <si>
    <r>
      <t xml:space="preserve">Su ricavi da inizio anno - </t>
    </r>
    <r>
      <rPr>
        <b/>
        <i/>
        <sz val="14"/>
        <color indexed="8"/>
        <rFont val="Calibri"/>
        <family val="2"/>
      </rPr>
      <t>Revenues b.y. (in %)</t>
    </r>
  </si>
  <si>
    <t>Monrif Group</t>
  </si>
  <si>
    <t>Caltagirone Editore</t>
  </si>
  <si>
    <t xml:space="preserve">Gruppo Amodei </t>
  </si>
  <si>
    <r>
      <t xml:space="preserve">3.10 Trend storico dei ricavi unitari - </t>
    </r>
    <r>
      <rPr>
        <b/>
        <i/>
        <sz val="14"/>
        <rFont val="Calibri"/>
        <family val="2"/>
      </rPr>
      <t>Revenues per unit</t>
    </r>
    <r>
      <rPr>
        <b/>
        <sz val="14"/>
        <rFont val="Calibri"/>
        <family val="2"/>
      </rPr>
      <t xml:space="preserve"> </t>
    </r>
    <r>
      <rPr>
        <b/>
        <i/>
        <sz val="14"/>
        <rFont val="Calibri"/>
        <family val="2"/>
      </rPr>
      <t>trend</t>
    </r>
  </si>
  <si>
    <r>
      <t xml:space="preserve">3. Servizi di corrispondenza e consegna pacchi - </t>
    </r>
    <r>
      <rPr>
        <b/>
        <i/>
        <u/>
        <sz val="24"/>
        <rFont val="Calibri"/>
        <family val="2"/>
      </rPr>
      <t xml:space="preserve">Mail and parcel services </t>
    </r>
  </si>
  <si>
    <r>
      <rPr>
        <b/>
        <sz val="20"/>
        <color rgb="FFFFFF00"/>
        <rFont val="Calibri"/>
        <family val="2"/>
      </rPr>
      <t xml:space="preserve">Rete fissa - </t>
    </r>
    <r>
      <rPr>
        <b/>
        <i/>
        <sz val="20"/>
        <color rgb="FFFFFF00"/>
        <rFont val="Calibri"/>
        <family val="2"/>
      </rPr>
      <t>Fixed network</t>
    </r>
  </si>
  <si>
    <r>
      <rPr>
        <b/>
        <sz val="20"/>
        <color rgb="FFFFFF00"/>
        <rFont val="Calibri"/>
        <family val="2"/>
      </rPr>
      <t>Rete mobile</t>
    </r>
    <r>
      <rPr>
        <b/>
        <i/>
        <sz val="20"/>
        <color rgb="FFFFFF00"/>
        <rFont val="Calibri"/>
        <family val="2"/>
      </rPr>
      <t xml:space="preserve"> - Mobile network</t>
    </r>
  </si>
  <si>
    <r>
      <rPr>
        <b/>
        <sz val="14"/>
        <color indexed="9"/>
        <rFont val="Calibri"/>
        <family val="2"/>
      </rPr>
      <t xml:space="preserve">4.1   Indici generali e principali utilities </t>
    </r>
    <r>
      <rPr>
        <b/>
        <i/>
        <sz val="14"/>
        <color indexed="9"/>
        <rFont val="Calibri"/>
        <family val="2"/>
      </rPr>
      <t>- General indexes and main utilities (2010=100)</t>
    </r>
  </si>
  <si>
    <r>
      <rPr>
        <b/>
        <sz val="14"/>
        <color indexed="9"/>
        <rFont val="Calibri"/>
        <family val="2"/>
      </rPr>
      <t>4.2   Telefonia fissa e mobile</t>
    </r>
    <r>
      <rPr>
        <b/>
        <i/>
        <sz val="14"/>
        <color indexed="9"/>
        <rFont val="Calibri"/>
        <family val="2"/>
      </rPr>
      <t xml:space="preserve"> - Fixed and mobile telephony (2010=100)</t>
    </r>
  </si>
  <si>
    <r>
      <rPr>
        <b/>
        <sz val="14"/>
        <color indexed="9"/>
        <rFont val="Calibri"/>
        <family val="2"/>
      </rPr>
      <t xml:space="preserve">4.3   Quotidiani, periodici tv e servizi postali </t>
    </r>
    <r>
      <rPr>
        <b/>
        <i/>
        <sz val="14"/>
        <color indexed="9"/>
        <rFont val="Calibri"/>
        <family val="2"/>
      </rPr>
      <t>- Newspapers, magazines, TV and postal services (2010=100)</t>
    </r>
  </si>
  <si>
    <r>
      <rPr>
        <b/>
        <sz val="14"/>
        <color indexed="9"/>
        <rFont val="Calibri"/>
        <family val="2"/>
      </rPr>
      <t xml:space="preserve">4.4   Dinamiche dei prezzi in Europa </t>
    </r>
    <r>
      <rPr>
        <b/>
        <i/>
        <sz val="14"/>
        <color indexed="9"/>
        <rFont val="Calibri"/>
        <family val="2"/>
      </rPr>
      <t>- European prices changing  (2015=100)</t>
    </r>
  </si>
  <si>
    <r>
      <rPr>
        <b/>
        <sz val="14"/>
        <color indexed="9"/>
        <rFont val="Calibri"/>
        <family val="2"/>
      </rPr>
      <t xml:space="preserve">1.1   Accessi diretti complessivi  - </t>
    </r>
    <r>
      <rPr>
        <b/>
        <i/>
        <sz val="14"/>
        <color indexed="9"/>
        <rFont val="Calibri"/>
        <family val="2"/>
      </rPr>
      <t>Total access lines</t>
    </r>
  </si>
  <si>
    <r>
      <rPr>
        <b/>
        <sz val="14"/>
        <color indexed="9"/>
        <rFont val="Calibri"/>
        <family val="2"/>
      </rPr>
      <t>1.2   Accessi broadband e ultrabroadband -</t>
    </r>
    <r>
      <rPr>
        <b/>
        <i/>
        <sz val="14"/>
        <color indexed="9"/>
        <rFont val="Calibri"/>
        <family val="2"/>
      </rPr>
      <t xml:space="preserve"> Broadband and ultrabroadband lines</t>
    </r>
  </si>
  <si>
    <r>
      <rPr>
        <b/>
        <sz val="14"/>
        <rFont val="Calibri"/>
        <family val="2"/>
      </rPr>
      <t>3.1   Andamento dei ricavi (da inizio anno) - R</t>
    </r>
    <r>
      <rPr>
        <b/>
        <i/>
        <sz val="14"/>
        <rFont val="Calibri"/>
        <family val="2"/>
      </rPr>
      <t>evenues trend (b.y.)</t>
    </r>
  </si>
  <si>
    <r>
      <t xml:space="preserve">3.2   Ricavi da servizi di corrispondenza (SU / non SU - base mensile)  - </t>
    </r>
    <r>
      <rPr>
        <b/>
        <i/>
        <sz val="14"/>
        <rFont val="Calibri"/>
        <family val="2"/>
      </rPr>
      <t>Mail services revenues (US / not US - monthly basis)</t>
    </r>
  </si>
  <si>
    <r>
      <t xml:space="preserve">3.3   Ricavi da servizi di consegna pacchi (Ita/Itz - base mensile)  - </t>
    </r>
    <r>
      <rPr>
        <b/>
        <i/>
        <sz val="14"/>
        <rFont val="Calibri"/>
        <family val="2"/>
      </rPr>
      <t>Parcel services revenues (domestic / crossb. parcels - monthly basis)</t>
    </r>
  </si>
  <si>
    <r>
      <rPr>
        <b/>
        <sz val="14"/>
        <rFont val="Calibri"/>
        <family val="2"/>
      </rPr>
      <t>3.4   Trend storico dei ricavi  -</t>
    </r>
    <r>
      <rPr>
        <b/>
        <i/>
        <sz val="14"/>
        <rFont val="Calibri"/>
        <family val="2"/>
      </rPr>
      <t xml:space="preserve"> Revenues  trend</t>
    </r>
  </si>
  <si>
    <r>
      <t>3.6   Volumi da servizi di corrispondenza (SU / non SU - base mensile)  -</t>
    </r>
    <r>
      <rPr>
        <b/>
        <i/>
        <sz val="14"/>
        <rFont val="Calibri"/>
        <family val="2"/>
      </rPr>
      <t xml:space="preserve"> Mail services volumes (US / not US - monthly basis)</t>
    </r>
  </si>
  <si>
    <r>
      <t>3.7   Volumi da servizi di consegna pacchi (Ita/Itz - base mensile)  -</t>
    </r>
    <r>
      <rPr>
        <b/>
        <i/>
        <sz val="14"/>
        <rFont val="Calibri"/>
        <family val="2"/>
      </rPr>
      <t xml:space="preserve"> Parcel services volumes (dom./crossb. parcels - monthly basis)</t>
    </r>
  </si>
  <si>
    <r>
      <rPr>
        <b/>
        <sz val="14"/>
        <rFont val="Calibri"/>
        <family val="2"/>
      </rPr>
      <t>3.8   Trend storico dei volumi  -</t>
    </r>
    <r>
      <rPr>
        <b/>
        <i/>
        <sz val="14"/>
        <rFont val="Calibri"/>
        <family val="2"/>
      </rPr>
      <t xml:space="preserve"> Volumes  trend</t>
    </r>
  </si>
  <si>
    <r>
      <rPr>
        <b/>
        <sz val="14"/>
        <rFont val="Calibri"/>
        <family val="2"/>
      </rPr>
      <t xml:space="preserve">3.9   Il quadro concorrenziale - </t>
    </r>
    <r>
      <rPr>
        <b/>
        <i/>
        <sz val="14"/>
        <rFont val="Calibri"/>
        <family val="2"/>
      </rPr>
      <t>The competitive framework</t>
    </r>
  </si>
  <si>
    <t>sept-21</t>
  </si>
  <si>
    <r>
      <t xml:space="preserve">1.12 Portabilità del numero mobile - </t>
    </r>
    <r>
      <rPr>
        <b/>
        <i/>
        <sz val="14"/>
        <color indexed="9"/>
        <rFont val="Calibri"/>
        <family val="2"/>
      </rPr>
      <t xml:space="preserve">Mobile </t>
    </r>
    <r>
      <rPr>
        <b/>
        <sz val="14"/>
        <color indexed="9"/>
        <rFont val="Calibri"/>
        <family val="2"/>
      </rPr>
      <t>n</t>
    </r>
    <r>
      <rPr>
        <b/>
        <i/>
        <sz val="14"/>
        <color indexed="9"/>
        <rFont val="Calibri"/>
        <family val="2"/>
      </rPr>
      <t>umber portability</t>
    </r>
  </si>
  <si>
    <t>Luglio</t>
  </si>
  <si>
    <t>Agosto</t>
  </si>
  <si>
    <t>Settembre</t>
  </si>
  <si>
    <t>July</t>
  </si>
  <si>
    <t>August</t>
  </si>
  <si>
    <t>September</t>
  </si>
  <si>
    <t>3Q</t>
  </si>
  <si>
    <r>
      <t xml:space="preserve">Editoria quotidiana - </t>
    </r>
    <r>
      <rPr>
        <b/>
        <i/>
        <sz val="20"/>
        <color theme="0"/>
        <rFont val="Calibri"/>
        <family val="2"/>
      </rPr>
      <t>Daily press</t>
    </r>
  </si>
  <si>
    <t>Giorno medio</t>
  </si>
  <si>
    <t>Prime Time</t>
  </si>
  <si>
    <t>(02.00-25.59)</t>
  </si>
  <si>
    <t>(20.30-22.30)</t>
  </si>
  <si>
    <t>in milioni</t>
  </si>
  <si>
    <t>La7</t>
  </si>
  <si>
    <t>Sky</t>
  </si>
  <si>
    <r>
      <t xml:space="preserve">Altre - </t>
    </r>
    <r>
      <rPr>
        <i/>
        <sz val="12"/>
        <color theme="1"/>
        <rFont val="Calibri"/>
        <family val="2"/>
        <scheme val="minor"/>
      </rPr>
      <t>others</t>
    </r>
  </si>
  <si>
    <r>
      <t xml:space="preserve">Totale - </t>
    </r>
    <r>
      <rPr>
        <i/>
        <sz val="12"/>
        <color theme="1"/>
        <rFont val="Calibri"/>
        <family val="2"/>
        <scheme val="minor"/>
      </rPr>
      <t>total</t>
    </r>
  </si>
  <si>
    <t>Var /chg (p.p.)</t>
  </si>
  <si>
    <r>
      <t>Giorno medio -</t>
    </r>
    <r>
      <rPr>
        <b/>
        <i/>
        <sz val="12"/>
        <color theme="1"/>
        <rFont val="Calibri"/>
        <family val="2"/>
        <scheme val="minor"/>
      </rPr>
      <t xml:space="preserve"> Avg daily</t>
    </r>
    <r>
      <rPr>
        <b/>
        <sz val="12"/>
        <color theme="1"/>
        <rFont val="Calibri"/>
        <family val="2"/>
        <scheme val="minor"/>
      </rPr>
      <t xml:space="preserve"> (02.00-25.59, %)</t>
    </r>
  </si>
  <si>
    <t>Prime time (20.30-22.30, %)</t>
  </si>
  <si>
    <t>Complessive</t>
  </si>
  <si>
    <t>Nazionali</t>
  </si>
  <si>
    <t>Locali</t>
  </si>
  <si>
    <t>Cartacee</t>
  </si>
  <si>
    <t>Digitali</t>
  </si>
  <si>
    <t>Nazionali - sportivi</t>
  </si>
  <si>
    <t>Locali-Altre testate</t>
  </si>
  <si>
    <t>Copie cartacee</t>
  </si>
  <si>
    <t>Copie digitali</t>
  </si>
  <si>
    <t>Variazione (chg) in %</t>
  </si>
  <si>
    <t>p.p.</t>
  </si>
  <si>
    <r>
      <t xml:space="preserve">Altri - </t>
    </r>
    <r>
      <rPr>
        <i/>
        <sz val="12"/>
        <color theme="1"/>
        <rFont val="Calibri"/>
        <family val="2"/>
        <scheme val="minor"/>
      </rPr>
      <t>others</t>
    </r>
  </si>
  <si>
    <t>3T21</t>
  </si>
  <si>
    <t>Quote di mercato  
Market shares (%)</t>
  </si>
  <si>
    <t>Set 21</t>
  </si>
  <si>
    <t>Sept 21</t>
  </si>
  <si>
    <t>Rai 1 (Tg1) (13:30)</t>
  </si>
  <si>
    <t>Rai 2 (Tg2) (13:00)</t>
  </si>
  <si>
    <t>Rai 3 (Tg3) (12:00)</t>
  </si>
  <si>
    <t>Rai 3 (TgR) (14:00)</t>
  </si>
  <si>
    <t>Rete 4 (Tg4) (12:00)</t>
  </si>
  <si>
    <t>Canale 5 (Tg5) (13:00)</t>
  </si>
  <si>
    <t>Italia 1 (Studio Aperto) (12:25)</t>
  </si>
  <si>
    <t>La 7 (TgLa7) (13:30)</t>
  </si>
  <si>
    <t>Rai 1 (Tg1) (20:00)</t>
  </si>
  <si>
    <t>Rai 2 (Tg2) (20:30)</t>
  </si>
  <si>
    <t>Rai 3 (Tg3) (19:00)</t>
  </si>
  <si>
    <t>Rai 3 (TgR) (19:30)</t>
  </si>
  <si>
    <t>Rete 4 (Tg4) (19:00)</t>
  </si>
  <si>
    <t>Canale 5 (Tg5) (20:00)</t>
  </si>
  <si>
    <t>Italia 1 (Studio Aperto) (18:30)</t>
  </si>
  <si>
    <t>La 7 (TgLa7) (20:00)</t>
  </si>
  <si>
    <t>Totale</t>
  </si>
  <si>
    <t>TGCOM24</t>
  </si>
  <si>
    <t>Fanpage</t>
  </si>
  <si>
    <t>Citynews</t>
  </si>
  <si>
    <t>ANSA</t>
  </si>
  <si>
    <t>Sito</t>
  </si>
  <si>
    <t>Amazon</t>
  </si>
  <si>
    <t>eBay</t>
  </si>
  <si>
    <t>Subito.it</t>
  </si>
  <si>
    <t>AliExpress</t>
  </si>
  <si>
    <t>Lidl</t>
  </si>
  <si>
    <t>Stocard</t>
  </si>
  <si>
    <t>Unieuro</t>
  </si>
  <si>
    <t>Google</t>
  </si>
  <si>
    <t>Utenti unici 
Unique audience (mln)</t>
  </si>
  <si>
    <t>Edizioni comprese tra le 18:30  e le 20:30</t>
  </si>
  <si>
    <t>milioni</t>
  </si>
  <si>
    <r>
      <t xml:space="preserve">2.5   Copie giornaliere vendute da inizio anno  - </t>
    </r>
    <r>
      <rPr>
        <b/>
        <i/>
        <sz val="14"/>
        <color rgb="FFFFFFFF"/>
        <rFont val="Calibri"/>
        <family val="2"/>
      </rPr>
      <t xml:space="preserve">Daily copies sold since the beginning year </t>
    </r>
    <r>
      <rPr>
        <b/>
        <sz val="14"/>
        <color rgb="FFFFFFFF"/>
        <rFont val="Calibri"/>
        <family val="2"/>
      </rPr>
      <t>(1/2)</t>
    </r>
  </si>
  <si>
    <r>
      <t xml:space="preserve">2.6   Copie giornaliere vendute da inizio anno  - </t>
    </r>
    <r>
      <rPr>
        <b/>
        <i/>
        <sz val="14"/>
        <color rgb="FFFFFFFF"/>
        <rFont val="Calibri"/>
        <family val="2"/>
      </rPr>
      <t>Daily copies sold since the beginning year</t>
    </r>
    <r>
      <rPr>
        <b/>
        <sz val="14"/>
        <color rgb="FFFFFFFF"/>
        <rFont val="Calibri"/>
        <family val="2"/>
      </rPr>
      <t xml:space="preserve"> (2/2)</t>
    </r>
  </si>
  <si>
    <r>
      <t xml:space="preserve">2.8   Utenti unici dei siti/app dei principali operatori - </t>
    </r>
    <r>
      <rPr>
        <b/>
        <i/>
        <sz val="14"/>
        <color rgb="FFFFFFFF"/>
        <rFont val="Calibri"/>
        <family val="2"/>
      </rPr>
      <t>Main operators websites/app active users</t>
    </r>
  </si>
  <si>
    <r>
      <t xml:space="preserve">2.9   Utenti unici dei siti/app di informazione generalista - </t>
    </r>
    <r>
      <rPr>
        <b/>
        <i/>
        <sz val="14"/>
        <color rgb="FFFFFFFF"/>
        <rFont val="Calibri"/>
        <family val="2"/>
      </rPr>
      <t>General information websites/app active users</t>
    </r>
  </si>
  <si>
    <r>
      <t xml:space="preserve">2.10 Utenti unici dei siti/app di e-commerce - </t>
    </r>
    <r>
      <rPr>
        <b/>
        <i/>
        <sz val="14"/>
        <color rgb="FFFFFFFF"/>
        <rFont val="Calibri"/>
        <family val="2"/>
      </rPr>
      <t>E-commerce websites/app active users</t>
    </r>
  </si>
  <si>
    <t>2021 vs 2017</t>
  </si>
  <si>
    <t>Edizioni comprese</t>
  </si>
  <si>
    <t>18:30 - 20:30</t>
  </si>
  <si>
    <r>
      <t>2.3   Ascolti complessivi dei principali TG nazionali</t>
    </r>
    <r>
      <rPr>
        <b/>
        <i/>
        <sz val="14"/>
        <color rgb="FFFFFFFF"/>
        <rFont val="Calibri"/>
        <family val="2"/>
      </rPr>
      <t xml:space="preserve">  - Total audience  of the main national news programs </t>
    </r>
  </si>
  <si>
    <t xml:space="preserve">Variazioni/chg (mln) </t>
  </si>
  <si>
    <r>
      <t xml:space="preserve">2.1   Ascolti complessivi delle emittenti nazionali -  </t>
    </r>
    <r>
      <rPr>
        <b/>
        <i/>
        <sz val="14"/>
        <color rgb="FFFFFFFF"/>
        <rFont val="Calibri"/>
        <family val="2"/>
      </rPr>
      <t xml:space="preserve">Total </t>
    </r>
    <r>
      <rPr>
        <b/>
        <sz val="14"/>
        <color indexed="9"/>
        <rFont val="Calibri"/>
        <family val="2"/>
      </rPr>
      <t>a</t>
    </r>
    <r>
      <rPr>
        <b/>
        <i/>
        <sz val="14"/>
        <color rgb="FFFFFFFF"/>
        <rFont val="Calibri"/>
        <family val="2"/>
      </rPr>
      <t>udience of national broadcaster</t>
    </r>
  </si>
  <si>
    <r>
      <t xml:space="preserve">2.2   Share dei principali gruppi televisivi - </t>
    </r>
    <r>
      <rPr>
        <b/>
        <i/>
        <sz val="14"/>
        <color rgb="FFFFFFFF"/>
        <rFont val="Calibri"/>
        <family val="2"/>
      </rPr>
      <t xml:space="preserve">Shares of main TV broadcaster </t>
    </r>
  </si>
  <si>
    <r>
      <t>2.4   Ascolti giornalieri medi dei principali TG nazionali nel giorno medio da inizio anno</t>
    </r>
    <r>
      <rPr>
        <b/>
        <i/>
        <sz val="14"/>
        <color rgb="FFFFFFFF"/>
        <rFont val="Calibri"/>
        <family val="2"/>
      </rPr>
      <t xml:space="preserve"> - Average monthly audience of main national news programs by b.y.</t>
    </r>
  </si>
  <si>
    <r>
      <t xml:space="preserve">2.7   Vendite complessive e distribuzione per principali gruppi editoriali da inizio anno - </t>
    </r>
    <r>
      <rPr>
        <b/>
        <i/>
        <sz val="14"/>
        <color rgb="FFFFFFFF"/>
        <rFont val="Calibri"/>
        <family val="2"/>
      </rPr>
      <t>Volume sales and shares by main publishing groups (b.y.)</t>
    </r>
  </si>
  <si>
    <t>Facebook</t>
  </si>
  <si>
    <t>Microsoft</t>
  </si>
  <si>
    <t>ItaliaOnline</t>
  </si>
  <si>
    <t>Utenti unici/unique users (mln)</t>
  </si>
  <si>
    <t>Utenti unici / Active universe (mln)</t>
  </si>
  <si>
    <t>Sito/Site</t>
  </si>
  <si>
    <t>Edizioni comprese tra le 12:00 e le 14:30</t>
  </si>
  <si>
    <t>Nazionali-economici</t>
  </si>
  <si>
    <t>Netflix</t>
  </si>
  <si>
    <t>Dazn</t>
  </si>
  <si>
    <t>Utenti unici complessivi
Total unique audience (mln)</t>
  </si>
  <si>
    <t>Fonte: elaborazioni Autorità su dati Comscore</t>
  </si>
  <si>
    <t>Fonte: elaborazioni Autorità su dati Audiweb</t>
  </si>
  <si>
    <t>Fonte: elaborazioni Autorità su dati ADS</t>
  </si>
  <si>
    <t>Fonte: elaborazioni Autorità su dati Auditel</t>
  </si>
  <si>
    <r>
      <t xml:space="preserve">4. I prezzi dei servizi di comunicazione - </t>
    </r>
    <r>
      <rPr>
        <b/>
        <i/>
        <u/>
        <sz val="24"/>
        <color indexed="9"/>
        <rFont val="Calibri"/>
        <family val="2"/>
      </rPr>
      <t>Prices in communication services</t>
    </r>
  </si>
  <si>
    <r>
      <t xml:space="preserve">Televisione   - </t>
    </r>
    <r>
      <rPr>
        <b/>
        <i/>
        <u/>
        <sz val="20"/>
        <color theme="0"/>
        <rFont val="Calibri"/>
        <family val="2"/>
        <scheme val="minor"/>
      </rPr>
      <t>Television (DVB-T &amp; Sat)</t>
    </r>
  </si>
  <si>
    <r>
      <t xml:space="preserve">Piattaforme - </t>
    </r>
    <r>
      <rPr>
        <b/>
        <i/>
        <sz val="20"/>
        <color theme="0"/>
        <rFont val="Calibri"/>
        <family val="2"/>
      </rPr>
      <t>Platforms</t>
    </r>
  </si>
  <si>
    <r>
      <t xml:space="preserve">2.11 Utenti unici dei siti/app di video on demand a pagamento - </t>
    </r>
    <r>
      <rPr>
        <b/>
        <i/>
        <sz val="14"/>
        <color rgb="FFFFFFFF"/>
        <rFont val="Calibri"/>
        <family val="2"/>
      </rPr>
      <t>Pay Video on demand websites/app active users</t>
    </r>
  </si>
  <si>
    <t>Dicembre/December  2021</t>
  </si>
  <si>
    <t>dec-18</t>
  </si>
  <si>
    <t>dec-17</t>
  </si>
  <si>
    <t>dec-19</t>
  </si>
  <si>
    <t>dec-21</t>
  </si>
  <si>
    <t>12/2021 (in %)</t>
  </si>
  <si>
    <t>Var/Chg. vs 12/2020 (p.p.)</t>
  </si>
  <si>
    <t>Var. vs 12/20 (%)</t>
  </si>
  <si>
    <t>Ottobre</t>
  </si>
  <si>
    <t>Novembre</t>
  </si>
  <si>
    <t>Dicembre</t>
  </si>
  <si>
    <t>AVG 12M</t>
  </si>
  <si>
    <t>4Q</t>
  </si>
  <si>
    <t>12M</t>
  </si>
  <si>
    <t>October</t>
  </si>
  <si>
    <t>November</t>
  </si>
  <si>
    <t>December</t>
  </si>
  <si>
    <t>4T21</t>
  </si>
  <si>
    <t>vs 12/20</t>
  </si>
  <si>
    <t>vs 12/17</t>
  </si>
  <si>
    <t>Variazione vs 12M20 (Chg)</t>
  </si>
  <si>
    <t>Gennaio-Dicembre</t>
  </si>
  <si>
    <t>January-December</t>
  </si>
  <si>
    <t>4Q17</t>
  </si>
  <si>
    <t>4Q18</t>
  </si>
  <si>
    <t>4Q19</t>
  </si>
  <si>
    <t>4Q20</t>
  </si>
  <si>
    <t>4Q21</t>
  </si>
  <si>
    <r>
      <t>Totale corrispondenza + pacchi (</t>
    </r>
    <r>
      <rPr>
        <b/>
        <i/>
        <sz val="12"/>
        <rFont val="Calibri"/>
        <family val="2"/>
      </rPr>
      <t>Total mail + parcels)</t>
    </r>
  </si>
  <si>
    <t>Dic 21</t>
  </si>
  <si>
    <t>Dec 21</t>
  </si>
  <si>
    <t>Var/chg %</t>
  </si>
  <si>
    <t>Period</t>
  </si>
  <si>
    <t>YoY</t>
  </si>
  <si>
    <r>
      <rPr>
        <b/>
        <sz val="16"/>
        <color indexed="12"/>
        <rFont val="Calibri"/>
        <family val="2"/>
      </rPr>
      <t>12-2021 / 12-2020</t>
    </r>
    <r>
      <rPr>
        <b/>
        <sz val="16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 xml:space="preserve">
</t>
    </r>
    <r>
      <rPr>
        <b/>
        <sz val="18"/>
        <color indexed="17"/>
        <rFont val="Calibri"/>
        <family val="2"/>
      </rPr>
      <t>(1Y)</t>
    </r>
  </si>
  <si>
    <r>
      <rPr>
        <b/>
        <sz val="16"/>
        <color indexed="12"/>
        <rFont val="Calibri"/>
        <family val="2"/>
      </rPr>
      <t>12-2021 / 12-2016</t>
    </r>
    <r>
      <rPr>
        <b/>
        <sz val="16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 xml:space="preserve">
</t>
    </r>
    <r>
      <rPr>
        <b/>
        <sz val="18"/>
        <color indexed="17"/>
        <rFont val="Calibri"/>
        <family val="2"/>
      </rPr>
      <t xml:space="preserve">(5Y) </t>
    </r>
  </si>
  <si>
    <r>
      <rPr>
        <b/>
        <sz val="16"/>
        <color indexed="12"/>
        <rFont val="Calibri"/>
        <family val="2"/>
      </rPr>
      <t>12-2021 / 12-2011</t>
    </r>
    <r>
      <rPr>
        <b/>
        <sz val="16"/>
        <color indexed="8"/>
        <rFont val="Calibri"/>
        <family val="2"/>
      </rPr>
      <t xml:space="preserve"> </t>
    </r>
    <r>
      <rPr>
        <b/>
        <sz val="14"/>
        <color indexed="8"/>
        <rFont val="Calibri"/>
        <family val="2"/>
      </rPr>
      <t xml:space="preserve">
</t>
    </r>
    <r>
      <rPr>
        <b/>
        <sz val="18"/>
        <color indexed="17"/>
        <rFont val="Calibri"/>
        <family val="2"/>
      </rPr>
      <t xml:space="preserve">(10Y) </t>
    </r>
  </si>
  <si>
    <t>Clientela residenziali</t>
  </si>
  <si>
    <t>Clientela affari</t>
  </si>
  <si>
    <t>Residential customers</t>
  </si>
  <si>
    <t>Business customers</t>
  </si>
  <si>
    <t>Linee BB/UBB (mln)</t>
  </si>
  <si>
    <t>BT Italia</t>
  </si>
  <si>
    <t>&lt; 30 Mbps</t>
  </si>
  <si>
    <t>≥ 30 Mbps; &lt; 100 Mbps</t>
  </si>
  <si>
    <t>≥ 100 Mbps</t>
  </si>
  <si>
    <r>
      <t xml:space="preserve">Totale - </t>
    </r>
    <r>
      <rPr>
        <i/>
        <sz val="12"/>
        <color indexed="8"/>
        <rFont val="Calibri"/>
        <family val="2"/>
      </rPr>
      <t>Total</t>
    </r>
  </si>
  <si>
    <r>
      <rPr>
        <b/>
        <sz val="14"/>
        <color rgb="FFFFFFFF"/>
        <rFont val="Calibri"/>
        <family val="2"/>
      </rPr>
      <t xml:space="preserve">1.3   Accessi BB/UBB  per tipologia di clientela e operatore - </t>
    </r>
    <r>
      <rPr>
        <b/>
        <i/>
        <sz val="14"/>
        <color indexed="9"/>
        <rFont val="Calibri"/>
        <family val="2"/>
      </rPr>
      <t>BB/UBB lines by customer type and operator</t>
    </r>
  </si>
  <si>
    <r>
      <rPr>
        <b/>
        <sz val="14"/>
        <color indexed="9"/>
        <rFont val="Calibri"/>
        <family val="2"/>
      </rPr>
      <t>1.4   Accessi BB/UBB  per tecnologia</t>
    </r>
    <r>
      <rPr>
        <b/>
        <i/>
        <sz val="14"/>
        <color indexed="9"/>
        <rFont val="Calibri"/>
        <family val="2"/>
      </rPr>
      <t xml:space="preserve"> </t>
    </r>
    <r>
      <rPr>
        <b/>
        <sz val="14"/>
        <color indexed="9"/>
        <rFont val="Calibri"/>
        <family val="2"/>
      </rPr>
      <t>e operatore</t>
    </r>
    <r>
      <rPr>
        <b/>
        <i/>
        <sz val="14"/>
        <color indexed="9"/>
        <rFont val="Calibri"/>
        <family val="2"/>
      </rPr>
      <t xml:space="preserve"> - BB/UBB lines by technology and operator</t>
    </r>
  </si>
  <si>
    <r>
      <rPr>
        <b/>
        <sz val="14"/>
        <color indexed="9"/>
        <rFont val="Calibri"/>
        <family val="2"/>
      </rPr>
      <t>1.5   Traffico dati: giornaliero</t>
    </r>
    <r>
      <rPr>
        <b/>
        <i/>
        <sz val="14"/>
        <color indexed="9"/>
        <rFont val="Calibri"/>
        <family val="2"/>
      </rPr>
      <t xml:space="preserve"> - Data traffic: d</t>
    </r>
    <r>
      <rPr>
        <b/>
        <i/>
        <sz val="14"/>
        <color rgb="FFFFFFFF"/>
        <rFont val="Calibri"/>
        <family val="2"/>
      </rPr>
      <t xml:space="preserve">aily  </t>
    </r>
    <r>
      <rPr>
        <b/>
        <i/>
        <sz val="14"/>
        <color indexed="9"/>
        <rFont val="Calibri"/>
        <family val="2"/>
      </rPr>
      <t xml:space="preserve"> (1/2)</t>
    </r>
  </si>
  <si>
    <r>
      <rPr>
        <b/>
        <sz val="14"/>
        <color indexed="9"/>
        <rFont val="Calibri"/>
        <family val="2"/>
      </rPr>
      <t xml:space="preserve">1.6   Traffico dati - </t>
    </r>
    <r>
      <rPr>
        <b/>
        <i/>
        <sz val="14"/>
        <color rgb="FFFFFFFF"/>
        <rFont val="Calibri"/>
        <family val="2"/>
      </rPr>
      <t>Data traffic</t>
    </r>
    <r>
      <rPr>
        <b/>
        <sz val="14"/>
        <color indexed="9"/>
        <rFont val="Calibri"/>
        <family val="2"/>
      </rPr>
      <t>: download/upload</t>
    </r>
    <r>
      <rPr>
        <b/>
        <i/>
        <sz val="14"/>
        <color indexed="9"/>
        <rFont val="Calibri"/>
        <family val="2"/>
      </rPr>
      <t xml:space="preserve"> - (2/2)</t>
    </r>
  </si>
  <si>
    <r>
      <rPr>
        <b/>
        <sz val="14"/>
        <color indexed="9"/>
        <rFont val="Calibri"/>
        <family val="2"/>
      </rPr>
      <t>1.7   Linee complessive</t>
    </r>
    <r>
      <rPr>
        <b/>
        <i/>
        <sz val="14"/>
        <color indexed="9"/>
        <rFont val="Calibri"/>
        <family val="2"/>
      </rPr>
      <t xml:space="preserve"> - Total lines</t>
    </r>
  </si>
  <si>
    <r>
      <rPr>
        <b/>
        <sz val="14"/>
        <color indexed="9"/>
        <rFont val="Calibri"/>
        <family val="2"/>
      </rPr>
      <t xml:space="preserve">1.8   Sim "human" per tipologia di clientela </t>
    </r>
    <r>
      <rPr>
        <b/>
        <i/>
        <sz val="14"/>
        <color indexed="9"/>
        <rFont val="Calibri"/>
        <family val="2"/>
      </rPr>
      <t>- "human" Sim by customer type</t>
    </r>
  </si>
  <si>
    <r>
      <rPr>
        <b/>
        <sz val="14"/>
        <color indexed="9"/>
        <rFont val="Calibri"/>
        <family val="2"/>
      </rPr>
      <t xml:space="preserve">1.9   Sim "human" per tipologia di contratto </t>
    </r>
    <r>
      <rPr>
        <b/>
        <i/>
        <sz val="14"/>
        <color indexed="9"/>
        <rFont val="Calibri"/>
        <family val="2"/>
      </rPr>
      <t>- "human" Sim by contract type</t>
    </r>
  </si>
  <si>
    <t>dec 21</t>
  </si>
  <si>
    <r>
      <t>Linee per operatore -</t>
    </r>
    <r>
      <rPr>
        <b/>
        <i/>
        <sz val="13"/>
        <color indexed="8"/>
        <rFont val="Calibri"/>
        <family val="2"/>
      </rPr>
      <t xml:space="preserve"> Lines by operator</t>
    </r>
    <r>
      <rPr>
        <b/>
        <sz val="13"/>
        <color indexed="8"/>
        <rFont val="Calibri"/>
        <family val="2"/>
      </rPr>
      <t xml:space="preserve"> (%)</t>
    </r>
  </si>
  <si>
    <r>
      <t>Linee per velocità -</t>
    </r>
    <r>
      <rPr>
        <b/>
        <i/>
        <sz val="13"/>
        <color indexed="8"/>
        <rFont val="Calibri"/>
        <family val="2"/>
      </rPr>
      <t xml:space="preserve"> Lines by speed</t>
    </r>
    <r>
      <rPr>
        <b/>
        <sz val="13"/>
        <color indexed="8"/>
        <rFont val="Calibri"/>
        <family val="2"/>
      </rPr>
      <t xml:space="preserve"> (%)</t>
    </r>
  </si>
  <si>
    <r>
      <rPr>
        <b/>
        <sz val="14"/>
        <color indexed="9"/>
        <rFont val="Calibri"/>
        <family val="2"/>
      </rPr>
      <t>1.10 Traffico dati: giornaliero</t>
    </r>
    <r>
      <rPr>
        <b/>
        <i/>
        <sz val="14"/>
        <color indexed="9"/>
        <rFont val="Calibri"/>
        <family val="2"/>
      </rPr>
      <t xml:space="preserve"> - Data traffic: d</t>
    </r>
    <r>
      <rPr>
        <b/>
        <i/>
        <sz val="14"/>
        <color rgb="FFFFFFFF"/>
        <rFont val="Calibri"/>
        <family val="2"/>
      </rPr>
      <t xml:space="preserve">aily  </t>
    </r>
    <r>
      <rPr>
        <b/>
        <i/>
        <sz val="14"/>
        <color indexed="9"/>
        <rFont val="Calibri"/>
        <family val="2"/>
      </rPr>
      <t xml:space="preserve"> (1/2)</t>
    </r>
  </si>
  <si>
    <r>
      <rPr>
        <b/>
        <sz val="14"/>
        <color indexed="9"/>
        <rFont val="Calibri"/>
        <family val="2"/>
      </rPr>
      <t xml:space="preserve">1.11 Traffico dati - </t>
    </r>
    <r>
      <rPr>
        <b/>
        <i/>
        <sz val="14"/>
        <color rgb="FFFFFFFF"/>
        <rFont val="Calibri"/>
        <family val="2"/>
      </rPr>
      <t>Data traffic</t>
    </r>
    <r>
      <rPr>
        <b/>
        <sz val="14"/>
        <color indexed="9"/>
        <rFont val="Calibri"/>
        <family val="2"/>
      </rPr>
      <t>: download/upload</t>
    </r>
    <r>
      <rPr>
        <b/>
        <i/>
        <sz val="14"/>
        <color indexed="9"/>
        <rFont val="Calibri"/>
        <family val="2"/>
      </rPr>
      <t xml:space="preserve"> - (2/2)</t>
    </r>
  </si>
  <si>
    <r>
      <t xml:space="preserve">Totale - </t>
    </r>
    <r>
      <rPr>
        <b/>
        <i/>
        <sz val="12"/>
        <color theme="1"/>
        <rFont val="Calibri"/>
        <family val="2"/>
        <scheme val="minor"/>
      </rPr>
      <t>Total</t>
    </r>
  </si>
  <si>
    <t>Nazionali-Generalisti Top 5</t>
  </si>
  <si>
    <t>Nazionali-Generalisti - Altri</t>
  </si>
  <si>
    <t>Locali- Top 10 (rank 2021)</t>
  </si>
  <si>
    <t>in migliaia/giorno</t>
  </si>
  <si>
    <t>Locali- Top 10 (rank 2021) (*)</t>
  </si>
  <si>
    <t>Diff/chg. Vs 2020 (p.p.)</t>
  </si>
  <si>
    <t>Copie vendute 
Var % 2021/2020</t>
  </si>
  <si>
    <t>Var./Chg. %</t>
  </si>
  <si>
    <r>
      <t xml:space="preserve">2.12 Tempo speso sui siti/app di servizi video on demand a pagamento - </t>
    </r>
    <r>
      <rPr>
        <b/>
        <i/>
        <sz val="14"/>
        <color rgb="FFFFFFFF"/>
        <rFont val="Calibri"/>
        <family val="2"/>
      </rPr>
      <t>Time spent on websites/app of pay video on demand  service</t>
    </r>
  </si>
  <si>
    <t>RCS MediaGroup</t>
  </si>
  <si>
    <t>Governo Italiano</t>
  </si>
  <si>
    <t>Mondadori</t>
  </si>
  <si>
    <t>Corriere della Sera</t>
  </si>
  <si>
    <t>La Repubblica</t>
  </si>
  <si>
    <t>Il Messaggero</t>
  </si>
  <si>
    <t>Google News</t>
  </si>
  <si>
    <t>Il Fatto Quotidiano</t>
  </si>
  <si>
    <t>La Stampa.it</t>
  </si>
  <si>
    <t>Trova Prezzi</t>
  </si>
  <si>
    <t>Media World</t>
  </si>
  <si>
    <t>Groupon</t>
  </si>
  <si>
    <r>
      <t xml:space="preserve">Ore di navigazione (mln)
</t>
    </r>
    <r>
      <rPr>
        <b/>
        <i/>
        <sz val="12"/>
        <color theme="1"/>
        <rFont val="Calibri"/>
        <family val="2"/>
        <scheme val="minor"/>
      </rPr>
      <t xml:space="preserve">Time </t>
    </r>
    <r>
      <rPr>
        <b/>
        <sz val="12"/>
        <color theme="1"/>
        <rFont val="Calibri"/>
        <family val="2"/>
        <scheme val="minor"/>
      </rPr>
      <t>spent (mln hours)</t>
    </r>
  </si>
  <si>
    <t>Disney +</t>
  </si>
  <si>
    <t>Principali piattaforme /Main platforms (media annua-yearly avg/mln)</t>
  </si>
  <si>
    <t>-</t>
  </si>
  <si>
    <t>Amazon Prime Video</t>
  </si>
  <si>
    <t>Disney+</t>
  </si>
  <si>
    <t>Now</t>
  </si>
  <si>
    <t xml:space="preserve">Now </t>
  </si>
  <si>
    <t>Principali piattaforme /Main platforms (totale ore - total hours /mln)</t>
  </si>
  <si>
    <t>Sailpost</t>
  </si>
  <si>
    <r>
      <t xml:space="preserve">1. Comunicazioni elettroniche - </t>
    </r>
    <r>
      <rPr>
        <b/>
        <i/>
        <u/>
        <sz val="24"/>
        <color indexed="9"/>
        <rFont val="Calibri"/>
        <family val="2"/>
      </rPr>
      <t>Digital communications</t>
    </r>
  </si>
  <si>
    <r>
      <t xml:space="preserve">2. Media e piattaforme - </t>
    </r>
    <r>
      <rPr>
        <b/>
        <i/>
        <u/>
        <sz val="24"/>
        <color theme="0"/>
        <rFont val="Calibri"/>
        <family val="2"/>
        <scheme val="minor"/>
      </rPr>
      <t>Media and platforms</t>
    </r>
  </si>
  <si>
    <r>
      <t xml:space="preserve">Accessi diretti complessivi - </t>
    </r>
    <r>
      <rPr>
        <b/>
        <i/>
        <sz val="12"/>
        <rFont val="Calibri"/>
        <family val="2"/>
        <scheme val="minor"/>
      </rPr>
      <t>Total access lines</t>
    </r>
    <r>
      <rPr>
        <b/>
        <sz val="12"/>
        <rFont val="Calibri"/>
        <family val="2"/>
        <scheme val="minor"/>
      </rPr>
      <t xml:space="preserve"> (mln)</t>
    </r>
  </si>
  <si>
    <r>
      <t>Linee complessive - (</t>
    </r>
    <r>
      <rPr>
        <b/>
        <i/>
        <sz val="12"/>
        <color theme="1"/>
        <rFont val="Calibri"/>
        <family val="2"/>
        <scheme val="minor"/>
      </rPr>
      <t>Total sim)</t>
    </r>
    <r>
      <rPr>
        <b/>
        <sz val="12"/>
        <color theme="1"/>
        <rFont val="Calibri"/>
        <family val="2"/>
        <scheme val="minor"/>
      </rPr>
      <t xml:space="preserve"> (mln)</t>
    </r>
  </si>
  <si>
    <r>
      <t xml:space="preserve">        - residenziali </t>
    </r>
    <r>
      <rPr>
        <b/>
        <i/>
        <sz val="12"/>
        <color theme="1"/>
        <rFont val="Calibri"/>
        <family val="2"/>
        <scheme val="minor"/>
      </rPr>
      <t>(residential)</t>
    </r>
  </si>
  <si>
    <r>
      <t xml:space="preserve">        - affari </t>
    </r>
    <r>
      <rPr>
        <b/>
        <i/>
        <sz val="12"/>
        <color theme="1"/>
        <rFont val="Calibri"/>
        <family val="2"/>
        <scheme val="minor"/>
      </rPr>
      <t>(business)</t>
    </r>
  </si>
  <si>
    <r>
      <t xml:space="preserve">        - prepagate</t>
    </r>
    <r>
      <rPr>
        <b/>
        <i/>
        <sz val="12"/>
        <color theme="1"/>
        <rFont val="Calibri"/>
        <family val="2"/>
        <scheme val="minor"/>
      </rPr>
      <t xml:space="preserve"> (prepaid)</t>
    </r>
  </si>
  <si>
    <r>
      <t xml:space="preserve">        - abbonamento</t>
    </r>
    <r>
      <rPr>
        <b/>
        <i/>
        <sz val="12"/>
        <color theme="1"/>
        <rFont val="Calibri"/>
        <family val="2"/>
        <scheme val="minor"/>
      </rPr>
      <t xml:space="preserve"> (postpaid)</t>
    </r>
  </si>
  <si>
    <r>
      <t>Sim con traffico dati - (</t>
    </r>
    <r>
      <rPr>
        <b/>
        <i/>
        <sz val="12"/>
        <rFont val="Calibri"/>
        <family val="2"/>
        <scheme val="minor"/>
      </rPr>
      <t>Sim data traffic</t>
    </r>
    <r>
      <rPr>
        <b/>
        <sz val="12"/>
        <rFont val="Calibri"/>
        <family val="2"/>
        <scheme val="minor"/>
      </rPr>
      <t>) (mln)</t>
    </r>
  </si>
  <si>
    <r>
      <t>MNP - n.ro operazioni-valori cumulati (</t>
    </r>
    <r>
      <rPr>
        <b/>
        <i/>
        <sz val="12"/>
        <rFont val="Calibri"/>
        <family val="2"/>
        <scheme val="minor"/>
      </rPr>
      <t>number of operations - cumulative values</t>
    </r>
    <r>
      <rPr>
        <b/>
        <sz val="12"/>
        <rFont val="Calibri"/>
        <family val="2"/>
        <scheme val="minor"/>
      </rPr>
      <t>) (mln)</t>
    </r>
  </si>
  <si>
    <r>
      <t xml:space="preserve">3.5   Andamento dei volumi - </t>
    </r>
    <r>
      <rPr>
        <b/>
        <i/>
        <sz val="14"/>
        <rFont val="Calibri"/>
        <family val="2"/>
      </rPr>
      <t>Volumes trend</t>
    </r>
  </si>
  <si>
    <r>
      <t xml:space="preserve">Valori da inizio anno / </t>
    </r>
    <r>
      <rPr>
        <b/>
        <i/>
        <sz val="11"/>
        <color theme="1"/>
        <rFont val="Calibri"/>
        <family val="2"/>
        <scheme val="minor"/>
      </rPr>
      <t>b.y. values</t>
    </r>
  </si>
  <si>
    <t>Audience (mln) (FY)</t>
  </si>
  <si>
    <t>12:00 - 14:30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</si>
</sst>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#,##0.0"/>
    <numFmt numFmtId="166" formatCode="[$-410]mmm\-yy;@"/>
    <numFmt numFmtId="167" formatCode="#,##0.000"/>
    <numFmt numFmtId="168" formatCode="0.000"/>
  </numFmts>
  <fonts count="1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i/>
      <sz val="12"/>
      <color indexed="10"/>
      <name val="Calibri"/>
      <family val="2"/>
    </font>
    <font>
      <b/>
      <i/>
      <sz val="12"/>
      <color indexed="8"/>
      <name val="Calibri"/>
      <family val="2"/>
    </font>
    <font>
      <i/>
      <sz val="12"/>
      <name val="Calibri"/>
      <family val="2"/>
    </font>
    <font>
      <i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i/>
      <sz val="12"/>
      <name val="Calibri"/>
      <family val="2"/>
    </font>
    <font>
      <sz val="10"/>
      <color indexed="8"/>
      <name val="Calibri"/>
      <family val="2"/>
    </font>
    <font>
      <b/>
      <u/>
      <sz val="12"/>
      <color indexed="8"/>
      <name val="Calibri"/>
      <family val="2"/>
    </font>
    <font>
      <b/>
      <i/>
      <sz val="14"/>
      <color indexed="8"/>
      <name val="Calibri"/>
      <family val="2"/>
    </font>
    <font>
      <b/>
      <i/>
      <u/>
      <sz val="12"/>
      <color indexed="8"/>
      <name val="Calibri"/>
      <family val="2"/>
    </font>
    <font>
      <i/>
      <sz val="10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8"/>
      <name val="Calibri"/>
      <family val="2"/>
    </font>
    <font>
      <i/>
      <sz val="11"/>
      <color indexed="8"/>
      <name val="Calibri"/>
      <family val="2"/>
    </font>
    <font>
      <b/>
      <sz val="14"/>
      <color indexed="17"/>
      <name val="Calibri"/>
      <family val="2"/>
    </font>
    <font>
      <sz val="8"/>
      <name val="Calibri"/>
      <family val="2"/>
    </font>
    <font>
      <b/>
      <sz val="18"/>
      <color indexed="17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0"/>
      <name val="Arial"/>
      <family val="2"/>
    </font>
    <font>
      <sz val="12"/>
      <color theme="1"/>
      <name val="Arial"/>
      <family val="2"/>
    </font>
    <font>
      <i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FF"/>
      <name val="Calibri"/>
      <family val="2"/>
    </font>
    <font>
      <b/>
      <sz val="12"/>
      <color rgb="FF000000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6"/>
      <color theme="0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8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indexed="9"/>
      <name val="Calibri"/>
      <family val="2"/>
    </font>
    <font>
      <i/>
      <sz val="18"/>
      <color theme="1"/>
      <name val="Calibri"/>
      <family val="2"/>
      <scheme val="minor"/>
    </font>
    <font>
      <b/>
      <i/>
      <sz val="14"/>
      <name val="Calibri"/>
      <family val="2"/>
    </font>
    <font>
      <b/>
      <sz val="14"/>
      <name val="Calibri"/>
      <family val="2"/>
    </font>
    <font>
      <b/>
      <sz val="18"/>
      <name val="Calibri"/>
      <family val="2"/>
    </font>
    <font>
      <b/>
      <i/>
      <sz val="16"/>
      <name val="Calibri"/>
      <family val="2"/>
      <scheme val="minor"/>
    </font>
    <font>
      <b/>
      <i/>
      <sz val="12"/>
      <color indexed="12"/>
      <name val="Calibri"/>
      <family val="2"/>
    </font>
    <font>
      <i/>
      <sz val="18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FF00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indexed="12"/>
      <name val="Calibri"/>
      <family val="2"/>
    </font>
    <font>
      <b/>
      <sz val="16"/>
      <color indexed="17"/>
      <name val="Calibri"/>
      <family val="2"/>
    </font>
    <font>
      <b/>
      <sz val="16"/>
      <color indexed="8"/>
      <name val="Calibri"/>
      <family val="2"/>
    </font>
    <font>
      <b/>
      <sz val="14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36"/>
      <color indexed="8"/>
      <name val="Calibri"/>
      <family val="2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u/>
      <sz val="24"/>
      <color theme="0"/>
      <name val="Calibri"/>
      <family val="2"/>
      <scheme val="minor"/>
    </font>
    <font>
      <b/>
      <i/>
      <u/>
      <sz val="24"/>
      <color indexed="9"/>
      <name val="Calibri"/>
      <family val="2"/>
    </font>
    <font>
      <b/>
      <u/>
      <sz val="24"/>
      <name val="Calibri"/>
      <family val="2"/>
      <scheme val="minor"/>
    </font>
    <font>
      <b/>
      <i/>
      <u/>
      <sz val="24"/>
      <name val="Calibri"/>
      <family val="2"/>
    </font>
    <font>
      <b/>
      <i/>
      <sz val="20"/>
      <color rgb="FFFFFF00"/>
      <name val="Calibri"/>
      <family val="2"/>
    </font>
    <font>
      <b/>
      <sz val="20"/>
      <color rgb="FFFFFF00"/>
      <name val="Calibri"/>
      <family val="2"/>
    </font>
    <font>
      <b/>
      <sz val="14"/>
      <color indexed="9"/>
      <name val="Calibri"/>
      <family val="2"/>
    </font>
    <font>
      <b/>
      <i/>
      <sz val="14"/>
      <color indexed="9"/>
      <name val="Calibri"/>
      <family val="2"/>
    </font>
    <font>
      <b/>
      <i/>
      <sz val="14"/>
      <color rgb="FFFFFFFF"/>
      <name val="Calibri"/>
      <family val="2"/>
    </font>
    <font>
      <b/>
      <sz val="14"/>
      <color rgb="FFFFFFFF"/>
      <name val="Calibri"/>
      <family val="2"/>
    </font>
    <font>
      <b/>
      <sz val="14"/>
      <color theme="0"/>
      <name val="Calibri"/>
      <family val="2"/>
    </font>
    <font>
      <b/>
      <sz val="20"/>
      <color theme="0"/>
      <name val="Calibri"/>
      <family val="2"/>
    </font>
    <font>
      <b/>
      <sz val="16"/>
      <color rgb="FF7030A0"/>
      <name val="Calibri"/>
      <family val="2"/>
      <scheme val="minor"/>
    </font>
    <font>
      <b/>
      <i/>
      <sz val="20"/>
      <color theme="0"/>
      <name val="Calibri"/>
      <family val="2"/>
    </font>
    <font>
      <b/>
      <sz val="18"/>
      <color rgb="FF7030A0"/>
      <name val="Calibri"/>
      <family val="2"/>
      <scheme val="minor"/>
    </font>
    <font>
      <b/>
      <i/>
      <u/>
      <sz val="20"/>
      <color theme="0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sz val="13"/>
      <color indexed="8"/>
      <name val="Calibri"/>
      <family val="2"/>
    </font>
    <font>
      <b/>
      <sz val="13"/>
      <color indexed="8"/>
      <name val="Calibri"/>
      <family val="2"/>
    </font>
    <font>
      <b/>
      <sz val="16"/>
      <color rgb="FF0000FF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u/>
      <sz val="2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00000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tted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1" fillId="0" borderId="0"/>
    <xf numFmtId="43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0" fillId="0" borderId="0"/>
    <xf numFmtId="0" fontId="21" fillId="0" borderId="0"/>
    <xf numFmtId="0" fontId="1" fillId="0" borderId="0"/>
    <xf numFmtId="9" fontId="1" fillId="0" borderId="0" applyFont="0" applyFill="0" applyBorder="0" applyAlignment="0" applyProtection="0"/>
  </cellStyleXfs>
  <cellXfs count="744">
    <xf numFmtId="0" fontId="0" fillId="0" borderId="0" xfId="0"/>
    <xf numFmtId="0" fontId="34" fillId="2" borderId="0" xfId="0" applyFont="1" applyFill="1" applyBorder="1"/>
    <xf numFmtId="0" fontId="33" fillId="3" borderId="0" xfId="1" applyFont="1" applyFill="1" applyBorder="1"/>
    <xf numFmtId="17" fontId="35" fillId="0" borderId="0" xfId="0" applyNumberFormat="1" applyFont="1"/>
    <xf numFmtId="17" fontId="36" fillId="0" borderId="0" xfId="0" applyNumberFormat="1" applyFont="1"/>
    <xf numFmtId="0" fontId="36" fillId="0" borderId="0" xfId="0" applyFont="1"/>
    <xf numFmtId="0" fontId="35" fillId="0" borderId="0" xfId="0" applyFont="1"/>
    <xf numFmtId="164" fontId="35" fillId="0" borderId="0" xfId="0" applyNumberFormat="1" applyFont="1"/>
    <xf numFmtId="164" fontId="36" fillId="0" borderId="0" xfId="0" applyNumberFormat="1" applyFont="1"/>
    <xf numFmtId="0" fontId="35" fillId="0" borderId="0" xfId="0" applyFont="1" applyBorder="1"/>
    <xf numFmtId="0" fontId="35" fillId="0" borderId="0" xfId="0" applyFont="1" applyAlignment="1">
      <alignment horizontal="right"/>
    </xf>
    <xf numFmtId="0" fontId="38" fillId="4" borderId="0" xfId="1" applyFont="1" applyFill="1" applyBorder="1"/>
    <xf numFmtId="0" fontId="39" fillId="4" borderId="0" xfId="0" applyFont="1" applyFill="1" applyBorder="1"/>
    <xf numFmtId="17" fontId="40" fillId="0" borderId="0" xfId="0" applyNumberFormat="1" applyFont="1" applyAlignment="1">
      <alignment horizontal="center"/>
    </xf>
    <xf numFmtId="0" fontId="41" fillId="0" borderId="0" xfId="0" applyFont="1"/>
    <xf numFmtId="0" fontId="35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35" fillId="0" borderId="0" xfId="0" applyFont="1" applyAlignment="1"/>
    <xf numFmtId="0" fontId="33" fillId="2" borderId="0" xfId="1" applyFont="1" applyFill="1" applyBorder="1" applyAlignment="1"/>
    <xf numFmtId="0" fontId="36" fillId="0" borderId="0" xfId="0" applyFont="1" applyAlignment="1"/>
    <xf numFmtId="17" fontId="36" fillId="0" borderId="0" xfId="0" applyNumberFormat="1" applyFont="1" applyAlignment="1">
      <alignment horizontal="right"/>
    </xf>
    <xf numFmtId="0" fontId="1" fillId="0" borderId="0" xfId="5" applyFont="1" applyAlignment="1">
      <alignment vertical="center"/>
    </xf>
    <xf numFmtId="0" fontId="42" fillId="0" borderId="0" xfId="5" applyFont="1" applyAlignment="1">
      <alignment vertical="center"/>
    </xf>
    <xf numFmtId="0" fontId="42" fillId="0" borderId="0" xfId="5" applyFont="1" applyBorder="1" applyAlignment="1">
      <alignment vertical="center"/>
    </xf>
    <xf numFmtId="164" fontId="43" fillId="0" borderId="0" xfId="5" applyNumberFormat="1" applyFont="1" applyBorder="1" applyAlignment="1">
      <alignment vertical="center"/>
    </xf>
    <xf numFmtId="49" fontId="44" fillId="0" borderId="0" xfId="5" applyNumberFormat="1" applyFont="1" applyBorder="1" applyAlignment="1">
      <alignment horizontal="right" vertical="center"/>
    </xf>
    <xf numFmtId="0" fontId="45" fillId="0" borderId="0" xfId="5" applyFont="1" applyBorder="1" applyAlignment="1">
      <alignment vertical="center"/>
    </xf>
    <xf numFmtId="2" fontId="35" fillId="0" borderId="0" xfId="0" applyNumberFormat="1" applyFont="1"/>
    <xf numFmtId="0" fontId="35" fillId="0" borderId="0" xfId="0" applyFont="1" applyBorder="1" applyAlignment="1">
      <alignment vertical="center"/>
    </xf>
    <xf numFmtId="0" fontId="35" fillId="4" borderId="0" xfId="0" applyFont="1" applyFill="1"/>
    <xf numFmtId="17" fontId="40" fillId="0" borderId="0" xfId="0" applyNumberFormat="1" applyFont="1" applyAlignment="1">
      <alignment horizontal="right"/>
    </xf>
    <xf numFmtId="0" fontId="43" fillId="0" borderId="0" xfId="0" applyFont="1"/>
    <xf numFmtId="164" fontId="37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right"/>
    </xf>
    <xf numFmtId="0" fontId="43" fillId="0" borderId="0" xfId="0" applyFont="1" applyAlignment="1">
      <alignment horizontal="right"/>
    </xf>
    <xf numFmtId="3" fontId="36" fillId="0" borderId="0" xfId="0" applyNumberFormat="1" applyFont="1"/>
    <xf numFmtId="0" fontId="44" fillId="0" borderId="0" xfId="5" applyFont="1" applyBorder="1" applyAlignment="1">
      <alignment vertical="center"/>
    </xf>
    <xf numFmtId="0" fontId="0" fillId="0" borderId="0" xfId="0"/>
    <xf numFmtId="0" fontId="45" fillId="0" borderId="0" xfId="0" applyFont="1"/>
    <xf numFmtId="0" fontId="35" fillId="0" borderId="0" xfId="0" applyFont="1"/>
    <xf numFmtId="17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166" fontId="36" fillId="0" borderId="0" xfId="0" applyNumberFormat="1" applyFont="1" applyAlignment="1"/>
    <xf numFmtId="166" fontId="44" fillId="0" borderId="0" xfId="0" applyNumberFormat="1" applyFont="1" applyAlignment="1">
      <alignment horizontal="center"/>
    </xf>
    <xf numFmtId="2" fontId="35" fillId="0" borderId="0" xfId="0" applyNumberFormat="1" applyFont="1" applyAlignment="1"/>
    <xf numFmtId="164" fontId="37" fillId="0" borderId="0" xfId="0" applyNumberFormat="1" applyFont="1" applyAlignment="1"/>
    <xf numFmtId="164" fontId="43" fillId="0" borderId="0" xfId="0" applyNumberFormat="1" applyFont="1"/>
    <xf numFmtId="2" fontId="44" fillId="0" borderId="0" xfId="5" applyNumberFormat="1" applyFont="1" applyBorder="1" applyAlignment="1">
      <alignment horizontal="right" vertical="center"/>
    </xf>
    <xf numFmtId="0" fontId="36" fillId="0" borderId="0" xfId="0" applyFont="1" applyBorder="1"/>
    <xf numFmtId="164" fontId="36" fillId="0" borderId="0" xfId="0" applyNumberFormat="1" applyFont="1" applyAlignment="1">
      <alignment horizontal="center"/>
    </xf>
    <xf numFmtId="0" fontId="46" fillId="4" borderId="0" xfId="1" applyFont="1" applyFill="1" applyBorder="1" applyAlignment="1"/>
    <xf numFmtId="0" fontId="47" fillId="0" borderId="0" xfId="0" applyFont="1" applyAlignment="1"/>
    <xf numFmtId="0" fontId="47" fillId="0" borderId="0" xfId="0" applyFont="1"/>
    <xf numFmtId="0" fontId="35" fillId="0" borderId="0" xfId="0" applyFont="1" applyAlignment="1">
      <alignment vertical="center"/>
    </xf>
    <xf numFmtId="0" fontId="48" fillId="0" borderId="0" xfId="3" applyFont="1" applyBorder="1" applyAlignment="1">
      <alignment horizontal="left" vertical="center"/>
    </xf>
    <xf numFmtId="0" fontId="44" fillId="0" borderId="0" xfId="1" applyFont="1" applyBorder="1" applyAlignment="1">
      <alignment vertical="center"/>
    </xf>
    <xf numFmtId="164" fontId="44" fillId="0" borderId="0" xfId="3" applyNumberFormat="1" applyFont="1" applyBorder="1" applyAlignment="1">
      <alignment horizontal="right" vertical="center"/>
    </xf>
    <xf numFmtId="0" fontId="49" fillId="0" borderId="0" xfId="0" applyFont="1"/>
    <xf numFmtId="0" fontId="50" fillId="0" borderId="0" xfId="0" applyFont="1"/>
    <xf numFmtId="49" fontId="36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Fill="1" applyBorder="1"/>
    <xf numFmtId="165" fontId="37" fillId="0" borderId="1" xfId="0" applyNumberFormat="1" applyFont="1" applyBorder="1" applyAlignment="1">
      <alignment horizontal="center"/>
    </xf>
    <xf numFmtId="164" fontId="37" fillId="0" borderId="1" xfId="0" applyNumberFormat="1" applyFont="1" applyBorder="1" applyAlignment="1">
      <alignment horizontal="center"/>
    </xf>
    <xf numFmtId="0" fontId="35" fillId="0" borderId="1" xfId="0" applyFont="1" applyBorder="1"/>
    <xf numFmtId="0" fontId="35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0" fillId="0" borderId="0" xfId="0" applyFont="1" applyBorder="1" applyAlignment="1"/>
    <xf numFmtId="3" fontId="36" fillId="0" borderId="0" xfId="0" applyNumberFormat="1" applyFont="1" applyAlignment="1">
      <alignment horizontal="right"/>
    </xf>
    <xf numFmtId="0" fontId="32" fillId="0" borderId="1" xfId="0" applyFont="1" applyFill="1" applyBorder="1"/>
    <xf numFmtId="165" fontId="44" fillId="0" borderId="1" xfId="0" applyNumberFormat="1" applyFont="1" applyBorder="1" applyAlignment="1">
      <alignment horizontal="center"/>
    </xf>
    <xf numFmtId="164" fontId="36" fillId="0" borderId="1" xfId="0" applyNumberFormat="1" applyFont="1" applyBorder="1" applyAlignment="1">
      <alignment horizontal="center"/>
    </xf>
    <xf numFmtId="0" fontId="34" fillId="3" borderId="0" xfId="0" applyFont="1" applyFill="1" applyBorder="1"/>
    <xf numFmtId="0" fontId="36" fillId="0" borderId="0" xfId="0" applyNumberFormat="1" applyFont="1" applyAlignment="1">
      <alignment horizontal="right"/>
    </xf>
    <xf numFmtId="0" fontId="36" fillId="0" borderId="1" xfId="0" applyFont="1" applyBorder="1"/>
    <xf numFmtId="3" fontId="36" fillId="0" borderId="1" xfId="0" applyNumberFormat="1" applyFont="1" applyBorder="1"/>
    <xf numFmtId="3" fontId="36" fillId="0" borderId="1" xfId="0" applyNumberFormat="1" applyFont="1" applyBorder="1" applyAlignment="1">
      <alignment horizontal="right"/>
    </xf>
    <xf numFmtId="165" fontId="36" fillId="0" borderId="1" xfId="0" applyNumberFormat="1" applyFont="1" applyBorder="1" applyAlignment="1">
      <alignment horizontal="right"/>
    </xf>
    <xf numFmtId="0" fontId="35" fillId="0" borderId="1" xfId="5" applyFont="1" applyBorder="1" applyAlignment="1">
      <alignment vertical="center"/>
    </xf>
    <xf numFmtId="164" fontId="37" fillId="0" borderId="1" xfId="5" applyNumberFormat="1" applyFont="1" applyBorder="1" applyAlignment="1">
      <alignment vertical="center"/>
    </xf>
    <xf numFmtId="0" fontId="42" fillId="0" borderId="1" xfId="5" applyFont="1" applyBorder="1" applyAlignment="1">
      <alignment vertical="center"/>
    </xf>
    <xf numFmtId="0" fontId="42" fillId="4" borderId="1" xfId="5" applyFont="1" applyFill="1" applyBorder="1" applyAlignment="1">
      <alignment vertical="top" wrapText="1"/>
    </xf>
    <xf numFmtId="2" fontId="37" fillId="0" borderId="1" xfId="0" applyNumberFormat="1" applyFont="1" applyBorder="1"/>
    <xf numFmtId="164" fontId="37" fillId="0" borderId="1" xfId="0" applyNumberFormat="1" applyFont="1" applyBorder="1"/>
    <xf numFmtId="164" fontId="36" fillId="0" borderId="1" xfId="0" applyNumberFormat="1" applyFont="1" applyBorder="1"/>
    <xf numFmtId="0" fontId="35" fillId="0" borderId="1" xfId="0" applyFont="1" applyBorder="1" applyAlignment="1">
      <alignment vertical="center"/>
    </xf>
    <xf numFmtId="3" fontId="42" fillId="0" borderId="1" xfId="1" applyNumberFormat="1" applyFont="1" applyBorder="1" applyAlignment="1">
      <alignment vertical="center"/>
    </xf>
    <xf numFmtId="3" fontId="35" fillId="0" borderId="1" xfId="1" applyNumberFormat="1" applyFont="1" applyBorder="1" applyAlignment="1">
      <alignment vertical="center"/>
    </xf>
    <xf numFmtId="3" fontId="44" fillId="0" borderId="1" xfId="1" applyNumberFormat="1" applyFont="1" applyFill="1" applyBorder="1" applyAlignment="1">
      <alignment vertical="center"/>
    </xf>
    <xf numFmtId="164" fontId="37" fillId="0" borderId="1" xfId="0" applyNumberFormat="1" applyFont="1" applyBorder="1" applyAlignment="1">
      <alignment horizontal="center" vertical="center"/>
    </xf>
    <xf numFmtId="164" fontId="44" fillId="0" borderId="1" xfId="0" applyNumberFormat="1" applyFont="1" applyBorder="1"/>
    <xf numFmtId="0" fontId="35" fillId="0" borderId="1" xfId="0" applyFont="1" applyBorder="1" applyAlignment="1"/>
    <xf numFmtId="164" fontId="44" fillId="0" borderId="1" xfId="0" applyNumberFormat="1" applyFont="1" applyBorder="1" applyAlignment="1">
      <alignment horizontal="center"/>
    </xf>
    <xf numFmtId="49" fontId="37" fillId="0" borderId="0" xfId="0" applyNumberFormat="1" applyFont="1" applyAlignment="1">
      <alignment horizontal="center"/>
    </xf>
    <xf numFmtId="49" fontId="53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37" fillId="0" borderId="1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0" fillId="0" borderId="1" xfId="0" applyFont="1" applyFill="1" applyBorder="1"/>
    <xf numFmtId="49" fontId="32" fillId="0" borderId="0" xfId="0" applyNumberFormat="1" applyFont="1" applyAlignment="1">
      <alignment horizontal="center"/>
    </xf>
    <xf numFmtId="49" fontId="37" fillId="0" borderId="0" xfId="5" applyNumberFormat="1" applyFont="1" applyBorder="1" applyAlignment="1">
      <alignment horizontal="right" vertical="center"/>
    </xf>
    <xf numFmtId="0" fontId="37" fillId="0" borderId="0" xfId="0" applyNumberFormat="1" applyFont="1" applyBorder="1" applyAlignment="1">
      <alignment horizontal="center" vertical="center"/>
    </xf>
    <xf numFmtId="164" fontId="44" fillId="0" borderId="0" xfId="0" applyNumberFormat="1" applyFont="1" applyAlignment="1">
      <alignment horizontal="center"/>
    </xf>
    <xf numFmtId="0" fontId="55" fillId="0" borderId="0" xfId="1" applyFont="1" applyFill="1" applyBorder="1" applyAlignment="1">
      <alignment vertical="top"/>
    </xf>
    <xf numFmtId="0" fontId="35" fillId="0" borderId="0" xfId="0" applyFont="1" applyAlignment="1">
      <alignment vertical="top"/>
    </xf>
    <xf numFmtId="0" fontId="42" fillId="0" borderId="1" xfId="0" applyFont="1" applyBorder="1" applyAlignment="1">
      <alignment vertical="center"/>
    </xf>
    <xf numFmtId="164" fontId="36" fillId="0" borderId="1" xfId="0" applyNumberFormat="1" applyFont="1" applyBorder="1" applyAlignment="1">
      <alignment horizontal="center" vertical="center"/>
    </xf>
    <xf numFmtId="0" fontId="56" fillId="0" borderId="0" xfId="1" applyFont="1" applyFill="1" applyBorder="1" applyAlignment="1">
      <alignment vertical="center"/>
    </xf>
    <xf numFmtId="0" fontId="35" fillId="0" borderId="1" xfId="0" applyFont="1" applyBorder="1" applyAlignment="1">
      <alignment horizontal="center"/>
    </xf>
    <xf numFmtId="164" fontId="36" fillId="0" borderId="2" xfId="0" applyNumberFormat="1" applyFont="1" applyBorder="1" applyAlignment="1">
      <alignment horizontal="center"/>
    </xf>
    <xf numFmtId="0" fontId="0" fillId="0" borderId="2" xfId="0" applyFont="1" applyFill="1" applyBorder="1"/>
    <xf numFmtId="164" fontId="37" fillId="0" borderId="2" xfId="0" applyNumberFormat="1" applyFont="1" applyBorder="1" applyAlignment="1">
      <alignment horizontal="center"/>
    </xf>
    <xf numFmtId="3" fontId="36" fillId="0" borderId="0" xfId="0" applyNumberFormat="1" applyFont="1" applyAlignment="1">
      <alignment horizontal="center"/>
    </xf>
    <xf numFmtId="0" fontId="35" fillId="0" borderId="3" xfId="0" applyFont="1" applyBorder="1"/>
    <xf numFmtId="0" fontId="57" fillId="0" borderId="0" xfId="1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49" fontId="36" fillId="0" borderId="1" xfId="0" applyNumberFormat="1" applyFont="1" applyBorder="1" applyAlignment="1"/>
    <xf numFmtId="1" fontId="36" fillId="0" borderId="0" xfId="0" quotePrefix="1" applyNumberFormat="1" applyFont="1" applyAlignment="1">
      <alignment horizontal="center"/>
    </xf>
    <xf numFmtId="0" fontId="33" fillId="3" borderId="0" xfId="1" applyFont="1" applyFill="1" applyBorder="1" applyAlignment="1"/>
    <xf numFmtId="0" fontId="31" fillId="3" borderId="0" xfId="0" applyFont="1" applyFill="1" applyAlignment="1">
      <alignment vertical="center"/>
    </xf>
    <xf numFmtId="0" fontId="38" fillId="3" borderId="0" xfId="1" applyFont="1" applyFill="1" applyBorder="1"/>
    <xf numFmtId="0" fontId="35" fillId="3" borderId="0" xfId="0" applyFont="1" applyFill="1"/>
    <xf numFmtId="0" fontId="38" fillId="3" borderId="0" xfId="1" applyFont="1" applyFill="1" applyBorder="1" applyAlignment="1"/>
    <xf numFmtId="0" fontId="35" fillId="3" borderId="0" xfId="0" applyFont="1" applyFill="1" applyAlignment="1"/>
    <xf numFmtId="0" fontId="61" fillId="3" borderId="0" xfId="1" applyFont="1" applyFill="1" applyBorder="1" applyAlignment="1"/>
    <xf numFmtId="0" fontId="46" fillId="3" borderId="0" xfId="1" applyFont="1" applyFill="1" applyBorder="1" applyAlignment="1"/>
    <xf numFmtId="0" fontId="59" fillId="2" borderId="0" xfId="1" applyFont="1" applyFill="1" applyBorder="1" applyAlignment="1">
      <alignment vertical="center"/>
    </xf>
    <xf numFmtId="0" fontId="35" fillId="2" borderId="0" xfId="0" applyFont="1" applyFill="1" applyAlignment="1">
      <alignment horizontal="center"/>
    </xf>
    <xf numFmtId="0" fontId="33" fillId="6" borderId="0" xfId="1" applyFont="1" applyFill="1" applyBorder="1"/>
    <xf numFmtId="0" fontId="39" fillId="6" borderId="0" xfId="0" applyFont="1" applyFill="1" applyBorder="1"/>
    <xf numFmtId="0" fontId="31" fillId="6" borderId="0" xfId="0" applyFont="1" applyFill="1"/>
    <xf numFmtId="0" fontId="33" fillId="7" borderId="0" xfId="0" applyFont="1" applyFill="1"/>
    <xf numFmtId="0" fontId="62" fillId="7" borderId="0" xfId="0" applyFont="1" applyFill="1"/>
    <xf numFmtId="17" fontId="37" fillId="0" borderId="0" xfId="0" applyNumberFormat="1" applyFont="1" applyAlignment="1">
      <alignment horizontal="center"/>
    </xf>
    <xf numFmtId="3" fontId="42" fillId="0" borderId="1" xfId="1" applyNumberFormat="1" applyFont="1" applyFill="1" applyBorder="1" applyAlignment="1">
      <alignment vertical="center"/>
    </xf>
    <xf numFmtId="0" fontId="40" fillId="0" borderId="0" xfId="0" applyFont="1" applyAlignment="1">
      <alignment vertical="center" wrapText="1"/>
    </xf>
    <xf numFmtId="0" fontId="37" fillId="0" borderId="0" xfId="0" applyFont="1"/>
    <xf numFmtId="0" fontId="53" fillId="0" borderId="0" xfId="0" applyFont="1" applyAlignment="1">
      <alignment horizontal="center"/>
    </xf>
    <xf numFmtId="49" fontId="36" fillId="0" borderId="2" xfId="0" applyNumberFormat="1" applyFont="1" applyBorder="1" applyAlignment="1"/>
    <xf numFmtId="164" fontId="36" fillId="0" borderId="2" xfId="0" applyNumberFormat="1" applyFont="1" applyBorder="1" applyAlignment="1">
      <alignment horizontal="right"/>
    </xf>
    <xf numFmtId="0" fontId="35" fillId="0" borderId="2" xfId="0" applyFont="1" applyBorder="1" applyAlignment="1">
      <alignment vertical="top"/>
    </xf>
    <xf numFmtId="0" fontId="35" fillId="0" borderId="3" xfId="0" applyFont="1" applyBorder="1" applyAlignment="1">
      <alignment vertical="top"/>
    </xf>
    <xf numFmtId="4" fontId="37" fillId="0" borderId="3" xfId="0" applyNumberFormat="1" applyFont="1" applyBorder="1" applyAlignment="1">
      <alignment horizontal="center"/>
    </xf>
    <xf numFmtId="165" fontId="37" fillId="0" borderId="3" xfId="1" applyNumberFormat="1" applyFont="1" applyFill="1" applyBorder="1" applyAlignment="1">
      <alignment horizontal="center" vertical="top"/>
    </xf>
    <xf numFmtId="0" fontId="44" fillId="0" borderId="2" xfId="0" applyFont="1" applyBorder="1" applyAlignment="1">
      <alignment horizontal="center"/>
    </xf>
    <xf numFmtId="0" fontId="44" fillId="0" borderId="2" xfId="1" applyFont="1" applyFill="1" applyBorder="1" applyAlignment="1">
      <alignment horizontal="center" vertical="top"/>
    </xf>
    <xf numFmtId="0" fontId="36" fillId="0" borderId="2" xfId="0" applyFont="1" applyBorder="1"/>
    <xf numFmtId="164" fontId="36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right"/>
    </xf>
    <xf numFmtId="0" fontId="35" fillId="0" borderId="2" xfId="0" applyFont="1" applyBorder="1" applyAlignment="1"/>
    <xf numFmtId="17" fontId="40" fillId="0" borderId="0" xfId="0" quotePrefix="1" applyNumberFormat="1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36" fillId="0" borderId="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164" fontId="37" fillId="0" borderId="0" xfId="0" applyNumberFormat="1" applyFont="1" applyBorder="1" applyAlignment="1">
      <alignment horizontal="center"/>
    </xf>
    <xf numFmtId="17" fontId="40" fillId="0" borderId="0" xfId="0" applyNumberFormat="1" applyFont="1" applyBorder="1" applyAlignment="1">
      <alignment horizontal="center"/>
    </xf>
    <xf numFmtId="0" fontId="63" fillId="0" borderId="0" xfId="0" applyFont="1" applyAlignment="1">
      <alignment vertical="center"/>
    </xf>
    <xf numFmtId="164" fontId="64" fillId="0" borderId="0" xfId="0" applyNumberFormat="1" applyFont="1" applyAlignment="1">
      <alignment vertical="center"/>
    </xf>
    <xf numFmtId="0" fontId="35" fillId="0" borderId="2" xfId="0" applyFont="1" applyBorder="1"/>
    <xf numFmtId="0" fontId="35" fillId="0" borderId="4" xfId="0" applyFont="1" applyBorder="1"/>
    <xf numFmtId="3" fontId="37" fillId="0" borderId="4" xfId="0" applyNumberFormat="1" applyFont="1" applyBorder="1"/>
    <xf numFmtId="164" fontId="36" fillId="0" borderId="5" xfId="0" applyNumberFormat="1" applyFont="1" applyBorder="1" applyAlignment="1">
      <alignment horizontal="center"/>
    </xf>
    <xf numFmtId="3" fontId="36" fillId="0" borderId="0" xfId="0" applyNumberFormat="1" applyFont="1" applyBorder="1"/>
    <xf numFmtId="165" fontId="37" fillId="0" borderId="1" xfId="0" applyNumberFormat="1" applyFont="1" applyBorder="1" applyAlignment="1">
      <alignment horizontal="right"/>
    </xf>
    <xf numFmtId="165" fontId="37" fillId="0" borderId="0" xfId="0" applyNumberFormat="1" applyFont="1" applyAlignment="1">
      <alignment horizontal="right"/>
    </xf>
    <xf numFmtId="17" fontId="37" fillId="0" borderId="0" xfId="0" applyNumberFormat="1" applyFont="1" applyBorder="1" applyAlignment="1">
      <alignment horizontal="right" vertical="center"/>
    </xf>
    <xf numFmtId="0" fontId="37" fillId="0" borderId="0" xfId="0" applyNumberFormat="1" applyFont="1" applyAlignment="1">
      <alignment horizontal="right" vertical="center"/>
    </xf>
    <xf numFmtId="164" fontId="36" fillId="0" borderId="1" xfId="0" applyNumberFormat="1" applyFont="1" applyBorder="1" applyAlignment="1">
      <alignment horizontal="right"/>
    </xf>
    <xf numFmtId="164" fontId="36" fillId="0" borderId="5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165" fontId="37" fillId="0" borderId="0" xfId="0" applyNumberFormat="1" applyFont="1" applyBorder="1" applyAlignment="1">
      <alignment horizontal="right"/>
    </xf>
    <xf numFmtId="165" fontId="36" fillId="0" borderId="0" xfId="0" applyNumberFormat="1" applyFont="1" applyBorder="1" applyAlignment="1">
      <alignment horizontal="right"/>
    </xf>
    <xf numFmtId="17" fontId="36" fillId="0" borderId="0" xfId="0" applyNumberFormat="1" applyFont="1" applyBorder="1" applyAlignment="1">
      <alignment horizontal="right"/>
    </xf>
    <xf numFmtId="0" fontId="35" fillId="0" borderId="0" xfId="0" applyFont="1" applyBorder="1" applyAlignment="1">
      <alignment horizontal="right"/>
    </xf>
    <xf numFmtId="3" fontId="37" fillId="0" borderId="0" xfId="0" applyNumberFormat="1" applyFont="1" applyBorder="1" applyAlignment="1">
      <alignment horizontal="right"/>
    </xf>
    <xf numFmtId="3" fontId="65" fillId="0" borderId="0" xfId="0" applyNumberFormat="1" applyFont="1" applyBorder="1" applyAlignment="1">
      <alignment horizontal="right"/>
    </xf>
    <xf numFmtId="0" fontId="36" fillId="0" borderId="0" xfId="0" applyNumberFormat="1" applyFont="1" applyBorder="1" applyAlignment="1">
      <alignment horizontal="right"/>
    </xf>
    <xf numFmtId="3" fontId="36" fillId="0" borderId="0" xfId="0" applyNumberFormat="1" applyFont="1" applyBorder="1" applyAlignment="1">
      <alignment horizontal="right"/>
    </xf>
    <xf numFmtId="0" fontId="37" fillId="0" borderId="0" xfId="0" applyNumberFormat="1" applyFont="1" applyBorder="1" applyAlignment="1">
      <alignment horizontal="right" vertical="center"/>
    </xf>
    <xf numFmtId="3" fontId="37" fillId="0" borderId="2" xfId="0" applyNumberFormat="1" applyFont="1" applyBorder="1" applyAlignment="1">
      <alignment horizontal="right"/>
    </xf>
    <xf numFmtId="164" fontId="65" fillId="0" borderId="3" xfId="0" applyNumberFormat="1" applyFont="1" applyBorder="1" applyAlignment="1">
      <alignment horizontal="right"/>
    </xf>
    <xf numFmtId="0" fontId="65" fillId="0" borderId="3" xfId="0" applyFont="1" applyBorder="1"/>
    <xf numFmtId="3" fontId="65" fillId="0" borderId="3" xfId="0" applyNumberFormat="1" applyFont="1" applyBorder="1" applyAlignment="1">
      <alignment horizontal="right"/>
    </xf>
    <xf numFmtId="0" fontId="35" fillId="0" borderId="5" xfId="0" applyFont="1" applyBorder="1"/>
    <xf numFmtId="3" fontId="37" fillId="0" borderId="5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" fontId="36" fillId="0" borderId="0" xfId="0" quotePrefix="1" applyNumberFormat="1" applyFont="1" applyAlignment="1">
      <alignment horizontal="left"/>
    </xf>
    <xf numFmtId="1" fontId="40" fillId="0" borderId="0" xfId="0" quotePrefix="1" applyNumberFormat="1" applyFont="1" applyAlignment="1">
      <alignment horizontal="left"/>
    </xf>
    <xf numFmtId="1" fontId="40" fillId="0" borderId="0" xfId="0" quotePrefix="1" applyNumberFormat="1" applyFont="1" applyAlignment="1">
      <alignment horizontal="center"/>
    </xf>
    <xf numFmtId="17" fontId="37" fillId="0" borderId="0" xfId="0" applyNumberFormat="1" applyFont="1" applyAlignment="1">
      <alignment horizontal="left"/>
    </xf>
    <xf numFmtId="164" fontId="35" fillId="0" borderId="0" xfId="0" applyNumberFormat="1" applyFont="1" applyAlignment="1">
      <alignment horizontal="right"/>
    </xf>
    <xf numFmtId="0" fontId="63" fillId="0" borderId="0" xfId="0" applyFont="1"/>
    <xf numFmtId="0" fontId="66" fillId="0" borderId="0" xfId="0" applyFont="1" applyAlignment="1">
      <alignment vertical="center"/>
    </xf>
    <xf numFmtId="49" fontId="67" fillId="0" borderId="0" xfId="0" applyNumberFormat="1" applyFont="1" applyAlignment="1">
      <alignment horizontal="center"/>
    </xf>
    <xf numFmtId="0" fontId="66" fillId="0" borderId="0" xfId="0" applyNumberFormat="1" applyFont="1" applyAlignment="1"/>
    <xf numFmtId="0" fontId="67" fillId="0" borderId="0" xfId="0" applyNumberFormat="1" applyFont="1" applyAlignment="1">
      <alignment horizontal="center"/>
    </xf>
    <xf numFmtId="0" fontId="66" fillId="0" borderId="0" xfId="0" applyFont="1" applyAlignment="1"/>
    <xf numFmtId="17" fontId="67" fillId="0" borderId="0" xfId="0" applyNumberFormat="1" applyFont="1" applyAlignment="1">
      <alignment horizontal="center"/>
    </xf>
    <xf numFmtId="0" fontId="66" fillId="0" borderId="0" xfId="0" applyFont="1"/>
    <xf numFmtId="0" fontId="0" fillId="0" borderId="0" xfId="0" applyFont="1" applyAlignment="1">
      <alignment vertical="center"/>
    </xf>
    <xf numFmtId="164" fontId="65" fillId="0" borderId="3" xfId="0" applyNumberFormat="1" applyFont="1" applyBorder="1" applyAlignment="1">
      <alignment horizontal="center"/>
    </xf>
    <xf numFmtId="0" fontId="68" fillId="3" borderId="0" xfId="0" applyFont="1" applyFill="1" applyAlignment="1">
      <alignment vertical="center"/>
    </xf>
    <xf numFmtId="0" fontId="49" fillId="0" borderId="0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33" fillId="7" borderId="0" xfId="0" applyFont="1" applyFill="1" applyAlignment="1">
      <alignment vertical="center"/>
    </xf>
    <xf numFmtId="0" fontId="33" fillId="7" borderId="0" xfId="0" applyFont="1" applyFill="1" applyBorder="1" applyAlignment="1">
      <alignment vertical="center"/>
    </xf>
    <xf numFmtId="0" fontId="40" fillId="7" borderId="0" xfId="0" applyFont="1" applyFill="1" applyAlignment="1">
      <alignment vertical="center"/>
    </xf>
    <xf numFmtId="0" fontId="40" fillId="7" borderId="0" xfId="0" applyFont="1" applyFill="1" applyBorder="1" applyAlignment="1">
      <alignment vertical="center"/>
    </xf>
    <xf numFmtId="0" fontId="45" fillId="0" borderId="0" xfId="0" applyFont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Border="1" applyAlignment="1">
      <alignment horizontal="center" vertical="center" wrapText="1"/>
    </xf>
    <xf numFmtId="0" fontId="42" fillId="4" borderId="7" xfId="0" applyNumberFormat="1" applyFont="1" applyFill="1" applyBorder="1" applyAlignment="1">
      <alignment vertical="center"/>
    </xf>
    <xf numFmtId="164" fontId="37" fillId="4" borderId="7" xfId="0" applyNumberFormat="1" applyFont="1" applyFill="1" applyBorder="1" applyAlignment="1">
      <alignment horizontal="center" vertical="center"/>
    </xf>
    <xf numFmtId="164" fontId="37" fillId="4" borderId="0" xfId="0" applyNumberFormat="1" applyFont="1" applyFill="1" applyBorder="1" applyAlignment="1">
      <alignment horizontal="center" vertical="center"/>
    </xf>
    <xf numFmtId="164" fontId="42" fillId="4" borderId="7" xfId="0" applyNumberFormat="1" applyFont="1" applyFill="1" applyBorder="1" applyAlignment="1">
      <alignment horizontal="center" vertical="center"/>
    </xf>
    <xf numFmtId="0" fontId="42" fillId="4" borderId="8" xfId="0" applyNumberFormat="1" applyFont="1" applyFill="1" applyBorder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70" fillId="0" borderId="0" xfId="0" applyFont="1"/>
    <xf numFmtId="0" fontId="0" fillId="4" borderId="0" xfId="0" applyFill="1" applyAlignment="1">
      <alignment vertical="center"/>
    </xf>
    <xf numFmtId="3" fontId="76" fillId="4" borderId="0" xfId="0" applyNumberFormat="1" applyFont="1" applyFill="1" applyAlignment="1">
      <alignment horizontal="right" vertical="center"/>
    </xf>
    <xf numFmtId="0" fontId="76" fillId="4" borderId="9" xfId="0" applyFont="1" applyFill="1" applyBorder="1" applyAlignment="1">
      <alignment vertical="center" wrapText="1"/>
    </xf>
    <xf numFmtId="0" fontId="36" fillId="0" borderId="0" xfId="0" applyFont="1" applyAlignment="1">
      <alignment vertical="center"/>
    </xf>
    <xf numFmtId="0" fontId="35" fillId="4" borderId="0" xfId="0" applyFont="1" applyFill="1" applyAlignment="1">
      <alignment vertical="center"/>
    </xf>
    <xf numFmtId="0" fontId="44" fillId="0" borderId="9" xfId="0" applyFont="1" applyBorder="1" applyAlignment="1">
      <alignment vertical="center"/>
    </xf>
    <xf numFmtId="0" fontId="32" fillId="0" borderId="0" xfId="0" applyFont="1" applyAlignment="1">
      <alignment vertical="center"/>
    </xf>
    <xf numFmtId="165" fontId="78" fillId="4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4" borderId="0" xfId="0" applyNumberFormat="1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36" fillId="0" borderId="0" xfId="0" applyFont="1" applyBorder="1" applyAlignment="1">
      <alignment vertical="center"/>
    </xf>
    <xf numFmtId="0" fontId="35" fillId="0" borderId="6" xfId="0" applyFont="1" applyBorder="1"/>
    <xf numFmtId="0" fontId="35" fillId="0" borderId="10" xfId="0" applyFont="1" applyBorder="1"/>
    <xf numFmtId="165" fontId="37" fillId="8" borderId="6" xfId="0" applyNumberFormat="1" applyFont="1" applyFill="1" applyBorder="1" applyAlignment="1">
      <alignment vertical="center"/>
    </xf>
    <xf numFmtId="165" fontId="37" fillId="8" borderId="10" xfId="0" applyNumberFormat="1" applyFont="1" applyFill="1" applyBorder="1" applyAlignment="1">
      <alignment vertical="center"/>
    </xf>
    <xf numFmtId="0" fontId="80" fillId="8" borderId="0" xfId="0" applyFont="1" applyFill="1" applyAlignment="1">
      <alignment horizontal="right" vertical="center"/>
    </xf>
    <xf numFmtId="0" fontId="81" fillId="4" borderId="0" xfId="0" applyFont="1" applyFill="1" applyAlignment="1">
      <alignment horizontal="right" vertical="center"/>
    </xf>
    <xf numFmtId="0" fontId="81" fillId="8" borderId="0" xfId="0" applyFont="1" applyFill="1" applyAlignment="1">
      <alignment horizontal="right" vertical="center"/>
    </xf>
    <xf numFmtId="165" fontId="37" fillId="4" borderId="10" xfId="0" applyNumberFormat="1" applyFont="1" applyFill="1" applyBorder="1" applyAlignment="1">
      <alignment vertical="center"/>
    </xf>
    <xf numFmtId="165" fontId="37" fillId="4" borderId="6" xfId="0" applyNumberFormat="1" applyFont="1" applyFill="1" applyBorder="1" applyAlignment="1">
      <alignment vertical="center"/>
    </xf>
    <xf numFmtId="164" fontId="35" fillId="0" borderId="0" xfId="0" applyNumberFormat="1" applyFont="1" applyAlignment="1">
      <alignment vertical="center"/>
    </xf>
    <xf numFmtId="165" fontId="79" fillId="4" borderId="9" xfId="0" applyNumberFormat="1" applyFont="1" applyFill="1" applyBorder="1" applyAlignment="1">
      <alignment vertical="center"/>
    </xf>
    <xf numFmtId="0" fontId="37" fillId="0" borderId="0" xfId="0" applyFont="1" applyBorder="1" applyAlignment="1">
      <alignment horizontal="center" vertical="center" wrapText="1"/>
    </xf>
    <xf numFmtId="0" fontId="82" fillId="4" borderId="0" xfId="0" applyFont="1" applyFill="1" applyAlignment="1">
      <alignment vertical="center"/>
    </xf>
    <xf numFmtId="0" fontId="80" fillId="4" borderId="0" xfId="0" applyFont="1" applyFill="1" applyAlignment="1">
      <alignment horizontal="right" vertical="center"/>
    </xf>
    <xf numFmtId="49" fontId="36" fillId="0" borderId="1" xfId="0" applyNumberFormat="1" applyFont="1" applyBorder="1"/>
    <xf numFmtId="0" fontId="36" fillId="0" borderId="0" xfId="0" applyFont="1" applyAlignment="1">
      <alignment horizontal="center" vertical="center"/>
    </xf>
    <xf numFmtId="166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3" fillId="3" borderId="0" xfId="1" applyFont="1" applyFill="1" applyAlignment="1">
      <alignment vertical="center"/>
    </xf>
    <xf numFmtId="0" fontId="84" fillId="3" borderId="0" xfId="1" applyFont="1" applyFill="1" applyAlignment="1">
      <alignment vertical="center"/>
    </xf>
    <xf numFmtId="0" fontId="35" fillId="3" borderId="0" xfId="0" applyFont="1" applyFill="1" applyAlignment="1">
      <alignment vertical="center"/>
    </xf>
    <xf numFmtId="0" fontId="84" fillId="3" borderId="0" xfId="1" applyFont="1" applyFill="1"/>
    <xf numFmtId="3" fontId="44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69" fillId="4" borderId="0" xfId="0" applyFont="1" applyFill="1" applyAlignment="1">
      <alignment horizontal="center" vertical="center"/>
    </xf>
    <xf numFmtId="0" fontId="44" fillId="4" borderId="0" xfId="0" applyFont="1" applyFill="1" applyAlignment="1">
      <alignment horizontal="left" vertical="center"/>
    </xf>
    <xf numFmtId="0" fontId="87" fillId="3" borderId="0" xfId="0" applyFont="1" applyFill="1" applyAlignment="1">
      <alignment horizontal="left" vertical="center"/>
    </xf>
    <xf numFmtId="3" fontId="44" fillId="0" borderId="11" xfId="0" applyNumberFormat="1" applyFont="1" applyBorder="1" applyAlignment="1">
      <alignment horizontal="center"/>
    </xf>
    <xf numFmtId="0" fontId="36" fillId="3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88" fillId="9" borderId="0" xfId="0" applyFont="1" applyFill="1" applyAlignment="1">
      <alignment vertical="center"/>
    </xf>
    <xf numFmtId="0" fontId="88" fillId="6" borderId="0" xfId="0" applyFont="1" applyFill="1" applyAlignment="1">
      <alignment vertical="center"/>
    </xf>
    <xf numFmtId="0" fontId="35" fillId="6" borderId="0" xfId="0" applyFont="1" applyFill="1" applyAlignment="1">
      <alignment vertical="center"/>
    </xf>
    <xf numFmtId="0" fontId="44" fillId="9" borderId="0" xfId="0" applyFont="1" applyFill="1" applyAlignment="1">
      <alignment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3" xfId="0" applyFont="1" applyFill="1" applyBorder="1" applyAlignment="1">
      <alignment horizontal="center" vertical="center"/>
    </xf>
    <xf numFmtId="165" fontId="35" fillId="0" borderId="0" xfId="0" applyNumberFormat="1" applyFont="1" applyAlignment="1">
      <alignment vertical="center"/>
    </xf>
    <xf numFmtId="0" fontId="32" fillId="4" borderId="1" xfId="0" applyFont="1" applyFill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9" fillId="6" borderId="0" xfId="1" applyFont="1" applyFill="1" applyBorder="1" applyAlignment="1">
      <alignment vertical="center"/>
    </xf>
    <xf numFmtId="0" fontId="90" fillId="6" borderId="0" xfId="1" applyFont="1" applyFill="1" applyBorder="1" applyAlignment="1">
      <alignment vertical="center"/>
    </xf>
    <xf numFmtId="0" fontId="91" fillId="6" borderId="0" xfId="1" applyFont="1" applyFill="1" applyBorder="1" applyAlignment="1">
      <alignment vertical="center"/>
    </xf>
    <xf numFmtId="0" fontId="92" fillId="6" borderId="0" xfId="1" applyFont="1" applyFill="1" applyBorder="1"/>
    <xf numFmtId="0" fontId="92" fillId="9" borderId="0" xfId="1" applyFont="1" applyFill="1" applyAlignment="1">
      <alignment vertical="center"/>
    </xf>
    <xf numFmtId="0" fontId="44" fillId="6" borderId="0" xfId="0" applyFont="1" applyFill="1" applyAlignment="1">
      <alignment vertical="center"/>
    </xf>
    <xf numFmtId="0" fontId="36" fillId="6" borderId="3" xfId="0" applyFont="1" applyFill="1" applyBorder="1" applyAlignment="1">
      <alignment horizontal="center" vertical="center"/>
    </xf>
    <xf numFmtId="0" fontId="92" fillId="6" borderId="0" xfId="0" applyFont="1" applyFill="1"/>
    <xf numFmtId="0" fontId="37" fillId="0" borderId="11" xfId="0" applyFont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0" fontId="76" fillId="9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165" fontId="36" fillId="0" borderId="0" xfId="0" applyNumberFormat="1" applyFont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36" fillId="0" borderId="3" xfId="0" applyNumberFormat="1" applyFont="1" applyBorder="1" applyAlignment="1">
      <alignment horizontal="center" vertical="center"/>
    </xf>
    <xf numFmtId="0" fontId="94" fillId="6" borderId="0" xfId="0" applyFont="1" applyFill="1" applyAlignment="1">
      <alignment vertical="center"/>
    </xf>
    <xf numFmtId="0" fontId="42" fillId="6" borderId="0" xfId="0" applyFont="1" applyFill="1" applyAlignment="1">
      <alignment vertical="center"/>
    </xf>
    <xf numFmtId="0" fontId="69" fillId="0" borderId="0" xfId="0" applyFont="1" applyBorder="1" applyAlignment="1">
      <alignment horizontal="left" vertical="center"/>
    </xf>
    <xf numFmtId="165" fontId="65" fillId="4" borderId="0" xfId="0" applyNumberFormat="1" applyFont="1" applyFill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36" fillId="4" borderId="0" xfId="0" applyFont="1" applyFill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93" fillId="0" borderId="0" xfId="0" applyFont="1" applyBorder="1" applyAlignment="1">
      <alignment horizontal="center" vertical="center"/>
    </xf>
    <xf numFmtId="0" fontId="96" fillId="3" borderId="0" xfId="1" applyFont="1" applyFill="1" applyBorder="1" applyAlignment="1">
      <alignment vertical="center"/>
    </xf>
    <xf numFmtId="0" fontId="84" fillId="3" borderId="0" xfId="1" applyFont="1" applyFill="1" applyBorder="1" applyAlignment="1">
      <alignment vertical="center"/>
    </xf>
    <xf numFmtId="4" fontId="69" fillId="0" borderId="0" xfId="0" applyNumberFormat="1" applyFont="1" applyBorder="1" applyAlignment="1">
      <alignment horizontal="center" vertical="center"/>
    </xf>
    <xf numFmtId="0" fontId="60" fillId="3" borderId="0" xfId="1" applyFont="1" applyFill="1" applyBorder="1" applyAlignment="1">
      <alignment vertical="center"/>
    </xf>
    <xf numFmtId="0" fontId="86" fillId="4" borderId="0" xfId="0" applyFont="1" applyFill="1" applyBorder="1" applyAlignment="1">
      <alignment horizontal="left" vertical="center"/>
    </xf>
    <xf numFmtId="0" fontId="44" fillId="0" borderId="0" xfId="0" applyFont="1" applyBorder="1" applyAlignment="1">
      <alignment horizontal="center" vertical="center"/>
    </xf>
    <xf numFmtId="3" fontId="44" fillId="4" borderId="1" xfId="0" applyNumberFormat="1" applyFont="1" applyFill="1" applyBorder="1" applyAlignment="1">
      <alignment horizontal="center" vertical="center"/>
    </xf>
    <xf numFmtId="3" fontId="36" fillId="0" borderId="1" xfId="0" applyNumberFormat="1" applyFont="1" applyBorder="1" applyAlignment="1">
      <alignment horizontal="center" vertical="center"/>
    </xf>
    <xf numFmtId="1" fontId="44" fillId="4" borderId="1" xfId="0" applyNumberFormat="1" applyFont="1" applyFill="1" applyBorder="1" applyAlignment="1">
      <alignment horizontal="center" vertical="center"/>
    </xf>
    <xf numFmtId="1" fontId="35" fillId="0" borderId="0" xfId="0" applyNumberFormat="1" applyFont="1" applyAlignment="1">
      <alignment vertical="center"/>
    </xf>
    <xf numFmtId="1" fontId="45" fillId="0" borderId="0" xfId="0" applyNumberFormat="1" applyFont="1" applyAlignment="1">
      <alignment horizontal="center" vertical="center"/>
    </xf>
    <xf numFmtId="3" fontId="35" fillId="0" borderId="0" xfId="0" applyNumberFormat="1" applyFont="1" applyAlignment="1">
      <alignment horizontal="center" vertical="center"/>
    </xf>
    <xf numFmtId="3" fontId="35" fillId="0" borderId="0" xfId="0" applyNumberFormat="1" applyFont="1" applyAlignment="1">
      <alignment vertical="center"/>
    </xf>
    <xf numFmtId="0" fontId="97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165" fontId="69" fillId="4" borderId="15" xfId="0" applyNumberFormat="1" applyFont="1" applyFill="1" applyBorder="1" applyAlignment="1">
      <alignment horizontal="center" vertical="center"/>
    </xf>
    <xf numFmtId="0" fontId="49" fillId="4" borderId="0" xfId="0" applyFont="1" applyFill="1" applyAlignment="1">
      <alignment horizontal="center" vertical="center"/>
    </xf>
    <xf numFmtId="0" fontId="97" fillId="0" borderId="0" xfId="0" applyFont="1" applyBorder="1" applyAlignment="1">
      <alignment vertical="center"/>
    </xf>
    <xf numFmtId="0" fontId="98" fillId="4" borderId="0" xfId="0" applyFont="1" applyFill="1" applyBorder="1" applyAlignment="1">
      <alignment horizontal="center" vertical="center"/>
    </xf>
    <xf numFmtId="0" fontId="76" fillId="4" borderId="0" xfId="0" applyFont="1" applyFill="1" applyAlignment="1">
      <alignment horizontal="left" vertical="center"/>
    </xf>
    <xf numFmtId="0" fontId="97" fillId="4" borderId="0" xfId="0" applyFont="1" applyFill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103" fillId="3" borderId="0" xfId="0" applyFont="1" applyFill="1" applyAlignment="1">
      <alignment vertical="center"/>
    </xf>
    <xf numFmtId="0" fontId="36" fillId="0" borderId="1" xfId="0" applyFont="1" applyBorder="1" applyAlignment="1">
      <alignment horizontal="left" vertical="center"/>
    </xf>
    <xf numFmtId="0" fontId="103" fillId="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0" borderId="9" xfId="0" applyFont="1" applyBorder="1" applyAlignment="1"/>
    <xf numFmtId="164" fontId="37" fillId="0" borderId="9" xfId="0" applyNumberFormat="1" applyFont="1" applyBorder="1" applyAlignment="1">
      <alignment horizontal="right"/>
    </xf>
    <xf numFmtId="164" fontId="37" fillId="0" borderId="9" xfId="0" applyNumberFormat="1" applyFont="1" applyBorder="1" applyAlignment="1"/>
    <xf numFmtId="0" fontId="36" fillId="0" borderId="9" xfId="0" applyFont="1" applyBorder="1"/>
    <xf numFmtId="165" fontId="51" fillId="0" borderId="9" xfId="0" applyNumberFormat="1" applyFont="1" applyBorder="1" applyAlignment="1">
      <alignment vertical="center"/>
    </xf>
    <xf numFmtId="0" fontId="42" fillId="0" borderId="9" xfId="1" applyFont="1" applyBorder="1" applyAlignment="1">
      <alignment vertical="center"/>
    </xf>
    <xf numFmtId="164" fontId="37" fillId="0" borderId="9" xfId="3" applyNumberFormat="1" applyFont="1" applyBorder="1" applyAlignment="1">
      <alignment vertical="center"/>
    </xf>
    <xf numFmtId="0" fontId="44" fillId="0" borderId="9" xfId="0" applyFont="1" applyBorder="1" applyAlignment="1">
      <alignment horizontal="left" vertical="center"/>
    </xf>
    <xf numFmtId="4" fontId="76" fillId="0" borderId="9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165" fontId="37" fillId="0" borderId="10" xfId="0" applyNumberFormat="1" applyFont="1" applyBorder="1" applyAlignment="1">
      <alignment horizontal="right" vertical="center"/>
    </xf>
    <xf numFmtId="0" fontId="0" fillId="0" borderId="10" xfId="0" applyBorder="1"/>
    <xf numFmtId="165" fontId="37" fillId="0" borderId="10" xfId="0" applyNumberFormat="1" applyFont="1" applyBorder="1" applyAlignment="1">
      <alignment horizontal="right"/>
    </xf>
    <xf numFmtId="0" fontId="36" fillId="0" borderId="3" xfId="0" applyFont="1" applyBorder="1"/>
    <xf numFmtId="165" fontId="36" fillId="0" borderId="3" xfId="0" applyNumberFormat="1" applyFont="1" applyBorder="1" applyAlignment="1">
      <alignment horizontal="right"/>
    </xf>
    <xf numFmtId="0" fontId="0" fillId="0" borderId="3" xfId="0" applyBorder="1"/>
    <xf numFmtId="165" fontId="37" fillId="0" borderId="5" xfId="0" applyNumberFormat="1" applyFont="1" applyBorder="1" applyAlignment="1">
      <alignment horizontal="right" vertical="center"/>
    </xf>
    <xf numFmtId="0" fontId="0" fillId="0" borderId="5" xfId="0" applyBorder="1"/>
    <xf numFmtId="165" fontId="37" fillId="0" borderId="5" xfId="0" applyNumberFormat="1" applyFont="1" applyBorder="1" applyAlignment="1">
      <alignment horizontal="right"/>
    </xf>
    <xf numFmtId="0" fontId="35" fillId="0" borderId="11" xfId="0" applyFont="1" applyBorder="1"/>
    <xf numFmtId="164" fontId="44" fillId="4" borderId="1" xfId="0" applyNumberFormat="1" applyFont="1" applyFill="1" applyBorder="1" applyAlignment="1">
      <alignment horizontal="center" vertical="center"/>
    </xf>
    <xf numFmtId="0" fontId="36" fillId="0" borderId="10" xfId="0" applyFont="1" applyBorder="1"/>
    <xf numFmtId="3" fontId="44" fillId="0" borderId="10" xfId="0" applyNumberFormat="1" applyFont="1" applyBorder="1"/>
    <xf numFmtId="3" fontId="35" fillId="0" borderId="0" xfId="0" applyNumberFormat="1" applyFont="1" applyBorder="1"/>
    <xf numFmtId="3" fontId="37" fillId="0" borderId="0" xfId="0" applyNumberFormat="1" applyFont="1" applyBorder="1"/>
    <xf numFmtId="3" fontId="36" fillId="0" borderId="10" xfId="0" applyNumberFormat="1" applyFont="1" applyBorder="1"/>
    <xf numFmtId="164" fontId="36" fillId="0" borderId="10" xfId="0" applyNumberFormat="1" applyFont="1" applyBorder="1" applyAlignment="1">
      <alignment horizontal="center"/>
    </xf>
    <xf numFmtId="3" fontId="37" fillId="0" borderId="6" xfId="0" applyNumberFormat="1" applyFont="1" applyBorder="1"/>
    <xf numFmtId="164" fontId="36" fillId="0" borderId="6" xfId="0" applyNumberFormat="1" applyFont="1" applyBorder="1" applyAlignment="1">
      <alignment horizontal="center"/>
    </xf>
    <xf numFmtId="164" fontId="37" fillId="0" borderId="11" xfId="0" applyNumberFormat="1" applyFont="1" applyBorder="1" applyAlignment="1">
      <alignment horizontal="center"/>
    </xf>
    <xf numFmtId="0" fontId="36" fillId="6" borderId="0" xfId="0" applyFont="1" applyFill="1"/>
    <xf numFmtId="0" fontId="44" fillId="6" borderId="0" xfId="0" applyFont="1" applyFill="1" applyBorder="1"/>
    <xf numFmtId="0" fontId="35" fillId="6" borderId="0" xfId="0" applyFont="1" applyFill="1"/>
    <xf numFmtId="0" fontId="69" fillId="0" borderId="0" xfId="0" applyFont="1" applyBorder="1"/>
    <xf numFmtId="164" fontId="69" fillId="0" borderId="0" xfId="0" applyNumberFormat="1" applyFont="1" applyBorder="1" applyAlignment="1">
      <alignment horizontal="center"/>
    </xf>
    <xf numFmtId="0" fontId="69" fillId="0" borderId="11" xfId="0" applyFont="1" applyBorder="1"/>
    <xf numFmtId="164" fontId="69" fillId="0" borderId="11" xfId="0" applyNumberFormat="1" applyFont="1" applyBorder="1" applyAlignment="1">
      <alignment horizontal="center"/>
    </xf>
    <xf numFmtId="3" fontId="69" fillId="0" borderId="11" xfId="0" applyNumberFormat="1" applyFont="1" applyBorder="1" applyAlignment="1">
      <alignment horizontal="center"/>
    </xf>
    <xf numFmtId="3" fontId="37" fillId="0" borderId="0" xfId="0" applyNumberFormat="1" applyFont="1" applyBorder="1" applyAlignment="1">
      <alignment horizontal="center"/>
    </xf>
    <xf numFmtId="3" fontId="37" fillId="0" borderId="6" xfId="0" applyNumberFormat="1" applyFont="1" applyBorder="1" applyAlignment="1">
      <alignment horizontal="center"/>
    </xf>
    <xf numFmtId="3" fontId="69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0" fontId="40" fillId="6" borderId="0" xfId="0" applyFont="1" applyFill="1"/>
    <xf numFmtId="0" fontId="81" fillId="6" borderId="0" xfId="0" applyFont="1" applyFill="1" applyAlignment="1">
      <alignment vertical="center"/>
    </xf>
    <xf numFmtId="49" fontId="44" fillId="0" borderId="10" xfId="0" applyNumberFormat="1" applyFont="1" applyFill="1" applyBorder="1"/>
    <xf numFmtId="2" fontId="37" fillId="0" borderId="10" xfId="0" applyNumberFormat="1" applyFont="1" applyBorder="1" applyAlignment="1">
      <alignment horizontal="center"/>
    </xf>
    <xf numFmtId="0" fontId="0" fillId="10" borderId="3" xfId="0" applyFill="1" applyBorder="1"/>
    <xf numFmtId="2" fontId="37" fillId="0" borderId="3" xfId="0" applyNumberFormat="1" applyFont="1" applyBorder="1" applyAlignment="1">
      <alignment horizontal="center"/>
    </xf>
    <xf numFmtId="164" fontId="36" fillId="0" borderId="3" xfId="0" applyNumberFormat="1" applyFont="1" applyBorder="1" applyAlignment="1">
      <alignment horizontal="center"/>
    </xf>
    <xf numFmtId="0" fontId="0" fillId="10" borderId="5" xfId="0" applyFill="1" applyBorder="1"/>
    <xf numFmtId="0" fontId="36" fillId="0" borderId="5" xfId="0" applyFont="1" applyBorder="1"/>
    <xf numFmtId="2" fontId="37" fillId="0" borderId="5" xfId="0" applyNumberFormat="1" applyFont="1" applyBorder="1" applyAlignment="1">
      <alignment horizontal="center"/>
    </xf>
    <xf numFmtId="164" fontId="53" fillId="0" borderId="5" xfId="0" applyNumberFormat="1" applyFont="1" applyBorder="1" applyAlignment="1">
      <alignment horizontal="center"/>
    </xf>
    <xf numFmtId="164" fontId="53" fillId="0" borderId="3" xfId="0" applyNumberFormat="1" applyFont="1" applyBorder="1" applyAlignment="1">
      <alignment horizontal="center"/>
    </xf>
    <xf numFmtId="17" fontId="36" fillId="0" borderId="11" xfId="0" applyNumberFormat="1" applyFont="1" applyBorder="1" applyAlignment="1">
      <alignment horizontal="center"/>
    </xf>
    <xf numFmtId="17" fontId="40" fillId="0" borderId="6" xfId="0" applyNumberFormat="1" applyFont="1" applyBorder="1" applyAlignment="1">
      <alignment horizontal="center"/>
    </xf>
    <xf numFmtId="17" fontId="36" fillId="0" borderId="11" xfId="0" applyNumberFormat="1" applyFont="1" applyBorder="1" applyAlignment="1">
      <alignment horizontal="right"/>
    </xf>
    <xf numFmtId="17" fontId="40" fillId="0" borderId="6" xfId="0" applyNumberFormat="1" applyFont="1" applyBorder="1" applyAlignment="1">
      <alignment horizontal="right"/>
    </xf>
    <xf numFmtId="3" fontId="36" fillId="0" borderId="11" xfId="0" applyNumberFormat="1" applyFont="1" applyBorder="1" applyAlignment="1">
      <alignment horizontal="center" vertical="center"/>
    </xf>
    <xf numFmtId="3" fontId="36" fillId="0" borderId="16" xfId="0" applyNumberFormat="1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164" fontId="37" fillId="0" borderId="10" xfId="0" applyNumberFormat="1" applyFont="1" applyBorder="1"/>
    <xf numFmtId="164" fontId="37" fillId="0" borderId="10" xfId="0" applyNumberFormat="1" applyFont="1" applyBorder="1" applyAlignment="1">
      <alignment horizontal="center"/>
    </xf>
    <xf numFmtId="164" fontId="44" fillId="0" borderId="3" xfId="0" applyNumberFormat="1" applyFont="1" applyBorder="1" applyAlignment="1">
      <alignment horizontal="center"/>
    </xf>
    <xf numFmtId="164" fontId="37" fillId="0" borderId="5" xfId="0" applyNumberFormat="1" applyFont="1" applyBorder="1" applyAlignment="1">
      <alignment horizontal="center"/>
    </xf>
    <xf numFmtId="164" fontId="36" fillId="0" borderId="3" xfId="0" applyNumberFormat="1" applyFont="1" applyBorder="1"/>
    <xf numFmtId="164" fontId="37" fillId="0" borderId="5" xfId="0" applyNumberFormat="1" applyFont="1" applyBorder="1"/>
    <xf numFmtId="3" fontId="83" fillId="0" borderId="11" xfId="0" applyNumberFormat="1" applyFont="1" applyBorder="1" applyAlignment="1">
      <alignment horizontal="center" vertical="center" wrapText="1"/>
    </xf>
    <xf numFmtId="3" fontId="83" fillId="0" borderId="6" xfId="0" applyNumberFormat="1" applyFont="1" applyBorder="1" applyAlignment="1">
      <alignment horizontal="center" vertical="center" wrapText="1"/>
    </xf>
    <xf numFmtId="3" fontId="83" fillId="0" borderId="0" xfId="0" applyNumberFormat="1" applyFont="1" applyBorder="1" applyAlignment="1">
      <alignment horizontal="center" vertical="center" wrapText="1"/>
    </xf>
    <xf numFmtId="3" fontId="98" fillId="0" borderId="0" xfId="0" applyNumberFormat="1" applyFont="1" applyBorder="1" applyAlignment="1">
      <alignment horizontal="center" vertical="center" wrapText="1"/>
    </xf>
    <xf numFmtId="17" fontId="36" fillId="0" borderId="6" xfId="0" applyNumberFormat="1" applyFont="1" applyBorder="1" applyAlignment="1">
      <alignment horizontal="right"/>
    </xf>
    <xf numFmtId="0" fontId="52" fillId="0" borderId="0" xfId="0" applyFont="1" applyAlignment="1">
      <alignment horizontal="center" vertical="center" wrapText="1"/>
    </xf>
    <xf numFmtId="17" fontId="32" fillId="0" borderId="0" xfId="0" quotePrefix="1" applyNumberFormat="1" applyFont="1" applyAlignment="1">
      <alignment horizontal="center" vertical="center" wrapText="1"/>
    </xf>
    <xf numFmtId="3" fontId="45" fillId="0" borderId="0" xfId="0" applyNumberFormat="1" applyFont="1"/>
    <xf numFmtId="3" fontId="0" fillId="0" borderId="0" xfId="0" applyNumberFormat="1"/>
    <xf numFmtId="0" fontId="107" fillId="4" borderId="0" xfId="0" applyFont="1" applyFill="1" applyAlignment="1">
      <alignment horizontal="left" vertical="center"/>
    </xf>
    <xf numFmtId="0" fontId="49" fillId="4" borderId="0" xfId="0" applyFont="1" applyFill="1" applyAlignment="1">
      <alignment horizontal="left" vertical="center"/>
    </xf>
    <xf numFmtId="4" fontId="35" fillId="0" borderId="0" xfId="0" applyNumberFormat="1" applyFont="1" applyAlignment="1">
      <alignment vertical="center"/>
    </xf>
    <xf numFmtId="0" fontId="0" fillId="2" borderId="0" xfId="0" applyFill="1" applyAlignment="1"/>
    <xf numFmtId="0" fontId="110" fillId="6" borderId="0" xfId="1" applyFont="1" applyFill="1" applyBorder="1" applyAlignment="1">
      <alignment vertical="center"/>
    </xf>
    <xf numFmtId="0" fontId="108" fillId="7" borderId="0" xfId="0" applyFont="1" applyFill="1" applyAlignment="1">
      <alignment vertical="center"/>
    </xf>
    <xf numFmtId="0" fontId="112" fillId="3" borderId="0" xfId="0" applyFont="1" applyFill="1" applyBorder="1" applyAlignment="1">
      <alignment vertical="center"/>
    </xf>
    <xf numFmtId="0" fontId="112" fillId="3" borderId="0" xfId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15" fillId="3" borderId="0" xfId="1" applyFont="1" applyFill="1" applyBorder="1" applyAlignment="1">
      <alignment vertical="center"/>
    </xf>
    <xf numFmtId="0" fontId="118" fillId="3" borderId="0" xfId="1" applyFont="1" applyFill="1" applyBorder="1" applyAlignment="1">
      <alignment vertical="center"/>
    </xf>
    <xf numFmtId="0" fontId="114" fillId="2" borderId="0" xfId="1" applyFont="1" applyFill="1" applyBorder="1" applyAlignment="1">
      <alignment vertical="center" wrapText="1"/>
    </xf>
    <xf numFmtId="0" fontId="117" fillId="5" borderId="0" xfId="1" applyFont="1" applyFill="1" applyBorder="1" applyAlignment="1">
      <alignment vertical="center"/>
    </xf>
    <xf numFmtId="0" fontId="115" fillId="7" borderId="0" xfId="0" applyFont="1" applyFill="1" applyAlignment="1">
      <alignment vertical="center"/>
    </xf>
    <xf numFmtId="0" fontId="119" fillId="5" borderId="0" xfId="1" applyFont="1" applyFill="1" applyBorder="1" applyAlignment="1">
      <alignment vertical="center"/>
    </xf>
    <xf numFmtId="0" fontId="33" fillId="2" borderId="0" xfId="1" applyFont="1" applyFill="1" applyBorder="1" applyAlignment="1">
      <alignment horizontal="left"/>
    </xf>
    <xf numFmtId="0" fontId="0" fillId="2" borderId="0" xfId="0" applyFill="1" applyAlignment="1"/>
    <xf numFmtId="0" fontId="36" fillId="0" borderId="0" xfId="0" applyFont="1" applyAlignment="1">
      <alignment horizontal="center" vertical="center"/>
    </xf>
    <xf numFmtId="0" fontId="98" fillId="0" borderId="0" xfId="0" applyFont="1" applyBorder="1" applyAlignment="1">
      <alignment horizontal="center" vertical="center"/>
    </xf>
    <xf numFmtId="4" fontId="98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0" fontId="36" fillId="0" borderId="0" xfId="0" applyFont="1" applyAlignment="1">
      <alignment horizontal="left"/>
    </xf>
    <xf numFmtId="17" fontId="83" fillId="0" borderId="0" xfId="0" applyNumberFormat="1" applyFont="1" applyAlignment="1">
      <alignment horizontal="center"/>
    </xf>
    <xf numFmtId="0" fontId="83" fillId="0" borderId="0" xfId="0" applyFont="1" applyAlignment="1">
      <alignment horizontal="center"/>
    </xf>
    <xf numFmtId="164" fontId="37" fillId="0" borderId="9" xfId="0" applyNumberFormat="1" applyFont="1" applyBorder="1" applyAlignment="1">
      <alignment horizontal="center" vertical="center"/>
    </xf>
    <xf numFmtId="0" fontId="0" fillId="2" borderId="0" xfId="0" applyFill="1" applyBorder="1" applyAlignment="1"/>
    <xf numFmtId="0" fontId="36" fillId="0" borderId="9" xfId="0" applyFont="1" applyBorder="1" applyAlignment="1">
      <alignment horizontal="left"/>
    </xf>
    <xf numFmtId="4" fontId="37" fillId="0" borderId="9" xfId="0" applyNumberFormat="1" applyFont="1" applyBorder="1" applyAlignment="1">
      <alignment horizontal="center"/>
    </xf>
    <xf numFmtId="164" fontId="36" fillId="0" borderId="9" xfId="0" applyNumberFormat="1" applyFont="1" applyBorder="1" applyAlignment="1">
      <alignment horizontal="center"/>
    </xf>
    <xf numFmtId="0" fontId="33" fillId="2" borderId="0" xfId="1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54" fillId="2" borderId="0" xfId="0" applyFont="1" applyFill="1" applyAlignment="1">
      <alignment vertical="center"/>
    </xf>
    <xf numFmtId="0" fontId="36" fillId="0" borderId="1" xfId="0" applyFont="1" applyBorder="1" applyAlignment="1">
      <alignment vertical="center"/>
    </xf>
    <xf numFmtId="164" fontId="36" fillId="0" borderId="9" xfId="0" applyNumberFormat="1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3" fontId="37" fillId="0" borderId="9" xfId="0" applyNumberFormat="1" applyFont="1" applyBorder="1" applyAlignment="1">
      <alignment horizontal="right" vertical="center"/>
    </xf>
    <xf numFmtId="3" fontId="35" fillId="0" borderId="0" xfId="0" applyNumberFormat="1" applyFont="1" applyBorder="1" applyAlignment="1">
      <alignment horizontal="right" vertical="center"/>
    </xf>
    <xf numFmtId="3" fontId="35" fillId="0" borderId="0" xfId="0" applyNumberFormat="1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3" fontId="37" fillId="0" borderId="0" xfId="0" applyNumberFormat="1" applyFont="1" applyBorder="1" applyAlignment="1">
      <alignment horizontal="right" vertical="center"/>
    </xf>
    <xf numFmtId="4" fontId="37" fillId="0" borderId="0" xfId="0" applyNumberFormat="1" applyFont="1" applyBorder="1" applyAlignment="1">
      <alignment horizontal="center"/>
    </xf>
    <xf numFmtId="0" fontId="35" fillId="0" borderId="9" xfId="0" applyFont="1" applyBorder="1"/>
    <xf numFmtId="164" fontId="37" fillId="0" borderId="9" xfId="0" applyNumberFormat="1" applyFont="1" applyBorder="1" applyAlignment="1">
      <alignment horizontal="center"/>
    </xf>
    <xf numFmtId="0" fontId="35" fillId="0" borderId="9" xfId="0" applyFont="1" applyBorder="1" applyAlignment="1">
      <alignment horizontal="center"/>
    </xf>
    <xf numFmtId="164" fontId="37" fillId="0" borderId="9" xfId="0" applyNumberFormat="1" applyFont="1" applyBorder="1" applyAlignment="1">
      <alignment horizontal="center" vertical="center" wrapText="1"/>
    </xf>
    <xf numFmtId="164" fontId="37" fillId="0" borderId="9" xfId="0" quotePrefix="1" applyNumberFormat="1" applyFont="1" applyBorder="1" applyAlignment="1">
      <alignment horizontal="center" vertical="center" wrapText="1"/>
    </xf>
    <xf numFmtId="17" fontId="36" fillId="0" borderId="9" xfId="0" quotePrefix="1" applyNumberFormat="1" applyFont="1" applyBorder="1" applyAlignment="1">
      <alignment horizontal="center" vertical="center" wrapText="1"/>
    </xf>
    <xf numFmtId="3" fontId="45" fillId="0" borderId="9" xfId="0" applyNumberFormat="1" applyFont="1" applyBorder="1"/>
    <xf numFmtId="3" fontId="35" fillId="0" borderId="9" xfId="0" applyNumberFormat="1" applyFont="1" applyBorder="1"/>
    <xf numFmtId="0" fontId="35" fillId="0" borderId="9" xfId="0" applyFont="1" applyBorder="1" applyAlignment="1">
      <alignment horizontal="left"/>
    </xf>
    <xf numFmtId="164" fontId="37" fillId="0" borderId="9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top" wrapText="1"/>
    </xf>
    <xf numFmtId="1" fontId="36" fillId="0" borderId="0" xfId="0" quotePrefix="1" applyNumberFormat="1" applyFont="1" applyAlignment="1">
      <alignment horizontal="center" vertical="top" wrapText="1"/>
    </xf>
    <xf numFmtId="0" fontId="35" fillId="0" borderId="0" xfId="0" applyFont="1" applyAlignment="1">
      <alignment horizontal="center" vertical="top"/>
    </xf>
    <xf numFmtId="0" fontId="36" fillId="0" borderId="0" xfId="0" applyFont="1" applyAlignment="1">
      <alignment horizontal="center" vertical="center"/>
    </xf>
    <xf numFmtId="3" fontId="37" fillId="0" borderId="11" xfId="0" applyNumberFormat="1" applyFont="1" applyBorder="1" applyAlignment="1">
      <alignment horizontal="center" vertical="center"/>
    </xf>
    <xf numFmtId="3" fontId="55" fillId="0" borderId="11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64" fontId="37" fillId="0" borderId="3" xfId="0" applyNumberFormat="1" applyFont="1" applyBorder="1" applyAlignment="1">
      <alignment horizontal="center"/>
    </xf>
    <xf numFmtId="17" fontId="37" fillId="0" borderId="0" xfId="0" applyNumberFormat="1" applyFont="1" applyBorder="1" applyAlignment="1">
      <alignment horizontal="center" vertical="center"/>
    </xf>
    <xf numFmtId="165" fontId="36" fillId="0" borderId="0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2" fontId="37" fillId="0" borderId="10" xfId="0" applyNumberFormat="1" applyFont="1" applyFill="1" applyBorder="1" applyAlignment="1">
      <alignment horizontal="center"/>
    </xf>
    <xf numFmtId="3" fontId="44" fillId="0" borderId="9" xfId="0" applyNumberFormat="1" applyFont="1" applyBorder="1" applyAlignment="1">
      <alignment horizontal="right" vertical="center"/>
    </xf>
    <xf numFmtId="3" fontId="37" fillId="0" borderId="0" xfId="0" applyNumberFormat="1" applyFont="1" applyAlignment="1">
      <alignment horizontal="right" vertical="center"/>
    </xf>
    <xf numFmtId="0" fontId="33" fillId="2" borderId="0" xfId="1" applyFont="1" applyFill="1" applyBorder="1" applyAlignment="1">
      <alignment horizontal="left"/>
    </xf>
    <xf numFmtId="0" fontId="0" fillId="2" borderId="0" xfId="0" applyFill="1" applyAlignment="1"/>
    <xf numFmtId="0" fontId="30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64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left"/>
    </xf>
    <xf numFmtId="17" fontId="36" fillId="0" borderId="9" xfId="0" applyNumberFormat="1" applyFont="1" applyBorder="1" applyAlignment="1">
      <alignment horizontal="center"/>
    </xf>
    <xf numFmtId="17" fontId="36" fillId="8" borderId="9" xfId="0" applyNumberFormat="1" applyFont="1" applyFill="1" applyBorder="1" applyAlignment="1">
      <alignment horizontal="center"/>
    </xf>
    <xf numFmtId="164" fontId="37" fillId="8" borderId="9" xfId="0" applyNumberFormat="1" applyFont="1" applyFill="1" applyBorder="1" applyAlignment="1">
      <alignment horizontal="center"/>
    </xf>
    <xf numFmtId="166" fontId="36" fillId="0" borderId="9" xfId="0" applyNumberFormat="1" applyFont="1" applyBorder="1" applyAlignment="1">
      <alignment horizontal="center"/>
    </xf>
    <xf numFmtId="166" fontId="36" fillId="0" borderId="0" xfId="0" applyNumberFormat="1" applyFont="1" applyAlignment="1">
      <alignment horizontal="center" vertical="center"/>
    </xf>
    <xf numFmtId="0" fontId="76" fillId="0" borderId="0" xfId="0" applyFont="1"/>
    <xf numFmtId="4" fontId="37" fillId="0" borderId="1" xfId="0" applyNumberFormat="1" applyFont="1" applyBorder="1" applyAlignment="1">
      <alignment horizontal="center" vertical="center"/>
    </xf>
    <xf numFmtId="2" fontId="44" fillId="0" borderId="9" xfId="0" applyNumberFormat="1" applyFont="1" applyBorder="1"/>
    <xf numFmtId="17" fontId="36" fillId="0" borderId="0" xfId="0" quotePrefix="1" applyNumberFormat="1" applyFont="1" applyBorder="1" applyAlignment="1">
      <alignment horizontal="center" vertical="center"/>
    </xf>
    <xf numFmtId="164" fontId="35" fillId="0" borderId="0" xfId="0" applyNumberFormat="1" applyFont="1" applyAlignment="1">
      <alignment horizontal="left"/>
    </xf>
    <xf numFmtId="17" fontId="36" fillId="8" borderId="9" xfId="0" applyNumberFormat="1" applyFont="1" applyFill="1" applyBorder="1" applyAlignment="1">
      <alignment horizontal="left" vertical="center"/>
    </xf>
    <xf numFmtId="2" fontId="37" fillId="8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17" fontId="36" fillId="0" borderId="9" xfId="0" applyNumberFormat="1" applyFont="1" applyBorder="1" applyAlignment="1">
      <alignment horizontal="left" vertical="center"/>
    </xf>
    <xf numFmtId="2" fontId="37" fillId="0" borderId="9" xfId="0" applyNumberFormat="1" applyFont="1" applyBorder="1" applyAlignment="1">
      <alignment horizontal="center" vertical="center"/>
    </xf>
    <xf numFmtId="0" fontId="35" fillId="2" borderId="0" xfId="0" applyFont="1" applyFill="1"/>
    <xf numFmtId="0" fontId="33" fillId="2" borderId="0" xfId="1" applyFont="1" applyFill="1" applyBorder="1" applyAlignment="1">
      <alignment horizontal="left"/>
    </xf>
    <xf numFmtId="0" fontId="0" fillId="2" borderId="0" xfId="0" applyFill="1" applyAlignment="1"/>
    <xf numFmtId="166" fontId="36" fillId="0" borderId="21" xfId="0" applyNumberFormat="1" applyFont="1" applyBorder="1" applyAlignment="1">
      <alignment horizontal="center"/>
    </xf>
    <xf numFmtId="164" fontId="37" fillId="4" borderId="21" xfId="0" applyNumberFormat="1" applyFont="1" applyFill="1" applyBorder="1" applyAlignment="1">
      <alignment horizontal="center"/>
    </xf>
    <xf numFmtId="166" fontId="36" fillId="8" borderId="21" xfId="0" applyNumberFormat="1" applyFont="1" applyFill="1" applyBorder="1" applyAlignment="1">
      <alignment horizontal="center"/>
    </xf>
    <xf numFmtId="164" fontId="37" fillId="8" borderId="21" xfId="0" applyNumberFormat="1" applyFont="1" applyFill="1" applyBorder="1" applyAlignment="1">
      <alignment horizontal="center"/>
    </xf>
    <xf numFmtId="166" fontId="36" fillId="8" borderId="20" xfId="0" applyNumberFormat="1" applyFont="1" applyFill="1" applyBorder="1" applyAlignment="1">
      <alignment horizontal="center"/>
    </xf>
    <xf numFmtId="164" fontId="37" fillId="8" borderId="20" xfId="0" applyNumberFormat="1" applyFont="1" applyFill="1" applyBorder="1" applyAlignment="1">
      <alignment horizontal="center"/>
    </xf>
    <xf numFmtId="0" fontId="0" fillId="0" borderId="0" xfId="0" applyFont="1" applyAlignment="1">
      <alignment vertical="top" wrapText="1"/>
    </xf>
    <xf numFmtId="166" fontId="36" fillId="8" borderId="9" xfId="0" applyNumberFormat="1" applyFont="1" applyFill="1" applyBorder="1" applyAlignment="1">
      <alignment horizontal="center"/>
    </xf>
    <xf numFmtId="3" fontId="36" fillId="0" borderId="9" xfId="0" applyNumberFormat="1" applyFont="1" applyBorder="1"/>
    <xf numFmtId="0" fontId="36" fillId="0" borderId="0" xfId="0" applyFont="1" applyAlignment="1">
      <alignment vertical="center" wrapText="1"/>
    </xf>
    <xf numFmtId="2" fontId="35" fillId="0" borderId="0" xfId="0" applyNumberFormat="1" applyFont="1" applyAlignment="1">
      <alignment horizontal="center"/>
    </xf>
    <xf numFmtId="165" fontId="35" fillId="0" borderId="0" xfId="0" applyNumberFormat="1" applyFont="1" applyAlignment="1">
      <alignment horizontal="center"/>
    </xf>
    <xf numFmtId="167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3" fillId="2" borderId="0" xfId="1" applyFont="1" applyFill="1" applyBorder="1" applyAlignment="1">
      <alignment horizontal="left"/>
    </xf>
    <xf numFmtId="0" fontId="36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 wrapText="1"/>
    </xf>
    <xf numFmtId="0" fontId="36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165" fontId="37" fillId="4" borderId="1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left" vertical="center"/>
    </xf>
    <xf numFmtId="165" fontId="44" fillId="4" borderId="0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4" fillId="0" borderId="5" xfId="0" applyFont="1" applyBorder="1" applyAlignment="1">
      <alignment horizontal="left" vertical="center"/>
    </xf>
    <xf numFmtId="165" fontId="55" fillId="4" borderId="5" xfId="0" applyNumberFormat="1" applyFont="1" applyFill="1" applyBorder="1" applyAlignment="1">
      <alignment horizontal="center" vertical="center"/>
    </xf>
    <xf numFmtId="4" fontId="37" fillId="0" borderId="9" xfId="0" applyNumberFormat="1" applyFont="1" applyBorder="1" applyAlignment="1">
      <alignment horizontal="center" vertical="center"/>
    </xf>
    <xf numFmtId="0" fontId="124" fillId="0" borderId="0" xfId="0" applyFont="1" applyAlignment="1">
      <alignment vertical="center"/>
    </xf>
    <xf numFmtId="164" fontId="77" fillId="0" borderId="5" xfId="0" applyNumberFormat="1" applyFont="1" applyBorder="1" applyAlignment="1">
      <alignment horizontal="center" vertical="center"/>
    </xf>
    <xf numFmtId="165" fontId="77" fillId="4" borderId="5" xfId="0" applyNumberFormat="1" applyFont="1" applyFill="1" applyBorder="1" applyAlignment="1">
      <alignment horizontal="center" vertical="center"/>
    </xf>
    <xf numFmtId="164" fontId="77" fillId="0" borderId="14" xfId="0" applyNumberFormat="1" applyFont="1" applyBorder="1" applyAlignment="1">
      <alignment horizontal="center" vertical="center"/>
    </xf>
    <xf numFmtId="165" fontId="77" fillId="4" borderId="14" xfId="0" applyNumberFormat="1" applyFont="1" applyFill="1" applyBorder="1" applyAlignment="1">
      <alignment horizontal="center" vertical="center"/>
    </xf>
    <xf numFmtId="164" fontId="55" fillId="0" borderId="14" xfId="0" applyNumberFormat="1" applyFont="1" applyBorder="1" applyAlignment="1">
      <alignment horizontal="center" vertical="center"/>
    </xf>
    <xf numFmtId="164" fontId="77" fillId="0" borderId="0" xfId="0" applyNumberFormat="1" applyFont="1" applyBorder="1" applyAlignment="1">
      <alignment horizontal="center" vertical="center"/>
    </xf>
    <xf numFmtId="165" fontId="55" fillId="4" borderId="14" xfId="0" applyNumberFormat="1" applyFont="1" applyFill="1" applyBorder="1" applyAlignment="1">
      <alignment horizontal="center" vertical="center"/>
    </xf>
    <xf numFmtId="165" fontId="77" fillId="4" borderId="0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0" fontId="42" fillId="0" borderId="13" xfId="0" applyFont="1" applyBorder="1" applyAlignment="1">
      <alignment vertical="center"/>
    </xf>
    <xf numFmtId="164" fontId="55" fillId="0" borderId="5" xfId="0" applyNumberFormat="1" applyFont="1" applyBorder="1" applyAlignment="1">
      <alignment horizontal="center" vertical="center"/>
    </xf>
    <xf numFmtId="165" fontId="55" fillId="4" borderId="0" xfId="0" applyNumberFormat="1" applyFont="1" applyFill="1" applyBorder="1" applyAlignment="1">
      <alignment horizontal="center" vertical="center"/>
    </xf>
    <xf numFmtId="0" fontId="44" fillId="0" borderId="14" xfId="0" applyFont="1" applyBorder="1" applyAlignment="1">
      <alignment horizontal="left" vertical="center"/>
    </xf>
    <xf numFmtId="164" fontId="37" fillId="4" borderId="1" xfId="0" applyNumberFormat="1" applyFont="1" applyFill="1" applyBorder="1" applyAlignment="1">
      <alignment horizontal="center" vertical="center"/>
    </xf>
    <xf numFmtId="164" fontId="37" fillId="0" borderId="1" xfId="0" applyNumberFormat="1" applyFont="1" applyBorder="1" applyAlignment="1">
      <alignment vertical="center"/>
    </xf>
    <xf numFmtId="2" fontId="37" fillId="4" borderId="1" xfId="0" applyNumberFormat="1" applyFont="1" applyFill="1" applyBorder="1" applyAlignment="1">
      <alignment horizontal="center" vertical="center"/>
    </xf>
    <xf numFmtId="0" fontId="44" fillId="0" borderId="13" xfId="0" applyFont="1" applyBorder="1" applyAlignment="1">
      <alignment horizontal="left" vertical="center"/>
    </xf>
    <xf numFmtId="165" fontId="44" fillId="4" borderId="13" xfId="0" applyNumberFormat="1" applyFont="1" applyFill="1" applyBorder="1" applyAlignment="1">
      <alignment horizontal="center" vertical="center"/>
    </xf>
    <xf numFmtId="3" fontId="55" fillId="0" borderId="11" xfId="0" applyNumberFormat="1" applyFont="1" applyBorder="1" applyAlignment="1">
      <alignment horizontal="center"/>
    </xf>
    <xf numFmtId="3" fontId="40" fillId="0" borderId="6" xfId="0" applyNumberFormat="1" applyFont="1" applyBorder="1" applyAlignment="1">
      <alignment horizontal="center" vertical="center"/>
    </xf>
    <xf numFmtId="3" fontId="40" fillId="0" borderId="17" xfId="0" applyNumberFormat="1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65" fontId="76" fillId="4" borderId="0" xfId="0" applyNumberFormat="1" applyFont="1" applyFill="1" applyBorder="1" applyAlignment="1">
      <alignment horizontal="center" vertical="center"/>
    </xf>
    <xf numFmtId="0" fontId="124" fillId="0" borderId="0" xfId="0" applyFont="1" applyBorder="1" applyAlignment="1">
      <alignment vertical="center"/>
    </xf>
    <xf numFmtId="0" fontId="44" fillId="0" borderId="5" xfId="0" applyFont="1" applyBorder="1" applyAlignment="1">
      <alignment horizontal="center" vertical="center"/>
    </xf>
    <xf numFmtId="0" fontId="76" fillId="4" borderId="0" xfId="0" applyFont="1" applyFill="1" applyAlignment="1">
      <alignment horizontal="center" vertical="center"/>
    </xf>
    <xf numFmtId="4" fontId="76" fillId="0" borderId="0" xfId="0" applyNumberFormat="1" applyFont="1" applyBorder="1" applyAlignment="1">
      <alignment horizontal="center" vertical="center"/>
    </xf>
    <xf numFmtId="17" fontId="36" fillId="4" borderId="9" xfId="0" applyNumberFormat="1" applyFont="1" applyFill="1" applyBorder="1" applyAlignment="1">
      <alignment horizontal="left" vertical="center"/>
    </xf>
    <xf numFmtId="2" fontId="37" fillId="4" borderId="9" xfId="0" applyNumberFormat="1" applyFont="1" applyFill="1" applyBorder="1" applyAlignment="1">
      <alignment horizontal="center" vertical="center"/>
    </xf>
    <xf numFmtId="0" fontId="54" fillId="2" borderId="0" xfId="0" applyFont="1" applyFill="1" applyAlignment="1">
      <alignment horizontal="center"/>
    </xf>
    <xf numFmtId="0" fontId="31" fillId="2" borderId="0" xfId="0" applyFont="1" applyFill="1" applyAlignment="1"/>
    <xf numFmtId="166" fontId="36" fillId="4" borderId="20" xfId="0" applyNumberFormat="1" applyFont="1" applyFill="1" applyBorder="1" applyAlignment="1">
      <alignment horizontal="center"/>
    </xf>
    <xf numFmtId="164" fontId="37" fillId="4" borderId="20" xfId="0" applyNumberFormat="1" applyFont="1" applyFill="1" applyBorder="1" applyAlignment="1">
      <alignment horizontal="center"/>
    </xf>
    <xf numFmtId="166" fontId="36" fillId="4" borderId="21" xfId="0" applyNumberFormat="1" applyFont="1" applyFill="1" applyBorder="1" applyAlignment="1">
      <alignment horizontal="center"/>
    </xf>
    <xf numFmtId="17" fontId="36" fillId="4" borderId="9" xfId="0" applyNumberFormat="1" applyFont="1" applyFill="1" applyBorder="1" applyAlignment="1">
      <alignment horizontal="center"/>
    </xf>
    <xf numFmtId="164" fontId="37" fillId="4" borderId="9" xfId="0" applyNumberFormat="1" applyFont="1" applyFill="1" applyBorder="1" applyAlignment="1">
      <alignment horizontal="center"/>
    </xf>
    <xf numFmtId="166" fontId="36" fillId="4" borderId="9" xfId="0" applyNumberFormat="1" applyFont="1" applyFill="1" applyBorder="1" applyAlignment="1">
      <alignment horizontal="center"/>
    </xf>
    <xf numFmtId="17" fontId="36" fillId="4" borderId="0" xfId="0" applyNumberFormat="1" applyFont="1" applyFill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164" fontId="42" fillId="0" borderId="0" xfId="0" applyNumberFormat="1" applyFont="1" applyAlignment="1">
      <alignment vertical="center"/>
    </xf>
    <xf numFmtId="3" fontId="44" fillId="0" borderId="1" xfId="0" applyNumberFormat="1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165" fontId="44" fillId="4" borderId="3" xfId="0" applyNumberFormat="1" applyFont="1" applyFill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4" borderId="1" xfId="0" applyNumberFormat="1" applyFont="1" applyFill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44" fillId="0" borderId="1" xfId="0" applyFont="1" applyBorder="1"/>
    <xf numFmtId="3" fontId="44" fillId="0" borderId="1" xfId="0" applyNumberFormat="1" applyFont="1" applyBorder="1"/>
    <xf numFmtId="0" fontId="42" fillId="0" borderId="0" xfId="0" applyFont="1"/>
    <xf numFmtId="0" fontId="44" fillId="0" borderId="10" xfId="0" applyFont="1" applyBorder="1"/>
    <xf numFmtId="164" fontId="44" fillId="0" borderId="10" xfId="0" applyNumberFormat="1" applyFont="1" applyBorder="1" applyAlignment="1">
      <alignment horizontal="center"/>
    </xf>
    <xf numFmtId="0" fontId="55" fillId="0" borderId="11" xfId="0" applyFont="1" applyBorder="1"/>
    <xf numFmtId="3" fontId="55" fillId="0" borderId="11" xfId="0" applyNumberFormat="1" applyFont="1" applyBorder="1"/>
    <xf numFmtId="0" fontId="48" fillId="0" borderId="0" xfId="0" applyFont="1"/>
    <xf numFmtId="164" fontId="55" fillId="0" borderId="11" xfId="0" applyNumberFormat="1" applyFont="1" applyBorder="1" applyAlignment="1">
      <alignment horizontal="center"/>
    </xf>
    <xf numFmtId="3" fontId="42" fillId="0" borderId="0" xfId="0" applyNumberFormat="1" applyFont="1" applyAlignment="1">
      <alignment horizontal="center" vertical="center"/>
    </xf>
    <xf numFmtId="165" fontId="79" fillId="8" borderId="9" xfId="0" applyNumberFormat="1" applyFont="1" applyFill="1" applyBorder="1" applyAlignment="1">
      <alignment vertical="center"/>
    </xf>
    <xf numFmtId="0" fontId="33" fillId="3" borderId="0" xfId="1" applyFont="1" applyFill="1"/>
    <xf numFmtId="0" fontId="38" fillId="3" borderId="0" xfId="1" applyFont="1" applyFill="1"/>
    <xf numFmtId="4" fontId="35" fillId="0" borderId="0" xfId="0" applyNumberFormat="1" applyFont="1"/>
    <xf numFmtId="0" fontId="125" fillId="0" borderId="0" xfId="0" applyFont="1"/>
    <xf numFmtId="0" fontId="126" fillId="0" borderId="0" xfId="0" applyFont="1"/>
    <xf numFmtId="4" fontId="37" fillId="0" borderId="1" xfId="0" applyNumberFormat="1" applyFont="1" applyBorder="1"/>
    <xf numFmtId="0" fontId="83" fillId="0" borderId="0" xfId="0" applyFont="1"/>
    <xf numFmtId="0" fontId="42" fillId="0" borderId="1" xfId="1" applyFont="1" applyBorder="1" applyAlignment="1">
      <alignment vertical="center"/>
    </xf>
    <xf numFmtId="4" fontId="53" fillId="4" borderId="1" xfId="0" applyNumberFormat="1" applyFont="1" applyFill="1" applyBorder="1" applyAlignment="1">
      <alignment horizontal="center"/>
    </xf>
    <xf numFmtId="4" fontId="37" fillId="4" borderId="1" xfId="0" applyNumberFormat="1" applyFont="1" applyFill="1" applyBorder="1" applyAlignment="1">
      <alignment horizontal="center"/>
    </xf>
    <xf numFmtId="165" fontId="81" fillId="4" borderId="0" xfId="0" applyNumberFormat="1" applyFont="1" applyFill="1" applyAlignment="1">
      <alignment horizontal="center"/>
    </xf>
    <xf numFmtId="0" fontId="80" fillId="3" borderId="0" xfId="0" applyFont="1" applyFill="1" applyAlignment="1">
      <alignment horizontal="center" vertical="center"/>
    </xf>
    <xf numFmtId="164" fontId="129" fillId="0" borderId="1" xfId="0" applyNumberFormat="1" applyFont="1" applyBorder="1" applyAlignment="1">
      <alignment horizontal="center" vertical="center"/>
    </xf>
    <xf numFmtId="0" fontId="130" fillId="0" borderId="0" xfId="0" applyFont="1" applyAlignment="1">
      <alignment horizontal="center" vertical="center"/>
    </xf>
    <xf numFmtId="165" fontId="92" fillId="4" borderId="5" xfId="0" applyNumberFormat="1" applyFont="1" applyFill="1" applyBorder="1" applyAlignment="1">
      <alignment horizontal="center" vertical="center"/>
    </xf>
    <xf numFmtId="0" fontId="131" fillId="0" borderId="0" xfId="0" applyFont="1" applyAlignment="1">
      <alignment horizontal="center"/>
    </xf>
    <xf numFmtId="0" fontId="131" fillId="3" borderId="0" xfId="0" applyFont="1" applyFill="1" applyAlignment="1">
      <alignment horizontal="center" vertical="center"/>
    </xf>
    <xf numFmtId="4" fontId="129" fillId="4" borderId="1" xfId="0" applyNumberFormat="1" applyFont="1" applyFill="1" applyBorder="1" applyAlignment="1">
      <alignment horizontal="center" vertical="center"/>
    </xf>
    <xf numFmtId="4" fontId="97" fillId="4" borderId="0" xfId="0" applyNumberFormat="1" applyFont="1" applyFill="1" applyAlignment="1">
      <alignment vertical="center"/>
    </xf>
    <xf numFmtId="165" fontId="132" fillId="4" borderId="0" xfId="0" applyNumberFormat="1" applyFont="1" applyFill="1" applyAlignment="1">
      <alignment vertical="center"/>
    </xf>
    <xf numFmtId="1" fontId="37" fillId="0" borderId="0" xfId="0" quotePrefix="1" applyNumberFormat="1" applyFont="1" applyAlignment="1">
      <alignment horizontal="center" vertical="center"/>
    </xf>
    <xf numFmtId="1" fontId="37" fillId="0" borderId="0" xfId="0" quotePrefix="1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left"/>
    </xf>
    <xf numFmtId="0" fontId="37" fillId="0" borderId="9" xfId="0" applyFont="1" applyBorder="1" applyAlignment="1">
      <alignment horizontal="center" vertical="center"/>
    </xf>
    <xf numFmtId="3" fontId="37" fillId="0" borderId="1" xfId="0" applyNumberFormat="1" applyFont="1" applyBorder="1" applyAlignment="1">
      <alignment horizontal="right" vertical="center"/>
    </xf>
    <xf numFmtId="0" fontId="36" fillId="0" borderId="0" xfId="0" applyNumberFormat="1" applyFont="1" applyAlignment="1">
      <alignment horizontal="center"/>
    </xf>
    <xf numFmtId="0" fontId="32" fillId="4" borderId="0" xfId="0" applyFont="1" applyFill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3" fillId="3" borderId="0" xfId="1" applyFont="1" applyFill="1" applyBorder="1" applyAlignment="1">
      <alignment vertical="center"/>
    </xf>
    <xf numFmtId="0" fontId="38" fillId="3" borderId="0" xfId="1" applyFont="1" applyFill="1" applyBorder="1" applyAlignment="1">
      <alignment vertical="center"/>
    </xf>
    <xf numFmtId="17" fontId="36" fillId="0" borderId="11" xfId="0" applyNumberFormat="1" applyFont="1" applyBorder="1" applyAlignment="1">
      <alignment horizontal="center" vertical="center"/>
    </xf>
    <xf numFmtId="0" fontId="35" fillId="0" borderId="0" xfId="0" applyFont="1" applyAlignment="1">
      <alignment vertical="center" wrapText="1"/>
    </xf>
    <xf numFmtId="17" fontId="40" fillId="0" borderId="6" xfId="0" applyNumberFormat="1" applyFont="1" applyBorder="1" applyAlignment="1">
      <alignment horizontal="center" vertical="center"/>
    </xf>
    <xf numFmtId="0" fontId="35" fillId="0" borderId="1" xfId="1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2" fontId="35" fillId="0" borderId="0" xfId="0" applyNumberFormat="1" applyFont="1" applyAlignment="1">
      <alignment vertical="center"/>
    </xf>
    <xf numFmtId="2" fontId="37" fillId="0" borderId="1" xfId="0" applyNumberFormat="1" applyFont="1" applyBorder="1" applyAlignment="1">
      <alignment vertical="center"/>
    </xf>
    <xf numFmtId="2" fontId="36" fillId="0" borderId="1" xfId="0" applyNumberFormat="1" applyFont="1" applyBorder="1" applyAlignment="1">
      <alignment vertical="center"/>
    </xf>
    <xf numFmtId="49" fontId="36" fillId="0" borderId="1" xfId="0" applyNumberFormat="1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1" fontId="37" fillId="0" borderId="0" xfId="0" applyNumberFormat="1" applyFont="1" applyAlignment="1">
      <alignment horizontal="center" vertical="center"/>
    </xf>
    <xf numFmtId="164" fontId="37" fillId="4" borderId="1" xfId="0" applyNumberFormat="1" applyFont="1" applyFill="1" applyBorder="1" applyAlignment="1">
      <alignment horizontal="center"/>
    </xf>
    <xf numFmtId="164" fontId="37" fillId="8" borderId="1" xfId="0" applyNumberFormat="1" applyFont="1" applyFill="1" applyBorder="1" applyAlignment="1">
      <alignment horizontal="center"/>
    </xf>
    <xf numFmtId="164" fontId="43" fillId="0" borderId="0" xfId="0" applyNumberFormat="1" applyFont="1" applyBorder="1" applyAlignment="1">
      <alignment horizontal="center"/>
    </xf>
    <xf numFmtId="0" fontId="117" fillId="11" borderId="0" xfId="1" applyFont="1" applyFill="1" applyBorder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108" fillId="3" borderId="0" xfId="0" applyFont="1" applyFill="1" applyAlignment="1">
      <alignment vertical="center"/>
    </xf>
    <xf numFmtId="0" fontId="108" fillId="2" borderId="0" xfId="1" applyFont="1" applyFill="1" applyAlignment="1">
      <alignment vertical="center"/>
    </xf>
    <xf numFmtId="0" fontId="44" fillId="4" borderId="23" xfId="0" applyFont="1" applyFill="1" applyBorder="1" applyAlignment="1">
      <alignment vertical="center" wrapText="1"/>
    </xf>
    <xf numFmtId="4" fontId="37" fillId="8" borderId="23" xfId="0" applyNumberFormat="1" applyFont="1" applyFill="1" applyBorder="1" applyAlignment="1">
      <alignment vertical="center"/>
    </xf>
    <xf numFmtId="4" fontId="37" fillId="4" borderId="23" xfId="0" applyNumberFormat="1" applyFont="1" applyFill="1" applyBorder="1" applyAlignment="1">
      <alignment vertical="center"/>
    </xf>
    <xf numFmtId="0" fontId="44" fillId="4" borderId="10" xfId="0" applyFont="1" applyFill="1" applyBorder="1" applyAlignment="1">
      <alignment vertical="center" wrapText="1"/>
    </xf>
    <xf numFmtId="165" fontId="36" fillId="8" borderId="10" xfId="0" applyNumberFormat="1" applyFont="1" applyFill="1" applyBorder="1" applyAlignment="1">
      <alignment vertical="center"/>
    </xf>
    <xf numFmtId="165" fontId="36" fillId="4" borderId="10" xfId="0" applyNumberFormat="1" applyFont="1" applyFill="1" applyBorder="1" applyAlignment="1">
      <alignment vertical="center"/>
    </xf>
    <xf numFmtId="0" fontId="36" fillId="0" borderId="5" xfId="0" applyFont="1" applyBorder="1" applyAlignment="1">
      <alignment vertical="center"/>
    </xf>
    <xf numFmtId="165" fontId="37" fillId="8" borderId="5" xfId="0" applyNumberFormat="1" applyFont="1" applyFill="1" applyBorder="1" applyAlignment="1">
      <alignment vertical="center"/>
    </xf>
    <xf numFmtId="165" fontId="37" fillId="4" borderId="5" xfId="0" applyNumberFormat="1" applyFont="1" applyFill="1" applyBorder="1" applyAlignment="1">
      <alignment vertical="center"/>
    </xf>
    <xf numFmtId="0" fontId="36" fillId="0" borderId="24" xfId="0" applyFont="1" applyBorder="1" applyAlignment="1">
      <alignment vertical="center"/>
    </xf>
    <xf numFmtId="165" fontId="37" fillId="8" borderId="25" xfId="0" applyNumberFormat="1" applyFont="1" applyFill="1" applyBorder="1" applyAlignment="1">
      <alignment vertical="center"/>
    </xf>
    <xf numFmtId="165" fontId="37" fillId="4" borderId="25" xfId="0" applyNumberFormat="1" applyFont="1" applyFill="1" applyBorder="1" applyAlignment="1">
      <alignment vertical="center"/>
    </xf>
    <xf numFmtId="0" fontId="44" fillId="4" borderId="23" xfId="0" applyFont="1" applyFill="1" applyBorder="1" applyAlignment="1">
      <alignment vertical="center"/>
    </xf>
    <xf numFmtId="0" fontId="44" fillId="0" borderId="1" xfId="0" applyFont="1" applyBorder="1" applyAlignment="1">
      <alignment vertical="center"/>
    </xf>
    <xf numFmtId="4" fontId="37" fillId="8" borderId="1" xfId="0" applyNumberFormat="1" applyFont="1" applyFill="1" applyBorder="1" applyAlignment="1">
      <alignment vertical="center"/>
    </xf>
    <xf numFmtId="4" fontId="37" fillId="4" borderId="1" xfId="0" applyNumberFormat="1" applyFont="1" applyFill="1" applyBorder="1" applyAlignment="1">
      <alignment vertical="center"/>
    </xf>
    <xf numFmtId="0" fontId="40" fillId="0" borderId="26" xfId="0" applyFont="1" applyBorder="1" applyAlignment="1">
      <alignment vertical="center"/>
    </xf>
    <xf numFmtId="4" fontId="53" fillId="8" borderId="26" xfId="0" applyNumberFormat="1" applyFont="1" applyFill="1" applyBorder="1" applyAlignment="1">
      <alignment vertical="center"/>
    </xf>
    <xf numFmtId="4" fontId="53" fillId="4" borderId="26" xfId="0" applyNumberFormat="1" applyFont="1" applyFill="1" applyBorder="1" applyAlignment="1">
      <alignment vertical="center"/>
    </xf>
    <xf numFmtId="0" fontId="36" fillId="0" borderId="23" xfId="0" applyFont="1" applyBorder="1" applyAlignment="1">
      <alignment vertical="center"/>
    </xf>
    <xf numFmtId="4" fontId="44" fillId="4" borderId="23" xfId="0" applyNumberFormat="1" applyFont="1" applyFill="1" applyBorder="1" applyAlignment="1">
      <alignment vertical="center"/>
    </xf>
    <xf numFmtId="3" fontId="44" fillId="4" borderId="23" xfId="0" applyNumberFormat="1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4" fontId="44" fillId="4" borderId="10" xfId="0" applyNumberFormat="1" applyFont="1" applyFill="1" applyBorder="1" applyAlignment="1">
      <alignment vertical="center"/>
    </xf>
    <xf numFmtId="165" fontId="44" fillId="4" borderId="10" xfId="0" applyNumberFormat="1" applyFont="1" applyFill="1" applyBorder="1" applyAlignment="1">
      <alignment vertical="center"/>
    </xf>
    <xf numFmtId="4" fontId="37" fillId="4" borderId="10" xfId="0" applyNumberFormat="1" applyFont="1" applyFill="1" applyBorder="1" applyAlignment="1">
      <alignment vertical="center"/>
    </xf>
    <xf numFmtId="3" fontId="44" fillId="4" borderId="10" xfId="0" applyNumberFormat="1" applyFont="1" applyFill="1" applyBorder="1" applyAlignment="1">
      <alignment vertical="center"/>
    </xf>
    <xf numFmtId="0" fontId="5" fillId="0" borderId="5" xfId="1" applyFont="1" applyBorder="1" applyAlignment="1">
      <alignment vertical="center"/>
    </xf>
    <xf numFmtId="4" fontId="55" fillId="4" borderId="5" xfId="0" applyNumberFormat="1" applyFont="1" applyFill="1" applyBorder="1" applyAlignment="1">
      <alignment vertical="center"/>
    </xf>
    <xf numFmtId="165" fontId="53" fillId="4" borderId="5" xfId="0" applyNumberFormat="1" applyFont="1" applyFill="1" applyBorder="1" applyAlignment="1">
      <alignment vertical="center"/>
    </xf>
    <xf numFmtId="3" fontId="53" fillId="4" borderId="5" xfId="0" applyNumberFormat="1" applyFont="1" applyFill="1" applyBorder="1" applyAlignment="1">
      <alignment vertical="center"/>
    </xf>
    <xf numFmtId="165" fontId="55" fillId="4" borderId="5" xfId="0" applyNumberFormat="1" applyFont="1" applyFill="1" applyBorder="1" applyAlignment="1">
      <alignment vertical="center"/>
    </xf>
    <xf numFmtId="0" fontId="5" fillId="0" borderId="24" xfId="1" applyFont="1" applyBorder="1" applyAlignment="1">
      <alignment vertical="center"/>
    </xf>
    <xf numFmtId="4" fontId="55" fillId="4" borderId="24" xfId="0" applyNumberFormat="1" applyFont="1" applyFill="1" applyBorder="1" applyAlignment="1">
      <alignment vertical="center"/>
    </xf>
    <xf numFmtId="165" fontId="53" fillId="4" borderId="24" xfId="0" applyNumberFormat="1" applyFont="1" applyFill="1" applyBorder="1" applyAlignment="1">
      <alignment vertical="center"/>
    </xf>
    <xf numFmtId="3" fontId="53" fillId="4" borderId="24" xfId="0" applyNumberFormat="1" applyFont="1" applyFill="1" applyBorder="1" applyAlignment="1">
      <alignment vertical="center"/>
    </xf>
    <xf numFmtId="165" fontId="55" fillId="4" borderId="24" xfId="0" applyNumberFormat="1" applyFont="1" applyFill="1" applyBorder="1" applyAlignment="1">
      <alignment vertical="center"/>
    </xf>
    <xf numFmtId="0" fontId="5" fillId="0" borderId="25" xfId="1" applyFont="1" applyBorder="1" applyAlignment="1">
      <alignment vertical="center"/>
    </xf>
    <xf numFmtId="165" fontId="53" fillId="4" borderId="25" xfId="0" applyNumberFormat="1" applyFont="1" applyFill="1" applyBorder="1" applyAlignment="1">
      <alignment vertical="center"/>
    </xf>
    <xf numFmtId="165" fontId="55" fillId="4" borderId="25" xfId="0" applyNumberFormat="1" applyFont="1" applyFill="1" applyBorder="1" applyAlignment="1">
      <alignment vertical="center"/>
    </xf>
    <xf numFmtId="165" fontId="37" fillId="8" borderId="23" xfId="0" applyNumberFormat="1" applyFont="1" applyFill="1" applyBorder="1" applyAlignment="1">
      <alignment vertical="center"/>
    </xf>
    <xf numFmtId="165" fontId="37" fillId="4" borderId="23" xfId="0" applyNumberFormat="1" applyFont="1" applyFill="1" applyBorder="1" applyAlignment="1">
      <alignment vertical="center"/>
    </xf>
    <xf numFmtId="165" fontId="37" fillId="8" borderId="1" xfId="0" applyNumberFormat="1" applyFont="1" applyFill="1" applyBorder="1" applyAlignment="1">
      <alignment vertical="center"/>
    </xf>
    <xf numFmtId="165" fontId="37" fillId="4" borderId="1" xfId="0" applyNumberFormat="1" applyFont="1" applyFill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36" fillId="0" borderId="26" xfId="0" applyFont="1" applyBorder="1" applyAlignment="1">
      <alignment vertical="center"/>
    </xf>
    <xf numFmtId="165" fontId="37" fillId="8" borderId="26" xfId="0" applyNumberFormat="1" applyFont="1" applyFill="1" applyBorder="1" applyAlignment="1">
      <alignment vertical="center"/>
    </xf>
    <xf numFmtId="165" fontId="37" fillId="4" borderId="26" xfId="0" applyNumberFormat="1" applyFont="1" applyFill="1" applyBorder="1" applyAlignment="1">
      <alignment vertical="center"/>
    </xf>
    <xf numFmtId="0" fontId="36" fillId="0" borderId="22" xfId="0" applyFont="1" applyBorder="1" applyAlignment="1">
      <alignment vertical="center"/>
    </xf>
    <xf numFmtId="165" fontId="37" fillId="8" borderId="22" xfId="0" applyNumberFormat="1" applyFont="1" applyFill="1" applyBorder="1" applyAlignment="1">
      <alignment vertical="center"/>
    </xf>
    <xf numFmtId="165" fontId="37" fillId="4" borderId="22" xfId="0" applyNumberFormat="1" applyFont="1" applyFill="1" applyBorder="1" applyAlignment="1">
      <alignment vertical="center"/>
    </xf>
    <xf numFmtId="0" fontId="44" fillId="0" borderId="22" xfId="0" applyFont="1" applyBorder="1" applyAlignment="1">
      <alignment vertical="center"/>
    </xf>
    <xf numFmtId="165" fontId="44" fillId="8" borderId="10" xfId="0" applyNumberFormat="1" applyFont="1" applyFill="1" applyBorder="1" applyAlignment="1">
      <alignment vertical="center"/>
    </xf>
    <xf numFmtId="165" fontId="53" fillId="8" borderId="5" xfId="0" applyNumberFormat="1" applyFont="1" applyFill="1" applyBorder="1" applyAlignment="1">
      <alignment vertical="center"/>
    </xf>
    <xf numFmtId="165" fontId="53" fillId="8" borderId="24" xfId="0" applyNumberFormat="1" applyFont="1" applyFill="1" applyBorder="1" applyAlignment="1">
      <alignment vertical="center"/>
    </xf>
    <xf numFmtId="165" fontId="53" fillId="8" borderId="25" xfId="0" applyNumberFormat="1" applyFont="1" applyFill="1" applyBorder="1" applyAlignment="1">
      <alignment vertical="center"/>
    </xf>
    <xf numFmtId="0" fontId="92" fillId="6" borderId="0" xfId="1" applyFont="1" applyFill="1" applyAlignment="1">
      <alignment vertical="center"/>
    </xf>
    <xf numFmtId="0" fontId="82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168" fontId="35" fillId="0" borderId="0" xfId="0" applyNumberFormat="1" applyFont="1" applyAlignment="1">
      <alignment horizontal="center"/>
    </xf>
    <xf numFmtId="2" fontId="37" fillId="8" borderId="9" xfId="0" applyNumberFormat="1" applyFont="1" applyFill="1" applyBorder="1" applyAlignment="1">
      <alignment vertical="center"/>
    </xf>
    <xf numFmtId="2" fontId="37" fillId="0" borderId="9" xfId="0" applyNumberFormat="1" applyFont="1" applyBorder="1" applyAlignment="1">
      <alignment vertical="center"/>
    </xf>
    <xf numFmtId="2" fontId="37" fillId="4" borderId="9" xfId="0" applyNumberFormat="1" applyFont="1" applyFill="1" applyBorder="1" applyAlignment="1">
      <alignment vertical="center"/>
    </xf>
    <xf numFmtId="164" fontId="44" fillId="0" borderId="9" xfId="0" applyNumberFormat="1" applyFont="1" applyBorder="1" applyAlignment="1">
      <alignment horizontal="center"/>
    </xf>
    <xf numFmtId="4" fontId="35" fillId="0" borderId="0" xfId="0" applyNumberFormat="1" applyFont="1" applyAlignment="1">
      <alignment horizontal="center"/>
    </xf>
    <xf numFmtId="4" fontId="36" fillId="0" borderId="1" xfId="0" applyNumberFormat="1" applyFont="1" applyBorder="1" applyAlignment="1">
      <alignment horizontal="center"/>
    </xf>
    <xf numFmtId="2" fontId="36" fillId="0" borderId="0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104" fillId="8" borderId="0" xfId="0" applyFont="1" applyFill="1" applyAlignment="1">
      <alignment horizontal="center" vertical="center"/>
    </xf>
    <xf numFmtId="49" fontId="106" fillId="8" borderId="0" xfId="0" applyNumberFormat="1" applyFont="1" applyFill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120" fillId="0" borderId="12" xfId="0" applyFont="1" applyBorder="1" applyAlignment="1">
      <alignment horizontal="center" vertical="center"/>
    </xf>
    <xf numFmtId="0" fontId="122" fillId="0" borderId="12" xfId="0" applyFont="1" applyBorder="1" applyAlignment="1">
      <alignment horizontal="center" vertical="center"/>
    </xf>
    <xf numFmtId="0" fontId="63" fillId="0" borderId="0" xfId="0" applyFont="1" applyAlignment="1">
      <alignment horizontal="left" vertical="center" wrapText="1"/>
    </xf>
    <xf numFmtId="0" fontId="120" fillId="0" borderId="10" xfId="0" applyFont="1" applyBorder="1" applyAlignment="1">
      <alignment horizontal="center" vertical="center"/>
    </xf>
    <xf numFmtId="0" fontId="120" fillId="0" borderId="3" xfId="0" applyFont="1" applyBorder="1" applyAlignment="1">
      <alignment horizontal="center" vertical="center"/>
    </xf>
    <xf numFmtId="3" fontId="98" fillId="0" borderId="18" xfId="0" applyNumberFormat="1" applyFont="1" applyBorder="1" applyAlignment="1">
      <alignment horizontal="center" vertical="center" wrapText="1"/>
    </xf>
    <xf numFmtId="3" fontId="98" fillId="0" borderId="19" xfId="0" applyNumberFormat="1" applyFont="1" applyBorder="1" applyAlignment="1">
      <alignment horizontal="center" vertical="center" wrapText="1"/>
    </xf>
    <xf numFmtId="0" fontId="83" fillId="0" borderId="0" xfId="0" applyFont="1" applyAlignment="1">
      <alignment horizontal="center"/>
    </xf>
    <xf numFmtId="164" fontId="36" fillId="0" borderId="0" xfId="0" applyNumberFormat="1" applyFont="1" applyAlignment="1">
      <alignment horizontal="center"/>
    </xf>
    <xf numFmtId="0" fontId="44" fillId="0" borderId="0" xfId="0" applyFont="1" applyBorder="1" applyAlignment="1">
      <alignment horizontal="center" vertical="top" wrapText="1"/>
    </xf>
    <xf numFmtId="0" fontId="36" fillId="0" borderId="0" xfId="0" applyFont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6" borderId="0" xfId="0" applyFont="1" applyFill="1" applyAlignment="1">
      <alignment horizontal="left" vertical="center" wrapText="1"/>
    </xf>
    <xf numFmtId="0" fontId="36" fillId="6" borderId="0" xfId="0" applyFont="1" applyFill="1" applyAlignment="1">
      <alignment horizontal="left" vertical="center"/>
    </xf>
    <xf numFmtId="0" fontId="72" fillId="0" borderId="0" xfId="5" applyFont="1" applyBorder="1" applyAlignment="1">
      <alignment horizontal="center" vertical="center"/>
    </xf>
    <xf numFmtId="0" fontId="73" fillId="0" borderId="0" xfId="0" applyFont="1" applyAlignment="1">
      <alignment horizontal="left" vertical="center" wrapText="1" readingOrder="1"/>
    </xf>
    <xf numFmtId="0" fontId="74" fillId="0" borderId="0" xfId="0" applyFont="1" applyAlignment="1">
      <alignment horizontal="left" vertical="center" wrapText="1" readingOrder="1"/>
    </xf>
    <xf numFmtId="0" fontId="12" fillId="0" borderId="0" xfId="0" applyFont="1" applyAlignment="1">
      <alignment horizontal="left" vertical="center" wrapText="1" readingOrder="1"/>
    </xf>
    <xf numFmtId="0" fontId="75" fillId="0" borderId="0" xfId="0" applyFont="1" applyAlignment="1">
      <alignment horizontal="left" vertical="center" wrapText="1" readingOrder="1"/>
    </xf>
    <xf numFmtId="0" fontId="36" fillId="0" borderId="1" xfId="0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</cellXfs>
  <cellStyles count="12">
    <cellStyle name="%" xfId="1" xr:uid="{00000000-0005-0000-0000-000000000000}"/>
    <cellStyle name="Migliaia 2" xfId="2" xr:uid="{00000000-0005-0000-0000-000001000000}"/>
    <cellStyle name="Normal 2" xfId="3" xr:uid="{00000000-0005-0000-0000-000002000000}"/>
    <cellStyle name="Normal_Mari_Borbala_COICOP_012_02" xfId="4" xr:uid="{00000000-0005-0000-0000-000003000000}"/>
    <cellStyle name="Normale" xfId="0" builtinId="0"/>
    <cellStyle name="Normale 2" xfId="5" xr:uid="{00000000-0005-0000-0000-000005000000}"/>
    <cellStyle name="Normale 2 3" xfId="6" xr:uid="{00000000-0005-0000-0000-000006000000}"/>
    <cellStyle name="Normale 3" xfId="7" xr:uid="{00000000-0005-0000-0000-000007000000}"/>
    <cellStyle name="Normale 4" xfId="8" xr:uid="{00000000-0005-0000-0000-000008000000}"/>
    <cellStyle name="Normale 5" xfId="9" xr:uid="{00000000-0005-0000-0000-000009000000}"/>
    <cellStyle name="Normale 6" xfId="10" xr:uid="{00000000-0005-0000-0000-00000A000000}"/>
    <cellStyle name="Percentuale 2" xfId="11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687917</xdr:colOff>
      <xdr:row>25</xdr:row>
      <xdr:rowOff>134940</xdr:rowOff>
    </xdr:from>
    <xdr:to>
      <xdr:col>8</xdr:col>
      <xdr:colOff>107156</xdr:colOff>
      <xdr:row>38</xdr:row>
      <xdr:rowOff>23814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DCF0FC3-5428-436C-A0E2-98755E20A626}"/>
            </a:ext>
          </a:extLst>
        </xdr:cNvPr>
        <xdr:cNvSpPr txBox="1"/>
      </xdr:nvSpPr>
      <xdr:spPr>
        <a:xfrm>
          <a:off x="687917" y="5611815"/>
          <a:ext cx="6598708" cy="252015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Nazionali generaliste Top 5 -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Avvenire, Corriere della sera, Messaggero, La Repubblica, La Stampa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Altre nazionali generaliste -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Il Fatto quotidiano, Il Giornale, Libero, Il Manifesto, Il Tempo, La Verità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Nazionali sport -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Corriere dello Sport, Gazzetta dello sport, Tuttosport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Nazionali economia -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Italia Oggi, Il Sole 24 Ore</a:t>
          </a: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Locali-Top 10 -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L'Arena, Dolomiten, L'Eco di Bergamo, Il Gazzettino, Il Messaggero Veneto, Resto del Carlino, La Nazione,  Il Secolo XIX,  Il Tirreno, L'Unione Sarda, Il Tirreno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Locali-altre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: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rimanenti testate ADS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(*) le prime 10 testate locali/macroregionale in termini di vendite complessive nel 2021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35"/>
  <sheetViews>
    <sheetView showGridLines="0" zoomScale="70" zoomScaleNormal="70" workbookViewId="0">
      <selection sqref="A1:C1"/>
    </sheetView>
  </sheetViews>
  <sheetFormatPr defaultColWidth="9.140625" defaultRowHeight="15" x14ac:dyDescent="0.25"/>
  <cols>
    <col min="1" max="1" width="144.28515625" style="67" customWidth="1"/>
    <col min="2" max="2" width="1.85546875" style="67" customWidth="1"/>
    <col min="3" max="3" width="159.140625" style="67" customWidth="1"/>
    <col min="4" max="16384" width="9.140625" style="67"/>
  </cols>
  <sheetData>
    <row r="1" spans="1:3" ht="46.5" x14ac:dyDescent="0.25">
      <c r="A1" s="709" t="s">
        <v>296</v>
      </c>
      <c r="B1" s="709"/>
      <c r="C1" s="709"/>
    </row>
    <row r="2" spans="1:3" ht="31.5" x14ac:dyDescent="0.25">
      <c r="A2" s="710" t="s">
        <v>431</v>
      </c>
      <c r="B2" s="710"/>
      <c r="C2" s="710"/>
    </row>
    <row r="3" spans="1:3" ht="11.1" customHeight="1" x14ac:dyDescent="0.25"/>
    <row r="4" spans="1:3" ht="27.6" customHeight="1" x14ac:dyDescent="0.25">
      <c r="A4" s="639" t="s">
        <v>522</v>
      </c>
      <c r="B4" s="68"/>
      <c r="C4" s="640" t="s">
        <v>523</v>
      </c>
    </row>
    <row r="5" spans="1:3" ht="6.6" customHeight="1" x14ac:dyDescent="0.25">
      <c r="A5" s="123"/>
      <c r="B5" s="68"/>
      <c r="C5" s="421"/>
    </row>
    <row r="6" spans="1:3" ht="24.95" customHeight="1" x14ac:dyDescent="0.25">
      <c r="A6" s="419" t="s">
        <v>311</v>
      </c>
      <c r="B6" s="68"/>
      <c r="C6" s="130" t="s">
        <v>428</v>
      </c>
    </row>
    <row r="7" spans="1:3" ht="24.95" customHeight="1" x14ac:dyDescent="0.25">
      <c r="A7" s="422" t="s">
        <v>317</v>
      </c>
      <c r="B7" s="282"/>
      <c r="C7" s="424" t="s">
        <v>408</v>
      </c>
    </row>
    <row r="8" spans="1:3" ht="24.95" customHeight="1" x14ac:dyDescent="0.25">
      <c r="A8" s="422" t="s">
        <v>318</v>
      </c>
      <c r="B8" s="282"/>
      <c r="C8" s="425" t="s">
        <v>409</v>
      </c>
    </row>
    <row r="9" spans="1:3" ht="24.95" customHeight="1" x14ac:dyDescent="0.25">
      <c r="A9" s="422" t="s">
        <v>478</v>
      </c>
      <c r="B9" s="282"/>
      <c r="C9" s="425" t="s">
        <v>406</v>
      </c>
    </row>
    <row r="10" spans="1:3" ht="24.95" customHeight="1" x14ac:dyDescent="0.25">
      <c r="A10" s="422" t="s">
        <v>479</v>
      </c>
      <c r="B10" s="282"/>
      <c r="C10" s="425" t="s">
        <v>410</v>
      </c>
    </row>
    <row r="11" spans="1:3" ht="24.95" customHeight="1" x14ac:dyDescent="0.25">
      <c r="A11" s="422" t="s">
        <v>480</v>
      </c>
      <c r="B11" s="282"/>
      <c r="C11" s="427" t="s">
        <v>336</v>
      </c>
    </row>
    <row r="12" spans="1:3" ht="24.95" customHeight="1" x14ac:dyDescent="0.25">
      <c r="A12" s="422" t="s">
        <v>481</v>
      </c>
      <c r="B12" s="282"/>
      <c r="C12" s="425" t="s">
        <v>398</v>
      </c>
    </row>
    <row r="13" spans="1:3" ht="24.95" customHeight="1" x14ac:dyDescent="0.25">
      <c r="A13" s="420" t="s">
        <v>312</v>
      </c>
      <c r="B13" s="68"/>
      <c r="C13" s="425" t="s">
        <v>399</v>
      </c>
    </row>
    <row r="14" spans="1:3" ht="24.95" customHeight="1" x14ac:dyDescent="0.25">
      <c r="A14" s="422" t="s">
        <v>482</v>
      </c>
      <c r="B14" s="68"/>
      <c r="C14" s="425" t="s">
        <v>411</v>
      </c>
    </row>
    <row r="15" spans="1:3" ht="24.95" customHeight="1" x14ac:dyDescent="0.25">
      <c r="A15" s="422" t="s">
        <v>483</v>
      </c>
      <c r="B15" s="68"/>
      <c r="C15" s="427" t="s">
        <v>429</v>
      </c>
    </row>
    <row r="16" spans="1:3" ht="24.95" customHeight="1" x14ac:dyDescent="0.25">
      <c r="A16" s="422" t="s">
        <v>484</v>
      </c>
      <c r="B16" s="68"/>
      <c r="C16" s="425" t="s">
        <v>400</v>
      </c>
    </row>
    <row r="17" spans="1:3" ht="24.95" customHeight="1" x14ac:dyDescent="0.25">
      <c r="A17" s="422" t="s">
        <v>488</v>
      </c>
      <c r="B17" s="68"/>
      <c r="C17" s="425" t="s">
        <v>401</v>
      </c>
    </row>
    <row r="18" spans="1:3" ht="24.95" customHeight="1" x14ac:dyDescent="0.25">
      <c r="A18" s="422" t="s">
        <v>489</v>
      </c>
      <c r="B18" s="68"/>
      <c r="C18" s="425" t="s">
        <v>402</v>
      </c>
    </row>
    <row r="19" spans="1:3" ht="24.95" customHeight="1" x14ac:dyDescent="0.25">
      <c r="A19" s="423" t="s">
        <v>328</v>
      </c>
      <c r="B19" s="68"/>
      <c r="C19" s="425" t="s">
        <v>430</v>
      </c>
    </row>
    <row r="20" spans="1:3" ht="24.95" customHeight="1" x14ac:dyDescent="0.25">
      <c r="A20" s="307" t="s">
        <v>239</v>
      </c>
      <c r="B20" s="68"/>
      <c r="C20" s="425" t="s">
        <v>499</v>
      </c>
    </row>
    <row r="21" spans="1:3" ht="9.9499999999999993" customHeight="1" x14ac:dyDescent="0.25">
      <c r="B21" s="68"/>
      <c r="C21" s="637"/>
    </row>
    <row r="22" spans="1:3" ht="24.95" customHeight="1" x14ac:dyDescent="0.25">
      <c r="A22" s="417" t="s">
        <v>310</v>
      </c>
      <c r="B22" s="68"/>
      <c r="C22" s="418" t="s">
        <v>427</v>
      </c>
    </row>
    <row r="23" spans="1:3" ht="24.95" customHeight="1" x14ac:dyDescent="0.25">
      <c r="A23" s="283" t="s">
        <v>319</v>
      </c>
      <c r="B23" s="68"/>
      <c r="C23" s="426" t="s">
        <v>313</v>
      </c>
    </row>
    <row r="24" spans="1:3" ht="24.95" customHeight="1" x14ac:dyDescent="0.25">
      <c r="A24" s="284" t="s">
        <v>320</v>
      </c>
      <c r="B24" s="68"/>
      <c r="C24" s="426" t="s">
        <v>314</v>
      </c>
    </row>
    <row r="25" spans="1:3" ht="24.95" customHeight="1" x14ac:dyDescent="0.25">
      <c r="A25" s="284" t="s">
        <v>321</v>
      </c>
      <c r="B25" s="68"/>
      <c r="C25" s="426" t="s">
        <v>315</v>
      </c>
    </row>
    <row r="26" spans="1:3" ht="24.95" customHeight="1" x14ac:dyDescent="0.25">
      <c r="A26" s="283" t="s">
        <v>322</v>
      </c>
      <c r="C26" s="426" t="s">
        <v>316</v>
      </c>
    </row>
    <row r="27" spans="1:3" ht="24.95" customHeight="1" x14ac:dyDescent="0.25">
      <c r="A27" s="284" t="s">
        <v>532</v>
      </c>
    </row>
    <row r="28" spans="1:3" ht="24.95" customHeight="1" x14ac:dyDescent="0.25">
      <c r="A28" s="284" t="s">
        <v>323</v>
      </c>
    </row>
    <row r="29" spans="1:3" ht="24.95" customHeight="1" x14ac:dyDescent="0.25">
      <c r="A29" s="284" t="s">
        <v>324</v>
      </c>
    </row>
    <row r="30" spans="1:3" ht="24.95" customHeight="1" x14ac:dyDescent="0.25">
      <c r="A30" s="283" t="s">
        <v>325</v>
      </c>
    </row>
    <row r="31" spans="1:3" ht="24.95" customHeight="1" x14ac:dyDescent="0.25">
      <c r="A31" s="283" t="s">
        <v>326</v>
      </c>
    </row>
    <row r="32" spans="1:3" ht="24.95" customHeight="1" x14ac:dyDescent="0.25">
      <c r="A32" s="284" t="s">
        <v>309</v>
      </c>
    </row>
    <row r="33" spans="1:1" ht="24.95" customHeight="1" x14ac:dyDescent="0.25">
      <c r="A33" s="285" t="s">
        <v>239</v>
      </c>
    </row>
    <row r="34" spans="1:1" ht="24.95" customHeight="1" x14ac:dyDescent="0.25"/>
    <row r="35" spans="1:1" ht="24.95" customHeight="1" x14ac:dyDescent="0.25"/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I32"/>
  <sheetViews>
    <sheetView showGridLines="0" zoomScale="80" zoomScaleNormal="80" workbookViewId="0"/>
  </sheetViews>
  <sheetFormatPr defaultColWidth="9.140625" defaultRowHeight="15.75" x14ac:dyDescent="0.25"/>
  <cols>
    <col min="1" max="1" width="49.85546875" style="6" customWidth="1"/>
    <col min="2" max="6" width="10.85546875" style="6" customWidth="1"/>
    <col min="7" max="16384" width="9.140625" style="6"/>
  </cols>
  <sheetData>
    <row r="1" spans="1:9" ht="21" x14ac:dyDescent="0.35">
      <c r="A1" s="2" t="str">
        <f>+'Indice-Index'!A16</f>
        <v>1.9   Sim "human" per tipologia di contratto - "human" Sim by contract type</v>
      </c>
      <c r="B1" s="124"/>
      <c r="C1" s="124"/>
      <c r="D1" s="124"/>
      <c r="E1" s="124"/>
      <c r="F1" s="124"/>
      <c r="G1" s="124"/>
      <c r="H1" s="11"/>
      <c r="I1" s="11"/>
    </row>
    <row r="3" spans="1:9" s="40" customFormat="1" x14ac:dyDescent="0.25"/>
    <row r="4" spans="1:9" s="40" customFormat="1" x14ac:dyDescent="0.25">
      <c r="B4" s="392">
        <f>'1.8'!B4</f>
        <v>43070</v>
      </c>
      <c r="C4" s="392">
        <f>'1.8'!C4</f>
        <v>43435</v>
      </c>
      <c r="D4" s="392">
        <f>'1.8'!D4</f>
        <v>43800</v>
      </c>
      <c r="E4" s="392">
        <f>'1.8'!E4</f>
        <v>44166</v>
      </c>
      <c r="F4" s="392">
        <f>'1.8'!F4</f>
        <v>44531</v>
      </c>
      <c r="G4" s="4"/>
    </row>
    <row r="5" spans="1:9" s="40" customFormat="1" x14ac:dyDescent="0.25">
      <c r="B5" s="393" t="str">
        <f>+'1.8'!B5</f>
        <v>dec-17</v>
      </c>
      <c r="C5" s="393" t="str">
        <f>+'1.8'!C5</f>
        <v>dec-18</v>
      </c>
      <c r="D5" s="393" t="str">
        <f>+'1.8'!D5</f>
        <v>dec-19</v>
      </c>
      <c r="E5" s="393" t="str">
        <f>+'1.8'!E5</f>
        <v>dec-20</v>
      </c>
      <c r="F5" s="393" t="str">
        <f>+'1.8'!F5</f>
        <v>dec-21</v>
      </c>
      <c r="G5" s="4"/>
    </row>
    <row r="6" spans="1:9" s="40" customFormat="1" x14ac:dyDescent="0.25"/>
    <row r="7" spans="1:9" s="40" customFormat="1" x14ac:dyDescent="0.25">
      <c r="A7" s="76" t="s">
        <v>107</v>
      </c>
      <c r="B7" s="92">
        <f>'1.8'!B7</f>
        <v>83.868728989999994</v>
      </c>
      <c r="C7" s="92">
        <f>'1.8'!C7</f>
        <v>82.592419410000019</v>
      </c>
      <c r="D7" s="92">
        <f>'1.8'!D7</f>
        <v>79.597418209999987</v>
      </c>
      <c r="E7" s="92">
        <f>'1.8'!E7</f>
        <v>77.62776147000001</v>
      </c>
      <c r="F7" s="92">
        <f>'1.8'!F7</f>
        <v>78.114933089999994</v>
      </c>
    </row>
    <row r="8" spans="1:9" s="40" customFormat="1" x14ac:dyDescent="0.25">
      <c r="B8" s="47"/>
      <c r="C8" s="47"/>
      <c r="D8" s="47"/>
      <c r="E8" s="47"/>
      <c r="F8" s="47"/>
    </row>
    <row r="9" spans="1:9" s="40" customFormat="1" x14ac:dyDescent="0.25">
      <c r="A9" s="5" t="s">
        <v>8</v>
      </c>
      <c r="B9" s="32"/>
      <c r="C9" s="32"/>
      <c r="D9" s="32"/>
      <c r="E9" s="32"/>
      <c r="F9" s="32"/>
    </row>
    <row r="10" spans="1:9" s="40" customFormat="1" x14ac:dyDescent="0.25">
      <c r="A10" s="242" t="s">
        <v>90</v>
      </c>
      <c r="B10" s="398">
        <v>85.557354039019401</v>
      </c>
      <c r="C10" s="398">
        <v>86.05934461994228</v>
      </c>
      <c r="D10" s="398">
        <v>86.82817571753499</v>
      </c>
      <c r="E10" s="398">
        <v>87.538587972749013</v>
      </c>
      <c r="F10" s="398">
        <v>88.722093533831895</v>
      </c>
    </row>
    <row r="11" spans="1:9" s="40" customFormat="1" x14ac:dyDescent="0.25">
      <c r="A11" s="192" t="s">
        <v>91</v>
      </c>
      <c r="B11" s="403">
        <v>14.442645960980599</v>
      </c>
      <c r="C11" s="403">
        <v>13.940655380057715</v>
      </c>
      <c r="D11" s="403">
        <v>13.171824282465003</v>
      </c>
      <c r="E11" s="403">
        <v>12.461412027250981</v>
      </c>
      <c r="F11" s="403">
        <v>11.277906466168107</v>
      </c>
    </row>
    <row r="12" spans="1:9" s="40" customFormat="1" x14ac:dyDescent="0.25">
      <c r="A12" s="349" t="s">
        <v>68</v>
      </c>
      <c r="B12" s="402">
        <f>+B11+B10</f>
        <v>100</v>
      </c>
      <c r="C12" s="402">
        <f>+C11+C10</f>
        <v>100</v>
      </c>
      <c r="D12" s="402">
        <f>+D11+D10</f>
        <v>100</v>
      </c>
      <c r="E12" s="402">
        <f>+E11+E10</f>
        <v>100</v>
      </c>
      <c r="F12" s="402">
        <f>+F11+F10</f>
        <v>100</v>
      </c>
    </row>
    <row r="13" spans="1:9" s="40" customFormat="1" x14ac:dyDescent="0.25"/>
    <row r="14" spans="1:9" s="40" customFormat="1" x14ac:dyDescent="0.25">
      <c r="C14" s="42" t="str">
        <f>'1.1'!L4</f>
        <v>12/2021 (in %)</v>
      </c>
      <c r="D14" s="42"/>
      <c r="E14" s="42"/>
      <c r="F14" s="42" t="str">
        <f>'1.1'!O4</f>
        <v>Var/Chg. vs 12/2020 (p.p.)</v>
      </c>
    </row>
    <row r="15" spans="1:9" s="40" customFormat="1" x14ac:dyDescent="0.25">
      <c r="A15" s="5" t="s">
        <v>108</v>
      </c>
    </row>
    <row r="16" spans="1:9" s="40" customFormat="1" x14ac:dyDescent="0.25">
      <c r="A16" s="242" t="s">
        <v>57</v>
      </c>
      <c r="B16" s="242"/>
      <c r="C16" s="399">
        <v>27.12790514259218</v>
      </c>
      <c r="D16" s="160"/>
      <c r="E16" s="160"/>
      <c r="F16" s="399">
        <v>-0.35234962616389964</v>
      </c>
    </row>
    <row r="17" spans="1:6" s="40" customFormat="1" x14ac:dyDescent="0.25">
      <c r="A17" s="192" t="s">
        <v>58</v>
      </c>
      <c r="B17" s="192"/>
      <c r="C17" s="401">
        <v>23.065910028920772</v>
      </c>
      <c r="D17" s="160"/>
      <c r="E17" s="160"/>
      <c r="F17" s="401">
        <v>-1.7725951823741148</v>
      </c>
    </row>
    <row r="18" spans="1:6" s="40" customFormat="1" x14ac:dyDescent="0.25">
      <c r="A18" s="192" t="s">
        <v>4</v>
      </c>
      <c r="B18" s="192"/>
      <c r="C18" s="401">
        <v>22.171513989050517</v>
      </c>
      <c r="D18" s="160"/>
      <c r="E18" s="160"/>
      <c r="F18" s="401">
        <v>-0.93602360117627725</v>
      </c>
    </row>
    <row r="19" spans="1:6" s="40" customFormat="1" x14ac:dyDescent="0.25">
      <c r="A19" s="192" t="s">
        <v>121</v>
      </c>
      <c r="B19" s="192"/>
      <c r="C19" s="401">
        <v>12.271805736261882</v>
      </c>
      <c r="D19" s="160"/>
      <c r="E19" s="160"/>
      <c r="F19" s="401">
        <v>1.6249361179717337</v>
      </c>
    </row>
    <row r="20" spans="1:6" s="40" customFormat="1" x14ac:dyDescent="0.25">
      <c r="A20" s="192" t="s">
        <v>10</v>
      </c>
      <c r="B20" s="192"/>
      <c r="C20" s="401">
        <v>6.3097325274448366</v>
      </c>
      <c r="D20" s="160"/>
      <c r="E20" s="160"/>
      <c r="F20" s="401">
        <v>-5.8948221479877105E-2</v>
      </c>
    </row>
    <row r="21" spans="1:6" s="40" customFormat="1" x14ac:dyDescent="0.25">
      <c r="A21" s="192" t="s">
        <v>139</v>
      </c>
      <c r="B21" s="192"/>
      <c r="C21" s="401">
        <v>9.0531325757298102</v>
      </c>
      <c r="D21" s="160"/>
      <c r="E21" s="160"/>
      <c r="F21" s="401">
        <v>1.4949805132224414</v>
      </c>
    </row>
    <row r="22" spans="1:6" s="40" customFormat="1" x14ac:dyDescent="0.25">
      <c r="A22" s="349" t="s">
        <v>68</v>
      </c>
      <c r="B22" s="117"/>
      <c r="C22" s="400">
        <f>SUM(C16:C21)</f>
        <v>100</v>
      </c>
      <c r="D22" s="162"/>
      <c r="E22" s="162"/>
      <c r="F22" s="400">
        <f>SUM(F16:F21)</f>
        <v>6.2172489379008766E-15</v>
      </c>
    </row>
    <row r="23" spans="1:6" s="40" customFormat="1" ht="9.75" customHeight="1" x14ac:dyDescent="0.25">
      <c r="C23" s="15"/>
      <c r="D23" s="162"/>
      <c r="E23" s="162"/>
      <c r="F23" s="15"/>
    </row>
    <row r="24" spans="1:6" s="40" customFormat="1" x14ac:dyDescent="0.25">
      <c r="A24" s="5" t="s">
        <v>109</v>
      </c>
      <c r="C24" s="13"/>
      <c r="D24" s="164"/>
      <c r="E24" s="164"/>
      <c r="F24" s="13"/>
    </row>
    <row r="25" spans="1:6" s="40" customFormat="1" x14ac:dyDescent="0.25">
      <c r="A25" s="242" t="s">
        <v>58</v>
      </c>
      <c r="B25" s="242"/>
      <c r="C25" s="399">
        <v>44.997853617312536</v>
      </c>
      <c r="D25" s="160"/>
      <c r="E25" s="160"/>
      <c r="F25" s="399">
        <v>6.079643220296866</v>
      </c>
    </row>
    <row r="26" spans="1:6" s="40" customFormat="1" x14ac:dyDescent="0.25">
      <c r="A26" s="192" t="s">
        <v>4</v>
      </c>
      <c r="B26" s="192"/>
      <c r="C26" s="401">
        <v>30.621578398615668</v>
      </c>
      <c r="D26" s="160"/>
      <c r="E26" s="160"/>
      <c r="F26" s="401">
        <v>1.4273502369414999</v>
      </c>
    </row>
    <row r="27" spans="1:6" s="40" customFormat="1" x14ac:dyDescent="0.25">
      <c r="A27" s="192" t="s">
        <v>57</v>
      </c>
      <c r="B27" s="192"/>
      <c r="C27" s="401">
        <v>21.555146368297684</v>
      </c>
      <c r="D27" s="160"/>
      <c r="E27" s="160"/>
      <c r="F27" s="401">
        <v>-7.8137018734945727</v>
      </c>
    </row>
    <row r="28" spans="1:6" s="40" customFormat="1" x14ac:dyDescent="0.25">
      <c r="A28" s="192" t="s">
        <v>9</v>
      </c>
      <c r="B28" s="192"/>
      <c r="C28" s="401">
        <v>2.824820008171216</v>
      </c>
      <c r="D28" s="160"/>
      <c r="E28" s="160"/>
      <c r="F28" s="401">
        <v>0.31099644794172798</v>
      </c>
    </row>
    <row r="29" spans="1:6" s="40" customFormat="1" x14ac:dyDescent="0.25">
      <c r="A29" s="349" t="s">
        <v>68</v>
      </c>
      <c r="B29" s="117"/>
      <c r="C29" s="400">
        <f>SUM(C25:C28)</f>
        <v>99.999398392397097</v>
      </c>
      <c r="D29" s="162"/>
      <c r="E29" s="162"/>
      <c r="F29" s="400">
        <f>SUM(F25:F28)</f>
        <v>4.2880316855211653E-3</v>
      </c>
    </row>
    <row r="30" spans="1:6" s="40" customFormat="1" x14ac:dyDescent="0.25"/>
    <row r="31" spans="1:6" s="40" customFormat="1" x14ac:dyDescent="0.25"/>
    <row r="32" spans="1:6" s="40" customFormat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98A4-35DB-46E0-BC63-74191C3BF8A8}">
  <sheetPr>
    <tabColor rgb="FF0000FF"/>
  </sheetPr>
  <dimension ref="A1:N28"/>
  <sheetViews>
    <sheetView showGridLines="0" zoomScale="80" zoomScaleNormal="80" workbookViewId="0"/>
  </sheetViews>
  <sheetFormatPr defaultColWidth="9.140625" defaultRowHeight="15.75" x14ac:dyDescent="0.25"/>
  <cols>
    <col min="1" max="1" width="22.5703125" style="40" customWidth="1"/>
    <col min="2" max="13" width="11.28515625" style="40" customWidth="1"/>
    <col min="14" max="14" width="14.42578125" style="40" customWidth="1"/>
    <col min="15" max="16384" width="9.140625" style="40"/>
  </cols>
  <sheetData>
    <row r="1" spans="1:14" ht="23.25" x14ac:dyDescent="0.35">
      <c r="A1" s="592" t="str">
        <f>+'Indice-Index'!A17</f>
        <v>1.10 Traffico dati: giornaliero - Data traffic: daily   (1/2)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125"/>
    </row>
    <row r="4" spans="1:14" ht="15.6" customHeight="1" x14ac:dyDescent="0.25">
      <c r="A4" s="54"/>
      <c r="B4" s="271" t="str">
        <f>+'1.5'!B4</f>
        <v>Gennaio</v>
      </c>
      <c r="C4" s="271" t="str">
        <f>+'1.5'!C4</f>
        <v>Febbraio</v>
      </c>
      <c r="D4" s="271" t="str">
        <f>+'1.5'!D4</f>
        <v>Marzo</v>
      </c>
      <c r="E4" s="271" t="str">
        <f>+'1.5'!E4</f>
        <v>Aprile</v>
      </c>
      <c r="F4" s="271" t="str">
        <f>+'1.5'!F4</f>
        <v>Maggio</v>
      </c>
      <c r="G4" s="271" t="str">
        <f>+'1.5'!G4</f>
        <v>Giugno</v>
      </c>
      <c r="H4" s="271" t="str">
        <f>+'1.5'!H4</f>
        <v>Luglio</v>
      </c>
      <c r="I4" s="271" t="str">
        <f>+'1.5'!I4</f>
        <v>Agosto</v>
      </c>
      <c r="J4" s="271" t="str">
        <f>+'1.5'!J4</f>
        <v>Settembre</v>
      </c>
      <c r="K4" s="271" t="str">
        <f>+'1.5'!K4</f>
        <v>Ottobre</v>
      </c>
      <c r="L4" s="271" t="str">
        <f>+'1.5'!L4</f>
        <v>Novembre</v>
      </c>
      <c r="M4" s="271" t="str">
        <f>+'1.5'!M4</f>
        <v>Dicembre</v>
      </c>
      <c r="N4" s="720" t="s">
        <v>442</v>
      </c>
    </row>
    <row r="5" spans="1:14" ht="15.6" customHeight="1" x14ac:dyDescent="0.25">
      <c r="B5" s="552" t="str">
        <f>+'1.5'!B5</f>
        <v>January</v>
      </c>
      <c r="C5" s="552" t="str">
        <f>+'1.5'!C5</f>
        <v>February</v>
      </c>
      <c r="D5" s="552" t="str">
        <f>+'1.5'!D5</f>
        <v>March</v>
      </c>
      <c r="E5" s="552" t="str">
        <f>+'1.5'!E5</f>
        <v>April</v>
      </c>
      <c r="F5" s="552" t="str">
        <f>+'1.5'!F5</f>
        <v>May</v>
      </c>
      <c r="G5" s="552" t="str">
        <f>+'1.5'!G5</f>
        <v>June</v>
      </c>
      <c r="H5" s="552" t="str">
        <f>+'1.5'!H5</f>
        <v>July</v>
      </c>
      <c r="I5" s="552" t="str">
        <f>+'1.5'!I5</f>
        <v>August</v>
      </c>
      <c r="J5" s="552" t="str">
        <f>+'1.5'!J5</f>
        <v>September</v>
      </c>
      <c r="K5" s="552" t="str">
        <f>+'1.5'!K5</f>
        <v>October</v>
      </c>
      <c r="L5" s="552" t="str">
        <f>+'1.5'!L5</f>
        <v>November</v>
      </c>
      <c r="M5" s="552" t="str">
        <f>+'1.5'!M5</f>
        <v>December</v>
      </c>
      <c r="N5" s="721"/>
    </row>
    <row r="6" spans="1:14" ht="21" x14ac:dyDescent="0.35">
      <c r="B6" s="42"/>
      <c r="C6" s="42"/>
      <c r="D6" s="42"/>
      <c r="E6" s="42"/>
      <c r="F6" s="42"/>
      <c r="G6" s="42"/>
      <c r="H6" s="42"/>
      <c r="I6" s="42"/>
      <c r="J6" s="42"/>
      <c r="K6" s="519"/>
      <c r="L6" s="519"/>
      <c r="M6" s="519"/>
      <c r="N6" s="602"/>
    </row>
    <row r="7" spans="1:14" ht="21" x14ac:dyDescent="0.25">
      <c r="A7" s="270" t="s">
        <v>277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603"/>
    </row>
    <row r="8" spans="1:14" ht="21" x14ac:dyDescent="0.25">
      <c r="A8" s="332">
        <v>2021</v>
      </c>
      <c r="B8" s="547">
        <v>22.787030716117027</v>
      </c>
      <c r="C8" s="547">
        <v>22.99675335456136</v>
      </c>
      <c r="D8" s="547">
        <v>24.980695426410357</v>
      </c>
      <c r="E8" s="547">
        <v>24.820539959569224</v>
      </c>
      <c r="F8" s="547">
        <v>23.933021342613007</v>
      </c>
      <c r="G8" s="547">
        <v>24.648424689941827</v>
      </c>
      <c r="H8" s="547">
        <v>26.447055799337264</v>
      </c>
      <c r="I8" s="547">
        <v>27.956934723310759</v>
      </c>
      <c r="J8" s="547">
        <v>27.444416903387115</v>
      </c>
      <c r="K8" s="547">
        <v>26.580556644650049</v>
      </c>
      <c r="L8" s="547">
        <v>27.229481013364005</v>
      </c>
      <c r="M8" s="547">
        <v>28.202258876154996</v>
      </c>
      <c r="N8" s="604">
        <v>25.686874329594467</v>
      </c>
    </row>
    <row r="9" spans="1:14" ht="21" x14ac:dyDescent="0.25">
      <c r="A9" s="332">
        <v>2020</v>
      </c>
      <c r="B9" s="547">
        <v>15.12402332607798</v>
      </c>
      <c r="C9" s="547">
        <v>15.970285975437244</v>
      </c>
      <c r="D9" s="547">
        <v>19.317173799084518</v>
      </c>
      <c r="E9" s="547">
        <v>19.937894328640201</v>
      </c>
      <c r="F9" s="547">
        <v>18.035061035541155</v>
      </c>
      <c r="G9" s="547">
        <v>18.451661064443453</v>
      </c>
      <c r="H9" s="547">
        <v>19.681175738168871</v>
      </c>
      <c r="I9" s="547">
        <v>20.996335233475946</v>
      </c>
      <c r="J9" s="547">
        <v>19.945814401528043</v>
      </c>
      <c r="K9" s="547">
        <v>20.26667336117152</v>
      </c>
      <c r="L9" s="547">
        <v>22.781549012541245</v>
      </c>
      <c r="M9" s="547">
        <v>22.148222988813458</v>
      </c>
      <c r="N9" s="604">
        <v>19.396924829110944</v>
      </c>
    </row>
    <row r="10" spans="1:14" ht="21" x14ac:dyDescent="0.25">
      <c r="A10" s="332">
        <v>2019</v>
      </c>
      <c r="B10" s="547">
        <v>9.7339251297189744</v>
      </c>
      <c r="C10" s="547">
        <v>10.241913487711642</v>
      </c>
      <c r="D10" s="547">
        <v>10.609163866176926</v>
      </c>
      <c r="E10" s="547">
        <v>10.959998948178963</v>
      </c>
      <c r="F10" s="547">
        <v>11.383686924264991</v>
      </c>
      <c r="G10" s="547">
        <v>12.130811597057535</v>
      </c>
      <c r="H10" s="547">
        <v>13.184825344373612</v>
      </c>
      <c r="I10" s="547">
        <v>14.11229500571131</v>
      </c>
      <c r="J10" s="547">
        <v>13.668809577666318</v>
      </c>
      <c r="K10" s="547">
        <v>13.730440661757489</v>
      </c>
      <c r="L10" s="547">
        <v>14.180077906569036</v>
      </c>
      <c r="M10" s="547">
        <v>14.672160809473464</v>
      </c>
      <c r="N10" s="604">
        <v>12.397769721988661</v>
      </c>
    </row>
    <row r="11" spans="1:14" ht="21" x14ac:dyDescent="0.25">
      <c r="A11" s="550" t="s">
        <v>286</v>
      </c>
      <c r="B11" s="551"/>
      <c r="C11" s="551"/>
      <c r="D11" s="551"/>
      <c r="E11" s="551"/>
      <c r="F11" s="551"/>
      <c r="G11" s="551"/>
      <c r="H11" s="551"/>
      <c r="I11" s="551"/>
      <c r="J11" s="551"/>
      <c r="K11" s="551"/>
      <c r="L11" s="551"/>
      <c r="M11" s="551"/>
      <c r="N11" s="605"/>
    </row>
    <row r="12" spans="1:14" ht="21" x14ac:dyDescent="0.25">
      <c r="A12" s="530" t="s">
        <v>292</v>
      </c>
      <c r="B12" s="531">
        <f t="shared" ref="B12:G12" si="0">(B9-B10)/B10*100</f>
        <v>55.374354379430301</v>
      </c>
      <c r="C12" s="531">
        <f t="shared" si="0"/>
        <v>55.930686141789479</v>
      </c>
      <c r="D12" s="531">
        <f t="shared" si="0"/>
        <v>82.080077589051072</v>
      </c>
      <c r="E12" s="531">
        <f t="shared" si="0"/>
        <v>81.915111697642473</v>
      </c>
      <c r="F12" s="531">
        <f t="shared" si="0"/>
        <v>58.428997174003207</v>
      </c>
      <c r="G12" s="531">
        <f t="shared" si="0"/>
        <v>52.1057426109817</v>
      </c>
      <c r="H12" s="531">
        <f t="shared" ref="H12:J12" si="1">(H9-H10)/H10*100</f>
        <v>49.271417892292824</v>
      </c>
      <c r="I12" s="531">
        <f t="shared" si="1"/>
        <v>48.780444463346562</v>
      </c>
      <c r="J12" s="531">
        <f t="shared" si="1"/>
        <v>45.922103078514034</v>
      </c>
      <c r="K12" s="531">
        <f t="shared" ref="K12:M12" si="2">(K9-K10)/K10*100</f>
        <v>47.603954311670257</v>
      </c>
      <c r="L12" s="531">
        <f t="shared" si="2"/>
        <v>60.658842374818747</v>
      </c>
      <c r="M12" s="531">
        <f t="shared" si="2"/>
        <v>50.954063797561979</v>
      </c>
      <c r="N12" s="606">
        <f>(N9-N10)/N10*100</f>
        <v>56.454953302678256</v>
      </c>
    </row>
    <row r="13" spans="1:14" ht="21" x14ac:dyDescent="0.25">
      <c r="A13" s="530" t="s">
        <v>289</v>
      </c>
      <c r="B13" s="531">
        <f t="shared" ref="B13:G13" si="3">(B8-B9)/B9*100</f>
        <v>50.667783464905881</v>
      </c>
      <c r="C13" s="531">
        <f t="shared" si="3"/>
        <v>43.997129355924017</v>
      </c>
      <c r="D13" s="531">
        <f t="shared" si="3"/>
        <v>29.318582967836864</v>
      </c>
      <c r="E13" s="531">
        <f t="shared" si="3"/>
        <v>24.489274295707574</v>
      </c>
      <c r="F13" s="531">
        <f t="shared" si="3"/>
        <v>32.702746585935685</v>
      </c>
      <c r="G13" s="531">
        <f t="shared" si="3"/>
        <v>33.583771151311701</v>
      </c>
      <c r="H13" s="531">
        <f t="shared" ref="H13:J13" si="4">(H8-H9)/H9*100</f>
        <v>34.377418052555264</v>
      </c>
      <c r="I13" s="531">
        <f t="shared" si="4"/>
        <v>33.151497213366241</v>
      </c>
      <c r="J13" s="531">
        <f t="shared" si="4"/>
        <v>37.594867529122325</v>
      </c>
      <c r="K13" s="531">
        <f t="shared" ref="K13:M13" si="5">(K8-K9)/K9*100</f>
        <v>31.154019068443468</v>
      </c>
      <c r="L13" s="531">
        <f t="shared" si="5"/>
        <v>19.524273781269979</v>
      </c>
      <c r="M13" s="531">
        <f t="shared" si="5"/>
        <v>27.334183380758304</v>
      </c>
      <c r="N13" s="606">
        <f>(N8-N9)/N9*100</f>
        <v>32.42756032669444</v>
      </c>
    </row>
    <row r="14" spans="1:14" ht="21" x14ac:dyDescent="0.25">
      <c r="A14" s="530" t="s">
        <v>290</v>
      </c>
      <c r="B14" s="531">
        <f t="shared" ref="B14:G14" si="6">(B8-B10)/B10*100</f>
        <v>134.09909581639553</v>
      </c>
      <c r="C14" s="531">
        <f t="shared" si="6"/>
        <v>124.53571182917247</v>
      </c>
      <c r="D14" s="531">
        <f t="shared" si="6"/>
        <v>135.46337620489874</v>
      </c>
      <c r="E14" s="531">
        <f t="shared" si="6"/>
        <v>126.46480238662095</v>
      </c>
      <c r="F14" s="531">
        <f t="shared" si="6"/>
        <v>110.23963063845667</v>
      </c>
      <c r="G14" s="531">
        <f t="shared" si="6"/>
        <v>103.188587117457</v>
      </c>
      <c r="H14" s="531">
        <f t="shared" ref="H14:J14" si="7">(H8-H10)/H10*100</f>
        <v>100.58707725410309</v>
      </c>
      <c r="I14" s="531">
        <f t="shared" si="7"/>
        <v>98.103389363646812</v>
      </c>
      <c r="J14" s="531">
        <f t="shared" si="7"/>
        <v>100.78132442659071</v>
      </c>
      <c r="K14" s="531">
        <f t="shared" ref="K14:M14" si="8">(K8-K10)/K10*100</f>
        <v>93.588518383704596</v>
      </c>
      <c r="L14" s="531">
        <f t="shared" si="8"/>
        <v>92.026314613897341</v>
      </c>
      <c r="M14" s="531">
        <f t="shared" si="8"/>
        <v>92.216124416694441</v>
      </c>
      <c r="N14" s="606">
        <f>(N8-N10)/N10*100</f>
        <v>107.18947766900587</v>
      </c>
    </row>
    <row r="15" spans="1:14" ht="21" x14ac:dyDescent="0.35">
      <c r="N15" s="607"/>
    </row>
    <row r="16" spans="1:14" ht="21" x14ac:dyDescent="0.35">
      <c r="N16" s="607"/>
    </row>
    <row r="17" spans="1:14" ht="21" x14ac:dyDescent="0.25">
      <c r="A17" s="270" t="s">
        <v>280</v>
      </c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608"/>
    </row>
    <row r="18" spans="1:14" ht="21" x14ac:dyDescent="0.25">
      <c r="A18" s="332">
        <v>2021</v>
      </c>
      <c r="B18" s="549">
        <v>0.30777998528001721</v>
      </c>
      <c r="C18" s="549">
        <v>0.31059106110945534</v>
      </c>
      <c r="D18" s="549">
        <v>0.3373624484032432</v>
      </c>
      <c r="E18" s="549">
        <v>0.33505761042902343</v>
      </c>
      <c r="F18" s="549">
        <v>0.32294005421118055</v>
      </c>
      <c r="G18" s="549">
        <v>0.33245261687608751</v>
      </c>
      <c r="H18" s="549">
        <v>0.35633726429382312</v>
      </c>
      <c r="I18" s="549">
        <v>0.37628531036965562</v>
      </c>
      <c r="J18" s="549">
        <v>0.36899968954561874</v>
      </c>
      <c r="K18" s="549">
        <v>0.35738478920334055</v>
      </c>
      <c r="L18" s="549">
        <v>0.36610980206978205</v>
      </c>
      <c r="M18" s="549">
        <v>0.37857309266656514</v>
      </c>
      <c r="N18" s="609">
        <v>0.34610920165992909</v>
      </c>
    </row>
    <row r="19" spans="1:14" ht="21" x14ac:dyDescent="0.25">
      <c r="A19" s="332">
        <v>2020</v>
      </c>
      <c r="B19" s="549">
        <v>0.2002021994209226</v>
      </c>
      <c r="C19" s="549">
        <v>0.2124344673255118</v>
      </c>
      <c r="D19" s="549">
        <v>0.25821232526319887</v>
      </c>
      <c r="E19" s="549">
        <v>0.26688371428713586</v>
      </c>
      <c r="F19" s="549">
        <v>0.24175232411756989</v>
      </c>
      <c r="G19" s="549">
        <v>0.24768495482329719</v>
      </c>
      <c r="H19" s="549">
        <v>0.26449895822040209</v>
      </c>
      <c r="I19" s="549">
        <v>0.28250477289135273</v>
      </c>
      <c r="J19" s="549">
        <v>0.26868537509859947</v>
      </c>
      <c r="K19" s="549">
        <v>0.27325695540899164</v>
      </c>
      <c r="L19" s="549">
        <v>0.3074460180826552</v>
      </c>
      <c r="M19" s="549">
        <v>0.29917254637947061</v>
      </c>
      <c r="N19" s="609">
        <v>0.26018655048164036</v>
      </c>
    </row>
    <row r="20" spans="1:14" ht="21" x14ac:dyDescent="0.25">
      <c r="A20" s="332">
        <v>2019</v>
      </c>
      <c r="B20" s="549">
        <v>0.1237535215427855</v>
      </c>
      <c r="C20" s="549">
        <v>0.13039512796461342</v>
      </c>
      <c r="D20" s="549">
        <v>0.13526111912509073</v>
      </c>
      <c r="E20" s="549">
        <v>0.14003069771893734</v>
      </c>
      <c r="F20" s="549">
        <v>0.14575335550723326</v>
      </c>
      <c r="G20" s="549">
        <v>0.15565042826785042</v>
      </c>
      <c r="H20" s="549">
        <v>0.16981002024815361</v>
      </c>
      <c r="I20" s="549">
        <v>0.182440468427991</v>
      </c>
      <c r="J20" s="549">
        <v>0.17737605873821377</v>
      </c>
      <c r="K20" s="549">
        <v>0.1790674894096459</v>
      </c>
      <c r="L20" s="549">
        <v>0.18586162258766431</v>
      </c>
      <c r="M20" s="549">
        <v>0.19328360189227359</v>
      </c>
      <c r="N20" s="609">
        <v>0.15981953257238757</v>
      </c>
    </row>
    <row r="21" spans="1:14" ht="21" x14ac:dyDescent="0.25">
      <c r="A21" s="550" t="s">
        <v>286</v>
      </c>
      <c r="B21" s="551"/>
      <c r="C21" s="551"/>
      <c r="D21" s="551"/>
      <c r="E21" s="551"/>
      <c r="F21" s="551"/>
      <c r="G21" s="551"/>
      <c r="H21" s="551"/>
      <c r="I21" s="551"/>
      <c r="J21" s="551"/>
      <c r="K21" s="551"/>
      <c r="L21" s="551"/>
      <c r="M21" s="551"/>
      <c r="N21" s="605"/>
    </row>
    <row r="22" spans="1:14" ht="21" x14ac:dyDescent="0.25">
      <c r="A22" s="530" t="s">
        <v>292</v>
      </c>
      <c r="B22" s="531">
        <f t="shared" ref="B22:G22" si="9">(B19-B20)/B20*100</f>
        <v>61.774951472153759</v>
      </c>
      <c r="C22" s="531">
        <f t="shared" si="9"/>
        <v>62.915954485018943</v>
      </c>
      <c r="D22" s="531">
        <f t="shared" si="9"/>
        <v>90.899148944939412</v>
      </c>
      <c r="E22" s="531">
        <f t="shared" si="9"/>
        <v>90.589434055960794</v>
      </c>
      <c r="F22" s="531">
        <f t="shared" si="9"/>
        <v>65.863985275846716</v>
      </c>
      <c r="G22" s="531">
        <f t="shared" si="9"/>
        <v>59.128990250556548</v>
      </c>
      <c r="H22" s="531">
        <f t="shared" ref="H22:J22" si="10">(H19-H20)/H20*100</f>
        <v>55.761690525608451</v>
      </c>
      <c r="I22" s="531">
        <f t="shared" si="10"/>
        <v>54.847647194491266</v>
      </c>
      <c r="J22" s="531">
        <f t="shared" si="10"/>
        <v>51.477813302384575</v>
      </c>
      <c r="K22" s="531">
        <f t="shared" ref="K22:M22" si="11">(K19-K20)/K20*100</f>
        <v>52.599981330989721</v>
      </c>
      <c r="L22" s="531">
        <f t="shared" si="11"/>
        <v>65.416622217232529</v>
      </c>
      <c r="M22" s="531">
        <f t="shared" si="11"/>
        <v>54.784235936483697</v>
      </c>
      <c r="N22" s="606">
        <f>(N19-N20)/N20*100</f>
        <v>62.800219906658306</v>
      </c>
    </row>
    <row r="23" spans="1:14" ht="21" x14ac:dyDescent="0.25">
      <c r="A23" s="530" t="s">
        <v>289</v>
      </c>
      <c r="B23" s="531">
        <f t="shared" ref="B23:G23" si="12">(B18-B19)/B19*100</f>
        <v>53.734567437450409</v>
      </c>
      <c r="C23" s="531">
        <f t="shared" si="12"/>
        <v>46.205587548812829</v>
      </c>
      <c r="D23" s="531">
        <f t="shared" si="12"/>
        <v>30.653115826041873</v>
      </c>
      <c r="E23" s="531">
        <f t="shared" si="12"/>
        <v>25.544419720020972</v>
      </c>
      <c r="F23" s="531">
        <f t="shared" si="12"/>
        <v>33.583019476630611</v>
      </c>
      <c r="G23" s="531">
        <f t="shared" si="12"/>
        <v>34.223985107720836</v>
      </c>
      <c r="H23" s="531">
        <f t="shared" ref="H23:J23" si="13">(H18-H19)/H19*100</f>
        <v>34.72161353349977</v>
      </c>
      <c r="I23" s="531">
        <f t="shared" si="13"/>
        <v>33.196089580535883</v>
      </c>
      <c r="J23" s="531">
        <f t="shared" si="13"/>
        <v>37.335234346196522</v>
      </c>
      <c r="K23" s="531">
        <f t="shared" ref="K23:M23" si="14">(K18-K19)/K19*100</f>
        <v>30.787078655850621</v>
      </c>
      <c r="L23" s="531">
        <f t="shared" si="14"/>
        <v>19.081003017367234</v>
      </c>
      <c r="M23" s="531">
        <f t="shared" si="14"/>
        <v>26.54005096656925</v>
      </c>
      <c r="N23" s="606">
        <f>(N18-N19)/N19*100</f>
        <v>33.023479122665769</v>
      </c>
    </row>
    <row r="24" spans="1:14" ht="21" x14ac:dyDescent="0.25">
      <c r="A24" s="530" t="s">
        <v>290</v>
      </c>
      <c r="B24" s="531">
        <f t="shared" ref="B24:G24" si="15">(B18-B20)/B20*100</f>
        <v>148.70402186786089</v>
      </c>
      <c r="C24" s="531">
        <f t="shared" si="15"/>
        <v>138.19222846557844</v>
      </c>
      <c r="D24" s="531">
        <f t="shared" si="15"/>
        <v>149.41568618195987</v>
      </c>
      <c r="E24" s="531">
        <f t="shared" si="15"/>
        <v>139.27439903322801</v>
      </c>
      <c r="F24" s="531">
        <f t="shared" si="15"/>
        <v>121.56611975575005</v>
      </c>
      <c r="G24" s="531">
        <f t="shared" si="15"/>
        <v>113.58927217597356</v>
      </c>
      <c r="H24" s="531">
        <f t="shared" ref="H24:J24" si="16">(H18-H20)/H20*100</f>
        <v>109.84466274315614</v>
      </c>
      <c r="I24" s="531">
        <f t="shared" si="16"/>
        <v>106.25101087052676</v>
      </c>
      <c r="J24" s="531">
        <f t="shared" si="16"/>
        <v>108.03240988132391</v>
      </c>
      <c r="K24" s="531">
        <f t="shared" ref="K24:M24" si="17">(K18-K20)/K20*100</f>
        <v>99.581057612174888</v>
      </c>
      <c r="L24" s="531">
        <f t="shared" si="17"/>
        <v>96.979772893729631</v>
      </c>
      <c r="M24" s="531">
        <f t="shared" si="17"/>
        <v>95.864051042241258</v>
      </c>
      <c r="N24" s="606">
        <f>(N18-N20)/N20*100</f>
        <v>116.56251653918757</v>
      </c>
    </row>
    <row r="28" spans="1:14" ht="16.5" customHeight="1" x14ac:dyDescent="0.25"/>
  </sheetData>
  <mergeCells count="1">
    <mergeCell ref="N4:N5"/>
  </mergeCells>
  <phoneticPr fontId="9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4CF1-89FA-4ECE-BAE1-2BDDB2D9FE74}">
  <sheetPr>
    <tabColor rgb="FF0000FF"/>
  </sheetPr>
  <dimension ref="A1:W23"/>
  <sheetViews>
    <sheetView showGridLines="0" zoomScale="80" zoomScaleNormal="80" workbookViewId="0"/>
  </sheetViews>
  <sheetFormatPr defaultColWidth="9.140625" defaultRowHeight="15.75" x14ac:dyDescent="0.25"/>
  <cols>
    <col min="1" max="1" width="22.140625" style="54" customWidth="1"/>
    <col min="2" max="2" width="3.5703125" style="29" customWidth="1"/>
    <col min="3" max="5" width="11.140625" style="54" customWidth="1"/>
    <col min="6" max="6" width="11.5703125" style="54" customWidth="1"/>
    <col min="7" max="7" width="2.140625" style="29" customWidth="1"/>
    <col min="8" max="10" width="11.140625" style="54" customWidth="1"/>
    <col min="11" max="11" width="11.5703125" style="29" customWidth="1"/>
    <col min="12" max="12" width="2.140625" style="29" customWidth="1"/>
    <col min="13" max="14" width="11.140625" style="29" customWidth="1"/>
    <col min="15" max="15" width="13.85546875" style="29" customWidth="1"/>
    <col min="16" max="16" width="11.5703125" style="29" customWidth="1"/>
    <col min="17" max="17" width="2.140625" style="29" customWidth="1"/>
    <col min="18" max="21" width="12.140625" style="29" customWidth="1"/>
    <col min="22" max="22" width="2.140625" style="29" customWidth="1"/>
    <col min="23" max="23" width="10.42578125" style="54" customWidth="1"/>
    <col min="24" max="16384" width="9.140625" style="54"/>
  </cols>
  <sheetData>
    <row r="1" spans="1:23" ht="23.25" x14ac:dyDescent="0.25">
      <c r="A1" s="259" t="str">
        <f>'Indice-Index'!A18</f>
        <v>1.11 Traffico dati - Data traffic: download/upload - (2/2)</v>
      </c>
      <c r="B1" s="310"/>
      <c r="C1" s="260"/>
      <c r="D1" s="260"/>
      <c r="E1" s="260"/>
      <c r="F1" s="260"/>
      <c r="G1" s="308"/>
      <c r="H1" s="260"/>
      <c r="I1" s="260"/>
      <c r="J1" s="260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260"/>
    </row>
    <row r="3" spans="1:23" x14ac:dyDescent="0.25">
      <c r="A3" s="232"/>
      <c r="B3" s="240"/>
    </row>
    <row r="4" spans="1:23" ht="23.25" customHeight="1" x14ac:dyDescent="0.25">
      <c r="A4" s="326" t="s">
        <v>279</v>
      </c>
      <c r="B4" s="240"/>
      <c r="C4" s="404" t="str">
        <f>+'1.6'!C4</f>
        <v>Gennaio</v>
      </c>
      <c r="D4" s="404" t="str">
        <f>+'1.6'!D4</f>
        <v>Febbraio</v>
      </c>
      <c r="E4" s="404" t="str">
        <f>+'1.6'!E4</f>
        <v>Marzo</v>
      </c>
      <c r="F4" s="722" t="str">
        <f>+'1.6'!F4</f>
        <v>1Q</v>
      </c>
      <c r="H4" s="404" t="str">
        <f>+'1.6'!H4</f>
        <v>Aprile</v>
      </c>
      <c r="I4" s="404" t="str">
        <f>+'1.6'!I4</f>
        <v>Maggio</v>
      </c>
      <c r="J4" s="404" t="str">
        <f>+'1.6'!J4</f>
        <v>Giugno</v>
      </c>
      <c r="K4" s="722" t="str">
        <f>+'1.6'!K4</f>
        <v>2Q</v>
      </c>
      <c r="L4" s="407"/>
      <c r="M4" s="404" t="str">
        <f>+'1.6'!M4</f>
        <v>Luglio</v>
      </c>
      <c r="N4" s="404" t="str">
        <f>+'1.6'!N4</f>
        <v>Agosto</v>
      </c>
      <c r="O4" s="404" t="str">
        <f>+'1.6'!O4</f>
        <v>Settembre</v>
      </c>
      <c r="P4" s="722" t="str">
        <f>+'1.6'!P4</f>
        <v>3Q</v>
      </c>
      <c r="Q4" s="407"/>
      <c r="R4" s="404" t="str">
        <f>+'1.6'!R4</f>
        <v>Ottobre</v>
      </c>
      <c r="S4" s="404" t="str">
        <f>+'1.6'!S4</f>
        <v>Novembre</v>
      </c>
      <c r="T4" s="404" t="str">
        <f>+'1.6'!T4</f>
        <v>Dicembre</v>
      </c>
      <c r="U4" s="722" t="str">
        <f>+'1.6'!U4</f>
        <v>4Q</v>
      </c>
      <c r="V4" s="407"/>
      <c r="W4" s="722" t="str">
        <f>+'1.6'!W4</f>
        <v>12M</v>
      </c>
    </row>
    <row r="5" spans="1:23" ht="23.25" customHeight="1" x14ac:dyDescent="0.25">
      <c r="A5" s="232"/>
      <c r="B5" s="240"/>
      <c r="C5" s="405" t="str">
        <f>+'1.6'!C5</f>
        <v>January</v>
      </c>
      <c r="D5" s="405" t="str">
        <f>+'1.6'!D5</f>
        <v>February</v>
      </c>
      <c r="E5" s="405" t="str">
        <f>+'1.6'!E5</f>
        <v>March</v>
      </c>
      <c r="F5" s="723"/>
      <c r="H5" s="405" t="str">
        <f>+'1.6'!H5</f>
        <v>April</v>
      </c>
      <c r="I5" s="405" t="str">
        <f>+'1.6'!I5</f>
        <v>May</v>
      </c>
      <c r="J5" s="405" t="str">
        <f>+'1.6'!J5</f>
        <v>June</v>
      </c>
      <c r="K5" s="723"/>
      <c r="L5" s="407"/>
      <c r="M5" s="405" t="str">
        <f>+'1.6'!M5</f>
        <v>July</v>
      </c>
      <c r="N5" s="405" t="str">
        <f>+'1.6'!N5</f>
        <v>August</v>
      </c>
      <c r="O5" s="405" t="str">
        <f>+'1.6'!O5</f>
        <v>September</v>
      </c>
      <c r="P5" s="723"/>
      <c r="Q5" s="407"/>
      <c r="R5" s="405" t="str">
        <f>+'1.6'!R5</f>
        <v>October</v>
      </c>
      <c r="S5" s="405" t="str">
        <f>+'1.6'!S5</f>
        <v>November</v>
      </c>
      <c r="T5" s="405" t="str">
        <f>+'1.6'!T5</f>
        <v>December</v>
      </c>
      <c r="U5" s="723"/>
      <c r="V5" s="407"/>
      <c r="W5" s="723"/>
    </row>
    <row r="6" spans="1:23" ht="18.75" x14ac:dyDescent="0.25">
      <c r="A6" s="232"/>
      <c r="B6" s="240"/>
      <c r="C6" s="406"/>
      <c r="D6" s="406"/>
      <c r="E6" s="406"/>
      <c r="F6" s="407"/>
      <c r="H6" s="406"/>
      <c r="I6" s="406"/>
      <c r="J6" s="406"/>
      <c r="K6" s="407"/>
      <c r="L6" s="407"/>
      <c r="M6" s="406"/>
      <c r="N6" s="406"/>
      <c r="O6" s="406"/>
      <c r="P6" s="407"/>
      <c r="Q6" s="407"/>
      <c r="R6" s="406"/>
      <c r="S6" s="406"/>
      <c r="T6" s="406"/>
      <c r="U6" s="407"/>
      <c r="V6" s="407"/>
      <c r="W6" s="407"/>
    </row>
    <row r="7" spans="1:23" s="233" customFormat="1" ht="18.75" x14ac:dyDescent="0.25">
      <c r="A7" s="333" t="s">
        <v>275</v>
      </c>
      <c r="B7" s="311"/>
      <c r="C7" s="267"/>
      <c r="D7" s="267"/>
      <c r="E7" s="267"/>
      <c r="F7" s="559"/>
      <c r="G7" s="303"/>
      <c r="H7" s="267"/>
      <c r="I7" s="268"/>
      <c r="J7" s="268"/>
      <c r="K7" s="325"/>
      <c r="L7" s="325"/>
      <c r="M7" s="267"/>
      <c r="N7" s="268"/>
      <c r="O7" s="268"/>
      <c r="P7" s="325"/>
      <c r="Q7" s="325"/>
      <c r="R7" s="267"/>
      <c r="S7" s="268"/>
      <c r="T7" s="268"/>
      <c r="U7" s="325"/>
      <c r="V7" s="325"/>
      <c r="W7" s="323"/>
    </row>
    <row r="8" spans="1:23" ht="18.75" x14ac:dyDescent="0.25">
      <c r="A8" s="345">
        <v>2021</v>
      </c>
      <c r="B8" s="312"/>
      <c r="C8" s="532">
        <v>0.63065195913389449</v>
      </c>
      <c r="D8" s="532">
        <v>0.57478912383922565</v>
      </c>
      <c r="E8" s="532">
        <v>0.68799095820915868</v>
      </c>
      <c r="F8" s="343">
        <f>+C8+D8+E8</f>
        <v>1.8934320411822787</v>
      </c>
      <c r="H8" s="532">
        <v>0.66509994034529385</v>
      </c>
      <c r="I8" s="532">
        <v>0.66336101357841271</v>
      </c>
      <c r="J8" s="532">
        <v>0.6639014677746945</v>
      </c>
      <c r="K8" s="343">
        <f>+H8+I8+J8</f>
        <v>1.9923624216984011</v>
      </c>
      <c r="L8" s="432"/>
      <c r="M8" s="532">
        <v>0.73660499962216142</v>
      </c>
      <c r="N8" s="532">
        <v>0.77909045553985057</v>
      </c>
      <c r="O8" s="532">
        <v>0.74030899689536478</v>
      </c>
      <c r="P8" s="343">
        <f>+M8+N8+O8</f>
        <v>2.2560044520573768</v>
      </c>
      <c r="Q8" s="560"/>
      <c r="R8" s="532">
        <v>0.74028790721836113</v>
      </c>
      <c r="S8" s="532">
        <v>0.73372955323893241</v>
      </c>
      <c r="T8" s="532">
        <v>0.78596964198320718</v>
      </c>
      <c r="U8" s="343">
        <f>+R8+S8+T8</f>
        <v>2.2599871024405007</v>
      </c>
      <c r="V8" s="560"/>
      <c r="W8" s="343">
        <f>+C8+D8+E8+H8+I8+J8+M8+N8+O8+R8+S8+T8</f>
        <v>8.4017860173785568</v>
      </c>
    </row>
    <row r="9" spans="1:23" ht="18.75" x14ac:dyDescent="0.25">
      <c r="A9" s="345">
        <v>2020</v>
      </c>
      <c r="B9" s="312"/>
      <c r="C9" s="532">
        <v>0.42093970509066819</v>
      </c>
      <c r="D9" s="532">
        <v>0.41597742968908702</v>
      </c>
      <c r="E9" s="532">
        <v>0.52852480454319983</v>
      </c>
      <c r="F9" s="343">
        <f>+C9+D9+E9</f>
        <v>1.3654419393229551</v>
      </c>
      <c r="H9" s="532">
        <v>0.52022283532969416</v>
      </c>
      <c r="I9" s="532">
        <v>0.48874408511641437</v>
      </c>
      <c r="J9" s="532">
        <v>0.49252291704130835</v>
      </c>
      <c r="K9" s="343">
        <f>+H9+I9+J9</f>
        <v>1.5014898374874168</v>
      </c>
      <c r="L9" s="432"/>
      <c r="M9" s="532">
        <v>0.54563437305971674</v>
      </c>
      <c r="N9" s="532">
        <v>0.58388202762572672</v>
      </c>
      <c r="O9" s="532">
        <v>0.53665484383894146</v>
      </c>
      <c r="P9" s="343">
        <f>+M9+N9+O9</f>
        <v>1.666171244524385</v>
      </c>
      <c r="Q9" s="560"/>
      <c r="R9" s="532">
        <v>0.5623844989806448</v>
      </c>
      <c r="S9" s="532">
        <v>0.60842377864184805</v>
      </c>
      <c r="T9" s="532">
        <v>0.61206316892372814</v>
      </c>
      <c r="U9" s="343">
        <f>+R9+S9+T9</f>
        <v>1.782871446546221</v>
      </c>
      <c r="V9" s="560"/>
      <c r="W9" s="343">
        <f t="shared" ref="W9:W10" si="0">+C9+D9+E9+H9+I9+J9+M9+N9+O9+R9+S9+T9</f>
        <v>6.3159744678809782</v>
      </c>
    </row>
    <row r="10" spans="1:23" ht="18.75" x14ac:dyDescent="0.25">
      <c r="A10" s="345">
        <v>2019</v>
      </c>
      <c r="B10" s="312"/>
      <c r="C10" s="532">
        <v>0.26827339730632999</v>
      </c>
      <c r="D10" s="532">
        <v>0.25607640565743495</v>
      </c>
      <c r="E10" s="532">
        <v>0.292870683189283</v>
      </c>
      <c r="F10" s="343">
        <f>+C10+D10+E10</f>
        <v>0.81722048615304799</v>
      </c>
      <c r="H10" s="532">
        <v>0.29276886533088819</v>
      </c>
      <c r="I10" s="532">
        <v>0.31352899258842343</v>
      </c>
      <c r="J10" s="532">
        <v>0.32252167652109215</v>
      </c>
      <c r="K10" s="343">
        <f>+H10+I10+J10</f>
        <v>0.92881953444040377</v>
      </c>
      <c r="L10" s="432"/>
      <c r="M10" s="532">
        <v>0.36460239535262667</v>
      </c>
      <c r="N10" s="532">
        <v>0.39016149612960604</v>
      </c>
      <c r="O10" s="532">
        <v>0.36647193185532312</v>
      </c>
      <c r="P10" s="343">
        <f>+M10+N10+O10</f>
        <v>1.1212358233375559</v>
      </c>
      <c r="Q10" s="560"/>
      <c r="R10" s="532">
        <v>0.38120786507927634</v>
      </c>
      <c r="S10" s="532">
        <v>0.38206698311887866</v>
      </c>
      <c r="T10" s="532">
        <v>0.40782297176242666</v>
      </c>
      <c r="U10" s="343">
        <f>+R10+S10+T10</f>
        <v>1.1710978199605817</v>
      </c>
      <c r="V10" s="560"/>
      <c r="W10" s="343">
        <f t="shared" si="0"/>
        <v>4.0383736638915897</v>
      </c>
    </row>
    <row r="11" spans="1:23" ht="18.75" x14ac:dyDescent="0.25">
      <c r="A11" s="550" t="s">
        <v>286</v>
      </c>
      <c r="B11" s="527"/>
      <c r="C11" s="527"/>
      <c r="D11" s="527"/>
      <c r="E11" s="527"/>
      <c r="F11" s="556"/>
      <c r="G11" s="527"/>
      <c r="H11" s="528"/>
      <c r="I11" s="528"/>
      <c r="J11" s="528"/>
      <c r="K11" s="557"/>
      <c r="L11" s="557"/>
      <c r="M11" s="528"/>
      <c r="N11" s="528"/>
      <c r="O11" s="528"/>
      <c r="P11" s="557"/>
      <c r="Q11" s="557"/>
      <c r="R11" s="528"/>
      <c r="S11" s="528"/>
      <c r="T11" s="528"/>
      <c r="U11" s="557"/>
      <c r="V11" s="557"/>
      <c r="W11" s="533"/>
    </row>
    <row r="12" spans="1:23" ht="18.75" x14ac:dyDescent="0.25">
      <c r="A12" s="558" t="s">
        <v>292</v>
      </c>
      <c r="B12" s="545"/>
      <c r="C12" s="531">
        <f>(C9-C10)/C10*100</f>
        <v>56.906987169516121</v>
      </c>
      <c r="D12" s="531">
        <f t="shared" ref="D12:F12" si="1">(D9-D10)/D10*100</f>
        <v>62.442700888874136</v>
      </c>
      <c r="E12" s="531">
        <f t="shared" si="1"/>
        <v>80.463540695745579</v>
      </c>
      <c r="F12" s="535">
        <f t="shared" si="1"/>
        <v>67.083664991143763</v>
      </c>
      <c r="G12" s="545"/>
      <c r="H12" s="531">
        <f t="shared" ref="H12:J12" si="2">(H9-H10)/H10*100</f>
        <v>77.690627977717796</v>
      </c>
      <c r="I12" s="531">
        <f t="shared" si="2"/>
        <v>55.884813420747903</v>
      </c>
      <c r="J12" s="531">
        <f t="shared" si="2"/>
        <v>52.710020099718321</v>
      </c>
      <c r="K12" s="535">
        <f t="shared" ref="K12" si="3">(K9-K10)/K10*100</f>
        <v>61.655712634428617</v>
      </c>
      <c r="L12" s="541"/>
      <c r="M12" s="531">
        <f t="shared" ref="M12:P12" si="4">(M9-M10)/M10*100</f>
        <v>49.651889294913779</v>
      </c>
      <c r="N12" s="531">
        <f t="shared" si="4"/>
        <v>49.651370885601047</v>
      </c>
      <c r="O12" s="531">
        <f t="shared" si="4"/>
        <v>46.438184534908302</v>
      </c>
      <c r="P12" s="535">
        <f t="shared" si="4"/>
        <v>48.601320957150023</v>
      </c>
      <c r="Q12" s="541"/>
      <c r="R12" s="531">
        <f t="shared" ref="R12:U12" si="5">(R9-R10)/R10*100</f>
        <v>47.526992619549127</v>
      </c>
      <c r="S12" s="531">
        <f t="shared" si="5"/>
        <v>59.245317058066583</v>
      </c>
      <c r="T12" s="531">
        <f t="shared" si="5"/>
        <v>50.080601462607078</v>
      </c>
      <c r="U12" s="535">
        <f t="shared" si="5"/>
        <v>52.239327591458682</v>
      </c>
      <c r="V12" s="541"/>
      <c r="W12" s="535">
        <f t="shared" ref="W12" si="6">(W9-W10)/W10*100</f>
        <v>56.398961402560566</v>
      </c>
    </row>
    <row r="13" spans="1:23" ht="18.75" x14ac:dyDescent="0.25">
      <c r="A13" s="558" t="s">
        <v>289</v>
      </c>
      <c r="B13" s="545"/>
      <c r="C13" s="531">
        <f>(C8-C9)/C9*100</f>
        <v>49.820022085599028</v>
      </c>
      <c r="D13" s="531">
        <f t="shared" ref="D13:F13" si="7">(D8-D9)/D9*100</f>
        <v>38.177959383238381</v>
      </c>
      <c r="E13" s="531">
        <f t="shared" si="7"/>
        <v>30.171933709674096</v>
      </c>
      <c r="F13" s="535">
        <f t="shared" si="7"/>
        <v>38.668074170998715</v>
      </c>
      <c r="G13" s="545"/>
      <c r="H13" s="531">
        <f t="shared" ref="H13:J13" si="8">(H8-H9)/H9*100</f>
        <v>27.849047595879373</v>
      </c>
      <c r="I13" s="531">
        <f t="shared" si="8"/>
        <v>35.727681168848555</v>
      </c>
      <c r="J13" s="531">
        <f t="shared" si="8"/>
        <v>34.796056143517987</v>
      </c>
      <c r="K13" s="535">
        <f t="shared" ref="K13" si="9">(K8-K9)/K9*100</f>
        <v>32.692368070396476</v>
      </c>
      <c r="L13" s="541"/>
      <c r="M13" s="531">
        <f t="shared" ref="M13:P13" si="10">(M8-M9)/M9*100</f>
        <v>34.999742683282889</v>
      </c>
      <c r="N13" s="531">
        <f t="shared" si="10"/>
        <v>33.432854357225409</v>
      </c>
      <c r="O13" s="531">
        <f t="shared" si="10"/>
        <v>37.948814847098092</v>
      </c>
      <c r="P13" s="535">
        <f t="shared" si="10"/>
        <v>35.400515371477432</v>
      </c>
      <c r="Q13" s="541"/>
      <c r="R13" s="531">
        <f t="shared" ref="R13:U13" si="11">(R8-R9)/R9*100</f>
        <v>31.633768099970176</v>
      </c>
      <c r="S13" s="531">
        <f t="shared" si="11"/>
        <v>20.595147493544346</v>
      </c>
      <c r="T13" s="531">
        <f t="shared" si="11"/>
        <v>28.413157642744924</v>
      </c>
      <c r="U13" s="535">
        <f t="shared" si="11"/>
        <v>26.761080100225303</v>
      </c>
      <c r="V13" s="541"/>
      <c r="W13" s="535">
        <f t="shared" ref="W13" si="12">(W8-W9)/W9*100</f>
        <v>33.024382224859949</v>
      </c>
    </row>
    <row r="14" spans="1:23" ht="18.75" x14ac:dyDescent="0.25">
      <c r="A14" s="558" t="s">
        <v>290</v>
      </c>
      <c r="B14" s="545"/>
      <c r="C14" s="531">
        <f>(C8-C10)/C10*100</f>
        <v>135.07808283121707</v>
      </c>
      <c r="D14" s="531">
        <f t="shared" ref="D14:F14" si="13">(D8-D10)/D10*100</f>
        <v>124.4600092552639</v>
      </c>
      <c r="E14" s="531">
        <f t="shared" si="13"/>
        <v>134.91288056459666</v>
      </c>
      <c r="F14" s="535">
        <f t="shared" si="13"/>
        <v>131.69170049754226</v>
      </c>
      <c r="G14" s="542"/>
      <c r="H14" s="531">
        <f t="shared" ref="H14:J14" si="14">(H8-H10)/H10*100</f>
        <v>127.17577553664938</v>
      </c>
      <c r="I14" s="531">
        <f t="shared" si="14"/>
        <v>111.57884255036717</v>
      </c>
      <c r="J14" s="531">
        <f t="shared" si="14"/>
        <v>105.84708443039392</v>
      </c>
      <c r="K14" s="535">
        <f t="shared" ref="K14" si="15">(K8-K10)/K10*100</f>
        <v>114.50479321569844</v>
      </c>
      <c r="L14" s="541"/>
      <c r="M14" s="531">
        <f t="shared" ref="M14:P14" si="16">(M8-M10)/M10*100</f>
        <v>102.02966546880499</v>
      </c>
      <c r="N14" s="531">
        <f t="shared" si="16"/>
        <v>99.684095757375275</v>
      </c>
      <c r="O14" s="531">
        <f t="shared" si="16"/>
        <v>102.00974004951249</v>
      </c>
      <c r="P14" s="535">
        <f t="shared" si="16"/>
        <v>101.20695442480442</v>
      </c>
      <c r="Q14" s="541"/>
      <c r="R14" s="531">
        <f t="shared" ref="R14:U14" si="17">(R8-R10)/R10*100</f>
        <v>94.195339349677425</v>
      </c>
      <c r="S14" s="531">
        <f t="shared" si="17"/>
        <v>92.042124982737732</v>
      </c>
      <c r="T14" s="531">
        <f t="shared" si="17"/>
        <v>92.723239347357364</v>
      </c>
      <c r="U14" s="535">
        <f t="shared" si="17"/>
        <v>92.980215992253335</v>
      </c>
      <c r="V14" s="541"/>
      <c r="W14" s="535">
        <f t="shared" ref="W14" si="18">(W8-W10)/W10*100</f>
        <v>108.04875221185335</v>
      </c>
    </row>
    <row r="15" spans="1:23" ht="18.75" x14ac:dyDescent="0.25">
      <c r="F15" s="533"/>
      <c r="K15" s="557"/>
      <c r="L15" s="324"/>
      <c r="M15" s="54"/>
      <c r="N15" s="54"/>
      <c r="O15" s="54"/>
      <c r="P15" s="557"/>
      <c r="Q15" s="557"/>
      <c r="R15" s="54"/>
      <c r="S15" s="54"/>
      <c r="T15" s="54"/>
      <c r="U15" s="557"/>
      <c r="V15" s="557"/>
      <c r="W15" s="320"/>
    </row>
    <row r="16" spans="1:23" ht="18.75" x14ac:dyDescent="0.25">
      <c r="A16" s="331" t="s">
        <v>276</v>
      </c>
      <c r="F16" s="533"/>
      <c r="K16" s="557"/>
      <c r="L16" s="324"/>
      <c r="M16" s="54"/>
      <c r="N16" s="54"/>
      <c r="O16" s="54"/>
      <c r="P16" s="557"/>
      <c r="Q16" s="557"/>
      <c r="R16" s="54"/>
      <c r="S16" s="54"/>
      <c r="T16" s="54"/>
      <c r="U16" s="557"/>
      <c r="V16" s="557"/>
      <c r="W16" s="320"/>
    </row>
    <row r="17" spans="1:23" ht="18.75" x14ac:dyDescent="0.25">
      <c r="A17" s="345">
        <v>2021</v>
      </c>
      <c r="C17" s="532">
        <v>5.9189791061054577E-2</v>
      </c>
      <c r="D17" s="532">
        <v>5.402835069956162E-2</v>
      </c>
      <c r="E17" s="532">
        <v>6.8260563488811113E-2</v>
      </c>
      <c r="F17" s="343">
        <f>+C17+D17+E17</f>
        <v>0.18147870524942733</v>
      </c>
      <c r="H17" s="532">
        <v>6.2064316282710814E-2</v>
      </c>
      <c r="I17" s="532">
        <v>6.1173812223348292E-2</v>
      </c>
      <c r="J17" s="532">
        <v>5.8220349313444948E-2</v>
      </c>
      <c r="K17" s="343">
        <f>+H17+I17+J17</f>
        <v>0.18145847781950405</v>
      </c>
      <c r="L17" s="432"/>
      <c r="M17" s="532">
        <v>6.4038291178087736E-2</v>
      </c>
      <c r="N17" s="532">
        <v>6.7262060497877474E-2</v>
      </c>
      <c r="O17" s="532">
        <v>6.3726654571054614E-2</v>
      </c>
      <c r="P17" s="343">
        <f>+M17+N17+O17</f>
        <v>0.19502700624701982</v>
      </c>
      <c r="Q17" s="560"/>
      <c r="R17" s="532">
        <v>6.4396913078661785E-2</v>
      </c>
      <c r="S17" s="532">
        <v>6.400914832446615E-2</v>
      </c>
      <c r="T17" s="532">
        <v>6.780967946289132E-2</v>
      </c>
      <c r="U17" s="343">
        <f>+R17+S17+T17</f>
        <v>0.19621574086601926</v>
      </c>
      <c r="V17" s="560"/>
      <c r="W17" s="343">
        <f t="shared" ref="W17:W19" si="19">+C17+D17+E17+H17+I17+J17+M17+N17+O17+R17+S17+T17</f>
        <v>0.75417993018197038</v>
      </c>
    </row>
    <row r="18" spans="1:23" ht="18.75" x14ac:dyDescent="0.25">
      <c r="A18" s="345">
        <v>2020</v>
      </c>
      <c r="C18" s="532">
        <v>3.6916469819895631E-2</v>
      </c>
      <c r="D18" s="532">
        <v>3.6306059849663043E-2</v>
      </c>
      <c r="E18" s="532">
        <v>5.6272449140022843E-2</v>
      </c>
      <c r="F18" s="343">
        <f>+C18+D18+E18</f>
        <v>0.1294949788095815</v>
      </c>
      <c r="H18" s="532">
        <v>6.3895162579686804E-2</v>
      </c>
      <c r="I18" s="532">
        <v>5.7239207951726045E-2</v>
      </c>
      <c r="J18" s="532">
        <v>4.8053090706058427E-2</v>
      </c>
      <c r="K18" s="343">
        <f>+H18+I18+J18</f>
        <v>0.16918746123747128</v>
      </c>
      <c r="L18" s="432"/>
      <c r="M18" s="532">
        <v>5.0182470576254863E-2</v>
      </c>
      <c r="N18" s="532">
        <v>5.1749214793955264E-2</v>
      </c>
      <c r="O18" s="532">
        <v>4.7695187455825419E-2</v>
      </c>
      <c r="P18" s="343">
        <f>+M18+N18+O18</f>
        <v>0.14962687282603554</v>
      </c>
      <c r="Q18" s="560"/>
      <c r="R18" s="532">
        <v>5.1157370351696131E-2</v>
      </c>
      <c r="S18" s="532">
        <v>5.9004415084946242E-2</v>
      </c>
      <c r="T18" s="532">
        <v>5.8439675464179323E-2</v>
      </c>
      <c r="U18" s="343">
        <f>+R18+S18+T18</f>
        <v>0.1686014609008217</v>
      </c>
      <c r="V18" s="560"/>
      <c r="W18" s="343">
        <f t="shared" si="19"/>
        <v>0.61691077377391002</v>
      </c>
    </row>
    <row r="19" spans="1:23" ht="18.75" x14ac:dyDescent="0.25">
      <c r="A19" s="345">
        <v>2019</v>
      </c>
      <c r="C19" s="532">
        <v>2.640597673789679E-2</v>
      </c>
      <c r="D19" s="532">
        <v>2.397591627218024E-2</v>
      </c>
      <c r="E19" s="532">
        <v>2.8305176040682552E-2</v>
      </c>
      <c r="F19" s="343">
        <f>+C19+D19+E19</f>
        <v>7.8687069050759589E-2</v>
      </c>
      <c r="H19" s="532">
        <v>2.8324853854042365E-2</v>
      </c>
      <c r="I19" s="532">
        <v>3.1094342032880022E-2</v>
      </c>
      <c r="J19" s="532">
        <v>3.2873194486452845E-2</v>
      </c>
      <c r="K19" s="343">
        <f>+H19+I19+J19</f>
        <v>9.2292390373375235E-2</v>
      </c>
      <c r="L19" s="432"/>
      <c r="M19" s="532">
        <v>3.4547590658683847E-2</v>
      </c>
      <c r="N19" s="532">
        <v>3.706618470735748E-2</v>
      </c>
      <c r="O19" s="532">
        <v>3.3981473740369819E-2</v>
      </c>
      <c r="P19" s="343">
        <f>+M19+N19+O19</f>
        <v>0.10559524910641115</v>
      </c>
      <c r="Q19" s="560"/>
      <c r="R19" s="532">
        <v>3.4459772141897646E-2</v>
      </c>
      <c r="S19" s="532">
        <v>3.3364986800136033E-2</v>
      </c>
      <c r="T19" s="532">
        <v>3.6353771493117699E-2</v>
      </c>
      <c r="U19" s="343">
        <f>+R19+S19+T19</f>
        <v>0.10417853043515138</v>
      </c>
      <c r="V19" s="560"/>
      <c r="W19" s="343">
        <f t="shared" si="19"/>
        <v>0.38075323896569735</v>
      </c>
    </row>
    <row r="20" spans="1:23" ht="18.75" x14ac:dyDescent="0.25">
      <c r="A20" s="550" t="s">
        <v>286</v>
      </c>
      <c r="B20" s="542"/>
      <c r="C20" s="528"/>
      <c r="D20" s="528"/>
      <c r="E20" s="528"/>
      <c r="F20" s="533"/>
      <c r="G20" s="542"/>
      <c r="H20" s="528"/>
      <c r="I20" s="528"/>
      <c r="J20" s="528"/>
      <c r="K20" s="557"/>
      <c r="L20" s="557"/>
      <c r="M20" s="528"/>
      <c r="N20" s="528"/>
      <c r="O20" s="528"/>
      <c r="P20" s="557"/>
      <c r="Q20" s="557"/>
      <c r="R20" s="528"/>
      <c r="S20" s="528"/>
      <c r="T20" s="528"/>
      <c r="U20" s="557"/>
      <c r="V20" s="557"/>
      <c r="W20" s="533"/>
    </row>
    <row r="21" spans="1:23" ht="18.75" x14ac:dyDescent="0.25">
      <c r="A21" s="558" t="s">
        <v>292</v>
      </c>
      <c r="B21" s="545"/>
      <c r="C21" s="531">
        <f>(C18-C19)/C19*100</f>
        <v>39.803462626378092</v>
      </c>
      <c r="D21" s="531">
        <f t="shared" ref="D21:F21" si="20">(D18-D19)/D19*100</f>
        <v>51.427204856357157</v>
      </c>
      <c r="E21" s="531">
        <f t="shared" si="20"/>
        <v>98.80621501573917</v>
      </c>
      <c r="F21" s="535">
        <f t="shared" si="20"/>
        <v>64.569579693007313</v>
      </c>
      <c r="G21" s="545"/>
      <c r="H21" s="531">
        <f t="shared" ref="H21:K21" si="21">(H18-H19)/H19*100</f>
        <v>125.57984909273607</v>
      </c>
      <c r="I21" s="531">
        <f t="shared" si="21"/>
        <v>84.082389944767812</v>
      </c>
      <c r="J21" s="531">
        <f t="shared" si="21"/>
        <v>46.177125334932903</v>
      </c>
      <c r="K21" s="535">
        <f t="shared" si="21"/>
        <v>83.316804942435368</v>
      </c>
      <c r="L21" s="541"/>
      <c r="M21" s="531">
        <f t="shared" ref="M21:P21" si="22">(M18-M19)/M19*100</f>
        <v>45.256064517023127</v>
      </c>
      <c r="N21" s="531">
        <f t="shared" si="22"/>
        <v>39.613006308910087</v>
      </c>
      <c r="O21" s="531">
        <f t="shared" si="22"/>
        <v>40.356441925482997</v>
      </c>
      <c r="P21" s="535">
        <f t="shared" si="22"/>
        <v>41.698489365987058</v>
      </c>
      <c r="Q21" s="541"/>
      <c r="R21" s="531">
        <f t="shared" ref="R21:U21" si="23">(R18-R19)/R19*100</f>
        <v>48.455335517140114</v>
      </c>
      <c r="S21" s="531">
        <f t="shared" si="23"/>
        <v>76.845312238234342</v>
      </c>
      <c r="T21" s="531">
        <f t="shared" si="23"/>
        <v>60.752717156850721</v>
      </c>
      <c r="U21" s="535">
        <f t="shared" si="23"/>
        <v>61.838970272067762</v>
      </c>
      <c r="V21" s="541"/>
      <c r="W21" s="535">
        <f t="shared" ref="W21" si="24">(W18-W19)/W19*100</f>
        <v>62.023775674167922</v>
      </c>
    </row>
    <row r="22" spans="1:23" ht="18.75" x14ac:dyDescent="0.25">
      <c r="A22" s="558" t="s">
        <v>289</v>
      </c>
      <c r="B22" s="545"/>
      <c r="C22" s="531">
        <f>(C17-C18)/C18*100</f>
        <v>60.334374737952437</v>
      </c>
      <c r="D22" s="531">
        <f t="shared" ref="D22:F22" si="25">(D17-D18)/D18*100</f>
        <v>48.813589035228397</v>
      </c>
      <c r="E22" s="531">
        <f t="shared" si="25"/>
        <v>21.303701068631689</v>
      </c>
      <c r="F22" s="535">
        <f t="shared" si="25"/>
        <v>40.143430206885746</v>
      </c>
      <c r="G22" s="545"/>
      <c r="H22" s="531">
        <f t="shared" ref="H22:K22" si="26">(H17-H18)/H18*100</f>
        <v>-2.8653910923110195</v>
      </c>
      <c r="I22" s="531">
        <f t="shared" si="26"/>
        <v>6.8739670104110848</v>
      </c>
      <c r="J22" s="531">
        <f t="shared" si="26"/>
        <v>21.15838639720349</v>
      </c>
      <c r="K22" s="535">
        <f t="shared" si="26"/>
        <v>7.252911351869745</v>
      </c>
      <c r="L22" s="541"/>
      <c r="M22" s="531">
        <f t="shared" ref="M22:P22" si="27">(M17-M18)/M18*100</f>
        <v>27.610877748193435</v>
      </c>
      <c r="N22" s="531">
        <f t="shared" si="27"/>
        <v>29.976968279979076</v>
      </c>
      <c r="O22" s="531">
        <f t="shared" si="27"/>
        <v>33.612336947154894</v>
      </c>
      <c r="P22" s="535">
        <f t="shared" si="27"/>
        <v>30.342232356729788</v>
      </c>
      <c r="Q22" s="541"/>
      <c r="R22" s="531">
        <f t="shared" ref="R22:U22" si="28">(R17-R18)/R18*100</f>
        <v>25.880029868514725</v>
      </c>
      <c r="S22" s="531">
        <f t="shared" si="28"/>
        <v>8.4819639891604695</v>
      </c>
      <c r="T22" s="531">
        <f t="shared" si="28"/>
        <v>16.033634554413897</v>
      </c>
      <c r="U22" s="535">
        <f t="shared" si="28"/>
        <v>16.378434574443816</v>
      </c>
      <c r="V22" s="541"/>
      <c r="W22" s="535">
        <f t="shared" ref="W22" si="29">(W17-W18)/W18*100</f>
        <v>22.251055135303531</v>
      </c>
    </row>
    <row r="23" spans="1:23" ht="18.75" x14ac:dyDescent="0.25">
      <c r="A23" s="558" t="s">
        <v>290</v>
      </c>
      <c r="B23" s="545"/>
      <c r="C23" s="531">
        <f>(C17-C19)/C19*100</f>
        <v>124.15300766401035</v>
      </c>
      <c r="D23" s="531">
        <f t="shared" ref="D23:F23" si="30">(D17-D19)/D19*100</f>
        <v>125.34425832247275</v>
      </c>
      <c r="E23" s="531">
        <f t="shared" si="30"/>
        <v>141.15929676855339</v>
      </c>
      <c r="F23" s="535">
        <f t="shared" si="30"/>
        <v>130.63345405883493</v>
      </c>
      <c r="G23" s="542"/>
      <c r="H23" s="531">
        <f t="shared" ref="H23:K23" si="31">(H17-H19)/H19*100</f>
        <v>119.11610419078416</v>
      </c>
      <c r="I23" s="531">
        <f t="shared" si="31"/>
        <v>96.736152701547439</v>
      </c>
      <c r="J23" s="531">
        <f t="shared" si="31"/>
        <v>77.105846337622438</v>
      </c>
      <c r="K23" s="535">
        <f t="shared" si="31"/>
        <v>96.612610297990173</v>
      </c>
      <c r="L23" s="541"/>
      <c r="M23" s="531">
        <f t="shared" ref="M23:P23" si="32">(M17-M19)/M19*100</f>
        <v>85.362538912655367</v>
      </c>
      <c r="N23" s="531">
        <f t="shared" si="32"/>
        <v>81.464752924857251</v>
      </c>
      <c r="O23" s="531">
        <f t="shared" si="32"/>
        <v>87.53352211251412</v>
      </c>
      <c r="P23" s="535">
        <f t="shared" si="32"/>
        <v>84.692974255390894</v>
      </c>
      <c r="Q23" s="541"/>
      <c r="R23" s="531">
        <f t="shared" ref="R23:U23" si="33">(R17-R19)/R19*100</f>
        <v>86.875620690379733</v>
      </c>
      <c r="S23" s="531">
        <f t="shared" si="33"/>
        <v>91.845267938799779</v>
      </c>
      <c r="T23" s="531">
        <f t="shared" si="33"/>
        <v>86.527220362070778</v>
      </c>
      <c r="U23" s="535">
        <f t="shared" si="33"/>
        <v>88.345660134031959</v>
      </c>
      <c r="V23" s="541"/>
      <c r="W23" s="535">
        <f t="shared" ref="W23" si="34">(W17-W19)/W19*100</f>
        <v>98.075775331727542</v>
      </c>
    </row>
  </sheetData>
  <mergeCells count="5">
    <mergeCell ref="W4:W5"/>
    <mergeCell ref="K4:K5"/>
    <mergeCell ref="F4:F5"/>
    <mergeCell ref="P4:P5"/>
    <mergeCell ref="U4:U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L32"/>
  <sheetViews>
    <sheetView showGridLines="0" zoomScale="80" zoomScaleNormal="80" workbookViewId="0"/>
  </sheetViews>
  <sheetFormatPr defaultColWidth="9.140625" defaultRowHeight="15" x14ac:dyDescent="0.2"/>
  <cols>
    <col min="1" max="1" width="64.5703125" style="53" customWidth="1"/>
    <col min="2" max="9" width="8.42578125" style="53" customWidth="1"/>
    <col min="10" max="16384" width="9.140625" style="53"/>
  </cols>
  <sheetData>
    <row r="1" spans="1:12" ht="20.25" x14ac:dyDescent="0.3">
      <c r="A1" s="128" t="str">
        <f>+'Indice-Index'!A19</f>
        <v>1.12 Portabilità del numero mobile - Mobile number portability</v>
      </c>
      <c r="B1" s="129"/>
      <c r="C1" s="129"/>
      <c r="D1" s="129"/>
      <c r="E1" s="129"/>
      <c r="F1" s="129"/>
      <c r="G1" s="51"/>
      <c r="H1" s="51"/>
      <c r="I1" s="51"/>
      <c r="J1" s="52"/>
      <c r="K1" s="52"/>
      <c r="L1" s="52"/>
    </row>
    <row r="2" spans="1:12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2" s="40" customFormat="1" ht="15.75" x14ac:dyDescent="0.25">
      <c r="A4" s="18"/>
      <c r="B4" s="392">
        <f>+'1.8'!B4</f>
        <v>43070</v>
      </c>
      <c r="C4" s="392">
        <f>+'1.8'!C4</f>
        <v>43435</v>
      </c>
      <c r="D4" s="392">
        <f>+'1.8'!D4</f>
        <v>43800</v>
      </c>
      <c r="E4" s="392">
        <f>+'1.8'!E4</f>
        <v>44166</v>
      </c>
      <c r="F4" s="392">
        <f>+'1.8'!F4</f>
        <v>44531</v>
      </c>
      <c r="G4" s="21"/>
      <c r="H4" s="21"/>
      <c r="J4" s="18"/>
      <c r="K4" s="18"/>
      <c r="L4" s="18"/>
    </row>
    <row r="5" spans="1:12" s="40" customFormat="1" ht="15.75" x14ac:dyDescent="0.25">
      <c r="A5" s="18"/>
      <c r="B5" s="408" t="str">
        <f>+'1.8'!B5</f>
        <v>dec-17</v>
      </c>
      <c r="C5" s="408" t="str">
        <f>+'1.8'!C5</f>
        <v>dec-18</v>
      </c>
      <c r="D5" s="408" t="str">
        <f>+'1.8'!D5</f>
        <v>dec-19</v>
      </c>
      <c r="E5" s="408" t="str">
        <f>+'1.8'!E5</f>
        <v>dec-20</v>
      </c>
      <c r="F5" s="408" t="str">
        <f>+'1.8'!F5</f>
        <v>dec-21</v>
      </c>
      <c r="G5" s="21"/>
      <c r="H5" s="21"/>
      <c r="J5" s="18"/>
      <c r="K5" s="18"/>
      <c r="L5" s="18"/>
    </row>
    <row r="6" spans="1:12" s="40" customFormat="1" ht="15.75" x14ac:dyDescent="0.25">
      <c r="A6" s="18"/>
      <c r="B6" s="10"/>
      <c r="C6" s="10"/>
      <c r="D6" s="10"/>
      <c r="E6" s="10"/>
      <c r="F6" s="18"/>
      <c r="G6" s="18"/>
      <c r="H6" s="18"/>
      <c r="J6" s="18"/>
      <c r="K6" s="18"/>
      <c r="L6" s="18"/>
    </row>
    <row r="7" spans="1:12" s="40" customFormat="1" ht="15.75" x14ac:dyDescent="0.25">
      <c r="A7" s="335" t="s">
        <v>37</v>
      </c>
      <c r="B7" s="336">
        <v>117.044</v>
      </c>
      <c r="C7" s="336">
        <v>134.02679999999998</v>
      </c>
      <c r="D7" s="336">
        <v>146.42144400000001</v>
      </c>
      <c r="E7" s="336">
        <v>157.98231849999999</v>
      </c>
      <c r="F7" s="337">
        <v>167.24267600000002</v>
      </c>
      <c r="G7" s="46"/>
      <c r="H7" s="46"/>
      <c r="J7" s="18"/>
      <c r="K7" s="18"/>
      <c r="L7" s="18"/>
    </row>
    <row r="8" spans="1:12" s="40" customFormat="1" ht="15.75" x14ac:dyDescent="0.25">
      <c r="A8" s="18" t="s">
        <v>38</v>
      </c>
      <c r="B8" s="34"/>
      <c r="C8" s="34"/>
      <c r="D8" s="34"/>
      <c r="E8" s="34"/>
      <c r="F8" s="45"/>
      <c r="G8" s="45"/>
      <c r="H8" s="45"/>
      <c r="I8" s="45"/>
      <c r="J8" s="18"/>
      <c r="K8" s="18"/>
      <c r="L8" s="18"/>
    </row>
    <row r="9" spans="1:12" s="40" customFormat="1" ht="10.5" customHeight="1" x14ac:dyDescent="0.25">
      <c r="A9" s="18"/>
      <c r="B9" s="35"/>
      <c r="C9" s="35"/>
      <c r="D9" s="35"/>
      <c r="E9" s="35"/>
      <c r="F9" s="35"/>
      <c r="G9" s="18"/>
      <c r="H9" s="18"/>
      <c r="I9" s="18"/>
      <c r="J9" s="18"/>
      <c r="K9" s="18"/>
      <c r="L9" s="18"/>
    </row>
    <row r="10" spans="1:12" s="40" customFormat="1" ht="15.75" x14ac:dyDescent="0.25">
      <c r="A10" s="338" t="s">
        <v>80</v>
      </c>
      <c r="B10" s="339">
        <v>35.87032018013516</v>
      </c>
      <c r="C10" s="339">
        <v>40.810229085263238</v>
      </c>
      <c r="D10" s="339">
        <v>30.568197568678212</v>
      </c>
      <c r="E10" s="339">
        <v>29.412272318034095</v>
      </c>
      <c r="F10" s="339">
        <v>23.783735156662328</v>
      </c>
      <c r="G10" s="18"/>
      <c r="H10" s="18"/>
      <c r="I10" s="18"/>
      <c r="J10" s="18"/>
      <c r="K10" s="18"/>
      <c r="L10" s="18"/>
    </row>
    <row r="11" spans="1:12" s="40" customFormat="1" ht="15.75" x14ac:dyDescent="0.25">
      <c r="B11" s="4"/>
      <c r="C11" s="4"/>
      <c r="D11" s="4"/>
      <c r="E11" s="4"/>
      <c r="F11" s="4"/>
      <c r="G11" s="18"/>
      <c r="H11" s="18"/>
      <c r="I11" s="18"/>
      <c r="J11" s="18"/>
      <c r="K11" s="18"/>
      <c r="L11" s="18"/>
    </row>
    <row r="12" spans="1:12" s="40" customFormat="1" ht="15.75" x14ac:dyDescent="0.25">
      <c r="B12" s="4"/>
      <c r="C12" s="4"/>
      <c r="D12" s="4"/>
      <c r="E12" s="4"/>
      <c r="F12" s="4"/>
      <c r="G12" s="18"/>
      <c r="H12" s="18"/>
      <c r="I12" s="18"/>
      <c r="J12" s="18"/>
      <c r="K12" s="18"/>
      <c r="L12" s="18"/>
    </row>
    <row r="13" spans="1:12" s="40" customFormat="1" ht="15.75" x14ac:dyDescent="0.25">
      <c r="A13" s="69" t="s">
        <v>69</v>
      </c>
      <c r="B13" s="44">
        <f>+F4</f>
        <v>44531</v>
      </c>
      <c r="C13" s="33"/>
      <c r="D13" s="33"/>
      <c r="E13" s="33"/>
      <c r="F13" s="33"/>
      <c r="G13" s="18"/>
      <c r="H13" s="18"/>
      <c r="I13" s="18"/>
      <c r="J13" s="18"/>
      <c r="K13" s="18"/>
      <c r="L13" s="18"/>
    </row>
    <row r="14" spans="1:12" s="40" customFormat="1" ht="15.75" x14ac:dyDescent="0.25">
      <c r="B14" s="41" t="str">
        <f>+F5</f>
        <v>dec-21</v>
      </c>
      <c r="C14" s="33"/>
      <c r="D14" s="33"/>
      <c r="E14" s="33"/>
      <c r="F14" s="33"/>
      <c r="G14" s="18"/>
      <c r="H14" s="18"/>
      <c r="I14" s="18"/>
      <c r="J14" s="18"/>
      <c r="K14" s="18"/>
      <c r="L14" s="18"/>
    </row>
    <row r="15" spans="1:12" s="40" customFormat="1" ht="15.75" x14ac:dyDescent="0.25">
      <c r="A15" s="56" t="s">
        <v>47</v>
      </c>
      <c r="C15" s="10"/>
      <c r="D15" s="10"/>
      <c r="E15" s="10"/>
      <c r="F15" s="10"/>
      <c r="G15" s="18"/>
      <c r="H15" s="18"/>
      <c r="I15" s="18"/>
      <c r="J15" s="18"/>
      <c r="K15" s="18"/>
      <c r="L15" s="18"/>
    </row>
    <row r="16" spans="1:12" s="40" customFormat="1" ht="15.75" x14ac:dyDescent="0.25">
      <c r="A16" s="340" t="s">
        <v>57</v>
      </c>
      <c r="B16" s="337">
        <v>24.093092518296455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s="40" customFormat="1" ht="15.75" x14ac:dyDescent="0.25">
      <c r="A17" s="340" t="s">
        <v>58</v>
      </c>
      <c r="B17" s="337">
        <v>21.175154414934759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s="40" customFormat="1" ht="15.75" x14ac:dyDescent="0.25">
      <c r="A18" s="340" t="s">
        <v>4</v>
      </c>
      <c r="B18" s="337">
        <v>23.670743813076335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s="40" customFormat="1" ht="15.75" x14ac:dyDescent="0.25">
      <c r="A19" s="340" t="s">
        <v>121</v>
      </c>
      <c r="B19" s="337">
        <v>9.4382155332556117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s="40" customFormat="1" ht="15.75" x14ac:dyDescent="0.25">
      <c r="A20" s="340" t="s">
        <v>9</v>
      </c>
      <c r="B20" s="341">
        <v>21.622793720436846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s="40" customFormat="1" ht="15" customHeight="1" x14ac:dyDescent="0.25">
      <c r="A21" s="5" t="s">
        <v>68</v>
      </c>
      <c r="B21" s="57">
        <f>SUM(B16:B20)</f>
        <v>100.00000000000001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s="40" customFormat="1" ht="15.75" x14ac:dyDescent="0.25">
      <c r="A22" s="55"/>
      <c r="B22" s="55"/>
    </row>
    <row r="23" spans="1:12" s="40" customFormat="1" ht="15.75" x14ac:dyDescent="0.25">
      <c r="A23" s="56" t="s">
        <v>48</v>
      </c>
      <c r="B23" s="43"/>
    </row>
    <row r="24" spans="1:12" s="40" customFormat="1" ht="15.75" x14ac:dyDescent="0.25">
      <c r="A24" s="340" t="s">
        <v>57</v>
      </c>
      <c r="B24" s="337">
        <v>18.004823247914519</v>
      </c>
    </row>
    <row r="25" spans="1:12" s="40" customFormat="1" ht="15.75" x14ac:dyDescent="0.25">
      <c r="A25" s="340" t="s">
        <v>58</v>
      </c>
      <c r="B25" s="337">
        <v>15.84949069190904</v>
      </c>
    </row>
    <row r="26" spans="1:12" s="40" customFormat="1" ht="15.75" x14ac:dyDescent="0.25">
      <c r="A26" s="340" t="s">
        <v>4</v>
      </c>
      <c r="B26" s="337">
        <v>17.964808594052652</v>
      </c>
      <c r="G26" s="3"/>
    </row>
    <row r="27" spans="1:12" s="40" customFormat="1" ht="15.75" x14ac:dyDescent="0.25">
      <c r="A27" s="340" t="s">
        <v>121</v>
      </c>
      <c r="B27" s="337">
        <v>18.028396851849415</v>
      </c>
      <c r="G27" s="3"/>
    </row>
    <row r="28" spans="1:12" s="40" customFormat="1" ht="15.75" x14ac:dyDescent="0.25">
      <c r="A28" s="340" t="s">
        <v>9</v>
      </c>
      <c r="B28" s="341">
        <v>30.152480614274381</v>
      </c>
    </row>
    <row r="29" spans="1:12" s="40" customFormat="1" ht="15.75" x14ac:dyDescent="0.25">
      <c r="A29" s="5" t="s">
        <v>68</v>
      </c>
      <c r="B29" s="8">
        <f>SUM(B24:B28)</f>
        <v>100.00000000000001</v>
      </c>
    </row>
    <row r="30" spans="1:12" s="40" customFormat="1" ht="15.75" x14ac:dyDescent="0.25"/>
    <row r="31" spans="1:12" s="40" customFormat="1" ht="15.75" x14ac:dyDescent="0.25"/>
    <row r="32" spans="1:12" s="40" customFormat="1" ht="15.75" x14ac:dyDescent="0.25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EE6E-BE1A-4AEA-AEFB-3B84E3FCBF6C}">
  <sheetPr>
    <tabColor rgb="FF0000FF"/>
  </sheetPr>
  <dimension ref="A1:AK40"/>
  <sheetViews>
    <sheetView showGridLines="0" tabSelected="1"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ColWidth="9.140625" defaultRowHeight="15" x14ac:dyDescent="0.25"/>
  <cols>
    <col min="1" max="1" width="76.85546875" style="67" customWidth="1"/>
    <col min="2" max="3" width="9.28515625" style="67" customWidth="1"/>
    <col min="4" max="4" width="9.28515625" style="229" customWidth="1"/>
    <col min="5" max="7" width="9.28515625" style="67" customWidth="1"/>
    <col min="8" max="8" width="9.28515625" style="229" customWidth="1"/>
    <col min="9" max="11" width="9.28515625" style="67" customWidth="1"/>
    <col min="12" max="12" width="9.28515625" style="229" customWidth="1"/>
    <col min="13" max="15" width="9.28515625" style="67" customWidth="1"/>
    <col min="16" max="16" width="9.28515625" style="229" customWidth="1"/>
    <col min="17" max="18" width="9.28515625" style="67" customWidth="1"/>
    <col min="19" max="21" width="10.140625" style="67" customWidth="1"/>
    <col min="22" max="16384" width="9.140625" style="67"/>
  </cols>
  <sheetData>
    <row r="1" spans="1:37" ht="23.25" x14ac:dyDescent="0.25">
      <c r="A1" s="253"/>
      <c r="B1" s="245" t="s">
        <v>210</v>
      </c>
      <c r="C1" s="254" t="s">
        <v>219</v>
      </c>
      <c r="D1" s="254" t="s">
        <v>220</v>
      </c>
      <c r="E1" s="254" t="s">
        <v>221</v>
      </c>
      <c r="F1" s="245" t="s">
        <v>211</v>
      </c>
      <c r="G1" s="246" t="s">
        <v>222</v>
      </c>
      <c r="H1" s="246" t="s">
        <v>223</v>
      </c>
      <c r="I1" s="246" t="s">
        <v>224</v>
      </c>
      <c r="J1" s="247" t="s">
        <v>212</v>
      </c>
      <c r="K1" s="246" t="s">
        <v>225</v>
      </c>
      <c r="L1" s="246" t="s">
        <v>226</v>
      </c>
      <c r="M1" s="246" t="s">
        <v>227</v>
      </c>
      <c r="N1" s="247" t="s">
        <v>213</v>
      </c>
      <c r="O1" s="246" t="s">
        <v>228</v>
      </c>
      <c r="P1" s="246" t="s">
        <v>259</v>
      </c>
      <c r="Q1" s="246" t="s">
        <v>361</v>
      </c>
      <c r="R1" s="247" t="s">
        <v>448</v>
      </c>
    </row>
    <row r="2" spans="1:37" ht="18.75" customHeight="1" thickBot="1" x14ac:dyDescent="0.3">
      <c r="A2" s="210" t="s">
        <v>229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37" s="54" customFormat="1" ht="20.25" customHeight="1" x14ac:dyDescent="0.25">
      <c r="A3" s="641" t="s">
        <v>524</v>
      </c>
      <c r="B3" s="642">
        <v>20.651575885322742</v>
      </c>
      <c r="C3" s="643">
        <v>20.682008199999999</v>
      </c>
      <c r="D3" s="643">
        <v>20.579824200000004</v>
      </c>
      <c r="E3" s="643">
        <v>20.533255600000004</v>
      </c>
      <c r="F3" s="642">
        <v>20.342188199999999</v>
      </c>
      <c r="G3" s="643">
        <v>20.192511</v>
      </c>
      <c r="H3" s="643">
        <v>19.961343880000001</v>
      </c>
      <c r="I3" s="643">
        <v>19.854769879999999</v>
      </c>
      <c r="J3" s="642">
        <v>19.638985420000001</v>
      </c>
      <c r="K3" s="643">
        <v>19.497019872202564</v>
      </c>
      <c r="L3" s="643">
        <v>19.603674986857349</v>
      </c>
      <c r="M3" s="643">
        <v>19.487451564000004</v>
      </c>
      <c r="N3" s="642">
        <v>19.767021399207145</v>
      </c>
      <c r="O3" s="643">
        <v>19.913088338000001</v>
      </c>
      <c r="P3" s="643">
        <v>19.911434067999995</v>
      </c>
      <c r="Q3" s="643">
        <v>19.938198809791118</v>
      </c>
      <c r="R3" s="642">
        <v>19.994902971835881</v>
      </c>
    </row>
    <row r="4" spans="1:37" s="54" customFormat="1" ht="20.25" customHeight="1" x14ac:dyDescent="0.25">
      <c r="A4" s="644" t="s">
        <v>255</v>
      </c>
      <c r="B4" s="645">
        <v>100</v>
      </c>
      <c r="C4" s="646">
        <v>100.00000000000001</v>
      </c>
      <c r="D4" s="646">
        <v>99.999999999999986</v>
      </c>
      <c r="E4" s="646">
        <v>99.999999999999986</v>
      </c>
      <c r="F4" s="645">
        <v>99.999999999999986</v>
      </c>
      <c r="G4" s="646">
        <v>99.999999999999986</v>
      </c>
      <c r="H4" s="646">
        <v>99.999999999999986</v>
      </c>
      <c r="I4" s="646">
        <v>100</v>
      </c>
      <c r="J4" s="645">
        <v>100</v>
      </c>
      <c r="K4" s="646">
        <v>100</v>
      </c>
      <c r="L4" s="646">
        <v>100</v>
      </c>
      <c r="M4" s="646">
        <v>99.999999999999986</v>
      </c>
      <c r="N4" s="645">
        <v>100.00000000000001</v>
      </c>
      <c r="O4" s="646">
        <v>100</v>
      </c>
      <c r="P4" s="646">
        <v>100</v>
      </c>
      <c r="Q4" s="646">
        <v>100.00000000000001</v>
      </c>
      <c r="R4" s="645">
        <v>100.00000000000001</v>
      </c>
    </row>
    <row r="5" spans="1:37" s="54" customFormat="1" ht="20.25" customHeight="1" x14ac:dyDescent="0.25">
      <c r="A5" s="647" t="s">
        <v>230</v>
      </c>
      <c r="B5" s="648">
        <v>72.141622909215428</v>
      </c>
      <c r="C5" s="649">
        <v>68.39573248017571</v>
      </c>
      <c r="D5" s="649">
        <v>64.893489226210193</v>
      </c>
      <c r="E5" s="649">
        <v>61.718683324625822</v>
      </c>
      <c r="F5" s="648">
        <v>57.785990791295497</v>
      </c>
      <c r="G5" s="649">
        <v>54.328869747799068</v>
      </c>
      <c r="H5" s="649">
        <v>51.502178720043169</v>
      </c>
      <c r="I5" s="649">
        <v>49.477123428639807</v>
      </c>
      <c r="J5" s="648">
        <v>46.947588191651093</v>
      </c>
      <c r="K5" s="649">
        <v>44.200652491956724</v>
      </c>
      <c r="L5" s="649">
        <v>41.292563794425988</v>
      </c>
      <c r="M5" s="649">
        <v>39.026329199706531</v>
      </c>
      <c r="N5" s="648">
        <v>35.926257459734643</v>
      </c>
      <c r="O5" s="649">
        <v>33.127478209452619</v>
      </c>
      <c r="P5" s="649">
        <v>30.928083728017299</v>
      </c>
      <c r="Q5" s="649">
        <v>29.123257599119274</v>
      </c>
      <c r="R5" s="648">
        <v>27.083772337519747</v>
      </c>
    </row>
    <row r="6" spans="1:37" s="54" customFormat="1" ht="20.25" customHeight="1" x14ac:dyDescent="0.25">
      <c r="A6" s="647" t="s">
        <v>231</v>
      </c>
      <c r="B6" s="648">
        <v>19.920445891607603</v>
      </c>
      <c r="C6" s="649">
        <v>23.139261689297655</v>
      </c>
      <c r="D6" s="649">
        <v>26.092234548825733</v>
      </c>
      <c r="E6" s="649">
        <v>28.690594004001973</v>
      </c>
      <c r="F6" s="648">
        <v>31.805545875344915</v>
      </c>
      <c r="G6" s="649">
        <v>34.639456182542133</v>
      </c>
      <c r="H6" s="649">
        <v>36.845890959121135</v>
      </c>
      <c r="I6" s="649">
        <v>38.29001316030363</v>
      </c>
      <c r="J6" s="648">
        <v>39.950958932989522</v>
      </c>
      <c r="K6" s="649">
        <v>41.743687257577626</v>
      </c>
      <c r="L6" s="649">
        <v>43.860497033861719</v>
      </c>
      <c r="M6" s="649">
        <v>45.278555130832395</v>
      </c>
      <c r="N6" s="648">
        <v>46.918925274226375</v>
      </c>
      <c r="O6" s="649">
        <v>48.159171682573785</v>
      </c>
      <c r="P6" s="649">
        <v>49.361763529608162</v>
      </c>
      <c r="Q6" s="649">
        <v>50.150451859677659</v>
      </c>
      <c r="R6" s="648">
        <v>51.123389437790493</v>
      </c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</row>
    <row r="7" spans="1:37" s="54" customFormat="1" ht="20.25" customHeight="1" x14ac:dyDescent="0.25">
      <c r="A7" s="647" t="s">
        <v>232</v>
      </c>
      <c r="B7" s="648">
        <v>2.839167764138784</v>
      </c>
      <c r="C7" s="649">
        <v>3.1368820364359005</v>
      </c>
      <c r="D7" s="649">
        <v>3.465652539442003</v>
      </c>
      <c r="E7" s="649">
        <v>3.8430369512372895</v>
      </c>
      <c r="F7" s="648">
        <v>4.348569540812723</v>
      </c>
      <c r="G7" s="649">
        <v>4.8702016306936766</v>
      </c>
      <c r="H7" s="649">
        <v>5.2998429682881643</v>
      </c>
      <c r="I7" s="649">
        <v>5.7109394208702851</v>
      </c>
      <c r="J7" s="648">
        <v>6.3658757988934838</v>
      </c>
      <c r="K7" s="649">
        <v>7.0069112159561717</v>
      </c>
      <c r="L7" s="649">
        <v>7.5973137777349233</v>
      </c>
      <c r="M7" s="649">
        <v>8.2942557095866327</v>
      </c>
      <c r="N7" s="648">
        <v>9.3644528560436289</v>
      </c>
      <c r="O7" s="649">
        <v>10.639499519303545</v>
      </c>
      <c r="P7" s="649">
        <v>11.447432968493109</v>
      </c>
      <c r="Q7" s="649">
        <v>12.283371418672587</v>
      </c>
      <c r="R7" s="648">
        <v>13.267500530372939</v>
      </c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</row>
    <row r="8" spans="1:37" s="54" customFormat="1" ht="20.25" customHeight="1" thickBot="1" x14ac:dyDescent="0.3">
      <c r="A8" s="650" t="s">
        <v>233</v>
      </c>
      <c r="B8" s="651">
        <v>5.0987634350381876</v>
      </c>
      <c r="C8" s="652">
        <v>5.3281237940907493</v>
      </c>
      <c r="D8" s="652">
        <v>5.5486236855220552</v>
      </c>
      <c r="E8" s="652">
        <v>5.7476857201348999</v>
      </c>
      <c r="F8" s="651">
        <v>6.0598937925468599</v>
      </c>
      <c r="G8" s="652">
        <v>6.1614724389651192</v>
      </c>
      <c r="H8" s="652">
        <v>6.3520873525475281</v>
      </c>
      <c r="I8" s="652">
        <v>6.5219239901862816</v>
      </c>
      <c r="J8" s="651">
        <v>6.7355770764658986</v>
      </c>
      <c r="K8" s="652">
        <v>7.0487490345094823</v>
      </c>
      <c r="L8" s="652">
        <v>7.2496253939773689</v>
      </c>
      <c r="M8" s="652">
        <v>7.4008599598744329</v>
      </c>
      <c r="N8" s="651">
        <v>7.7903644099953597</v>
      </c>
      <c r="O8" s="652">
        <v>8.0738505886700498</v>
      </c>
      <c r="P8" s="652">
        <v>8.2627197738814342</v>
      </c>
      <c r="Q8" s="652">
        <v>8.4429191225304852</v>
      </c>
      <c r="R8" s="651">
        <v>8.5253376943168284</v>
      </c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</row>
    <row r="9" spans="1:37" s="54" customFormat="1" ht="20.25" customHeight="1" x14ac:dyDescent="0.25">
      <c r="A9" s="653" t="s">
        <v>234</v>
      </c>
      <c r="B9" s="642">
        <v>16.584179798818006</v>
      </c>
      <c r="C9" s="643">
        <v>16.812880314014087</v>
      </c>
      <c r="D9" s="643">
        <v>16.94446052</v>
      </c>
      <c r="E9" s="643">
        <v>17.079043343482851</v>
      </c>
      <c r="F9" s="642">
        <v>17.153118518348837</v>
      </c>
      <c r="G9" s="643">
        <v>17.141450177084376</v>
      </c>
      <c r="H9" s="643">
        <v>17.268656441815075</v>
      </c>
      <c r="I9" s="643">
        <v>17.492455120609137</v>
      </c>
      <c r="J9" s="642">
        <v>17.595968932696461</v>
      </c>
      <c r="K9" s="643">
        <v>17.677901819431899</v>
      </c>
      <c r="L9" s="643">
        <v>17.803012634584672</v>
      </c>
      <c r="M9" s="643">
        <v>17.854836775113288</v>
      </c>
      <c r="N9" s="642">
        <v>18.178068070740455</v>
      </c>
      <c r="O9" s="643">
        <v>18.429325265511547</v>
      </c>
      <c r="P9" s="643">
        <v>18.520270869764399</v>
      </c>
      <c r="Q9" s="643">
        <v>18.624858925679263</v>
      </c>
      <c r="R9" s="642">
        <v>18.686503757241233</v>
      </c>
    </row>
    <row r="10" spans="1:37" s="54" customFormat="1" ht="20.25" customHeight="1" x14ac:dyDescent="0.25">
      <c r="A10" s="654" t="s">
        <v>235</v>
      </c>
      <c r="B10" s="655">
        <v>10.823242414501305</v>
      </c>
      <c r="C10" s="656">
        <v>10.26862032</v>
      </c>
      <c r="D10" s="656">
        <v>9.7044393199999988</v>
      </c>
      <c r="E10" s="656">
        <v>9.2041013199999995</v>
      </c>
      <c r="F10" s="655">
        <v>8.5511543200000002</v>
      </c>
      <c r="G10" s="656">
        <v>7.9057311768201242</v>
      </c>
      <c r="H10" s="656">
        <v>7.5745246653201246</v>
      </c>
      <c r="I10" s="656">
        <v>7.4477732400000001</v>
      </c>
      <c r="J10" s="655">
        <v>7.1615175852705582</v>
      </c>
      <c r="K10" s="656">
        <v>6.7833006035333092</v>
      </c>
      <c r="L10" s="656">
        <v>6.2785406488695052</v>
      </c>
      <c r="M10" s="656">
        <v>5.9574981175333077</v>
      </c>
      <c r="N10" s="655">
        <v>5.4990316715333076</v>
      </c>
      <c r="O10" s="656">
        <v>5.1000883475333074</v>
      </c>
      <c r="P10" s="656">
        <v>4.7531589999999992</v>
      </c>
      <c r="Q10" s="656">
        <v>4.4821521158881472</v>
      </c>
      <c r="R10" s="655">
        <v>4.0976854495333086</v>
      </c>
      <c r="S10" s="415"/>
    </row>
    <row r="11" spans="1:37" s="54" customFormat="1" ht="20.25" customHeight="1" x14ac:dyDescent="0.25">
      <c r="A11" s="445" t="s">
        <v>231</v>
      </c>
      <c r="B11" s="655">
        <v>4.1138860000000008</v>
      </c>
      <c r="C11" s="656">
        <v>4.7856639999999997</v>
      </c>
      <c r="D11" s="656">
        <v>5.3697359999999996</v>
      </c>
      <c r="E11" s="656">
        <v>5.8911130000000007</v>
      </c>
      <c r="F11" s="655">
        <v>6.4699440000000008</v>
      </c>
      <c r="G11" s="656">
        <v>6.9945760000000003</v>
      </c>
      <c r="H11" s="656">
        <v>7.3549350000000002</v>
      </c>
      <c r="I11" s="656">
        <v>7.6023940000000003</v>
      </c>
      <c r="J11" s="655">
        <v>7.8459629999999994</v>
      </c>
      <c r="K11" s="656">
        <v>8.138774999999999</v>
      </c>
      <c r="L11" s="656">
        <v>8.5982692861384606</v>
      </c>
      <c r="M11" s="656">
        <v>8.823636500000001</v>
      </c>
      <c r="N11" s="655">
        <v>9.2744739992343366</v>
      </c>
      <c r="O11" s="656">
        <v>9.5899783999999997</v>
      </c>
      <c r="P11" s="656">
        <v>9.8286349999999967</v>
      </c>
      <c r="Q11" s="656">
        <v>9.9990967957911181</v>
      </c>
      <c r="R11" s="655">
        <v>10.222072114000001</v>
      </c>
    </row>
    <row r="12" spans="1:37" s="54" customFormat="1" ht="20.25" customHeight="1" x14ac:dyDescent="0.25">
      <c r="A12" s="445" t="s">
        <v>232</v>
      </c>
      <c r="B12" s="655">
        <v>0.58633288532274197</v>
      </c>
      <c r="C12" s="656">
        <v>0.64877019999999996</v>
      </c>
      <c r="D12" s="656">
        <v>0.7132252</v>
      </c>
      <c r="E12" s="656">
        <v>0.78910060000000015</v>
      </c>
      <c r="F12" s="655">
        <v>0.8845942</v>
      </c>
      <c r="G12" s="656">
        <v>0.98341600000000007</v>
      </c>
      <c r="H12" s="656">
        <v>1.0579198799999998</v>
      </c>
      <c r="I12" s="656">
        <v>1.1338938799999998</v>
      </c>
      <c r="J12" s="655">
        <v>1.2501934199999998</v>
      </c>
      <c r="K12" s="656">
        <v>1.3661388722025649</v>
      </c>
      <c r="L12" s="656">
        <v>1.4893527007188885</v>
      </c>
      <c r="M12" s="656">
        <v>1.6163390639999997</v>
      </c>
      <c r="N12" s="655">
        <v>1.8510733999728086</v>
      </c>
      <c r="O12" s="656">
        <v>2.1186529380000003</v>
      </c>
      <c r="P12" s="656">
        <v>2.279348068</v>
      </c>
      <c r="Q12" s="656">
        <v>2.4490830139999997</v>
      </c>
      <c r="R12" s="655">
        <v>2.6528238578358798</v>
      </c>
    </row>
    <row r="13" spans="1:37" s="54" customFormat="1" ht="20.100000000000001" customHeight="1" x14ac:dyDescent="0.25">
      <c r="A13" s="445" t="s">
        <v>233</v>
      </c>
      <c r="B13" s="655">
        <v>1.052975</v>
      </c>
      <c r="C13" s="656">
        <v>1.101963</v>
      </c>
      <c r="D13" s="656">
        <v>1.1418969999999999</v>
      </c>
      <c r="E13" s="656">
        <v>1.1801869999999999</v>
      </c>
      <c r="F13" s="655">
        <v>1.232715</v>
      </c>
      <c r="G13" s="656">
        <v>1.244156</v>
      </c>
      <c r="H13" s="656">
        <v>1.267962</v>
      </c>
      <c r="I13" s="656">
        <v>1.294913</v>
      </c>
      <c r="J13" s="655">
        <v>1.3227990000000001</v>
      </c>
      <c r="K13" s="656">
        <v>1.374296</v>
      </c>
      <c r="L13" s="656">
        <v>1.4211929999999999</v>
      </c>
      <c r="M13" s="656">
        <v>1.442239</v>
      </c>
      <c r="N13" s="655">
        <v>1.5399229999999999</v>
      </c>
      <c r="O13" s="656">
        <v>1.607753</v>
      </c>
      <c r="P13" s="656">
        <v>1.6452260000000001</v>
      </c>
      <c r="Q13" s="656">
        <v>1.6833659999999999</v>
      </c>
      <c r="R13" s="655">
        <v>1.7046330000000001</v>
      </c>
    </row>
    <row r="14" spans="1:37" s="471" customFormat="1" ht="20.25" customHeight="1" thickBot="1" x14ac:dyDescent="0.3">
      <c r="A14" s="657" t="s">
        <v>236</v>
      </c>
      <c r="B14" s="658">
        <v>7.7434989939608838E-3</v>
      </c>
      <c r="C14" s="659">
        <v>7.8627940140847848E-3</v>
      </c>
      <c r="D14" s="659">
        <v>1.5163000000005013E-2</v>
      </c>
      <c r="E14" s="659">
        <v>1.4541423482851768E-2</v>
      </c>
      <c r="F14" s="658">
        <v>1.4710998348834209E-2</v>
      </c>
      <c r="G14" s="659">
        <v>1.3570690571833438E-2</v>
      </c>
      <c r="H14" s="659">
        <v>1.3314896494948698E-2</v>
      </c>
      <c r="I14" s="659">
        <v>1.3481000609134071E-2</v>
      </c>
      <c r="J14" s="658">
        <v>1.5495502155349413E-2</v>
      </c>
      <c r="K14" s="659">
        <v>1.5391343696025843E-2</v>
      </c>
      <c r="L14" s="659">
        <v>1.565699992420241E-2</v>
      </c>
      <c r="M14" s="659">
        <v>1.5115093579975564E-2</v>
      </c>
      <c r="N14" s="658">
        <v>1.3574000000007119E-2</v>
      </c>
      <c r="O14" s="659">
        <v>1.2852579978239874E-2</v>
      </c>
      <c r="P14" s="659">
        <v>1.3902801764397737E-2</v>
      </c>
      <c r="Q14" s="659">
        <v>1.1160555645161366E-2</v>
      </c>
      <c r="R14" s="658">
        <v>9.2896156625336054E-3</v>
      </c>
    </row>
    <row r="15" spans="1:37" s="54" customFormat="1" ht="20.25" customHeight="1" x14ac:dyDescent="0.25">
      <c r="A15" s="660" t="s">
        <v>244</v>
      </c>
      <c r="B15" s="661"/>
      <c r="C15" s="661"/>
      <c r="D15" s="643">
        <v>14.056363106462657</v>
      </c>
      <c r="E15" s="643"/>
      <c r="F15" s="642">
        <v>14.252817893693658</v>
      </c>
      <c r="G15" s="643"/>
      <c r="H15" s="643">
        <v>14.325407420346608</v>
      </c>
      <c r="I15" s="643"/>
      <c r="J15" s="642">
        <v>14.643424380509051</v>
      </c>
      <c r="K15" s="643"/>
      <c r="L15" s="643">
        <v>14.870041480078607</v>
      </c>
      <c r="M15" s="643"/>
      <c r="N15" s="642">
        <v>15.345142918856336</v>
      </c>
      <c r="O15" s="662"/>
      <c r="P15" s="643">
        <v>15.681080367432738</v>
      </c>
      <c r="Q15" s="643"/>
      <c r="R15" s="642">
        <v>15.862552832457411</v>
      </c>
    </row>
    <row r="16" spans="1:37" s="54" customFormat="1" ht="20.25" customHeight="1" x14ac:dyDescent="0.25">
      <c r="A16" s="663" t="s">
        <v>243</v>
      </c>
      <c r="B16" s="664"/>
      <c r="C16" s="664"/>
      <c r="D16" s="665">
        <v>100</v>
      </c>
      <c r="E16" s="666"/>
      <c r="F16" s="693">
        <v>100.00000000000001</v>
      </c>
      <c r="G16" s="666"/>
      <c r="H16" s="665">
        <v>100</v>
      </c>
      <c r="I16" s="666"/>
      <c r="J16" s="693">
        <v>100</v>
      </c>
      <c r="K16" s="666"/>
      <c r="L16" s="665">
        <v>100</v>
      </c>
      <c r="M16" s="666"/>
      <c r="N16" s="693">
        <v>100</v>
      </c>
      <c r="O16" s="667"/>
      <c r="P16" s="665">
        <v>100</v>
      </c>
      <c r="Q16" s="665"/>
      <c r="R16" s="693">
        <v>100</v>
      </c>
    </row>
    <row r="17" spans="1:18" s="471" customFormat="1" ht="20.25" customHeight="1" x14ac:dyDescent="0.25">
      <c r="A17" s="668" t="s">
        <v>240</v>
      </c>
      <c r="B17" s="669"/>
      <c r="C17" s="669"/>
      <c r="D17" s="670">
        <v>59.38649098274675</v>
      </c>
      <c r="E17" s="670"/>
      <c r="F17" s="694">
        <v>51.507916937537992</v>
      </c>
      <c r="G17" s="671"/>
      <c r="H17" s="670">
        <v>46.200882360633081</v>
      </c>
      <c r="I17" s="670"/>
      <c r="J17" s="694">
        <v>42.45118365808414</v>
      </c>
      <c r="K17" s="670"/>
      <c r="L17" s="670">
        <v>35.179435832641673</v>
      </c>
      <c r="M17" s="670"/>
      <c r="N17" s="694">
        <v>30.057259108305523</v>
      </c>
      <c r="O17" s="672"/>
      <c r="P17" s="670">
        <v>25.460011150910006</v>
      </c>
      <c r="Q17" s="670"/>
      <c r="R17" s="694">
        <v>21.303303022456436</v>
      </c>
    </row>
    <row r="18" spans="1:18" s="471" customFormat="1" ht="20.25" customHeight="1" x14ac:dyDescent="0.25">
      <c r="A18" s="668" t="s">
        <v>241</v>
      </c>
      <c r="B18" s="669"/>
      <c r="C18" s="669"/>
      <c r="D18" s="670">
        <v>13.312773763667153</v>
      </c>
      <c r="E18" s="670"/>
      <c r="F18" s="694">
        <v>16.368059336740608</v>
      </c>
      <c r="G18" s="671"/>
      <c r="H18" s="670">
        <v>16.345046944186258</v>
      </c>
      <c r="I18" s="670"/>
      <c r="J18" s="694">
        <v>16.18350486983018</v>
      </c>
      <c r="K18" s="670"/>
      <c r="L18" s="670">
        <v>16.569545786644525</v>
      </c>
      <c r="M18" s="670"/>
      <c r="N18" s="694">
        <v>16.137296757286528</v>
      </c>
      <c r="O18" s="672"/>
      <c r="P18" s="670">
        <v>16.366496287274273</v>
      </c>
      <c r="Q18" s="670"/>
      <c r="R18" s="694">
        <v>16.034772509190319</v>
      </c>
    </row>
    <row r="19" spans="1:18" s="471" customFormat="1" ht="20.25" customHeight="1" thickBot="1" x14ac:dyDescent="0.3">
      <c r="A19" s="673" t="s">
        <v>242</v>
      </c>
      <c r="B19" s="674"/>
      <c r="C19" s="674"/>
      <c r="D19" s="675">
        <v>27.300735253586094</v>
      </c>
      <c r="E19" s="675"/>
      <c r="F19" s="695">
        <v>32.124023725721415</v>
      </c>
      <c r="G19" s="676"/>
      <c r="H19" s="675">
        <v>37.454070695180661</v>
      </c>
      <c r="I19" s="675"/>
      <c r="J19" s="695">
        <v>41.365311472085686</v>
      </c>
      <c r="K19" s="675"/>
      <c r="L19" s="675">
        <v>48.251018380713795</v>
      </c>
      <c r="M19" s="675"/>
      <c r="N19" s="695">
        <v>53.805444134407942</v>
      </c>
      <c r="O19" s="677"/>
      <c r="P19" s="675">
        <v>58.173492561815721</v>
      </c>
      <c r="Q19" s="675"/>
      <c r="R19" s="695">
        <v>62.661924468353249</v>
      </c>
    </row>
    <row r="20" spans="1:18" s="54" customFormat="1" ht="20.25" customHeight="1" x14ac:dyDescent="0.25">
      <c r="A20" s="660" t="s">
        <v>245</v>
      </c>
      <c r="B20" s="661"/>
      <c r="C20" s="661"/>
      <c r="D20" s="643">
        <v>2.8880974135373387</v>
      </c>
      <c r="E20" s="643"/>
      <c r="F20" s="642">
        <v>2.9003006246551819</v>
      </c>
      <c r="G20" s="643"/>
      <c r="H20" s="643">
        <v>2.9432490214684668</v>
      </c>
      <c r="I20" s="643"/>
      <c r="J20" s="642">
        <v>2.9525445521874087</v>
      </c>
      <c r="K20" s="643"/>
      <c r="L20" s="643">
        <v>2.9329711545060664</v>
      </c>
      <c r="M20" s="643"/>
      <c r="N20" s="642">
        <v>2.8329331518841183</v>
      </c>
      <c r="O20" s="661"/>
      <c r="P20" s="643">
        <v>2.8391905023316575</v>
      </c>
      <c r="Q20" s="643"/>
      <c r="R20" s="642">
        <v>2.8239509247838286</v>
      </c>
    </row>
    <row r="21" spans="1:18" s="54" customFormat="1" ht="20.25" customHeight="1" x14ac:dyDescent="0.25">
      <c r="A21" s="240" t="s">
        <v>243</v>
      </c>
      <c r="B21" s="664"/>
      <c r="C21" s="664"/>
      <c r="D21" s="665">
        <v>100</v>
      </c>
      <c r="E21" s="666"/>
      <c r="F21" s="693">
        <v>100.00000000000001</v>
      </c>
      <c r="G21" s="666"/>
      <c r="H21" s="665">
        <v>100</v>
      </c>
      <c r="I21" s="666"/>
      <c r="J21" s="693">
        <v>100</v>
      </c>
      <c r="K21" s="666"/>
      <c r="L21" s="665">
        <v>100</v>
      </c>
      <c r="M21" s="666"/>
      <c r="N21" s="693">
        <v>100</v>
      </c>
      <c r="O21" s="664"/>
      <c r="P21" s="665">
        <v>100</v>
      </c>
      <c r="Q21" s="665"/>
      <c r="R21" s="693">
        <v>100</v>
      </c>
    </row>
    <row r="22" spans="1:18" s="471" customFormat="1" ht="20.25" customHeight="1" x14ac:dyDescent="0.25">
      <c r="A22" s="668" t="s">
        <v>240</v>
      </c>
      <c r="B22" s="669"/>
      <c r="C22" s="669"/>
      <c r="D22" s="670">
        <v>69.968775149550993</v>
      </c>
      <c r="E22" s="670"/>
      <c r="F22" s="694">
        <v>65.153439244982408</v>
      </c>
      <c r="G22" s="670"/>
      <c r="H22" s="670">
        <v>57.330854424864533</v>
      </c>
      <c r="I22" s="670"/>
      <c r="J22" s="694">
        <v>52.461357575327675</v>
      </c>
      <c r="K22" s="670"/>
      <c r="L22" s="670">
        <v>48.90139999401201</v>
      </c>
      <c r="M22" s="670"/>
      <c r="N22" s="694">
        <v>42.636173856398436</v>
      </c>
      <c r="O22" s="672"/>
      <c r="P22" s="670">
        <v>36.507800050106773</v>
      </c>
      <c r="Q22" s="670"/>
      <c r="R22" s="694">
        <v>32.758952870559426</v>
      </c>
    </row>
    <row r="23" spans="1:18" s="471" customFormat="1" ht="20.25" customHeight="1" x14ac:dyDescent="0.25">
      <c r="A23" s="668" t="s">
        <v>241</v>
      </c>
      <c r="B23" s="669"/>
      <c r="C23" s="669"/>
      <c r="D23" s="670">
        <v>12.982141301729468</v>
      </c>
      <c r="E23" s="670"/>
      <c r="F23" s="694">
        <v>14.0080175671769</v>
      </c>
      <c r="G23" s="670"/>
      <c r="H23" s="670">
        <v>15.412573957879941</v>
      </c>
      <c r="I23" s="670"/>
      <c r="J23" s="694">
        <v>11.556835002459916</v>
      </c>
      <c r="K23" s="670"/>
      <c r="L23" s="670">
        <v>11.766704052074321</v>
      </c>
      <c r="M23" s="670"/>
      <c r="N23" s="694">
        <v>11.634288766536404</v>
      </c>
      <c r="O23" s="672"/>
      <c r="P23" s="670">
        <v>12.041972959022464</v>
      </c>
      <c r="Q23" s="670"/>
      <c r="R23" s="694">
        <v>11.849346822163472</v>
      </c>
    </row>
    <row r="24" spans="1:18" s="471" customFormat="1" ht="20.25" customHeight="1" thickBot="1" x14ac:dyDescent="0.3">
      <c r="A24" s="678" t="s">
        <v>242</v>
      </c>
      <c r="B24" s="674"/>
      <c r="C24" s="674"/>
      <c r="D24" s="679">
        <v>17.04908354871953</v>
      </c>
      <c r="E24" s="679"/>
      <c r="F24" s="696">
        <v>20.838543187840681</v>
      </c>
      <c r="G24" s="679"/>
      <c r="H24" s="679">
        <v>27.256571617255531</v>
      </c>
      <c r="I24" s="679"/>
      <c r="J24" s="696">
        <v>35.981807422212405</v>
      </c>
      <c r="K24" s="679"/>
      <c r="L24" s="679">
        <v>39.331895953913666</v>
      </c>
      <c r="M24" s="679"/>
      <c r="N24" s="696">
        <v>45.729537377065164</v>
      </c>
      <c r="O24" s="680"/>
      <c r="P24" s="679">
        <v>51.450226990870753</v>
      </c>
      <c r="Q24" s="679"/>
      <c r="R24" s="696">
        <v>55.391700307277105</v>
      </c>
    </row>
    <row r="25" spans="1:18" ht="6.95" customHeight="1" x14ac:dyDescent="0.25">
      <c r="B25" s="327"/>
      <c r="C25" s="327"/>
      <c r="D25" s="327"/>
      <c r="E25" s="327"/>
      <c r="F25" s="610"/>
      <c r="G25" s="610"/>
      <c r="H25" s="610"/>
      <c r="I25" s="610"/>
      <c r="J25" s="610"/>
      <c r="K25" s="610"/>
      <c r="L25" s="610"/>
      <c r="M25" s="610"/>
      <c r="N25" s="610"/>
      <c r="O25" s="610"/>
      <c r="P25" s="610"/>
      <c r="Q25" s="610"/>
      <c r="R25" s="610"/>
    </row>
    <row r="26" spans="1:18" ht="18.75" customHeight="1" thickBot="1" x14ac:dyDescent="0.3">
      <c r="A26" s="210" t="s">
        <v>237</v>
      </c>
      <c r="B26" s="611"/>
      <c r="C26" s="611"/>
      <c r="D26" s="611"/>
      <c r="E26" s="611"/>
      <c r="F26" s="611"/>
      <c r="G26" s="611"/>
      <c r="H26" s="611"/>
      <c r="I26" s="611"/>
      <c r="J26" s="611"/>
      <c r="K26" s="611"/>
      <c r="L26" s="611"/>
      <c r="M26" s="611"/>
      <c r="N26" s="611"/>
      <c r="O26" s="611"/>
      <c r="P26" s="611"/>
      <c r="Q26" s="611"/>
      <c r="R26" s="611"/>
    </row>
    <row r="27" spans="1:18" s="54" customFormat="1" ht="20.25" customHeight="1" x14ac:dyDescent="0.25">
      <c r="A27" s="660" t="s">
        <v>525</v>
      </c>
      <c r="B27" s="681">
        <v>100.16260807</v>
      </c>
      <c r="C27" s="682">
        <v>100.59600841</v>
      </c>
      <c r="D27" s="682">
        <v>101.362051752</v>
      </c>
      <c r="E27" s="682">
        <v>103.57522093000001</v>
      </c>
      <c r="F27" s="681">
        <v>103.64219533000001</v>
      </c>
      <c r="G27" s="682">
        <v>104.10908071</v>
      </c>
      <c r="H27" s="682">
        <v>104.51291424999998</v>
      </c>
      <c r="I27" s="682">
        <v>104.32772797999999</v>
      </c>
      <c r="J27" s="681">
        <v>103.85176638999999</v>
      </c>
      <c r="K27" s="682">
        <v>103.12985693</v>
      </c>
      <c r="L27" s="682">
        <v>103.66262209</v>
      </c>
      <c r="M27" s="682">
        <v>104.15249742</v>
      </c>
      <c r="N27" s="681">
        <v>103.97316253</v>
      </c>
      <c r="O27" s="682">
        <v>104.37620472</v>
      </c>
      <c r="P27" s="682">
        <v>105.23316475999999</v>
      </c>
      <c r="Q27" s="682">
        <v>105.84052838000001</v>
      </c>
      <c r="R27" s="681">
        <v>106.19661039</v>
      </c>
    </row>
    <row r="28" spans="1:18" s="54" customFormat="1" ht="20.25" customHeight="1" x14ac:dyDescent="0.25">
      <c r="A28" s="445" t="s">
        <v>256</v>
      </c>
      <c r="B28" s="683">
        <v>83.868728989999994</v>
      </c>
      <c r="C28" s="684">
        <v>83.392748640000008</v>
      </c>
      <c r="D28" s="684">
        <v>82.876087912000003</v>
      </c>
      <c r="E28" s="684">
        <v>83.304206860000008</v>
      </c>
      <c r="F28" s="683">
        <v>82.592419410000019</v>
      </c>
      <c r="G28" s="684">
        <v>82.244732869999993</v>
      </c>
      <c r="H28" s="684">
        <v>81.722087389999999</v>
      </c>
      <c r="I28" s="684">
        <v>80.804510900000011</v>
      </c>
      <c r="J28" s="683">
        <v>79.597418209999987</v>
      </c>
      <c r="K28" s="684">
        <v>78.445228409999984</v>
      </c>
      <c r="L28" s="684">
        <v>78.115237020000009</v>
      </c>
      <c r="M28" s="684">
        <v>77.840866009999999</v>
      </c>
      <c r="N28" s="683">
        <v>77.62776147000001</v>
      </c>
      <c r="O28" s="684">
        <v>77.643963669999991</v>
      </c>
      <c r="P28" s="684">
        <v>77.742647390000002</v>
      </c>
      <c r="Q28" s="684">
        <v>77.988024689999989</v>
      </c>
      <c r="R28" s="683">
        <v>78.114933089999994</v>
      </c>
    </row>
    <row r="29" spans="1:18" s="54" customFormat="1" ht="20.25" customHeight="1" x14ac:dyDescent="0.25">
      <c r="A29" s="663" t="s">
        <v>526</v>
      </c>
      <c r="B29" s="244">
        <v>74.156499929999995</v>
      </c>
      <c r="C29" s="248">
        <v>73.727337199999994</v>
      </c>
      <c r="D29" s="248">
        <v>73.225608068</v>
      </c>
      <c r="E29" s="248">
        <v>73.790227210000012</v>
      </c>
      <c r="F29" s="244">
        <v>73.072508330000005</v>
      </c>
      <c r="G29" s="248">
        <v>72.668678109999988</v>
      </c>
      <c r="H29" s="248">
        <v>72.064522179999997</v>
      </c>
      <c r="I29" s="248">
        <v>71.182063920000004</v>
      </c>
      <c r="J29" s="244">
        <v>70.158702959999999</v>
      </c>
      <c r="K29" s="248">
        <v>68.950483283710625</v>
      </c>
      <c r="L29" s="248">
        <v>68.484317250531788</v>
      </c>
      <c r="M29" s="248">
        <v>68.193576563006118</v>
      </c>
      <c r="N29" s="244">
        <v>67.809585299972184</v>
      </c>
      <c r="O29" s="248">
        <v>67.715026628166655</v>
      </c>
      <c r="P29" s="248">
        <v>67.767808040000006</v>
      </c>
      <c r="Q29" s="248">
        <v>67.97255134000001</v>
      </c>
      <c r="R29" s="244">
        <v>67.978401140000003</v>
      </c>
    </row>
    <row r="30" spans="1:18" s="54" customFormat="1" ht="20.25" customHeight="1" x14ac:dyDescent="0.25">
      <c r="A30" s="685" t="s">
        <v>527</v>
      </c>
      <c r="B30" s="243">
        <v>9.7122290599999985</v>
      </c>
      <c r="C30" s="249">
        <v>9.6654114400000033</v>
      </c>
      <c r="D30" s="249">
        <v>9.6504800460000002</v>
      </c>
      <c r="E30" s="249">
        <v>9.5139796500000013</v>
      </c>
      <c r="F30" s="243">
        <v>9.5198302800000008</v>
      </c>
      <c r="G30" s="249">
        <v>9.5760547600000034</v>
      </c>
      <c r="H30" s="249">
        <v>9.6575652100000031</v>
      </c>
      <c r="I30" s="249">
        <v>9.6224469799999994</v>
      </c>
      <c r="J30" s="243">
        <v>9.4387152499999996</v>
      </c>
      <c r="K30" s="249">
        <v>9.4950299462893817</v>
      </c>
      <c r="L30" s="249">
        <v>9.6312207494682074</v>
      </c>
      <c r="M30" s="249">
        <v>9.6472894469938844</v>
      </c>
      <c r="N30" s="243">
        <v>9.8181761700278116</v>
      </c>
      <c r="O30" s="249">
        <v>9.9301025818333422</v>
      </c>
      <c r="P30" s="249">
        <v>9.976258399999999</v>
      </c>
      <c r="Q30" s="249">
        <v>10.015473350000001</v>
      </c>
      <c r="R30" s="243">
        <v>10.13653195</v>
      </c>
    </row>
    <row r="31" spans="1:18" s="54" customFormat="1" ht="20.25" customHeight="1" x14ac:dyDescent="0.25">
      <c r="A31" s="663" t="s">
        <v>528</v>
      </c>
      <c r="B31" s="244">
        <v>71.755865390000011</v>
      </c>
      <c r="C31" s="248">
        <v>71.431425959999999</v>
      </c>
      <c r="D31" s="248">
        <v>71.026093751999994</v>
      </c>
      <c r="E31" s="248">
        <v>71.786115529999989</v>
      </c>
      <c r="F31" s="244">
        <v>71.078494850000013</v>
      </c>
      <c r="G31" s="248">
        <v>70.843614770000016</v>
      </c>
      <c r="H31" s="248">
        <v>70.397285490000016</v>
      </c>
      <c r="I31" s="248">
        <v>69.777074569999996</v>
      </c>
      <c r="J31" s="244">
        <v>69.112986149999983</v>
      </c>
      <c r="K31" s="248">
        <v>68.25247291161682</v>
      </c>
      <c r="L31" s="248">
        <v>68.008758973379614</v>
      </c>
      <c r="M31" s="248">
        <v>67.929194895379368</v>
      </c>
      <c r="N31" s="244">
        <v>67.954246265691722</v>
      </c>
      <c r="O31" s="248">
        <v>68.58888156339016</v>
      </c>
      <c r="P31" s="248">
        <v>68.790350960000012</v>
      </c>
      <c r="Q31" s="248">
        <v>69.14526355000001</v>
      </c>
      <c r="R31" s="244">
        <v>69.305204000000003</v>
      </c>
    </row>
    <row r="32" spans="1:18" s="54" customFormat="1" ht="20.25" customHeight="1" x14ac:dyDescent="0.25">
      <c r="A32" s="685" t="s">
        <v>529</v>
      </c>
      <c r="B32" s="243">
        <v>12.112863600000001</v>
      </c>
      <c r="C32" s="249">
        <v>11.96132268</v>
      </c>
      <c r="D32" s="249">
        <v>11.849994160000003</v>
      </c>
      <c r="E32" s="249">
        <v>11.518091329999999</v>
      </c>
      <c r="F32" s="243">
        <v>11.51392456</v>
      </c>
      <c r="G32" s="249">
        <v>11.401118100000001</v>
      </c>
      <c r="H32" s="249">
        <v>11.324801900000001</v>
      </c>
      <c r="I32" s="249">
        <v>11.027436329999999</v>
      </c>
      <c r="J32" s="243">
        <v>10.484432059999998</v>
      </c>
      <c r="K32" s="249">
        <v>10.19275549838318</v>
      </c>
      <c r="L32" s="249">
        <v>10.106478046620397</v>
      </c>
      <c r="M32" s="249">
        <v>9.9116711146206473</v>
      </c>
      <c r="N32" s="243">
        <v>9.6735152043082842</v>
      </c>
      <c r="O32" s="249">
        <v>9.0550821066098415</v>
      </c>
      <c r="P32" s="249">
        <v>8.9522964299999988</v>
      </c>
      <c r="Q32" s="249">
        <v>8.8427611400000004</v>
      </c>
      <c r="R32" s="243">
        <v>8.8097290900000012</v>
      </c>
    </row>
    <row r="33" spans="1:18" s="54" customFormat="1" ht="20.25" customHeight="1" thickBot="1" x14ac:dyDescent="0.3">
      <c r="A33" s="686" t="s">
        <v>257</v>
      </c>
      <c r="B33" s="687">
        <v>16.29387908</v>
      </c>
      <c r="C33" s="688">
        <v>17.203259769999995</v>
      </c>
      <c r="D33" s="688">
        <v>18.485963839999997</v>
      </c>
      <c r="E33" s="688">
        <v>20.27101407</v>
      </c>
      <c r="F33" s="687">
        <v>21.049775919999995</v>
      </c>
      <c r="G33" s="688">
        <v>21.864347839999997</v>
      </c>
      <c r="H33" s="688">
        <v>22.790826860000003</v>
      </c>
      <c r="I33" s="688">
        <v>23.523217080000002</v>
      </c>
      <c r="J33" s="687">
        <v>24.254348180000001</v>
      </c>
      <c r="K33" s="688">
        <v>24.684628519999997</v>
      </c>
      <c r="L33" s="688">
        <v>25.547385070000001</v>
      </c>
      <c r="M33" s="688">
        <v>26.31163141</v>
      </c>
      <c r="N33" s="687">
        <v>26.345401059999997</v>
      </c>
      <c r="O33" s="688">
        <v>26.732241049999999</v>
      </c>
      <c r="P33" s="688">
        <v>27.490517370000003</v>
      </c>
      <c r="Q33" s="688">
        <v>27.852503689999999</v>
      </c>
      <c r="R33" s="687">
        <v>28.081677299999999</v>
      </c>
    </row>
    <row r="34" spans="1:18" s="54" customFormat="1" ht="20.25" customHeight="1" thickBot="1" x14ac:dyDescent="0.3">
      <c r="A34" s="689" t="s">
        <v>238</v>
      </c>
      <c r="B34" s="690">
        <v>7.9273859699999996</v>
      </c>
      <c r="C34" s="691">
        <v>8.1568923099999999</v>
      </c>
      <c r="D34" s="691">
        <v>8.4725187519999992</v>
      </c>
      <c r="E34" s="691">
        <v>8.5152709299999998</v>
      </c>
      <c r="F34" s="690">
        <v>8.4509712299999986</v>
      </c>
      <c r="G34" s="691">
        <v>8.6535636100000008</v>
      </c>
      <c r="H34" s="691">
        <v>8.8810701499999993</v>
      </c>
      <c r="I34" s="691">
        <v>9.1751278799999998</v>
      </c>
      <c r="J34" s="690">
        <v>9.2609552899999983</v>
      </c>
      <c r="K34" s="691">
        <v>9.3653408300000009</v>
      </c>
      <c r="L34" s="691">
        <v>9.5433879899999976</v>
      </c>
      <c r="M34" s="691">
        <v>9.7397343200000019</v>
      </c>
      <c r="N34" s="690">
        <v>9.7783294299999977</v>
      </c>
      <c r="O34" s="691">
        <v>10.195796619999999</v>
      </c>
      <c r="P34" s="691">
        <v>10.53791766</v>
      </c>
      <c r="Q34" s="691">
        <v>10.78797428</v>
      </c>
      <c r="R34" s="690">
        <v>10.966907289999998</v>
      </c>
    </row>
    <row r="35" spans="1:18" s="54" customFormat="1" ht="20.25" customHeight="1" thickBot="1" x14ac:dyDescent="0.3">
      <c r="A35" s="692" t="s">
        <v>530</v>
      </c>
      <c r="B35" s="690">
        <v>52.323633520469258</v>
      </c>
      <c r="C35" s="691">
        <v>52.689029925226265</v>
      </c>
      <c r="D35" s="691">
        <v>54.087543418199957</v>
      </c>
      <c r="E35" s="691">
        <v>57.735827087000033</v>
      </c>
      <c r="F35" s="690">
        <v>55.06117326866665</v>
      </c>
      <c r="G35" s="691">
        <v>55.257368879988327</v>
      </c>
      <c r="H35" s="691">
        <v>54.179212170872638</v>
      </c>
      <c r="I35" s="691">
        <v>55.391478423333368</v>
      </c>
      <c r="J35" s="690">
        <v>56.767244494324174</v>
      </c>
      <c r="K35" s="691">
        <v>56.044472049999996</v>
      </c>
      <c r="L35" s="691">
        <v>55.818309081704555</v>
      </c>
      <c r="M35" s="691">
        <v>56.915820416666669</v>
      </c>
      <c r="N35" s="690">
        <v>56.33406944666666</v>
      </c>
      <c r="O35" s="691">
        <v>55.958756644587339</v>
      </c>
      <c r="P35" s="691">
        <v>56.56967174936284</v>
      </c>
      <c r="Q35" s="691">
        <v>56.404769275019014</v>
      </c>
      <c r="R35" s="690">
        <v>57.359100749666602</v>
      </c>
    </row>
    <row r="36" spans="1:18" s="54" customFormat="1" ht="20.25" customHeight="1" thickBot="1" x14ac:dyDescent="0.3">
      <c r="A36" s="692" t="s">
        <v>531</v>
      </c>
      <c r="B36" s="690">
        <v>117.044</v>
      </c>
      <c r="C36" s="691">
        <v>120.53950999999999</v>
      </c>
      <c r="D36" s="691">
        <v>122.55040649999999</v>
      </c>
      <c r="E36" s="691">
        <v>130.22300000000001</v>
      </c>
      <c r="F36" s="690">
        <v>134.02679999999998</v>
      </c>
      <c r="G36" s="691">
        <v>136.96779999999998</v>
      </c>
      <c r="H36" s="691">
        <v>139.55901749999998</v>
      </c>
      <c r="I36" s="691">
        <v>144.026725</v>
      </c>
      <c r="J36" s="690">
        <v>146.42144400000001</v>
      </c>
      <c r="K36" s="691">
        <v>149.40963200000002</v>
      </c>
      <c r="L36" s="691">
        <v>151.78544500000001</v>
      </c>
      <c r="M36" s="691">
        <v>155.122468</v>
      </c>
      <c r="N36" s="690">
        <v>157.98231849999999</v>
      </c>
      <c r="O36" s="691">
        <v>160.42511850000002</v>
      </c>
      <c r="P36" s="691">
        <v>162.75422800000001</v>
      </c>
      <c r="Q36" s="691">
        <v>165.04444149999998</v>
      </c>
      <c r="R36" s="690">
        <v>167.24267600000002</v>
      </c>
    </row>
    <row r="38" spans="1:18" x14ac:dyDescent="0.25">
      <c r="B38" s="237"/>
      <c r="C38" s="237"/>
      <c r="D38" s="238"/>
      <c r="E38" s="237"/>
      <c r="F38" s="237"/>
      <c r="G38" s="237"/>
      <c r="H38" s="238"/>
      <c r="I38" s="237"/>
      <c r="J38" s="237"/>
      <c r="K38" s="237"/>
      <c r="L38" s="238"/>
      <c r="M38" s="237"/>
      <c r="N38" s="237"/>
      <c r="O38" s="237"/>
      <c r="P38" s="237"/>
      <c r="Q38" s="237"/>
    </row>
    <row r="39" spans="1:18" x14ac:dyDescent="0.25">
      <c r="B39" s="238"/>
      <c r="C39" s="238"/>
      <c r="D39" s="238"/>
      <c r="E39" s="238"/>
      <c r="F39" s="237"/>
      <c r="G39" s="237"/>
      <c r="H39" s="238"/>
      <c r="I39" s="237"/>
      <c r="J39" s="237"/>
      <c r="K39" s="237"/>
      <c r="L39" s="238"/>
      <c r="M39" s="237"/>
      <c r="N39" s="237"/>
      <c r="O39" s="237"/>
      <c r="P39" s="238"/>
      <c r="Q39" s="237"/>
    </row>
    <row r="40" spans="1:18" x14ac:dyDescent="0.25">
      <c r="B40" s="239"/>
      <c r="C40" s="239"/>
      <c r="D40" s="239"/>
      <c r="E40" s="239"/>
    </row>
  </sheetData>
  <phoneticPr fontId="9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N55"/>
  <sheetViews>
    <sheetView showGridLines="0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23" sqref="H23"/>
    </sheetView>
  </sheetViews>
  <sheetFormatPr defaultColWidth="9.140625" defaultRowHeight="15.75" x14ac:dyDescent="0.25"/>
  <cols>
    <col min="1" max="1" width="10.140625" style="487" customWidth="1"/>
    <col min="2" max="3" width="15.85546875" style="40" customWidth="1"/>
    <col min="4" max="7" width="11.85546875" style="40" customWidth="1"/>
    <col min="8" max="8" width="11.85546875" style="40" bestFit="1" customWidth="1"/>
    <col min="9" max="51" width="9.140625" style="40"/>
    <col min="52" max="52" width="9.140625" style="40" customWidth="1"/>
    <col min="53" max="16384" width="9.140625" style="40"/>
  </cols>
  <sheetData>
    <row r="1" spans="1:14" ht="21" x14ac:dyDescent="0.35">
      <c r="A1" s="504" t="str">
        <f>'Indice-Index'!C7</f>
        <v>2.1   Ascolti complessivi delle emittenti nazionali -  Total audience of national broadcaster</v>
      </c>
      <c r="B1" s="1"/>
      <c r="C1" s="1"/>
      <c r="D1" s="1"/>
      <c r="E1" s="1"/>
      <c r="F1" s="1"/>
      <c r="G1" s="1"/>
      <c r="H1" s="503"/>
      <c r="I1" s="503"/>
      <c r="J1" s="503"/>
    </row>
    <row r="2" spans="1:14" ht="14.25" customHeight="1" x14ac:dyDescent="0.25"/>
    <row r="3" spans="1:14" ht="14.25" customHeight="1" x14ac:dyDescent="0.25"/>
    <row r="4" spans="1:14" x14ac:dyDescent="0.25">
      <c r="A4" s="487" t="s">
        <v>341</v>
      </c>
      <c r="B4" s="42" t="s">
        <v>337</v>
      </c>
      <c r="C4" s="42" t="s">
        <v>338</v>
      </c>
    </row>
    <row r="5" spans="1:14" x14ac:dyDescent="0.25">
      <c r="B5" s="60" t="s">
        <v>339</v>
      </c>
      <c r="C5" s="60" t="s">
        <v>340</v>
      </c>
    </row>
    <row r="6" spans="1:14" s="54" customFormat="1" ht="16.5" customHeight="1" x14ac:dyDescent="0.25">
      <c r="A6" s="498">
        <v>43070</v>
      </c>
      <c r="B6" s="701">
        <v>10.932489</v>
      </c>
      <c r="C6" s="701">
        <v>25.117927999999999</v>
      </c>
    </row>
    <row r="7" spans="1:14" s="54" customFormat="1" ht="16.5" customHeight="1" x14ac:dyDescent="0.25">
      <c r="A7" s="501">
        <v>43101</v>
      </c>
      <c r="B7" s="702">
        <v>11.280875</v>
      </c>
      <c r="C7" s="702">
        <v>25.981235999999999</v>
      </c>
    </row>
    <row r="8" spans="1:14" s="54" customFormat="1" ht="16.5" customHeight="1" x14ac:dyDescent="0.25">
      <c r="A8" s="501">
        <v>43132</v>
      </c>
      <c r="B8" s="702">
        <v>11.769439</v>
      </c>
      <c r="C8" s="702">
        <v>27.124911000000001</v>
      </c>
      <c r="G8" s="232" t="s">
        <v>534</v>
      </c>
      <c r="K8" s="232">
        <v>2018</v>
      </c>
      <c r="L8" s="232">
        <v>2019</v>
      </c>
      <c r="M8" s="232">
        <v>2020</v>
      </c>
      <c r="N8" s="232">
        <v>2021</v>
      </c>
    </row>
    <row r="9" spans="1:14" s="54" customFormat="1" ht="16.5" customHeight="1" x14ac:dyDescent="0.25">
      <c r="A9" s="501">
        <v>43160</v>
      </c>
      <c r="B9" s="702">
        <v>11.227874</v>
      </c>
      <c r="C9" s="702">
        <v>26.147000999999999</v>
      </c>
    </row>
    <row r="10" spans="1:14" s="54" customFormat="1" ht="16.5" customHeight="1" x14ac:dyDescent="0.25">
      <c r="A10" s="501">
        <v>43191</v>
      </c>
      <c r="B10" s="702">
        <v>10.307776</v>
      </c>
      <c r="C10" s="702">
        <v>25.321024999999999</v>
      </c>
      <c r="G10" s="614" t="s">
        <v>347</v>
      </c>
      <c r="H10" s="87"/>
      <c r="I10" s="87"/>
      <c r="J10" s="87"/>
      <c r="K10" s="708">
        <v>10.119999999999999</v>
      </c>
      <c r="L10" s="708">
        <v>9.94</v>
      </c>
      <c r="M10" s="708">
        <v>11.08</v>
      </c>
      <c r="N10" s="708">
        <v>10.050000000000001</v>
      </c>
    </row>
    <row r="11" spans="1:14" s="54" customFormat="1" ht="16.5" customHeight="1" x14ac:dyDescent="0.25">
      <c r="A11" s="501">
        <v>43221</v>
      </c>
      <c r="B11" s="702">
        <v>10.204238999999999</v>
      </c>
      <c r="C11" s="702">
        <v>24.164791999999998</v>
      </c>
      <c r="G11" s="614" t="s">
        <v>348</v>
      </c>
      <c r="H11" s="87"/>
      <c r="I11" s="87"/>
      <c r="J11" s="87"/>
      <c r="K11" s="708">
        <v>23.62</v>
      </c>
      <c r="L11" s="708">
        <v>23.11</v>
      </c>
      <c r="M11" s="708">
        <v>25.26</v>
      </c>
      <c r="N11" s="708">
        <v>23.45</v>
      </c>
    </row>
    <row r="12" spans="1:14" s="54" customFormat="1" ht="16.5" customHeight="1" x14ac:dyDescent="0.25">
      <c r="A12" s="501">
        <v>43252</v>
      </c>
      <c r="B12" s="702">
        <v>9.4076409999999999</v>
      </c>
      <c r="C12" s="702">
        <v>21.922993999999999</v>
      </c>
    </row>
    <row r="13" spans="1:14" s="54" customFormat="1" ht="16.5" customHeight="1" x14ac:dyDescent="0.25">
      <c r="A13" s="501">
        <v>43282</v>
      </c>
      <c r="B13" s="702">
        <v>8.6286129999999996</v>
      </c>
      <c r="C13" s="702">
        <v>19.373657000000001</v>
      </c>
    </row>
    <row r="14" spans="1:14" s="54" customFormat="1" ht="16.5" customHeight="1" x14ac:dyDescent="0.25">
      <c r="A14" s="501">
        <v>43313</v>
      </c>
      <c r="B14" s="702">
        <v>8.0735910000000004</v>
      </c>
      <c r="C14" s="702">
        <v>17.51247</v>
      </c>
    </row>
    <row r="15" spans="1:14" s="54" customFormat="1" ht="16.5" customHeight="1" x14ac:dyDescent="0.25">
      <c r="A15" s="561">
        <v>43344</v>
      </c>
      <c r="B15" s="703">
        <v>9.2965110000000006</v>
      </c>
      <c r="C15" s="703">
        <v>22.481645</v>
      </c>
    </row>
    <row r="16" spans="1:14" s="54" customFormat="1" ht="16.5" customHeight="1" x14ac:dyDescent="0.25">
      <c r="A16" s="561">
        <v>43374</v>
      </c>
      <c r="B16" s="703">
        <v>10.269432</v>
      </c>
      <c r="C16" s="703">
        <v>24.695464000000001</v>
      </c>
    </row>
    <row r="17" spans="1:5" s="54" customFormat="1" ht="16.5" customHeight="1" x14ac:dyDescent="0.25">
      <c r="A17" s="561">
        <v>43405</v>
      </c>
      <c r="B17" s="703">
        <v>10.640715</v>
      </c>
      <c r="C17" s="703">
        <v>25.235033000000001</v>
      </c>
    </row>
    <row r="18" spans="1:5" s="54" customFormat="1" ht="16.5" customHeight="1" x14ac:dyDescent="0.25">
      <c r="A18" s="498">
        <v>43435</v>
      </c>
      <c r="B18" s="701">
        <v>10.470193</v>
      </c>
      <c r="C18" s="701">
        <v>24.029077000000001</v>
      </c>
      <c r="D18" s="28"/>
      <c r="E18" s="28"/>
    </row>
    <row r="19" spans="1:5" s="54" customFormat="1" ht="16.5" customHeight="1" x14ac:dyDescent="0.25">
      <c r="A19" s="561">
        <v>43466</v>
      </c>
      <c r="B19" s="703">
        <v>11.107359000000001</v>
      </c>
      <c r="C19" s="703">
        <v>25.315155000000001</v>
      </c>
    </row>
    <row r="20" spans="1:5" s="54" customFormat="1" ht="16.5" customHeight="1" x14ac:dyDescent="0.25">
      <c r="A20" s="561">
        <v>43497</v>
      </c>
      <c r="B20" s="703">
        <v>10.991508</v>
      </c>
      <c r="C20" s="703">
        <v>26.107794999999999</v>
      </c>
    </row>
    <row r="21" spans="1:5" s="54" customFormat="1" ht="16.5" customHeight="1" x14ac:dyDescent="0.25">
      <c r="A21" s="561">
        <v>43525</v>
      </c>
      <c r="B21" s="703">
        <v>10.472753000000001</v>
      </c>
      <c r="C21" s="703">
        <v>25.325178000000001</v>
      </c>
    </row>
    <row r="22" spans="1:5" s="54" customFormat="1" ht="16.5" customHeight="1" x14ac:dyDescent="0.25">
      <c r="A22" s="561">
        <v>43556</v>
      </c>
      <c r="B22" s="703">
        <v>10.2156</v>
      </c>
      <c r="C22" s="703">
        <v>24.47663</v>
      </c>
    </row>
    <row r="23" spans="1:5" s="54" customFormat="1" ht="16.5" customHeight="1" x14ac:dyDescent="0.25">
      <c r="A23" s="561">
        <v>43586</v>
      </c>
      <c r="B23" s="703">
        <v>10.307376</v>
      </c>
      <c r="C23" s="703">
        <v>24.151132</v>
      </c>
    </row>
    <row r="24" spans="1:5" s="54" customFormat="1" ht="16.5" customHeight="1" x14ac:dyDescent="0.25">
      <c r="A24" s="561">
        <v>43617</v>
      </c>
      <c r="B24" s="703">
        <v>8.8868019999999994</v>
      </c>
      <c r="C24" s="703">
        <v>20.314861000000001</v>
      </c>
    </row>
    <row r="25" spans="1:5" s="54" customFormat="1" ht="16.5" customHeight="1" x14ac:dyDescent="0.25">
      <c r="A25" s="561">
        <v>43647</v>
      </c>
      <c r="B25" s="703">
        <v>8.2473449999999993</v>
      </c>
      <c r="C25" s="703">
        <v>17.919239999999999</v>
      </c>
    </row>
    <row r="26" spans="1:5" s="54" customFormat="1" ht="16.5" customHeight="1" x14ac:dyDescent="0.25">
      <c r="A26" s="561">
        <v>43678</v>
      </c>
      <c r="B26" s="703">
        <v>8.0569360000000003</v>
      </c>
      <c r="C26" s="703">
        <v>17.192651000000001</v>
      </c>
    </row>
    <row r="27" spans="1:5" s="54" customFormat="1" ht="16.5" customHeight="1" x14ac:dyDescent="0.25">
      <c r="A27" s="561">
        <v>43709</v>
      </c>
      <c r="B27" s="703">
        <v>9.4371559999999999</v>
      </c>
      <c r="C27" s="703">
        <v>22.517178999999999</v>
      </c>
    </row>
    <row r="28" spans="1:5" s="54" customFormat="1" ht="16.5" customHeight="1" x14ac:dyDescent="0.25">
      <c r="A28" s="561">
        <v>43739</v>
      </c>
      <c r="B28" s="703">
        <v>10.167533000000001</v>
      </c>
      <c r="C28" s="703">
        <v>24.627958</v>
      </c>
    </row>
    <row r="29" spans="1:5" s="54" customFormat="1" ht="16.5" customHeight="1" x14ac:dyDescent="0.25">
      <c r="A29" s="561">
        <v>43770</v>
      </c>
      <c r="B29" s="703">
        <v>10.855416</v>
      </c>
      <c r="C29" s="703">
        <v>25.410598</v>
      </c>
    </row>
    <row r="30" spans="1:5" s="54" customFormat="1" ht="16.5" customHeight="1" x14ac:dyDescent="0.25">
      <c r="A30" s="498">
        <v>43800</v>
      </c>
      <c r="B30" s="701">
        <v>10.531601999999999</v>
      </c>
      <c r="C30" s="701">
        <v>24.10005</v>
      </c>
      <c r="D30" s="28"/>
      <c r="E30" s="28"/>
    </row>
    <row r="31" spans="1:5" s="54" customFormat="1" ht="16.5" customHeight="1" x14ac:dyDescent="0.25">
      <c r="A31" s="561">
        <v>43831</v>
      </c>
      <c r="B31" s="703">
        <v>10.995979</v>
      </c>
      <c r="C31" s="703">
        <v>25.150106000000001</v>
      </c>
    </row>
    <row r="32" spans="1:5" s="54" customFormat="1" ht="16.5" customHeight="1" x14ac:dyDescent="0.25">
      <c r="A32" s="561">
        <v>43862</v>
      </c>
      <c r="B32" s="703">
        <v>11.344583</v>
      </c>
      <c r="C32" s="703">
        <v>26.527358</v>
      </c>
    </row>
    <row r="33" spans="1:5" s="54" customFormat="1" ht="16.5" customHeight="1" x14ac:dyDescent="0.25">
      <c r="A33" s="561">
        <v>43891</v>
      </c>
      <c r="B33" s="703">
        <v>13.963127999999999</v>
      </c>
      <c r="C33" s="703">
        <v>30.154736</v>
      </c>
    </row>
    <row r="34" spans="1:5" s="54" customFormat="1" ht="16.5" customHeight="1" x14ac:dyDescent="0.25">
      <c r="A34" s="561">
        <v>43922</v>
      </c>
      <c r="B34" s="703">
        <v>13.877269</v>
      </c>
      <c r="C34" s="703">
        <v>30.402163999999999</v>
      </c>
    </row>
    <row r="35" spans="1:5" s="54" customFormat="1" ht="16.5" customHeight="1" x14ac:dyDescent="0.25">
      <c r="A35" s="561">
        <v>43952</v>
      </c>
      <c r="B35" s="703">
        <v>11.509627</v>
      </c>
      <c r="C35" s="703">
        <v>26.920071</v>
      </c>
    </row>
    <row r="36" spans="1:5" s="54" customFormat="1" ht="16.5" customHeight="1" x14ac:dyDescent="0.25">
      <c r="A36" s="561">
        <v>43983</v>
      </c>
      <c r="B36" s="703">
        <v>10.062618000000001</v>
      </c>
      <c r="C36" s="703">
        <v>23.447900000000001</v>
      </c>
    </row>
    <row r="37" spans="1:5" s="54" customFormat="1" ht="16.5" customHeight="1" x14ac:dyDescent="0.25">
      <c r="A37" s="561">
        <v>44013</v>
      </c>
      <c r="B37" s="703">
        <v>8.6431059999999995</v>
      </c>
      <c r="C37" s="703">
        <v>19.395433000000001</v>
      </c>
    </row>
    <row r="38" spans="1:5" s="54" customFormat="1" ht="16.5" customHeight="1" x14ac:dyDescent="0.25">
      <c r="A38" s="561">
        <v>44044</v>
      </c>
      <c r="B38" s="703">
        <v>8.1515170000000001</v>
      </c>
      <c r="C38" s="703">
        <v>18.017416000000001</v>
      </c>
    </row>
    <row r="39" spans="1:5" s="54" customFormat="1" ht="16.5" customHeight="1" x14ac:dyDescent="0.25">
      <c r="A39" s="561">
        <v>44075</v>
      </c>
      <c r="B39" s="703">
        <v>9.5852950000000003</v>
      </c>
      <c r="C39" s="703">
        <v>22.597004999999999</v>
      </c>
    </row>
    <row r="40" spans="1:5" s="54" customFormat="1" ht="16.5" customHeight="1" x14ac:dyDescent="0.25">
      <c r="A40" s="561">
        <v>44105</v>
      </c>
      <c r="B40" s="703">
        <v>10.898154999999999</v>
      </c>
      <c r="C40" s="703">
        <v>26.080707</v>
      </c>
    </row>
    <row r="41" spans="1:5" s="54" customFormat="1" ht="16.5" customHeight="1" x14ac:dyDescent="0.25">
      <c r="A41" s="561">
        <v>44136</v>
      </c>
      <c r="B41" s="703">
        <v>11.979573</v>
      </c>
      <c r="C41" s="703">
        <v>27.933520999999999</v>
      </c>
    </row>
    <row r="42" spans="1:5" s="54" customFormat="1" ht="16.5" customHeight="1" x14ac:dyDescent="0.25">
      <c r="A42" s="498">
        <v>44166</v>
      </c>
      <c r="B42" s="701">
        <v>12.009370000000001</v>
      </c>
      <c r="C42" s="701">
        <v>26.932355000000001</v>
      </c>
      <c r="D42" s="28"/>
      <c r="E42" s="28"/>
    </row>
    <row r="43" spans="1:5" s="54" customFormat="1" ht="16.5" customHeight="1" x14ac:dyDescent="0.25">
      <c r="A43" s="561">
        <v>44197</v>
      </c>
      <c r="B43" s="703">
        <v>12.030099999999999</v>
      </c>
      <c r="C43" s="703">
        <v>27.510966</v>
      </c>
    </row>
    <row r="44" spans="1:5" s="54" customFormat="1" ht="16.5" customHeight="1" x14ac:dyDescent="0.25">
      <c r="A44" s="561">
        <v>44228</v>
      </c>
      <c r="B44" s="703">
        <v>11.485535</v>
      </c>
      <c r="C44" s="703">
        <v>27.148695</v>
      </c>
    </row>
    <row r="45" spans="1:5" s="54" customFormat="1" ht="16.5" customHeight="1" x14ac:dyDescent="0.25">
      <c r="A45" s="561">
        <v>44256</v>
      </c>
      <c r="B45" s="703">
        <v>11.493346000000001</v>
      </c>
      <c r="C45" s="703">
        <v>27.520527999999999</v>
      </c>
    </row>
    <row r="46" spans="1:5" s="54" customFormat="1" ht="16.5" customHeight="1" x14ac:dyDescent="0.25">
      <c r="A46" s="561">
        <v>44287</v>
      </c>
      <c r="B46" s="703">
        <v>11.130661999999999</v>
      </c>
      <c r="C46" s="703">
        <v>26.653524999999998</v>
      </c>
    </row>
    <row r="47" spans="1:5" s="54" customFormat="1" ht="16.5" customHeight="1" x14ac:dyDescent="0.25">
      <c r="A47" s="561">
        <v>44317</v>
      </c>
      <c r="B47" s="703">
        <v>10.140648000000001</v>
      </c>
      <c r="C47" s="703">
        <v>24.696480999999999</v>
      </c>
    </row>
    <row r="48" spans="1:5" s="54" customFormat="1" ht="16.5" customHeight="1" x14ac:dyDescent="0.25">
      <c r="A48" s="561">
        <v>44348</v>
      </c>
      <c r="B48" s="703">
        <v>9.0314929999999993</v>
      </c>
      <c r="C48" s="703">
        <v>21.237477999999999</v>
      </c>
    </row>
    <row r="49" spans="1:5" s="54" customFormat="1" ht="16.5" customHeight="1" x14ac:dyDescent="0.25">
      <c r="A49" s="561">
        <v>44378</v>
      </c>
      <c r="B49" s="703">
        <v>8.4752469999999995</v>
      </c>
      <c r="C49" s="703">
        <v>18.84273</v>
      </c>
    </row>
    <row r="50" spans="1:5" s="54" customFormat="1" ht="16.5" customHeight="1" x14ac:dyDescent="0.25">
      <c r="A50" s="561">
        <v>44409</v>
      </c>
      <c r="B50" s="703">
        <v>7.7345740000000003</v>
      </c>
      <c r="C50" s="703">
        <v>16.395945000000001</v>
      </c>
    </row>
    <row r="51" spans="1:5" s="54" customFormat="1" ht="16.5" customHeight="1" x14ac:dyDescent="0.25">
      <c r="A51" s="561">
        <v>44440</v>
      </c>
      <c r="B51" s="703">
        <v>8.8545829999999999</v>
      </c>
      <c r="C51" s="703">
        <v>21.225511000000001</v>
      </c>
    </row>
    <row r="52" spans="1:5" x14ac:dyDescent="0.25">
      <c r="A52" s="561">
        <v>44470</v>
      </c>
      <c r="B52" s="703">
        <v>9.7599959999999992</v>
      </c>
      <c r="C52" s="703">
        <v>23.531822999999999</v>
      </c>
    </row>
    <row r="53" spans="1:5" x14ac:dyDescent="0.25">
      <c r="A53" s="561">
        <v>44501</v>
      </c>
      <c r="B53" s="703">
        <v>10.355466</v>
      </c>
      <c r="C53" s="703">
        <v>23.976600000000001</v>
      </c>
    </row>
    <row r="54" spans="1:5" x14ac:dyDescent="0.25">
      <c r="A54" s="498">
        <v>44531</v>
      </c>
      <c r="B54" s="701">
        <v>10.379256</v>
      </c>
      <c r="C54" s="701">
        <v>23.214293000000001</v>
      </c>
      <c r="D54" s="28"/>
      <c r="E54" s="28"/>
    </row>
    <row r="55" spans="1:5" x14ac:dyDescent="0.25">
      <c r="D55" s="7"/>
      <c r="E55" s="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N24"/>
  <sheetViews>
    <sheetView showGridLines="0" zoomScale="70" zoomScaleNormal="70" workbookViewId="0">
      <selection activeCell="H40" sqref="H40"/>
    </sheetView>
  </sheetViews>
  <sheetFormatPr defaultColWidth="9.140625" defaultRowHeight="15.75" x14ac:dyDescent="0.25"/>
  <cols>
    <col min="1" max="1" width="38.140625" style="15" customWidth="1"/>
    <col min="2" max="6" width="12.7109375" style="15" customWidth="1"/>
    <col min="7" max="7" width="2.7109375" style="15" customWidth="1"/>
    <col min="8" max="9" width="13.85546875" style="15" customWidth="1"/>
    <col min="10" max="14" width="10.85546875" style="15" bestFit="1" customWidth="1"/>
    <col min="15" max="16384" width="9.140625" style="15"/>
  </cols>
  <sheetData>
    <row r="1" spans="1:14" ht="21" x14ac:dyDescent="0.35">
      <c r="A1" s="428" t="str">
        <f>'Indice-Index'!C8</f>
        <v xml:space="preserve">2.2   Share dei principali gruppi televisivi - Shares of main TV broadcaster </v>
      </c>
      <c r="B1" s="429"/>
      <c r="C1" s="429"/>
      <c r="D1" s="429"/>
      <c r="E1" s="429"/>
      <c r="F1" s="429"/>
      <c r="G1" s="131"/>
      <c r="H1" s="131"/>
      <c r="I1" s="131"/>
      <c r="J1" s="66"/>
      <c r="K1" s="66"/>
      <c r="L1" s="66"/>
      <c r="M1" s="66"/>
      <c r="N1" s="66"/>
    </row>
    <row r="2" spans="1:14" x14ac:dyDescent="0.25">
      <c r="A2" s="40"/>
      <c r="B2" s="40"/>
      <c r="C2" s="40"/>
      <c r="D2" s="40"/>
      <c r="E2" s="40"/>
      <c r="F2" s="40"/>
      <c r="G2" s="40"/>
      <c r="H2" s="40"/>
      <c r="I2" s="40"/>
    </row>
    <row r="3" spans="1:14" x14ac:dyDescent="0.25">
      <c r="A3" s="38"/>
      <c r="B3" s="195"/>
      <c r="C3" s="195"/>
      <c r="D3" s="121"/>
      <c r="E3" s="195"/>
      <c r="F3" s="40"/>
      <c r="G3" s="40"/>
      <c r="H3" s="40"/>
      <c r="I3" s="105"/>
    </row>
    <row r="4" spans="1:14" ht="17.25" x14ac:dyDescent="0.3">
      <c r="B4" s="612">
        <v>2017</v>
      </c>
      <c r="C4" s="612">
        <v>2018</v>
      </c>
      <c r="D4" s="612">
        <v>2019</v>
      </c>
      <c r="E4" s="612">
        <v>2020</v>
      </c>
      <c r="F4" s="612">
        <v>2021</v>
      </c>
      <c r="G4" s="435"/>
      <c r="H4" s="724" t="s">
        <v>346</v>
      </c>
      <c r="I4" s="724"/>
    </row>
    <row r="5" spans="1:14" ht="17.25" x14ac:dyDescent="0.3">
      <c r="B5" s="435"/>
      <c r="C5" s="435"/>
      <c r="D5" s="435"/>
      <c r="E5" s="435"/>
      <c r="F5" s="435"/>
      <c r="G5" s="435"/>
      <c r="H5" s="436" t="s">
        <v>449</v>
      </c>
      <c r="I5" s="436" t="s">
        <v>450</v>
      </c>
    </row>
    <row r="6" spans="1:14" x14ac:dyDescent="0.25">
      <c r="A6" s="434" t="s">
        <v>347</v>
      </c>
    </row>
    <row r="7" spans="1:14" x14ac:dyDescent="0.25">
      <c r="A7" s="455" t="s">
        <v>0</v>
      </c>
      <c r="B7" s="456">
        <v>36.479923603832106</v>
      </c>
      <c r="C7" s="456">
        <v>36.247820798392063</v>
      </c>
      <c r="D7" s="456">
        <v>35.701445850565598</v>
      </c>
      <c r="E7" s="456">
        <v>35.228804379564281</v>
      </c>
      <c r="F7" s="456">
        <v>36.044204460806</v>
      </c>
      <c r="G7" s="457"/>
      <c r="H7" s="704">
        <f>F7-E7</f>
        <v>0.81540008124171948</v>
      </c>
      <c r="I7" s="704">
        <f>F7-B7</f>
        <v>-0.43571914302610537</v>
      </c>
      <c r="J7" s="410"/>
    </row>
    <row r="8" spans="1:14" x14ac:dyDescent="0.25">
      <c r="A8" s="455" t="s">
        <v>1</v>
      </c>
      <c r="B8" s="458">
        <v>31.341345045912238</v>
      </c>
      <c r="C8" s="459">
        <v>31.226497510182789</v>
      </c>
      <c r="D8" s="459">
        <v>31.611843633998443</v>
      </c>
      <c r="E8" s="459">
        <v>32.045421046650659</v>
      </c>
      <c r="F8" s="459">
        <v>31.87644570804693</v>
      </c>
      <c r="G8" s="460"/>
      <c r="H8" s="704">
        <f t="shared" ref="H8:H12" si="0">F8-E8</f>
        <v>-0.1689753386037296</v>
      </c>
      <c r="I8" s="704">
        <f t="shared" ref="I8:I12" si="1">F8-B8</f>
        <v>0.53510066213469187</v>
      </c>
      <c r="J8" s="411"/>
    </row>
    <row r="9" spans="1:14" x14ac:dyDescent="0.25">
      <c r="A9" s="455" t="s">
        <v>2</v>
      </c>
      <c r="B9" s="456">
        <v>6.8720687661950581</v>
      </c>
      <c r="C9" s="456">
        <v>6.7247352218775385</v>
      </c>
      <c r="D9" s="456">
        <v>7.4033475845521917</v>
      </c>
      <c r="E9" s="456">
        <v>7.7061452593637405</v>
      </c>
      <c r="F9" s="456">
        <v>7.4330712923751792</v>
      </c>
      <c r="G9" s="461"/>
      <c r="H9" s="704">
        <f t="shared" si="0"/>
        <v>-0.27307396698856135</v>
      </c>
      <c r="I9" s="704">
        <f t="shared" si="1"/>
        <v>0.56100252618012103</v>
      </c>
      <c r="J9" s="411"/>
    </row>
    <row r="10" spans="1:14" x14ac:dyDescent="0.25">
      <c r="A10" s="455" t="s">
        <v>343</v>
      </c>
      <c r="B10" s="456">
        <v>7.2055184296914767</v>
      </c>
      <c r="C10" s="456">
        <v>6.9933704039342111</v>
      </c>
      <c r="D10" s="456">
        <v>7.2346445648375477</v>
      </c>
      <c r="E10" s="456">
        <v>6.5352551874056832</v>
      </c>
      <c r="F10" s="456">
        <v>6.1920037605574132</v>
      </c>
      <c r="G10" s="461"/>
      <c r="H10" s="704">
        <f t="shared" si="0"/>
        <v>-0.34325142684827004</v>
      </c>
      <c r="I10" s="704">
        <f t="shared" si="1"/>
        <v>-1.0135146691340635</v>
      </c>
      <c r="J10" s="412"/>
    </row>
    <row r="11" spans="1:14" x14ac:dyDescent="0.25">
      <c r="A11" s="455" t="s">
        <v>342</v>
      </c>
      <c r="B11" s="456">
        <v>3.4109751782774818</v>
      </c>
      <c r="C11" s="456">
        <v>4.1935553055893218</v>
      </c>
      <c r="D11" s="456">
        <v>4.163366407346925</v>
      </c>
      <c r="E11" s="456">
        <v>3.8389243596023608</v>
      </c>
      <c r="F11" s="456">
        <v>3.650612453821426</v>
      </c>
      <c r="G11" s="462"/>
      <c r="H11" s="704">
        <f t="shared" si="0"/>
        <v>-0.18831190578093482</v>
      </c>
      <c r="I11" s="704">
        <f t="shared" si="1"/>
        <v>0.23963727554394421</v>
      </c>
    </row>
    <row r="12" spans="1:14" x14ac:dyDescent="0.25">
      <c r="A12" s="455" t="s">
        <v>344</v>
      </c>
      <c r="B12" s="456">
        <v>14.690168976091639</v>
      </c>
      <c r="C12" s="456">
        <v>14.614020760024079</v>
      </c>
      <c r="D12" s="456">
        <v>13.885351958699296</v>
      </c>
      <c r="E12" s="456">
        <v>14.645449767413272</v>
      </c>
      <c r="F12" s="456">
        <v>14.803662324393056</v>
      </c>
      <c r="G12" s="457"/>
      <c r="H12" s="704">
        <f t="shared" si="0"/>
        <v>0.15821255697978387</v>
      </c>
      <c r="I12" s="704">
        <f t="shared" si="1"/>
        <v>0.11349334830141622</v>
      </c>
    </row>
    <row r="13" spans="1:14" x14ac:dyDescent="0.25">
      <c r="A13" s="463" t="s">
        <v>345</v>
      </c>
      <c r="B13" s="441">
        <f>+B12+B11+B10+B9+B8+B7</f>
        <v>100</v>
      </c>
      <c r="C13" s="441">
        <f t="shared" ref="C13:F13" si="2">+C12+C11+C10+C9+C8+C7</f>
        <v>100</v>
      </c>
      <c r="D13" s="441">
        <f t="shared" si="2"/>
        <v>100</v>
      </c>
      <c r="E13" s="441">
        <f t="shared" si="2"/>
        <v>100</v>
      </c>
      <c r="F13" s="441">
        <f t="shared" si="2"/>
        <v>100</v>
      </c>
      <c r="G13" s="457"/>
      <c r="H13" s="362"/>
      <c r="I13" s="362"/>
    </row>
    <row r="14" spans="1:14" x14ac:dyDescent="0.25">
      <c r="E14" s="486"/>
      <c r="F14" s="486"/>
      <c r="H14" s="486"/>
      <c r="I14" s="486"/>
    </row>
    <row r="15" spans="1:14" x14ac:dyDescent="0.25">
      <c r="A15" s="434" t="s">
        <v>348</v>
      </c>
      <c r="H15" s="486"/>
      <c r="I15" s="486"/>
    </row>
    <row r="16" spans="1:14" x14ac:dyDescent="0.25">
      <c r="A16" s="455" t="s">
        <v>0</v>
      </c>
      <c r="B16" s="456">
        <v>38.466281617134335</v>
      </c>
      <c r="C16" s="456">
        <v>37.477979967490938</v>
      </c>
      <c r="D16" s="456">
        <v>36.632336534177298</v>
      </c>
      <c r="E16" s="456">
        <v>35.998773334467202</v>
      </c>
      <c r="F16" s="456">
        <v>37.390593085052743</v>
      </c>
      <c r="G16" s="457"/>
      <c r="H16" s="704">
        <f>F16-E16</f>
        <v>1.3918197505855403</v>
      </c>
      <c r="I16" s="704">
        <f>F16-B16</f>
        <v>-1.0756885320815925</v>
      </c>
    </row>
    <row r="17" spans="1:9" x14ac:dyDescent="0.25">
      <c r="A17" s="455" t="s">
        <v>1</v>
      </c>
      <c r="B17" s="458">
        <v>31.640324742748955</v>
      </c>
      <c r="C17" s="459">
        <v>32.044635507102655</v>
      </c>
      <c r="D17" s="459">
        <v>32.356899827910901</v>
      </c>
      <c r="E17" s="459">
        <v>33.300564450635839</v>
      </c>
      <c r="F17" s="459">
        <v>32.114948569811688</v>
      </c>
      <c r="G17" s="460"/>
      <c r="H17" s="704">
        <f t="shared" ref="H17:H21" si="3">F17-E17</f>
        <v>-1.1856158808241517</v>
      </c>
      <c r="I17" s="704">
        <f t="shared" ref="I17:I21" si="4">F17-B17</f>
        <v>0.47462382706273232</v>
      </c>
    </row>
    <row r="18" spans="1:9" x14ac:dyDescent="0.25">
      <c r="A18" s="455" t="s">
        <v>2</v>
      </c>
      <c r="B18" s="456">
        <v>5.6734631560628133</v>
      </c>
      <c r="C18" s="456">
        <v>5.5025749218760085</v>
      </c>
      <c r="D18" s="456">
        <v>6.2326592347690069</v>
      </c>
      <c r="E18" s="456">
        <v>6.2350469950594087</v>
      </c>
      <c r="F18" s="456">
        <v>6.1369055738305782</v>
      </c>
      <c r="G18" s="461"/>
      <c r="H18" s="704">
        <f t="shared" si="3"/>
        <v>-9.8141421228830517E-2</v>
      </c>
      <c r="I18" s="704">
        <f t="shared" si="4"/>
        <v>0.46344241776776496</v>
      </c>
    </row>
    <row r="19" spans="1:9" x14ac:dyDescent="0.25">
      <c r="A19" s="455" t="s">
        <v>343</v>
      </c>
      <c r="B19" s="456">
        <v>7.7112500358031744</v>
      </c>
      <c r="C19" s="456">
        <v>7.4269641492216394</v>
      </c>
      <c r="D19" s="456">
        <v>7.8089181906579679</v>
      </c>
      <c r="E19" s="456">
        <v>6.8362928460465477</v>
      </c>
      <c r="F19" s="456">
        <v>6.5362281015079393</v>
      </c>
      <c r="G19" s="461"/>
      <c r="H19" s="704">
        <f t="shared" si="3"/>
        <v>-0.30006474453860843</v>
      </c>
      <c r="I19" s="704">
        <f t="shared" si="4"/>
        <v>-1.175021934295235</v>
      </c>
    </row>
    <row r="20" spans="1:9" x14ac:dyDescent="0.25">
      <c r="A20" s="455" t="s">
        <v>342</v>
      </c>
      <c r="B20" s="456">
        <v>3.9838213201329751</v>
      </c>
      <c r="C20" s="456">
        <v>5.2567269820781002</v>
      </c>
      <c r="D20" s="456">
        <v>5.1935307928896837</v>
      </c>
      <c r="E20" s="456">
        <v>5.1213840258486583</v>
      </c>
      <c r="F20" s="456">
        <v>4.7767461262397468</v>
      </c>
      <c r="G20" s="462"/>
      <c r="H20" s="704">
        <f t="shared" si="3"/>
        <v>-0.34463789960891145</v>
      </c>
      <c r="I20" s="704">
        <f t="shared" si="4"/>
        <v>0.79292480610677174</v>
      </c>
    </row>
    <row r="21" spans="1:9" x14ac:dyDescent="0.25">
      <c r="A21" s="455" t="s">
        <v>344</v>
      </c>
      <c r="B21" s="456">
        <v>12.524859128117743</v>
      </c>
      <c r="C21" s="456">
        <v>12.291118472230659</v>
      </c>
      <c r="D21" s="456">
        <v>11.77565541959514</v>
      </c>
      <c r="E21" s="456">
        <v>12.50793834794235</v>
      </c>
      <c r="F21" s="456">
        <v>13.044578543557309</v>
      </c>
      <c r="G21" s="457"/>
      <c r="H21" s="704">
        <f t="shared" si="3"/>
        <v>0.53664019561495913</v>
      </c>
      <c r="I21" s="704">
        <f t="shared" si="4"/>
        <v>0.51971941543956568</v>
      </c>
    </row>
    <row r="22" spans="1:9" x14ac:dyDescent="0.25">
      <c r="A22" s="463" t="s">
        <v>345</v>
      </c>
      <c r="B22" s="441">
        <f>+B21+B20+B19+B18+B17+B16</f>
        <v>100</v>
      </c>
      <c r="C22" s="441">
        <f t="shared" ref="C22" si="5">+C21+C20+C19+C18+C17+C16</f>
        <v>100</v>
      </c>
      <c r="D22" s="441">
        <f t="shared" ref="D22" si="6">+D21+D20+D19+D18+D17+D16</f>
        <v>100</v>
      </c>
      <c r="E22" s="441">
        <f t="shared" ref="E22" si="7">+E21+E20+E19+E18+E17+E16</f>
        <v>100.00000000000001</v>
      </c>
      <c r="F22" s="441">
        <f t="shared" ref="F22" si="8">+F21+F20+F19+F18+F17+F16</f>
        <v>100</v>
      </c>
      <c r="G22" s="457"/>
      <c r="H22" s="362"/>
      <c r="I22" s="362"/>
    </row>
    <row r="24" spans="1:9" x14ac:dyDescent="0.25">
      <c r="A24" s="487" t="s">
        <v>426</v>
      </c>
      <c r="E24" s="486"/>
      <c r="F24" s="486"/>
    </row>
  </sheetData>
  <mergeCells count="1">
    <mergeCell ref="H4:I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J54"/>
  <sheetViews>
    <sheetView showGridLines="0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4" sqref="G14"/>
    </sheetView>
  </sheetViews>
  <sheetFormatPr defaultColWidth="9.140625" defaultRowHeight="15.75" x14ac:dyDescent="0.25"/>
  <cols>
    <col min="1" max="1" width="9.42578125" style="487" customWidth="1"/>
    <col min="2" max="3" width="15.7109375" style="15" customWidth="1"/>
    <col min="4" max="4" width="14" style="15" customWidth="1"/>
    <col min="5" max="5" width="10.85546875" style="15" customWidth="1"/>
    <col min="6" max="6" width="47.28515625" style="15" customWidth="1"/>
    <col min="7" max="16384" width="9.140625" style="15"/>
  </cols>
  <sheetData>
    <row r="1" spans="1:10" ht="21" x14ac:dyDescent="0.35">
      <c r="A1" s="482" t="str">
        <f>+'Indice-Index'!C9</f>
        <v xml:space="preserve">2.3   Ascolti complessivi dei principali TG nazionali  - Total audience  of the main national news programs </v>
      </c>
      <c r="B1" s="483"/>
      <c r="C1" s="483"/>
      <c r="D1" s="131"/>
      <c r="E1" s="131"/>
      <c r="F1" s="131"/>
      <c r="G1" s="131"/>
      <c r="H1" s="131"/>
      <c r="I1" s="131"/>
      <c r="J1" s="131"/>
    </row>
    <row r="2" spans="1:10" x14ac:dyDescent="0.25">
      <c r="B2" s="40"/>
      <c r="C2" s="40"/>
    </row>
    <row r="3" spans="1:10" x14ac:dyDescent="0.25">
      <c r="B3" s="40"/>
      <c r="C3" s="40"/>
    </row>
    <row r="4" spans="1:10" x14ac:dyDescent="0.25">
      <c r="A4" s="497"/>
      <c r="B4" s="725" t="s">
        <v>404</v>
      </c>
      <c r="C4" s="725"/>
    </row>
    <row r="5" spans="1:10" x14ac:dyDescent="0.25">
      <c r="A5" s="487" t="s">
        <v>341</v>
      </c>
      <c r="B5" s="42" t="s">
        <v>535</v>
      </c>
      <c r="C5" s="42" t="s">
        <v>405</v>
      </c>
    </row>
    <row r="6" spans="1:10" s="344" customFormat="1" ht="16.5" customHeight="1" x14ac:dyDescent="0.25">
      <c r="A6" s="561">
        <v>43070</v>
      </c>
      <c r="B6" s="562">
        <v>14.731526000000001</v>
      </c>
      <c r="C6" s="562">
        <v>18.456923</v>
      </c>
    </row>
    <row r="7" spans="1:10" s="344" customFormat="1" ht="16.5" customHeight="1" x14ac:dyDescent="0.25">
      <c r="A7" s="561">
        <v>43101</v>
      </c>
      <c r="B7" s="562">
        <v>15.169638000000001</v>
      </c>
      <c r="C7" s="562">
        <v>19.648791999999997</v>
      </c>
    </row>
    <row r="8" spans="1:10" s="344" customFormat="1" ht="16.5" customHeight="1" x14ac:dyDescent="0.25">
      <c r="A8" s="561">
        <v>43132</v>
      </c>
      <c r="B8" s="562">
        <v>15.782078</v>
      </c>
      <c r="C8" s="562">
        <v>19.933247999999999</v>
      </c>
      <c r="F8" s="232" t="s">
        <v>534</v>
      </c>
      <c r="G8" s="232">
        <v>2018</v>
      </c>
      <c r="H8" s="232">
        <v>2019</v>
      </c>
      <c r="I8" s="232">
        <v>2020</v>
      </c>
      <c r="J8" s="232">
        <v>2021</v>
      </c>
    </row>
    <row r="9" spans="1:10" s="344" customFormat="1" ht="16.5" customHeight="1" x14ac:dyDescent="0.25">
      <c r="A9" s="561">
        <v>43160</v>
      </c>
      <c r="B9" s="562">
        <v>15.823267</v>
      </c>
      <c r="C9" s="562">
        <v>19.780937999999999</v>
      </c>
      <c r="F9" s="54"/>
      <c r="G9" s="54"/>
      <c r="H9" s="54"/>
      <c r="I9" s="54"/>
      <c r="J9" s="54"/>
    </row>
    <row r="10" spans="1:10" s="344" customFormat="1" ht="16.5" customHeight="1" x14ac:dyDescent="0.25">
      <c r="A10" s="561">
        <v>43191</v>
      </c>
      <c r="B10" s="562">
        <v>14.309310000000002</v>
      </c>
      <c r="C10" s="562">
        <v>17.131473</v>
      </c>
      <c r="F10" s="500" t="s">
        <v>396</v>
      </c>
      <c r="G10" s="629">
        <v>17.100000000000001</v>
      </c>
      <c r="H10" s="629">
        <v>16.71</v>
      </c>
      <c r="I10" s="629">
        <v>20.329999999999998</v>
      </c>
      <c r="J10" s="629">
        <v>18.010000000000002</v>
      </c>
    </row>
    <row r="11" spans="1:10" s="344" customFormat="1" ht="16.5" customHeight="1" x14ac:dyDescent="0.25">
      <c r="A11" s="561">
        <v>43221</v>
      </c>
      <c r="B11" s="562">
        <v>14.344367000000002</v>
      </c>
      <c r="C11" s="562">
        <v>16.898146000000001</v>
      </c>
      <c r="F11" s="500" t="s">
        <v>418</v>
      </c>
      <c r="G11" s="629">
        <v>14.13</v>
      </c>
      <c r="H11" s="629">
        <v>13.73</v>
      </c>
      <c r="I11" s="629">
        <v>16.79</v>
      </c>
      <c r="J11" s="629">
        <v>14.48</v>
      </c>
    </row>
    <row r="12" spans="1:10" s="344" customFormat="1" ht="16.5" customHeight="1" x14ac:dyDescent="0.25">
      <c r="A12" s="561">
        <v>43252</v>
      </c>
      <c r="B12" s="562">
        <v>13.568894000000002</v>
      </c>
      <c r="C12" s="562">
        <v>14.276999999999999</v>
      </c>
    </row>
    <row r="13" spans="1:10" s="344" customFormat="1" ht="16.5" customHeight="1" x14ac:dyDescent="0.25">
      <c r="A13" s="561">
        <v>43282</v>
      </c>
      <c r="B13" s="562">
        <v>12.651527</v>
      </c>
      <c r="C13" s="562">
        <v>12.933954000000002</v>
      </c>
    </row>
    <row r="14" spans="1:10" s="344" customFormat="1" ht="16.5" customHeight="1" x14ac:dyDescent="0.25">
      <c r="A14" s="561">
        <v>43313</v>
      </c>
      <c r="B14" s="562">
        <v>12.556853</v>
      </c>
      <c r="C14" s="562">
        <v>13.298427999999999</v>
      </c>
      <c r="F14" s="500" t="s">
        <v>418</v>
      </c>
    </row>
    <row r="15" spans="1:10" s="344" customFormat="1" ht="16.5" customHeight="1" x14ac:dyDescent="0.25">
      <c r="A15" s="561">
        <v>43344</v>
      </c>
      <c r="B15" s="562">
        <v>13.113017999999999</v>
      </c>
      <c r="C15" s="562">
        <v>15.754714</v>
      </c>
      <c r="F15" s="87" t="s">
        <v>365</v>
      </c>
    </row>
    <row r="16" spans="1:10" s="344" customFormat="1" ht="16.5" customHeight="1" x14ac:dyDescent="0.25">
      <c r="A16" s="561">
        <v>43374</v>
      </c>
      <c r="B16" s="562">
        <v>13.779555000000002</v>
      </c>
      <c r="C16" s="562">
        <v>18.087810000000001</v>
      </c>
      <c r="F16" s="87" t="s">
        <v>366</v>
      </c>
    </row>
    <row r="17" spans="1:6" s="344" customFormat="1" ht="16.5" customHeight="1" x14ac:dyDescent="0.25">
      <c r="A17" s="561">
        <v>43405</v>
      </c>
      <c r="B17" s="562">
        <v>14.489165</v>
      </c>
      <c r="C17" s="562">
        <v>18.912496000000001</v>
      </c>
      <c r="F17" s="87" t="s">
        <v>367</v>
      </c>
    </row>
    <row r="18" spans="1:6" s="344" customFormat="1" ht="16.5" customHeight="1" x14ac:dyDescent="0.25">
      <c r="A18" s="498">
        <v>43435</v>
      </c>
      <c r="B18" s="499">
        <v>14.150327000000001</v>
      </c>
      <c r="C18" s="499">
        <v>18.337054999999999</v>
      </c>
      <c r="F18" s="87" t="s">
        <v>368</v>
      </c>
    </row>
    <row r="19" spans="1:6" s="344" customFormat="1" ht="16.5" customHeight="1" x14ac:dyDescent="0.25">
      <c r="A19" s="561">
        <v>43466</v>
      </c>
      <c r="B19" s="562">
        <v>15.312273999999999</v>
      </c>
      <c r="C19" s="562">
        <v>20.066815999999999</v>
      </c>
      <c r="F19" s="87" t="s">
        <v>369</v>
      </c>
    </row>
    <row r="20" spans="1:6" s="344" customFormat="1" ht="16.5" customHeight="1" x14ac:dyDescent="0.25">
      <c r="A20" s="561">
        <v>43497</v>
      </c>
      <c r="B20" s="562">
        <v>14.703848000000001</v>
      </c>
      <c r="C20" s="562">
        <v>19.296296999999999</v>
      </c>
      <c r="F20" s="87" t="s">
        <v>370</v>
      </c>
    </row>
    <row r="21" spans="1:6" s="344" customFormat="1" ht="16.5" customHeight="1" x14ac:dyDescent="0.25">
      <c r="A21" s="561">
        <v>43525</v>
      </c>
      <c r="B21" s="562">
        <v>14.116029999999999</v>
      </c>
      <c r="C21" s="562">
        <v>18.41169</v>
      </c>
      <c r="F21" s="87" t="s">
        <v>371</v>
      </c>
    </row>
    <row r="22" spans="1:6" s="344" customFormat="1" ht="16.5" customHeight="1" x14ac:dyDescent="0.25">
      <c r="A22" s="561">
        <v>43556</v>
      </c>
      <c r="B22" s="562">
        <v>13.679463</v>
      </c>
      <c r="C22" s="562">
        <v>16.820824999999999</v>
      </c>
      <c r="F22" s="87" t="s">
        <v>372</v>
      </c>
    </row>
    <row r="23" spans="1:6" s="344" customFormat="1" ht="16.5" customHeight="1" x14ac:dyDescent="0.25">
      <c r="A23" s="561">
        <v>43586</v>
      </c>
      <c r="B23" s="562">
        <v>13.917952000000001</v>
      </c>
      <c r="C23" s="562">
        <v>16.672373</v>
      </c>
    </row>
    <row r="24" spans="1:6" s="344" customFormat="1" ht="16.5" customHeight="1" x14ac:dyDescent="0.25">
      <c r="A24" s="561">
        <v>43617</v>
      </c>
      <c r="B24" s="562">
        <v>12.866876999999997</v>
      </c>
      <c r="C24" s="562">
        <v>13.528878000000001</v>
      </c>
      <c r="F24" s="500" t="s">
        <v>396</v>
      </c>
    </row>
    <row r="25" spans="1:6" s="344" customFormat="1" ht="16.5" customHeight="1" x14ac:dyDescent="0.25">
      <c r="A25" s="561">
        <v>43647</v>
      </c>
      <c r="B25" s="562">
        <v>12.314311</v>
      </c>
      <c r="C25" s="562">
        <v>12.973713</v>
      </c>
      <c r="F25" s="87" t="s">
        <v>373</v>
      </c>
    </row>
    <row r="26" spans="1:6" s="344" customFormat="1" ht="16.5" customHeight="1" x14ac:dyDescent="0.25">
      <c r="A26" s="561">
        <v>43678</v>
      </c>
      <c r="B26" s="562">
        <v>12.643353999999999</v>
      </c>
      <c r="C26" s="562">
        <v>12.844818</v>
      </c>
      <c r="F26" s="87" t="s">
        <v>374</v>
      </c>
    </row>
    <row r="27" spans="1:6" s="344" customFormat="1" ht="16.5" customHeight="1" x14ac:dyDescent="0.25">
      <c r="A27" s="561">
        <v>43709</v>
      </c>
      <c r="B27" s="562">
        <v>13.281795000000002</v>
      </c>
      <c r="C27" s="562">
        <v>16.016195</v>
      </c>
      <c r="F27" s="87" t="s">
        <v>375</v>
      </c>
    </row>
    <row r="28" spans="1:6" s="344" customFormat="1" ht="16.5" customHeight="1" x14ac:dyDescent="0.25">
      <c r="A28" s="561">
        <v>43739</v>
      </c>
      <c r="B28" s="562">
        <v>13.322372</v>
      </c>
      <c r="C28" s="562">
        <v>17.468744000000001</v>
      </c>
      <c r="F28" s="87" t="s">
        <v>376</v>
      </c>
    </row>
    <row r="29" spans="1:6" s="344" customFormat="1" ht="16.5" customHeight="1" x14ac:dyDescent="0.25">
      <c r="A29" s="561">
        <v>43770</v>
      </c>
      <c r="B29" s="562">
        <v>14.690561000000001</v>
      </c>
      <c r="C29" s="562">
        <v>18.854476999999999</v>
      </c>
      <c r="F29" s="87" t="s">
        <v>377</v>
      </c>
    </row>
    <row r="30" spans="1:6" s="344" customFormat="1" ht="16.5" customHeight="1" x14ac:dyDescent="0.25">
      <c r="A30" s="498">
        <v>43800</v>
      </c>
      <c r="B30" s="499">
        <v>13.935471000000003</v>
      </c>
      <c r="C30" s="499">
        <v>17.899776000000003</v>
      </c>
      <c r="F30" s="87" t="s">
        <v>378</v>
      </c>
    </row>
    <row r="31" spans="1:6" s="344" customFormat="1" ht="16.5" customHeight="1" x14ac:dyDescent="0.25">
      <c r="A31" s="561">
        <v>43831</v>
      </c>
      <c r="B31" s="562">
        <v>14.61885</v>
      </c>
      <c r="C31" s="562">
        <v>19.280491000000001</v>
      </c>
      <c r="F31" s="87" t="s">
        <v>379</v>
      </c>
    </row>
    <row r="32" spans="1:6" s="344" customFormat="1" ht="16.5" customHeight="1" x14ac:dyDescent="0.25">
      <c r="A32" s="561">
        <v>43862</v>
      </c>
      <c r="B32" s="562">
        <v>15.602945000000002</v>
      </c>
      <c r="C32" s="562">
        <v>20.284563999999996</v>
      </c>
      <c r="F32" s="87" t="s">
        <v>380</v>
      </c>
    </row>
    <row r="33" spans="1:6" s="344" customFormat="1" ht="16.5" customHeight="1" x14ac:dyDescent="0.25">
      <c r="A33" s="561">
        <v>43891</v>
      </c>
      <c r="B33" s="562">
        <v>22.773198000000001</v>
      </c>
      <c r="C33" s="562">
        <v>27.891433000000003</v>
      </c>
    </row>
    <row r="34" spans="1:6" s="344" customFormat="1" ht="16.5" customHeight="1" x14ac:dyDescent="0.25">
      <c r="A34" s="561">
        <v>43922</v>
      </c>
      <c r="B34" s="562">
        <v>22.447732999999999</v>
      </c>
      <c r="C34" s="562">
        <v>26.455393000000001</v>
      </c>
      <c r="F34" s="487" t="s">
        <v>426</v>
      </c>
    </row>
    <row r="35" spans="1:6" s="344" customFormat="1" ht="16.5" customHeight="1" x14ac:dyDescent="0.25">
      <c r="A35" s="561">
        <v>43952</v>
      </c>
      <c r="B35" s="562">
        <v>18.576830000000001</v>
      </c>
      <c r="C35" s="562">
        <v>21.132441</v>
      </c>
    </row>
    <row r="36" spans="1:6" s="344" customFormat="1" ht="16.5" customHeight="1" x14ac:dyDescent="0.25">
      <c r="A36" s="561">
        <v>43983</v>
      </c>
      <c r="B36" s="562">
        <v>15.088782</v>
      </c>
      <c r="C36" s="562">
        <v>16.753997000000002</v>
      </c>
    </row>
    <row r="37" spans="1:6" s="344" customFormat="1" ht="16.5" customHeight="1" x14ac:dyDescent="0.25">
      <c r="A37" s="561">
        <v>44013</v>
      </c>
      <c r="B37" s="562">
        <v>13.301515999999999</v>
      </c>
      <c r="C37" s="562">
        <v>13.55369</v>
      </c>
    </row>
    <row r="38" spans="1:6" s="344" customFormat="1" ht="16.5" customHeight="1" x14ac:dyDescent="0.25">
      <c r="A38" s="561">
        <v>44044</v>
      </c>
      <c r="B38" s="562">
        <v>13.456237000000002</v>
      </c>
      <c r="C38" s="562">
        <v>13.929822</v>
      </c>
    </row>
    <row r="39" spans="1:6" s="344" customFormat="1" ht="16.5" customHeight="1" x14ac:dyDescent="0.25">
      <c r="A39" s="561">
        <v>44075</v>
      </c>
      <c r="B39" s="562">
        <v>14.157859999999998</v>
      </c>
      <c r="C39" s="562">
        <v>17.024748000000002</v>
      </c>
    </row>
    <row r="40" spans="1:6" s="344" customFormat="1" ht="16.5" customHeight="1" x14ac:dyDescent="0.25">
      <c r="A40" s="501">
        <v>44105</v>
      </c>
      <c r="B40" s="502">
        <v>15.716833999999999</v>
      </c>
      <c r="C40" s="502">
        <v>21.111848000000002</v>
      </c>
    </row>
    <row r="41" spans="1:6" s="344" customFormat="1" ht="16.5" customHeight="1" x14ac:dyDescent="0.25">
      <c r="A41" s="501">
        <v>44136</v>
      </c>
      <c r="B41" s="502">
        <v>17.554345000000001</v>
      </c>
      <c r="C41" s="502">
        <v>24.021720999999999</v>
      </c>
    </row>
    <row r="42" spans="1:6" s="344" customFormat="1" ht="16.5" customHeight="1" x14ac:dyDescent="0.25">
      <c r="A42" s="498">
        <v>44166</v>
      </c>
      <c r="B42" s="499">
        <v>17.394858000000003</v>
      </c>
      <c r="C42" s="499">
        <v>22.244465999999999</v>
      </c>
    </row>
    <row r="43" spans="1:6" s="344" customFormat="1" ht="16.5" customHeight="1" x14ac:dyDescent="0.25">
      <c r="A43" s="501">
        <v>44197</v>
      </c>
      <c r="B43" s="502">
        <v>17.730959000000002</v>
      </c>
      <c r="C43" s="502">
        <v>22.627334999999999</v>
      </c>
    </row>
    <row r="44" spans="1:6" s="344" customFormat="1" ht="16.5" customHeight="1" x14ac:dyDescent="0.25">
      <c r="A44" s="501">
        <v>44228</v>
      </c>
      <c r="B44" s="502">
        <v>16.163433000000001</v>
      </c>
      <c r="C44" s="502">
        <v>21.788118000000001</v>
      </c>
    </row>
    <row r="45" spans="1:6" s="344" customFormat="1" ht="16.5" customHeight="1" x14ac:dyDescent="0.25">
      <c r="A45" s="501">
        <v>44256</v>
      </c>
      <c r="B45" s="502">
        <v>16.678267999999999</v>
      </c>
      <c r="C45" s="502">
        <v>22.236296000000003</v>
      </c>
    </row>
    <row r="46" spans="1:6" s="344" customFormat="1" ht="16.5" customHeight="1" x14ac:dyDescent="0.25">
      <c r="A46" s="501">
        <v>44287</v>
      </c>
      <c r="B46" s="502">
        <v>15.946782000000001</v>
      </c>
      <c r="C46" s="502">
        <v>19.982935000000001</v>
      </c>
    </row>
    <row r="47" spans="1:6" s="344" customFormat="1" ht="16.5" customHeight="1" x14ac:dyDescent="0.25">
      <c r="A47" s="501">
        <v>44317</v>
      </c>
      <c r="B47" s="502">
        <v>14.363310999999998</v>
      </c>
      <c r="C47" s="502">
        <v>17.699448999999998</v>
      </c>
    </row>
    <row r="48" spans="1:6" s="344" customFormat="1" ht="16.5" customHeight="1" x14ac:dyDescent="0.25">
      <c r="A48" s="501">
        <v>44348</v>
      </c>
      <c r="B48" s="502">
        <v>13.342699</v>
      </c>
      <c r="C48" s="502">
        <v>14.731450000000001</v>
      </c>
    </row>
    <row r="49" spans="1:3" s="344" customFormat="1" ht="16.5" customHeight="1" x14ac:dyDescent="0.25">
      <c r="A49" s="501">
        <v>44378</v>
      </c>
      <c r="B49" s="502">
        <v>13.116216</v>
      </c>
      <c r="C49" s="502">
        <v>13.81941</v>
      </c>
    </row>
    <row r="50" spans="1:3" s="344" customFormat="1" ht="16.5" customHeight="1" x14ac:dyDescent="0.25">
      <c r="A50" s="501">
        <v>44409</v>
      </c>
      <c r="B50" s="502">
        <v>12.520987999999999</v>
      </c>
      <c r="C50" s="502">
        <v>13.237617999999998</v>
      </c>
    </row>
    <row r="51" spans="1:3" s="344" customFormat="1" ht="16.5" customHeight="1" x14ac:dyDescent="0.25">
      <c r="A51" s="561">
        <v>44440</v>
      </c>
      <c r="B51" s="562">
        <v>12.88761</v>
      </c>
      <c r="C51" s="562">
        <v>15.738948000000002</v>
      </c>
    </row>
    <row r="52" spans="1:3" x14ac:dyDescent="0.25">
      <c r="A52" s="561">
        <v>44470</v>
      </c>
      <c r="B52" s="562">
        <v>13.43267</v>
      </c>
      <c r="C52" s="562">
        <v>17.705825999999998</v>
      </c>
    </row>
    <row r="53" spans="1:3" x14ac:dyDescent="0.25">
      <c r="A53" s="561">
        <v>44501</v>
      </c>
      <c r="B53" s="562">
        <v>13.896738000000001</v>
      </c>
      <c r="C53" s="562">
        <v>18.636672999999998</v>
      </c>
    </row>
    <row r="54" spans="1:3" x14ac:dyDescent="0.25">
      <c r="A54" s="498">
        <v>44531</v>
      </c>
      <c r="B54" s="499">
        <v>13.623716</v>
      </c>
      <c r="C54" s="499">
        <v>18.298372999999998</v>
      </c>
    </row>
  </sheetData>
  <mergeCells count="1">
    <mergeCell ref="B4:C4"/>
  </mergeCells>
  <phoneticPr fontId="9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B907-A8C2-446F-BEF2-FC5EAABB5F97}">
  <sheetPr>
    <tabColor rgb="FFFF0000"/>
  </sheetPr>
  <dimension ref="A1:N36"/>
  <sheetViews>
    <sheetView showGridLines="0" zoomScale="80" zoomScaleNormal="80" workbookViewId="0">
      <selection activeCell="K14" sqref="K14"/>
    </sheetView>
  </sheetViews>
  <sheetFormatPr defaultColWidth="9.140625" defaultRowHeight="15.75" x14ac:dyDescent="0.25"/>
  <cols>
    <col min="1" max="1" width="46.5703125" style="15" customWidth="1"/>
    <col min="2" max="6" width="8.5703125" style="15" customWidth="1"/>
    <col min="7" max="9" width="11.140625" style="15" customWidth="1"/>
    <col min="10" max="10" width="10.85546875" style="15" bestFit="1" customWidth="1"/>
    <col min="11" max="11" width="13.28515625" style="15" bestFit="1" customWidth="1"/>
    <col min="12" max="16384" width="9.140625" style="15"/>
  </cols>
  <sheetData>
    <row r="1" spans="1:14" ht="21" x14ac:dyDescent="0.35">
      <c r="A1" s="19" t="str">
        <f>+'Indice-Index'!C10</f>
        <v>2.4   Ascolti giornalieri medi dei principali TG nazionali nel giorno medio da inizio anno - Average monthly audience of main national news programs by b.y.</v>
      </c>
      <c r="B1" s="483"/>
      <c r="C1" s="483"/>
      <c r="D1" s="483"/>
      <c r="E1" s="483"/>
      <c r="F1" s="131"/>
      <c r="G1" s="131"/>
      <c r="H1" s="131"/>
      <c r="I1" s="131"/>
      <c r="J1" s="131"/>
      <c r="K1" s="131"/>
      <c r="L1" s="131"/>
      <c r="M1" s="131"/>
      <c r="N1" s="131"/>
    </row>
    <row r="2" spans="1:14" x14ac:dyDescent="0.25">
      <c r="A2" s="40"/>
      <c r="B2" s="40"/>
      <c r="C2" s="40"/>
      <c r="D2" s="40"/>
      <c r="E2" s="40"/>
    </row>
    <row r="3" spans="1:14" x14ac:dyDescent="0.25">
      <c r="B3" s="199"/>
      <c r="C3" s="199"/>
      <c r="D3" s="199"/>
      <c r="E3" s="199"/>
    </row>
    <row r="4" spans="1:14" x14ac:dyDescent="0.25">
      <c r="B4" s="199"/>
      <c r="C4" s="199"/>
      <c r="D4" s="199"/>
      <c r="E4" s="199"/>
      <c r="G4" s="727" t="s">
        <v>407</v>
      </c>
      <c r="H4" s="727"/>
      <c r="I4" s="727"/>
    </row>
    <row r="5" spans="1:14" ht="18.75" x14ac:dyDescent="0.3">
      <c r="A5" s="493" t="s">
        <v>418</v>
      </c>
      <c r="B5" s="613">
        <f>'2.2'!B4</f>
        <v>2017</v>
      </c>
      <c r="C5" s="613">
        <f>'2.2'!C4</f>
        <v>2018</v>
      </c>
      <c r="D5" s="613">
        <f>'2.2'!D4</f>
        <v>2019</v>
      </c>
      <c r="E5" s="613">
        <f>'2.2'!E4</f>
        <v>2020</v>
      </c>
      <c r="F5" s="613">
        <f>'2.2'!F4</f>
        <v>2021</v>
      </c>
      <c r="G5" s="726" t="s">
        <v>289</v>
      </c>
      <c r="H5" s="726" t="s">
        <v>290</v>
      </c>
      <c r="I5" s="726" t="s">
        <v>403</v>
      </c>
    </row>
    <row r="6" spans="1:14" x14ac:dyDescent="0.25">
      <c r="A6" s="40" t="s">
        <v>397</v>
      </c>
      <c r="B6" s="496"/>
      <c r="C6" s="496"/>
      <c r="D6" s="496"/>
      <c r="E6" s="707"/>
      <c r="F6" s="707"/>
      <c r="G6" s="726"/>
      <c r="H6" s="726"/>
      <c r="I6" s="726"/>
    </row>
    <row r="7" spans="1:14" ht="19.5" customHeight="1" x14ac:dyDescent="0.25">
      <c r="E7" s="705"/>
      <c r="F7" s="705"/>
      <c r="G7" s="705"/>
    </row>
    <row r="8" spans="1:14" x14ac:dyDescent="0.25">
      <c r="A8" s="65" t="s">
        <v>365</v>
      </c>
      <c r="B8" s="494">
        <v>3.4868100000000002</v>
      </c>
      <c r="C8" s="494">
        <v>3.5282619999999998</v>
      </c>
      <c r="D8" s="494">
        <v>3.2840340000000001</v>
      </c>
      <c r="E8" s="494">
        <v>4.0645610000000003</v>
      </c>
      <c r="F8" s="494">
        <v>3.6754190000000002</v>
      </c>
      <c r="G8" s="495">
        <f>F8-E8</f>
        <v>-0.3891420000000001</v>
      </c>
      <c r="H8" s="495">
        <f>F8-D8</f>
        <v>0.39138500000000009</v>
      </c>
      <c r="I8" s="495">
        <f>F8-B8</f>
        <v>0.18860900000000003</v>
      </c>
      <c r="K8" s="486"/>
    </row>
    <row r="9" spans="1:14" x14ac:dyDescent="0.25">
      <c r="A9" s="65" t="s">
        <v>366</v>
      </c>
      <c r="B9" s="494">
        <v>2.161832</v>
      </c>
      <c r="C9" s="494">
        <v>2.1554150000000001</v>
      </c>
      <c r="D9" s="494">
        <v>1.9830559999999999</v>
      </c>
      <c r="E9" s="494">
        <v>2.3171339999999998</v>
      </c>
      <c r="F9" s="494">
        <v>1.9440310000000001</v>
      </c>
      <c r="G9" s="495">
        <f t="shared" ref="G9:G13" si="0">F9-E9</f>
        <v>-0.37310299999999974</v>
      </c>
      <c r="H9" s="495">
        <f t="shared" ref="H9:H15" si="1">F9-D9</f>
        <v>-3.9024999999999865E-2</v>
      </c>
      <c r="I9" s="495">
        <f t="shared" ref="I9:I15" si="2">F9-B9</f>
        <v>-0.21780099999999991</v>
      </c>
      <c r="K9" s="486"/>
    </row>
    <row r="10" spans="1:14" x14ac:dyDescent="0.25">
      <c r="A10" s="65" t="s">
        <v>367</v>
      </c>
      <c r="B10" s="494">
        <v>2.3599239999999999</v>
      </c>
      <c r="C10" s="494">
        <v>2.4314</v>
      </c>
      <c r="D10" s="494">
        <v>2.3594789999999999</v>
      </c>
      <c r="E10" s="494">
        <v>3.0802879999999999</v>
      </c>
      <c r="F10" s="494">
        <v>2.7170719999999999</v>
      </c>
      <c r="G10" s="495">
        <f t="shared" si="0"/>
        <v>-0.36321599999999998</v>
      </c>
      <c r="H10" s="495">
        <f t="shared" si="1"/>
        <v>0.35759300000000005</v>
      </c>
      <c r="I10" s="495">
        <f t="shared" si="2"/>
        <v>0.35714800000000002</v>
      </c>
      <c r="K10" s="486"/>
    </row>
    <row r="11" spans="1:14" x14ac:dyDescent="0.25">
      <c r="A11" s="65" t="s">
        <v>368</v>
      </c>
      <c r="B11" s="494">
        <v>1.1962839999999999</v>
      </c>
      <c r="C11" s="494">
        <v>0.88961199999999996</v>
      </c>
      <c r="D11" s="494">
        <v>0.92402700000000004</v>
      </c>
      <c r="E11" s="494">
        <v>1.1454169999999999</v>
      </c>
      <c r="F11" s="494">
        <v>0.94900499999999999</v>
      </c>
      <c r="G11" s="495">
        <f t="shared" si="0"/>
        <v>-0.19641199999999992</v>
      </c>
      <c r="H11" s="495">
        <f t="shared" si="1"/>
        <v>2.4977999999999945E-2</v>
      </c>
      <c r="I11" s="495">
        <f t="shared" si="2"/>
        <v>-0.24727899999999992</v>
      </c>
      <c r="K11" s="486"/>
    </row>
    <row r="12" spans="1:14" x14ac:dyDescent="0.25">
      <c r="A12" s="65" t="s">
        <v>369</v>
      </c>
      <c r="B12" s="494">
        <v>2.845024</v>
      </c>
      <c r="C12" s="494">
        <v>2.7710849999999998</v>
      </c>
      <c r="D12" s="494">
        <v>2.7931149999999998</v>
      </c>
      <c r="E12" s="494">
        <v>3.3532329999999999</v>
      </c>
      <c r="F12" s="494">
        <v>2.9175209999999998</v>
      </c>
      <c r="G12" s="495">
        <f t="shared" si="0"/>
        <v>-0.4357120000000001</v>
      </c>
      <c r="H12" s="495">
        <f t="shared" si="1"/>
        <v>0.12440600000000002</v>
      </c>
      <c r="I12" s="495">
        <f t="shared" si="2"/>
        <v>7.2496999999999812E-2</v>
      </c>
      <c r="K12" s="486"/>
    </row>
    <row r="13" spans="1:14" x14ac:dyDescent="0.25">
      <c r="A13" s="65" t="s">
        <v>370</v>
      </c>
      <c r="B13" s="494">
        <v>1.448647</v>
      </c>
      <c r="C13" s="494">
        <v>1.376546</v>
      </c>
      <c r="D13" s="494">
        <v>1.3918200000000001</v>
      </c>
      <c r="E13" s="494">
        <v>1.743441</v>
      </c>
      <c r="F13" s="494">
        <v>1.3923779999999999</v>
      </c>
      <c r="G13" s="495">
        <f t="shared" si="0"/>
        <v>-0.35106300000000012</v>
      </c>
      <c r="H13" s="495">
        <f t="shared" si="1"/>
        <v>5.579999999998364E-4</v>
      </c>
      <c r="I13" s="495">
        <f t="shared" si="2"/>
        <v>-5.6269000000000124E-2</v>
      </c>
      <c r="K13" s="486"/>
    </row>
    <row r="14" spans="1:14" x14ac:dyDescent="0.25">
      <c r="A14" s="65" t="s">
        <v>371</v>
      </c>
      <c r="B14" s="494">
        <v>0.341725</v>
      </c>
      <c r="C14" s="494">
        <v>0.34578399999999998</v>
      </c>
      <c r="D14" s="494">
        <v>0.37654500000000002</v>
      </c>
      <c r="E14" s="494">
        <v>0.39807999999999999</v>
      </c>
      <c r="F14" s="494">
        <v>0.32297399999999998</v>
      </c>
      <c r="G14" s="495">
        <f>F14-E14</f>
        <v>-7.5106000000000006E-2</v>
      </c>
      <c r="H14" s="495">
        <f t="shared" si="1"/>
        <v>-5.3571000000000035E-2</v>
      </c>
      <c r="I14" s="495">
        <f t="shared" si="2"/>
        <v>-1.8751000000000018E-2</v>
      </c>
      <c r="K14" s="486"/>
    </row>
    <row r="15" spans="1:14" x14ac:dyDescent="0.25">
      <c r="A15" s="65" t="s">
        <v>372</v>
      </c>
      <c r="B15" s="494">
        <v>0.55630000000000002</v>
      </c>
      <c r="C15" s="494">
        <v>0.63267899999999999</v>
      </c>
      <c r="D15" s="494">
        <v>0.61982499999999996</v>
      </c>
      <c r="E15" s="494">
        <v>0.68615000000000004</v>
      </c>
      <c r="F15" s="494">
        <v>0.56181800000000004</v>
      </c>
      <c r="G15" s="495">
        <f>F15-E15</f>
        <v>-0.124332</v>
      </c>
      <c r="H15" s="495">
        <f t="shared" si="1"/>
        <v>-5.800699999999992E-2</v>
      </c>
      <c r="I15" s="495">
        <f t="shared" si="2"/>
        <v>5.5180000000000229E-3</v>
      </c>
      <c r="K15" s="486"/>
    </row>
    <row r="16" spans="1:14" x14ac:dyDescent="0.25">
      <c r="A16" s="614" t="s">
        <v>490</v>
      </c>
      <c r="B16" s="706">
        <f>+B8+B9+B10+B11+B12+B13+B14+B15</f>
        <v>14.396546000000001</v>
      </c>
      <c r="C16" s="706">
        <f t="shared" ref="C16:F16" si="3">+C8+C9+C10+C11+C12+C13+C14+C15</f>
        <v>14.130782999999997</v>
      </c>
      <c r="D16" s="706">
        <f t="shared" si="3"/>
        <v>13.731901000000002</v>
      </c>
      <c r="E16" s="706">
        <f t="shared" si="3"/>
        <v>16.788304</v>
      </c>
      <c r="F16" s="706">
        <f t="shared" si="3"/>
        <v>14.480218000000001</v>
      </c>
      <c r="G16" s="495">
        <f>F16-E16</f>
        <v>-2.3080859999999994</v>
      </c>
      <c r="H16" s="495">
        <f t="shared" ref="H16" si="4">F16-D16</f>
        <v>0.74831699999999834</v>
      </c>
      <c r="I16" s="495">
        <f t="shared" ref="I16" si="5">F16-B16</f>
        <v>8.3671999999999969E-2</v>
      </c>
    </row>
    <row r="18" spans="1:9" ht="19.5" customHeight="1" x14ac:dyDescent="0.3">
      <c r="A18" s="493" t="s">
        <v>396</v>
      </c>
      <c r="B18" s="154"/>
      <c r="C18" s="154"/>
      <c r="D18" s="154"/>
      <c r="E18" s="705"/>
      <c r="F18" s="705"/>
    </row>
    <row r="19" spans="1:9" x14ac:dyDescent="0.25">
      <c r="A19" s="65" t="s">
        <v>373</v>
      </c>
      <c r="B19" s="494">
        <v>5.018084</v>
      </c>
      <c r="C19" s="494">
        <v>4.9196390000000001</v>
      </c>
      <c r="D19" s="494">
        <v>4.6845160000000003</v>
      </c>
      <c r="E19" s="494">
        <v>5.6418020000000002</v>
      </c>
      <c r="F19" s="494">
        <v>5.1260139999999996</v>
      </c>
      <c r="G19" s="495">
        <f>F19-E19</f>
        <v>-0.51578800000000058</v>
      </c>
      <c r="H19" s="495">
        <f>F19-D19</f>
        <v>0.44149799999999928</v>
      </c>
      <c r="I19" s="495">
        <f>F19-B19</f>
        <v>0.10792999999999964</v>
      </c>
    </row>
    <row r="20" spans="1:9" x14ac:dyDescent="0.25">
      <c r="A20" s="65" t="s">
        <v>374</v>
      </c>
      <c r="B20" s="494">
        <v>1.7727599999999999</v>
      </c>
      <c r="C20" s="494">
        <v>1.747816</v>
      </c>
      <c r="D20" s="494">
        <v>1.579907</v>
      </c>
      <c r="E20" s="494">
        <v>1.8488610000000001</v>
      </c>
      <c r="F20" s="494">
        <v>1.5630310000000001</v>
      </c>
      <c r="G20" s="495">
        <f t="shared" ref="G20:G26" si="6">F20-E20</f>
        <v>-0.28583000000000003</v>
      </c>
      <c r="H20" s="495">
        <f t="shared" ref="H20:H27" si="7">F20-D20</f>
        <v>-1.6875999999999891E-2</v>
      </c>
      <c r="I20" s="495">
        <f t="shared" ref="I20:I27" si="8">F20-B20</f>
        <v>-0.20972899999999983</v>
      </c>
    </row>
    <row r="21" spans="1:9" x14ac:dyDescent="0.25">
      <c r="A21" s="65" t="s">
        <v>375</v>
      </c>
      <c r="B21" s="494">
        <v>2.1537449999999998</v>
      </c>
      <c r="C21" s="494">
        <v>2.298651</v>
      </c>
      <c r="D21" s="494">
        <v>2.2909489999999999</v>
      </c>
      <c r="E21" s="494">
        <v>3.1247739999999999</v>
      </c>
      <c r="F21" s="494">
        <v>2.7802989999999999</v>
      </c>
      <c r="G21" s="495">
        <f t="shared" si="6"/>
        <v>-0.34447500000000009</v>
      </c>
      <c r="H21" s="495">
        <f t="shared" si="7"/>
        <v>0.48934999999999995</v>
      </c>
      <c r="I21" s="495">
        <f t="shared" si="8"/>
        <v>0.62655400000000006</v>
      </c>
    </row>
    <row r="22" spans="1:9" x14ac:dyDescent="0.25">
      <c r="A22" s="65" t="s">
        <v>376</v>
      </c>
      <c r="B22" s="494">
        <v>1.6239209999999999</v>
      </c>
      <c r="C22" s="494">
        <v>1.7797320000000001</v>
      </c>
      <c r="D22" s="494">
        <v>1.7562720000000001</v>
      </c>
      <c r="E22" s="494">
        <v>2.305561</v>
      </c>
      <c r="F22" s="494">
        <v>2.0934560000000002</v>
      </c>
      <c r="G22" s="495">
        <f t="shared" si="6"/>
        <v>-0.21210499999999977</v>
      </c>
      <c r="H22" s="495">
        <f t="shared" si="7"/>
        <v>0.33718400000000015</v>
      </c>
      <c r="I22" s="495">
        <f t="shared" si="8"/>
        <v>0.46953500000000026</v>
      </c>
    </row>
    <row r="23" spans="1:9" x14ac:dyDescent="0.25">
      <c r="A23" s="65" t="s">
        <v>377</v>
      </c>
      <c r="B23" s="494">
        <v>3.8675280000000001</v>
      </c>
      <c r="C23" s="494">
        <v>3.8215650000000001</v>
      </c>
      <c r="D23" s="494">
        <v>3.8979080000000002</v>
      </c>
      <c r="E23" s="494">
        <v>4.5784909999999996</v>
      </c>
      <c r="F23" s="494">
        <v>4.0216450000000004</v>
      </c>
      <c r="G23" s="495">
        <f t="shared" si="6"/>
        <v>-0.55684599999999929</v>
      </c>
      <c r="H23" s="495">
        <f t="shared" si="7"/>
        <v>0.12373700000000021</v>
      </c>
      <c r="I23" s="495">
        <f t="shared" si="8"/>
        <v>0.15411700000000028</v>
      </c>
    </row>
    <row r="24" spans="1:9" x14ac:dyDescent="0.25">
      <c r="A24" s="65" t="s">
        <v>378</v>
      </c>
      <c r="B24" s="494">
        <v>0.69534200000000002</v>
      </c>
      <c r="C24" s="494">
        <v>0.73610500000000001</v>
      </c>
      <c r="D24" s="494">
        <v>0.75517999999999996</v>
      </c>
      <c r="E24" s="494">
        <v>0.92201</v>
      </c>
      <c r="F24" s="494">
        <v>0.71193799999999996</v>
      </c>
      <c r="G24" s="495">
        <f t="shared" si="6"/>
        <v>-0.21007200000000004</v>
      </c>
      <c r="H24" s="495">
        <f t="shared" si="7"/>
        <v>-4.3242000000000003E-2</v>
      </c>
      <c r="I24" s="495">
        <f t="shared" si="8"/>
        <v>1.6595999999999944E-2</v>
      </c>
    </row>
    <row r="25" spans="1:9" x14ac:dyDescent="0.25">
      <c r="A25" s="65" t="s">
        <v>379</v>
      </c>
      <c r="B25" s="494">
        <v>0.62642500000000001</v>
      </c>
      <c r="C25" s="494">
        <v>0.63798100000000002</v>
      </c>
      <c r="D25" s="494">
        <v>0.58378600000000003</v>
      </c>
      <c r="E25" s="494">
        <v>0.67714200000000002</v>
      </c>
      <c r="F25" s="494">
        <v>0.62429400000000002</v>
      </c>
      <c r="G25" s="495">
        <f t="shared" si="6"/>
        <v>-5.2848000000000006E-2</v>
      </c>
      <c r="H25" s="495">
        <f t="shared" si="7"/>
        <v>4.0507999999999988E-2</v>
      </c>
      <c r="I25" s="495">
        <f t="shared" si="8"/>
        <v>-2.130999999999994E-3</v>
      </c>
    </row>
    <row r="26" spans="1:9" x14ac:dyDescent="0.25">
      <c r="A26" s="65" t="s">
        <v>380</v>
      </c>
      <c r="B26" s="494">
        <v>1.055766</v>
      </c>
      <c r="C26" s="494">
        <v>1.1591769999999999</v>
      </c>
      <c r="D26" s="494">
        <v>1.163869</v>
      </c>
      <c r="E26" s="494">
        <v>1.228127</v>
      </c>
      <c r="F26" s="494">
        <v>1.0940270000000001</v>
      </c>
      <c r="G26" s="495">
        <f t="shared" si="6"/>
        <v>-0.13409999999999989</v>
      </c>
      <c r="H26" s="495">
        <f t="shared" si="7"/>
        <v>-6.984199999999996E-2</v>
      </c>
      <c r="I26" s="495">
        <f t="shared" si="8"/>
        <v>3.82610000000001E-2</v>
      </c>
    </row>
    <row r="27" spans="1:9" x14ac:dyDescent="0.25">
      <c r="A27" s="614" t="s">
        <v>490</v>
      </c>
      <c r="B27" s="706">
        <f>+B19+B20+B21+B22+B23+B24+B25+B26</f>
        <v>16.813571</v>
      </c>
      <c r="C27" s="706">
        <f t="shared" ref="C27" si="9">+C19+C20+C21+C22+C23+C24+C25+C26</f>
        <v>17.100666</v>
      </c>
      <c r="D27" s="706">
        <f t="shared" ref="D27" si="10">+D19+D20+D21+D22+D23+D24+D25+D26</f>
        <v>16.712387</v>
      </c>
      <c r="E27" s="706">
        <f t="shared" ref="E27" si="11">+E19+E20+E21+E22+E23+E24+E25+E26</f>
        <v>20.326768000000001</v>
      </c>
      <c r="F27" s="706">
        <f t="shared" ref="F27" si="12">+F19+F20+F21+F22+F23+F24+F25+F26</f>
        <v>18.014703999999998</v>
      </c>
      <c r="G27" s="495">
        <f>F27-E27</f>
        <v>-2.312064000000003</v>
      </c>
      <c r="H27" s="495">
        <f t="shared" si="7"/>
        <v>1.3023169999999986</v>
      </c>
      <c r="I27" s="495">
        <f t="shared" si="8"/>
        <v>1.2011329999999987</v>
      </c>
    </row>
    <row r="29" spans="1:9" x14ac:dyDescent="0.25">
      <c r="A29" s="487" t="s">
        <v>426</v>
      </c>
      <c r="B29" s="517"/>
      <c r="C29" s="517"/>
      <c r="D29" s="517"/>
      <c r="E29" s="517"/>
      <c r="F29" s="517"/>
      <c r="G29" s="486"/>
      <c r="H29" s="486"/>
    </row>
    <row r="30" spans="1:9" x14ac:dyDescent="0.25">
      <c r="B30" s="517"/>
      <c r="C30" s="517"/>
      <c r="D30" s="517"/>
      <c r="E30" s="517"/>
      <c r="F30" s="517"/>
      <c r="G30" s="486"/>
      <c r="H30" s="486"/>
    </row>
    <row r="31" spans="1:9" x14ac:dyDescent="0.25">
      <c r="H31" s="486"/>
    </row>
    <row r="32" spans="1:9" x14ac:dyDescent="0.25">
      <c r="G32" s="516"/>
      <c r="H32" s="486"/>
    </row>
    <row r="33" spans="6:8" x14ac:dyDescent="0.25">
      <c r="G33" s="516"/>
      <c r="H33" s="486"/>
    </row>
    <row r="34" spans="6:8" x14ac:dyDescent="0.25">
      <c r="H34" s="486"/>
    </row>
    <row r="35" spans="6:8" x14ac:dyDescent="0.25">
      <c r="F35" s="518"/>
      <c r="H35" s="486"/>
    </row>
    <row r="36" spans="6:8" x14ac:dyDescent="0.25">
      <c r="F36" s="518"/>
      <c r="H36" s="486"/>
    </row>
  </sheetData>
  <mergeCells count="4">
    <mergeCell ref="G5:G6"/>
    <mergeCell ref="H5:H6"/>
    <mergeCell ref="I5:I6"/>
    <mergeCell ref="G4:I4"/>
  </mergeCells>
  <phoneticPr fontId="9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74C3-5D44-4BCD-92F8-6FBEDB4B2F88}">
  <sheetPr>
    <tabColor rgb="FFFF0000"/>
  </sheetPr>
  <dimension ref="A1:V15"/>
  <sheetViews>
    <sheetView showGridLines="0" zoomScale="60" zoomScaleNormal="60" workbookViewId="0"/>
  </sheetViews>
  <sheetFormatPr defaultColWidth="9.140625" defaultRowHeight="15.75" x14ac:dyDescent="0.25"/>
  <cols>
    <col min="1" max="1" width="17.85546875" style="15" customWidth="1"/>
    <col min="2" max="6" width="12.85546875" style="15" customWidth="1"/>
    <col min="7" max="7" width="5.5703125" style="162" customWidth="1"/>
    <col min="8" max="9" width="18.140625" style="15" customWidth="1"/>
    <col min="10" max="16" width="14" style="15" customWidth="1"/>
    <col min="17" max="22" width="10.85546875" style="15" bestFit="1" customWidth="1"/>
    <col min="23" max="16384" width="9.140625" style="15"/>
  </cols>
  <sheetData>
    <row r="1" spans="1:22" ht="21" x14ac:dyDescent="0.35">
      <c r="A1" s="19" t="str">
        <f>+'Indice-Index'!C12</f>
        <v>2.5   Copie giornaliere vendute da inizio anno  - Daily copies sold since the beginning year (1/2)</v>
      </c>
      <c r="B1" s="416"/>
      <c r="C1" s="416"/>
      <c r="D1" s="416"/>
      <c r="E1" s="416"/>
      <c r="F1" s="416"/>
      <c r="G1" s="438"/>
      <c r="H1" s="131"/>
      <c r="I1" s="131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x14ac:dyDescent="0.25">
      <c r="A2" s="40"/>
      <c r="B2" s="40"/>
      <c r="C2" s="40"/>
      <c r="D2" s="40"/>
      <c r="E2" s="40"/>
      <c r="F2" s="40"/>
      <c r="G2" s="9"/>
      <c r="H2" s="40"/>
      <c r="I2" s="40"/>
    </row>
    <row r="3" spans="1:22" x14ac:dyDescent="0.25">
      <c r="A3" s="39"/>
      <c r="B3" s="40"/>
      <c r="C3" s="40"/>
      <c r="D3" s="40"/>
      <c r="E3" s="40"/>
      <c r="F3" s="40"/>
      <c r="G3" s="9"/>
      <c r="H3" s="40"/>
      <c r="I3" s="40"/>
    </row>
    <row r="4" spans="1:22" x14ac:dyDescent="0.25">
      <c r="H4" s="728" t="s">
        <v>358</v>
      </c>
      <c r="I4" s="728"/>
    </row>
    <row r="5" spans="1:22" x14ac:dyDescent="0.25">
      <c r="A5" s="434" t="s">
        <v>341</v>
      </c>
      <c r="B5" s="42">
        <v>2017</v>
      </c>
      <c r="C5" s="42">
        <v>2018</v>
      </c>
      <c r="D5" s="42">
        <v>2019</v>
      </c>
      <c r="E5" s="42">
        <v>2020</v>
      </c>
      <c r="F5" s="42">
        <v>2021</v>
      </c>
      <c r="G5" s="433"/>
      <c r="H5" s="615" t="s">
        <v>289</v>
      </c>
      <c r="I5" s="615" t="s">
        <v>403</v>
      </c>
    </row>
    <row r="6" spans="1:22" x14ac:dyDescent="0.25">
      <c r="H6" s="344"/>
      <c r="I6" s="344"/>
    </row>
    <row r="7" spans="1:22" x14ac:dyDescent="0.25">
      <c r="A7" s="439" t="s">
        <v>349</v>
      </c>
      <c r="B7" s="440">
        <v>2.4589091232876714</v>
      </c>
      <c r="C7" s="440">
        <v>2.2801399726027398</v>
      </c>
      <c r="D7" s="440">
        <v>2.0910704520547947</v>
      </c>
      <c r="E7" s="440">
        <v>1.826750762295082</v>
      </c>
      <c r="F7" s="440">
        <v>1.7001413835616439</v>
      </c>
      <c r="G7" s="454"/>
      <c r="H7" s="446">
        <f>(F7-E7)/E7*100</f>
        <v>-6.930851287800718</v>
      </c>
      <c r="I7" s="446">
        <f>(F7-B7)/B7*100</f>
        <v>-30.857900869126919</v>
      </c>
    </row>
    <row r="8" spans="1:22" x14ac:dyDescent="0.25">
      <c r="H8" s="344"/>
      <c r="I8" s="344"/>
    </row>
    <row r="9" spans="1:22" x14ac:dyDescent="0.25">
      <c r="A9" s="439" t="s">
        <v>350</v>
      </c>
      <c r="B9" s="440">
        <v>1.265740479452055</v>
      </c>
      <c r="C9" s="440">
        <v>1.1505846438356164</v>
      </c>
      <c r="D9" s="440">
        <v>1.0543650328767125</v>
      </c>
      <c r="E9" s="440">
        <v>0.87541936065573778</v>
      </c>
      <c r="F9" s="440">
        <v>0.81284147123287676</v>
      </c>
      <c r="G9" s="454"/>
      <c r="H9" s="446">
        <f t="shared" ref="H9:H10" si="0">(F9-E9)/E9*100</f>
        <v>-7.1483328145709164</v>
      </c>
      <c r="I9" s="446">
        <f t="shared" ref="I9:I10" si="1">(F9-B9)/B9*100</f>
        <v>-35.781348196688818</v>
      </c>
    </row>
    <row r="10" spans="1:22" x14ac:dyDescent="0.25">
      <c r="A10" s="439" t="s">
        <v>351</v>
      </c>
      <c r="B10" s="440">
        <v>1.1931686438356162</v>
      </c>
      <c r="C10" s="440">
        <v>1.1295553287671232</v>
      </c>
      <c r="D10" s="440">
        <v>1.0367054191780822</v>
      </c>
      <c r="E10" s="440">
        <v>0.95133140163934415</v>
      </c>
      <c r="F10" s="440">
        <v>0.88729991232876704</v>
      </c>
      <c r="G10" s="454"/>
      <c r="H10" s="446">
        <f t="shared" si="0"/>
        <v>-6.7307238256024542</v>
      </c>
      <c r="I10" s="446">
        <f t="shared" si="1"/>
        <v>-25.634995780947534</v>
      </c>
    </row>
    <row r="11" spans="1:22" x14ac:dyDescent="0.25">
      <c r="H11" s="344"/>
      <c r="I11" s="344"/>
    </row>
    <row r="12" spans="1:22" x14ac:dyDescent="0.25">
      <c r="A12" s="439" t="s">
        <v>352</v>
      </c>
      <c r="B12" s="440">
        <v>2.2654011397260274</v>
      </c>
      <c r="C12" s="440">
        <v>2.0942997534246572</v>
      </c>
      <c r="D12" s="440">
        <v>1.9084070136986302</v>
      </c>
      <c r="E12" s="440">
        <v>1.621043975409836</v>
      </c>
      <c r="F12" s="440">
        <v>1.4776846547945206</v>
      </c>
      <c r="G12" s="454"/>
      <c r="H12" s="446">
        <f t="shared" ref="H12:H13" si="2">(F12-E12)/E12*100</f>
        <v>-8.8436416772142774</v>
      </c>
      <c r="I12" s="446">
        <f t="shared" ref="I12:I13" si="3">(F12-B12)/B12*100</f>
        <v>-34.771611575456852</v>
      </c>
    </row>
    <row r="13" spans="1:22" x14ac:dyDescent="0.25">
      <c r="A13" s="439" t="s">
        <v>353</v>
      </c>
      <c r="B13" s="440">
        <v>0.19350798356164409</v>
      </c>
      <c r="C13" s="440">
        <v>0.18584021917808222</v>
      </c>
      <c r="D13" s="440">
        <v>0.1826634383561643</v>
      </c>
      <c r="E13" s="440">
        <v>0.20570678688524588</v>
      </c>
      <c r="F13" s="440">
        <v>0.22245672876712314</v>
      </c>
      <c r="G13" s="454"/>
      <c r="H13" s="446">
        <f t="shared" si="2"/>
        <v>8.1426296796037452</v>
      </c>
      <c r="I13" s="446">
        <f t="shared" si="3"/>
        <v>14.959974608105567</v>
      </c>
    </row>
    <row r="15" spans="1:22" x14ac:dyDescent="0.25">
      <c r="A15" s="487" t="s">
        <v>425</v>
      </c>
    </row>
  </sheetData>
  <mergeCells count="1">
    <mergeCell ref="H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P15"/>
  <sheetViews>
    <sheetView showGridLines="0" zoomScale="80" zoomScaleNormal="80" workbookViewId="0">
      <selection activeCell="O35" sqref="O35"/>
    </sheetView>
  </sheetViews>
  <sheetFormatPr defaultColWidth="9.140625" defaultRowHeight="15.75" x14ac:dyDescent="0.25"/>
  <cols>
    <col min="1" max="1" width="22" style="40" customWidth="1"/>
    <col min="2" max="6" width="9.140625" style="40"/>
    <col min="7" max="7" width="9.85546875" style="40" bestFit="1" customWidth="1"/>
    <col min="8" max="9" width="9.140625" style="40"/>
    <col min="10" max="10" width="5.140625" style="40" customWidth="1"/>
    <col min="11" max="11" width="21.5703125" style="40" customWidth="1"/>
    <col min="12" max="12" width="14.42578125" style="40" customWidth="1"/>
    <col min="13" max="14" width="5.5703125" style="40" customWidth="1"/>
    <col min="15" max="16384" width="9.140625" style="40"/>
  </cols>
  <sheetData>
    <row r="1" spans="1:16" ht="21" x14ac:dyDescent="0.35">
      <c r="A1" s="2" t="str">
        <f>+'Indice-Index'!A7</f>
        <v>1.1   Accessi diretti complessivi  - Total access lines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x14ac:dyDescent="0.25">
      <c r="B2" s="4"/>
      <c r="C2" s="4"/>
      <c r="D2" s="4"/>
      <c r="E2" s="4"/>
      <c r="F2" s="4"/>
      <c r="G2" s="4"/>
      <c r="H2" s="4"/>
      <c r="I2" s="4"/>
    </row>
    <row r="4" spans="1:16" x14ac:dyDescent="0.25">
      <c r="B4" s="390">
        <v>43070</v>
      </c>
      <c r="C4" s="390">
        <v>43435</v>
      </c>
      <c r="D4" s="390">
        <v>43800</v>
      </c>
      <c r="E4" s="390">
        <v>44166</v>
      </c>
      <c r="F4" s="390">
        <v>44256</v>
      </c>
      <c r="G4" s="390">
        <v>44348</v>
      </c>
      <c r="H4" s="390">
        <v>44440</v>
      </c>
      <c r="I4" s="390">
        <v>44531</v>
      </c>
      <c r="K4" s="5" t="s">
        <v>156</v>
      </c>
      <c r="L4" s="95" t="s">
        <v>436</v>
      </c>
      <c r="M4" s="32"/>
      <c r="N4" s="32"/>
      <c r="O4" s="101" t="s">
        <v>437</v>
      </c>
    </row>
    <row r="5" spans="1:16" x14ac:dyDescent="0.25">
      <c r="B5" s="391" t="s">
        <v>433</v>
      </c>
      <c r="C5" s="391" t="s">
        <v>432</v>
      </c>
      <c r="D5" s="391" t="s">
        <v>434</v>
      </c>
      <c r="E5" s="391" t="s">
        <v>207</v>
      </c>
      <c r="F5" s="391">
        <v>44256</v>
      </c>
      <c r="G5" s="391" t="s">
        <v>260</v>
      </c>
      <c r="H5" s="391" t="s">
        <v>327</v>
      </c>
      <c r="I5" s="391" t="s">
        <v>435</v>
      </c>
      <c r="K5" s="139" t="s">
        <v>157</v>
      </c>
      <c r="L5" s="96"/>
      <c r="M5" s="140"/>
      <c r="N5" s="32"/>
      <c r="O5" s="141"/>
    </row>
    <row r="6" spans="1:16" x14ac:dyDescent="0.25">
      <c r="B6" s="4"/>
      <c r="C6" s="4"/>
      <c r="D6" s="4"/>
      <c r="E6" s="4"/>
      <c r="F6" s="4"/>
      <c r="G6" s="4"/>
      <c r="H6" s="4"/>
      <c r="I6" s="4"/>
      <c r="L6" s="41"/>
      <c r="O6" s="15"/>
    </row>
    <row r="7" spans="1:16" x14ac:dyDescent="0.25">
      <c r="A7" s="90" t="s">
        <v>155</v>
      </c>
      <c r="B7" s="84">
        <v>20.651575885322742</v>
      </c>
      <c r="C7" s="84">
        <v>20.342188200000002</v>
      </c>
      <c r="D7" s="84">
        <v>19.638985420000001</v>
      </c>
      <c r="E7" s="84">
        <v>19.767021399207145</v>
      </c>
      <c r="F7" s="84">
        <v>19.913088338000001</v>
      </c>
      <c r="G7" s="84">
        <v>19.911434067999998</v>
      </c>
      <c r="H7" s="84">
        <v>19.938198809791118</v>
      </c>
      <c r="I7" s="84">
        <v>19.994902971835881</v>
      </c>
      <c r="K7" s="87" t="s">
        <v>58</v>
      </c>
      <c r="L7" s="64">
        <v>43.247135760061909</v>
      </c>
      <c r="M7" s="85"/>
      <c r="N7" s="85"/>
      <c r="O7" s="64">
        <v>-1.2295933362649762</v>
      </c>
    </row>
    <row r="8" spans="1:16" x14ac:dyDescent="0.25">
      <c r="B8" s="4"/>
      <c r="C8" s="4"/>
      <c r="D8" s="4"/>
      <c r="E8" s="4"/>
      <c r="F8" s="4"/>
      <c r="G8" s="4"/>
      <c r="H8" s="4"/>
      <c r="I8" s="4"/>
      <c r="K8" s="88" t="s">
        <v>4</v>
      </c>
      <c r="L8" s="64">
        <v>16.14841178469527</v>
      </c>
      <c r="M8" s="85"/>
      <c r="N8" s="85"/>
      <c r="O8" s="64">
        <v>0.42839916951367307</v>
      </c>
    </row>
    <row r="9" spans="1:16" x14ac:dyDescent="0.25">
      <c r="A9" s="5" t="s">
        <v>8</v>
      </c>
      <c r="J9" s="28"/>
      <c r="K9" s="89" t="s">
        <v>3</v>
      </c>
      <c r="L9" s="64">
        <v>14.425328258316567</v>
      </c>
      <c r="M9" s="85"/>
      <c r="N9" s="85"/>
      <c r="O9" s="64">
        <v>-0.44806689682740952</v>
      </c>
    </row>
    <row r="10" spans="1:16" x14ac:dyDescent="0.25">
      <c r="A10" s="87" t="s">
        <v>102</v>
      </c>
      <c r="B10" s="85">
        <v>72.141622909215428</v>
      </c>
      <c r="C10" s="85">
        <v>57.785990791295497</v>
      </c>
      <c r="D10" s="85">
        <v>46.947588191651093</v>
      </c>
      <c r="E10" s="85">
        <v>35.926257459734643</v>
      </c>
      <c r="F10" s="85">
        <v>33.127478209452619</v>
      </c>
      <c r="G10" s="85">
        <v>30.928083728017299</v>
      </c>
      <c r="H10" s="85">
        <v>29.123257599119274</v>
      </c>
      <c r="I10" s="85">
        <v>27.083772337519747</v>
      </c>
      <c r="J10" s="28"/>
      <c r="K10" s="88" t="s">
        <v>57</v>
      </c>
      <c r="L10" s="64">
        <v>13.965032260129426</v>
      </c>
      <c r="M10" s="85"/>
      <c r="N10" s="85"/>
      <c r="O10" s="64">
        <v>0.35206336276054451</v>
      </c>
    </row>
    <row r="11" spans="1:16" x14ac:dyDescent="0.25">
      <c r="A11" s="88" t="s">
        <v>92</v>
      </c>
      <c r="B11" s="85">
        <v>19.920445891607603</v>
      </c>
      <c r="C11" s="85">
        <v>31.805545875344915</v>
      </c>
      <c r="D11" s="85">
        <v>39.950958932989515</v>
      </c>
      <c r="E11" s="85">
        <v>46.918925274226368</v>
      </c>
      <c r="F11" s="85">
        <v>48.159171682573785</v>
      </c>
      <c r="G11" s="85">
        <v>49.361763529608154</v>
      </c>
      <c r="H11" s="85">
        <v>50.150451859677659</v>
      </c>
      <c r="I11" s="85">
        <v>51.123389437790493</v>
      </c>
      <c r="J11" s="28"/>
      <c r="K11" s="138" t="s">
        <v>133</v>
      </c>
      <c r="L11" s="64">
        <v>3.0782566441520456</v>
      </c>
      <c r="M11" s="85"/>
      <c r="N11" s="85"/>
      <c r="O11" s="64">
        <v>-0.36560706075799754</v>
      </c>
    </row>
    <row r="12" spans="1:16" x14ac:dyDescent="0.25">
      <c r="A12" s="89" t="s">
        <v>93</v>
      </c>
      <c r="B12" s="85">
        <v>2.839167764138784</v>
      </c>
      <c r="C12" s="85">
        <v>4.348569540812723</v>
      </c>
      <c r="D12" s="85">
        <v>6.3658757988934838</v>
      </c>
      <c r="E12" s="85">
        <v>9.3644528560436289</v>
      </c>
      <c r="F12" s="85">
        <v>10.639499519303545</v>
      </c>
      <c r="G12" s="85">
        <v>11.447432968493107</v>
      </c>
      <c r="H12" s="85">
        <v>12.283371418672585</v>
      </c>
      <c r="I12" s="85">
        <v>13.267500530372939</v>
      </c>
      <c r="J12" s="28"/>
      <c r="K12" s="65" t="s">
        <v>134</v>
      </c>
      <c r="L12" s="64">
        <v>2.9339256983267399</v>
      </c>
      <c r="M12" s="85"/>
      <c r="N12" s="85"/>
      <c r="O12" s="64">
        <v>0.19677978218292091</v>
      </c>
    </row>
    <row r="13" spans="1:16" x14ac:dyDescent="0.25">
      <c r="A13" s="88" t="s">
        <v>6</v>
      </c>
      <c r="B13" s="85">
        <v>5.0987634350381876</v>
      </c>
      <c r="C13" s="85">
        <v>6.0598937925468599</v>
      </c>
      <c r="D13" s="85">
        <v>6.7355770764658986</v>
      </c>
      <c r="E13" s="85">
        <v>7.790364409995358</v>
      </c>
      <c r="F13" s="85">
        <v>8.0738505886700498</v>
      </c>
      <c r="G13" s="85">
        <v>8.2627197738814324</v>
      </c>
      <c r="H13" s="85">
        <v>8.4429191225304852</v>
      </c>
      <c r="I13" s="85">
        <v>8.5253376943168284</v>
      </c>
      <c r="J13" s="28"/>
      <c r="K13" s="65" t="s">
        <v>64</v>
      </c>
      <c r="L13" s="64">
        <v>6.2019095943180416</v>
      </c>
      <c r="M13" s="85"/>
      <c r="N13" s="85"/>
      <c r="O13" s="64">
        <v>1.0660249793932399</v>
      </c>
    </row>
    <row r="14" spans="1:16" x14ac:dyDescent="0.25">
      <c r="A14" s="5" t="s">
        <v>158</v>
      </c>
      <c r="B14" s="8">
        <f>+B13+B12+B11+B10</f>
        <v>100</v>
      </c>
      <c r="C14" s="8">
        <f t="shared" ref="C14:I14" si="0">+C13+C12+C11+C10</f>
        <v>100</v>
      </c>
      <c r="D14" s="8">
        <f t="shared" si="0"/>
        <v>99.999999999999986</v>
      </c>
      <c r="E14" s="8">
        <f t="shared" si="0"/>
        <v>100</v>
      </c>
      <c r="F14" s="8">
        <f t="shared" si="0"/>
        <v>100</v>
      </c>
      <c r="G14" s="8">
        <f t="shared" si="0"/>
        <v>100</v>
      </c>
      <c r="H14" s="8">
        <f t="shared" si="0"/>
        <v>100</v>
      </c>
      <c r="I14" s="8">
        <f t="shared" si="0"/>
        <v>100</v>
      </c>
      <c r="J14" s="28"/>
      <c r="K14" s="76" t="s">
        <v>111</v>
      </c>
      <c r="L14" s="73">
        <f>SUM(L7:L13)</f>
        <v>100.00000000000001</v>
      </c>
      <c r="M14" s="150"/>
      <c r="N14" s="150"/>
      <c r="O14" s="73">
        <f>SUM(O7:O13)</f>
        <v>-4.8849813083506888E-15</v>
      </c>
    </row>
    <row r="15" spans="1:16" x14ac:dyDescent="0.25">
      <c r="B15" s="28"/>
      <c r="C15" s="28"/>
      <c r="D15" s="28"/>
      <c r="E15" s="28"/>
      <c r="F15" s="28"/>
      <c r="G15" s="28"/>
      <c r="H15" s="28"/>
      <c r="I15" s="28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97EF-469F-413F-AB0C-AD25373C6492}">
  <sheetPr>
    <tabColor rgb="FFFF0000"/>
  </sheetPr>
  <dimension ref="A1:J25"/>
  <sheetViews>
    <sheetView showGridLines="0" topLeftCell="A2" zoomScale="70" zoomScaleNormal="70" workbookViewId="0">
      <selection activeCell="A15" sqref="A15:XFD15"/>
    </sheetView>
  </sheetViews>
  <sheetFormatPr defaultColWidth="9.140625" defaultRowHeight="15.75" x14ac:dyDescent="0.25"/>
  <cols>
    <col min="1" max="1" width="28.7109375" style="54" customWidth="1"/>
    <col min="2" max="6" width="11.85546875" style="54" customWidth="1"/>
    <col min="7" max="7" width="5.85546875" style="29" customWidth="1"/>
    <col min="8" max="9" width="14.140625" style="54" customWidth="1"/>
    <col min="10" max="10" width="11.85546875" style="54" customWidth="1"/>
    <col min="11" max="11" width="11.85546875" style="54" bestFit="1" customWidth="1"/>
    <col min="12" max="16384" width="9.140625" style="54"/>
  </cols>
  <sheetData>
    <row r="1" spans="1:10" ht="21" x14ac:dyDescent="0.25">
      <c r="A1" s="442" t="str">
        <f>+'Indice-Index'!C13</f>
        <v>2.6   Copie giornaliere vendute da inizio anno  - Daily copies sold since the beginning year (2/2)</v>
      </c>
      <c r="B1" s="443"/>
      <c r="C1" s="443"/>
      <c r="D1" s="443"/>
      <c r="E1" s="443"/>
      <c r="F1" s="443"/>
      <c r="G1" s="443"/>
      <c r="H1" s="443"/>
      <c r="I1" s="444"/>
      <c r="J1" s="444"/>
    </row>
    <row r="2" spans="1:10" ht="15.75" customHeight="1" x14ac:dyDescent="0.25"/>
    <row r="3" spans="1:10" ht="15.75" customHeight="1" x14ac:dyDescent="0.25"/>
    <row r="4" spans="1:10" ht="18.600000000000001" customHeight="1" x14ac:dyDescent="0.25">
      <c r="A4" s="330" t="s">
        <v>494</v>
      </c>
      <c r="B4" s="451">
        <f>+'2.5'!B5</f>
        <v>2017</v>
      </c>
      <c r="C4" s="451">
        <f>+'2.5'!C5</f>
        <v>2018</v>
      </c>
      <c r="D4" s="451">
        <f>+'2.5'!D5</f>
        <v>2019</v>
      </c>
      <c r="E4" s="451">
        <f>+'2.5'!E5</f>
        <v>2020</v>
      </c>
      <c r="F4" s="451">
        <f>+'2.5'!F5</f>
        <v>2021</v>
      </c>
      <c r="G4" s="155"/>
      <c r="H4" s="728" t="s">
        <v>358</v>
      </c>
      <c r="I4" s="728"/>
    </row>
    <row r="5" spans="1:10" ht="18.600000000000001" customHeight="1" x14ac:dyDescent="0.25">
      <c r="G5" s="452"/>
      <c r="H5" s="234" t="str">
        <f>+'2.5'!H5</f>
        <v>2021 vs 2020</v>
      </c>
      <c r="I5" s="234" t="str">
        <f>+'2.5'!I5</f>
        <v>2021 vs 2017</v>
      </c>
    </row>
    <row r="6" spans="1:10" ht="18.600000000000001" customHeight="1" x14ac:dyDescent="0.25">
      <c r="A6" s="447" t="s">
        <v>356</v>
      </c>
      <c r="B6" s="344"/>
      <c r="C6" s="344"/>
      <c r="D6" s="344"/>
      <c r="E6" s="344"/>
      <c r="F6" s="344"/>
      <c r="G6" s="155"/>
      <c r="H6" s="344"/>
      <c r="I6" s="344"/>
    </row>
    <row r="7" spans="1:10" ht="18.600000000000001" customHeight="1" x14ac:dyDescent="0.25">
      <c r="A7" s="445" t="s">
        <v>491</v>
      </c>
      <c r="B7" s="448">
        <v>721.95686027397255</v>
      </c>
      <c r="C7" s="448">
        <v>660.56675342465769</v>
      </c>
      <c r="D7" s="448">
        <v>608.42410410958917</v>
      </c>
      <c r="E7" s="448">
        <v>525.39509562841522</v>
      </c>
      <c r="F7" s="448">
        <v>471.74083287671237</v>
      </c>
      <c r="G7" s="453"/>
      <c r="H7" s="446">
        <f t="shared" ref="H7" si="0">(F7-E7)/E7*100</f>
        <v>-10.2121742662116</v>
      </c>
      <c r="I7" s="446">
        <f t="shared" ref="I7" si="1">(F7-B7)/B7*100</f>
        <v>-34.658030301465196</v>
      </c>
    </row>
    <row r="8" spans="1:10" ht="18.600000000000001" customHeight="1" x14ac:dyDescent="0.25">
      <c r="A8" s="445" t="s">
        <v>492</v>
      </c>
      <c r="B8" s="616">
        <v>154.21158904109589</v>
      </c>
      <c r="C8" s="616">
        <v>148.66809315068497</v>
      </c>
      <c r="D8" s="616">
        <v>136.57467397260274</v>
      </c>
      <c r="E8" s="616">
        <v>132.64605464480871</v>
      </c>
      <c r="F8" s="616">
        <v>119.77412054794523</v>
      </c>
      <c r="G8" s="453"/>
      <c r="H8" s="446">
        <f t="shared" ref="H8:H12" si="2">(F8-E8)/E8*100</f>
        <v>-9.7039705638672338</v>
      </c>
      <c r="I8" s="446">
        <f t="shared" ref="I8:I12" si="3">(F8-B8)/B8*100</f>
        <v>-22.331310316745007</v>
      </c>
    </row>
    <row r="9" spans="1:10" ht="18.600000000000001" customHeight="1" x14ac:dyDescent="0.25">
      <c r="A9" s="445" t="s">
        <v>354</v>
      </c>
      <c r="B9" s="448">
        <v>300.99799999999999</v>
      </c>
      <c r="C9" s="448">
        <v>269.31325205479453</v>
      </c>
      <c r="D9" s="448">
        <v>243.22365753424657</v>
      </c>
      <c r="E9" s="448">
        <v>157.55145081967214</v>
      </c>
      <c r="F9" s="448">
        <v>152.75090410958904</v>
      </c>
      <c r="G9" s="453"/>
      <c r="H9" s="446">
        <f t="shared" si="2"/>
        <v>-3.0469708054784177</v>
      </c>
      <c r="I9" s="446">
        <f t="shared" si="3"/>
        <v>-49.251854128735388</v>
      </c>
    </row>
    <row r="10" spans="1:10" ht="18.600000000000001" customHeight="1" x14ac:dyDescent="0.25">
      <c r="A10" s="445" t="s">
        <v>419</v>
      </c>
      <c r="B10" s="448">
        <v>102.19959178082193</v>
      </c>
      <c r="C10" s="448">
        <v>91.804895890410947</v>
      </c>
      <c r="D10" s="448">
        <v>79.776441095890405</v>
      </c>
      <c r="E10" s="448">
        <v>67.248631147540976</v>
      </c>
      <c r="F10" s="448">
        <v>58.195249315068487</v>
      </c>
      <c r="G10" s="453"/>
      <c r="H10" s="446">
        <f t="shared" si="2"/>
        <v>-13.462551843783569</v>
      </c>
      <c r="I10" s="446">
        <f t="shared" si="3"/>
        <v>-43.057258545734229</v>
      </c>
    </row>
    <row r="11" spans="1:10" s="29" customFormat="1" ht="18.600000000000001" customHeight="1" x14ac:dyDescent="0.25">
      <c r="A11" s="445" t="s">
        <v>495</v>
      </c>
      <c r="B11" s="448">
        <v>450.3487479452055</v>
      </c>
      <c r="C11" s="448">
        <v>419.71314794520549</v>
      </c>
      <c r="D11" s="448">
        <v>389.7949890410959</v>
      </c>
      <c r="E11" s="448">
        <v>353.4550683060109</v>
      </c>
      <c r="F11" s="448">
        <v>329.12341643835617</v>
      </c>
      <c r="G11" s="453"/>
      <c r="H11" s="446">
        <f t="shared" si="2"/>
        <v>-6.8839448205589475</v>
      </c>
      <c r="I11" s="446">
        <f t="shared" si="3"/>
        <v>-26.918101151598844</v>
      </c>
    </row>
    <row r="12" spans="1:10" s="29" customFormat="1" ht="18.600000000000001" customHeight="1" x14ac:dyDescent="0.25">
      <c r="A12" s="445" t="s">
        <v>355</v>
      </c>
      <c r="B12" s="448">
        <v>535.68635068493165</v>
      </c>
      <c r="C12" s="448">
        <v>504.23361095890408</v>
      </c>
      <c r="D12" s="448">
        <v>450.61314794520558</v>
      </c>
      <c r="E12" s="448">
        <v>384.747674863388</v>
      </c>
      <c r="F12" s="448">
        <v>346.10013150684944</v>
      </c>
      <c r="G12" s="453"/>
      <c r="H12" s="446">
        <f t="shared" si="2"/>
        <v>-10.044906280528169</v>
      </c>
      <c r="I12" s="446">
        <f t="shared" si="3"/>
        <v>-35.391273071579327</v>
      </c>
    </row>
    <row r="13" spans="1:10" s="29" customFormat="1" ht="18.600000000000001" customHeight="1" x14ac:dyDescent="0.25">
      <c r="A13" s="234" t="s">
        <v>381</v>
      </c>
      <c r="B13" s="480">
        <f>B7+B9+B10+B11+B12</f>
        <v>2111.1895506849319</v>
      </c>
      <c r="C13" s="480">
        <f t="shared" ref="C13:F13" si="4">C7+C9+C10+C11+C12</f>
        <v>1945.6316602739728</v>
      </c>
      <c r="D13" s="480">
        <f t="shared" si="4"/>
        <v>1771.8323397260276</v>
      </c>
      <c r="E13" s="480">
        <f t="shared" si="4"/>
        <v>1488.3979207650273</v>
      </c>
      <c r="F13" s="480">
        <f t="shared" si="4"/>
        <v>1357.9105342465757</v>
      </c>
      <c r="G13" s="481"/>
      <c r="H13" s="446">
        <f t="shared" ref="H13" si="5">(F13-E13)/E13*100</f>
        <v>-8.7669691483700714</v>
      </c>
      <c r="I13" s="446">
        <f t="shared" ref="I13" si="6">(F13-B13)/B13*100</f>
        <v>-35.68031189780995</v>
      </c>
    </row>
    <row r="14" spans="1:10" s="29" customFormat="1" ht="18.600000000000001" customHeight="1" x14ac:dyDescent="0.25">
      <c r="B14" s="449"/>
      <c r="C14" s="449"/>
      <c r="D14" s="449"/>
      <c r="E14" s="449"/>
      <c r="F14" s="449"/>
      <c r="G14" s="449"/>
    </row>
    <row r="15" spans="1:10" s="29" customFormat="1" ht="18.600000000000001" customHeight="1" x14ac:dyDescent="0.25">
      <c r="B15" s="449"/>
      <c r="C15" s="449"/>
      <c r="D15" s="449"/>
      <c r="E15" s="449"/>
      <c r="F15" s="449"/>
      <c r="G15" s="449"/>
    </row>
    <row r="16" spans="1:10" s="29" customFormat="1" ht="18.600000000000001" customHeight="1" x14ac:dyDescent="0.25">
      <c r="A16" s="447" t="s">
        <v>357</v>
      </c>
      <c r="B16" s="450"/>
      <c r="C16" s="450"/>
      <c r="D16" s="450"/>
      <c r="E16" s="450"/>
      <c r="F16" s="450"/>
      <c r="G16" s="449"/>
      <c r="H16" s="344"/>
      <c r="I16" s="344"/>
    </row>
    <row r="17" spans="1:9" ht="18.600000000000001" customHeight="1" x14ac:dyDescent="0.25">
      <c r="A17" s="445" t="s">
        <v>491</v>
      </c>
      <c r="B17" s="448">
        <v>79.320608219178041</v>
      </c>
      <c r="C17" s="448">
        <v>74.227095890410951</v>
      </c>
      <c r="D17" s="448">
        <v>74.771923287671243</v>
      </c>
      <c r="E17" s="448">
        <v>83.012669398907079</v>
      </c>
      <c r="F17" s="448">
        <v>94.805356164383554</v>
      </c>
      <c r="G17" s="453"/>
      <c r="H17" s="446">
        <f t="shared" ref="H17:H23" si="7">(F17-E17)/E17*100</f>
        <v>14.205887909480639</v>
      </c>
      <c r="I17" s="446">
        <f t="shared" ref="I17:I23" si="8">(F17-B17)/B17*100</f>
        <v>19.521721142654613</v>
      </c>
    </row>
    <row r="18" spans="1:9" ht="18.600000000000001" customHeight="1" x14ac:dyDescent="0.25">
      <c r="A18" s="445" t="s">
        <v>492</v>
      </c>
      <c r="B18" s="616">
        <v>12.879309589041098</v>
      </c>
      <c r="C18" s="616">
        <v>15.063249315068495</v>
      </c>
      <c r="D18" s="616">
        <v>17.011391780821921</v>
      </c>
      <c r="E18" s="616">
        <v>26.001948087431689</v>
      </c>
      <c r="F18" s="616">
        <v>31.220161643835613</v>
      </c>
      <c r="G18" s="453"/>
      <c r="H18" s="446">
        <f t="shared" ref="H18:H22" si="9">(F18-E18)/E18*100</f>
        <v>20.068548475128299</v>
      </c>
      <c r="I18" s="446">
        <f t="shared" ref="I18:I22" si="10">(F18-B18)/B18*100</f>
        <v>142.4055530926953</v>
      </c>
    </row>
    <row r="19" spans="1:9" x14ac:dyDescent="0.25">
      <c r="A19" s="445" t="s">
        <v>354</v>
      </c>
      <c r="B19" s="448">
        <v>9.9579780821917865</v>
      </c>
      <c r="C19" s="448">
        <v>8.6004684931506716</v>
      </c>
      <c r="D19" s="448">
        <v>8.0225945205479512</v>
      </c>
      <c r="E19" s="448">
        <v>6.9387049180327827</v>
      </c>
      <c r="F19" s="448">
        <v>6.4248438356164304</v>
      </c>
      <c r="G19" s="453"/>
      <c r="H19" s="446">
        <f t="shared" si="9"/>
        <v>-7.4057203539654042</v>
      </c>
      <c r="I19" s="446">
        <f t="shared" si="10"/>
        <v>-35.48043807099544</v>
      </c>
    </row>
    <row r="20" spans="1:9" x14ac:dyDescent="0.25">
      <c r="A20" s="445" t="s">
        <v>419</v>
      </c>
      <c r="B20" s="448">
        <v>51.307441095890411</v>
      </c>
      <c r="C20" s="448">
        <v>46.072178082191776</v>
      </c>
      <c r="D20" s="448">
        <v>40.146312328767124</v>
      </c>
      <c r="E20" s="448">
        <v>35.272808743169392</v>
      </c>
      <c r="F20" s="448">
        <v>28.92428493150685</v>
      </c>
      <c r="G20" s="453"/>
      <c r="H20" s="446">
        <f t="shared" si="9"/>
        <v>-17.998350678245714</v>
      </c>
      <c r="I20" s="446">
        <f t="shared" si="10"/>
        <v>-43.625555448284466</v>
      </c>
    </row>
    <row r="21" spans="1:9" x14ac:dyDescent="0.25">
      <c r="A21" s="445" t="s">
        <v>493</v>
      </c>
      <c r="B21" s="448">
        <v>16.632246575342478</v>
      </c>
      <c r="C21" s="448">
        <v>16.457317808219191</v>
      </c>
      <c r="D21" s="448">
        <v>17.355000000000008</v>
      </c>
      <c r="E21" s="448">
        <v>22.525204918032781</v>
      </c>
      <c r="F21" s="448">
        <v>25.846558904109589</v>
      </c>
      <c r="G21" s="453"/>
      <c r="H21" s="446">
        <f t="shared" si="9"/>
        <v>14.745055586232933</v>
      </c>
      <c r="I21" s="446">
        <f t="shared" si="10"/>
        <v>55.400286948772447</v>
      </c>
    </row>
    <row r="22" spans="1:9" x14ac:dyDescent="0.25">
      <c r="A22" s="445" t="s">
        <v>355</v>
      </c>
      <c r="B22" s="448">
        <v>23.410400000000283</v>
      </c>
      <c r="C22" s="448">
        <v>25.419909589041115</v>
      </c>
      <c r="D22" s="448">
        <v>25.356216438356068</v>
      </c>
      <c r="E22" s="448">
        <v>31.955450819672119</v>
      </c>
      <c r="F22" s="448">
        <v>35.235523287671107</v>
      </c>
      <c r="G22" s="453"/>
      <c r="H22" s="446">
        <f t="shared" si="9"/>
        <v>10.264516330903207</v>
      </c>
      <c r="I22" s="446">
        <f t="shared" si="10"/>
        <v>50.512265009015998</v>
      </c>
    </row>
    <row r="23" spans="1:9" x14ac:dyDescent="0.25">
      <c r="A23" s="234" t="s">
        <v>381</v>
      </c>
      <c r="B23" s="480">
        <f>B17+B19+B20+B21+B22</f>
        <v>180.62867397260302</v>
      </c>
      <c r="C23" s="480">
        <f t="shared" ref="C23:F23" si="11">C17+C19+C20+C21+C22</f>
        <v>170.7769698630137</v>
      </c>
      <c r="D23" s="480">
        <f t="shared" si="11"/>
        <v>165.65204657534238</v>
      </c>
      <c r="E23" s="480">
        <f t="shared" si="11"/>
        <v>179.70483879781415</v>
      </c>
      <c r="F23" s="480">
        <f t="shared" si="11"/>
        <v>191.23656712328753</v>
      </c>
      <c r="G23" s="481"/>
      <c r="H23" s="446">
        <f t="shared" si="7"/>
        <v>6.4170382960292596</v>
      </c>
      <c r="I23" s="446">
        <f t="shared" si="8"/>
        <v>5.87276256719543</v>
      </c>
    </row>
    <row r="25" spans="1:9" x14ac:dyDescent="0.25">
      <c r="A25" s="487" t="s">
        <v>425</v>
      </c>
    </row>
  </sheetData>
  <mergeCells count="1">
    <mergeCell ref="H4:I4"/>
  </mergeCells>
  <phoneticPr fontId="95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75E6-B884-4672-86B4-7D411C561027}">
  <sheetPr>
    <tabColor rgb="FFFF0000"/>
  </sheetPr>
  <dimension ref="A1:N22"/>
  <sheetViews>
    <sheetView showGridLines="0" zoomScale="80" zoomScaleNormal="80" workbookViewId="0">
      <selection activeCell="G12" sqref="G12"/>
    </sheetView>
  </sheetViews>
  <sheetFormatPr defaultColWidth="9.140625" defaultRowHeight="15.75" x14ac:dyDescent="0.25"/>
  <cols>
    <col min="1" max="1" width="29.28515625" style="15" customWidth="1"/>
    <col min="2" max="2" width="19.5703125" style="15" customWidth="1"/>
    <col min="3" max="3" width="13" style="15" customWidth="1"/>
    <col min="4" max="4" width="17.5703125" style="15" customWidth="1"/>
    <col min="5" max="7" width="10.140625" style="15" customWidth="1"/>
    <col min="8" max="12" width="10.85546875" style="15" bestFit="1" customWidth="1"/>
    <col min="13" max="16384" width="9.140625" style="15"/>
  </cols>
  <sheetData>
    <row r="1" spans="1:14" ht="21" x14ac:dyDescent="0.35">
      <c r="A1" s="520" t="str">
        <f>+'Indice-Index'!C14</f>
        <v>2.7   Vendite complessive e distribuzione per principali gruppi editoriali da inizio anno - Volume sales and shares by main publishing groups (b.y.)</v>
      </c>
      <c r="B1" s="564"/>
      <c r="C1" s="564"/>
      <c r="D1" s="564"/>
      <c r="E1" s="563"/>
      <c r="F1" s="563"/>
      <c r="G1" s="563"/>
      <c r="H1" s="563"/>
      <c r="I1" s="563"/>
      <c r="J1" s="563"/>
      <c r="K1" s="563"/>
      <c r="L1" s="131"/>
      <c r="M1" s="131"/>
      <c r="N1" s="131"/>
    </row>
    <row r="2" spans="1:14" x14ac:dyDescent="0.25">
      <c r="A2" s="40"/>
      <c r="B2" s="40"/>
      <c r="C2" s="40"/>
      <c r="D2" s="40"/>
      <c r="E2" s="40"/>
      <c r="F2" s="40"/>
      <c r="G2" s="40"/>
    </row>
    <row r="3" spans="1:14" x14ac:dyDescent="0.25">
      <c r="A3" s="40"/>
      <c r="B3" s="40"/>
      <c r="C3" s="40"/>
      <c r="D3" s="40"/>
      <c r="E3" s="40"/>
      <c r="F3" s="40"/>
      <c r="G3" s="40"/>
    </row>
    <row r="4" spans="1:14" s="467" customFormat="1" ht="35.1" customHeight="1" x14ac:dyDescent="0.25">
      <c r="A4" s="108"/>
      <c r="B4" s="465" t="s">
        <v>362</v>
      </c>
      <c r="C4" s="466" t="s">
        <v>451</v>
      </c>
      <c r="D4" s="729" t="s">
        <v>497</v>
      </c>
      <c r="E4" s="108"/>
      <c r="F4" s="108"/>
      <c r="G4" s="108"/>
    </row>
    <row r="5" spans="1:14" x14ac:dyDescent="0.25">
      <c r="A5" s="38"/>
      <c r="B5" s="121">
        <f>'2.6'!F4</f>
        <v>2021</v>
      </c>
      <c r="C5" s="42" t="s">
        <v>359</v>
      </c>
      <c r="D5" s="729"/>
      <c r="E5" s="40"/>
      <c r="F5" s="40"/>
      <c r="G5" s="105"/>
    </row>
    <row r="6" spans="1:14" x14ac:dyDescent="0.25">
      <c r="A6" s="38"/>
      <c r="B6" s="121"/>
      <c r="C6" s="519"/>
      <c r="D6" s="521"/>
      <c r="E6" s="40"/>
      <c r="F6" s="40"/>
      <c r="G6" s="105"/>
    </row>
    <row r="7" spans="1:14" x14ac:dyDescent="0.25">
      <c r="A7" s="39" t="s">
        <v>132</v>
      </c>
      <c r="B7" s="196"/>
      <c r="C7" s="197"/>
      <c r="E7" s="40"/>
      <c r="F7" s="40"/>
      <c r="G7" s="105"/>
    </row>
    <row r="8" spans="1:14" x14ac:dyDescent="0.25">
      <c r="A8" s="455" t="s">
        <v>145</v>
      </c>
      <c r="B8" s="437">
        <v>21.659112782409128</v>
      </c>
      <c r="C8" s="437">
        <v>-0.35282615281210994</v>
      </c>
      <c r="D8" s="456">
        <v>-8.6728544309846622</v>
      </c>
      <c r="E8" s="40"/>
      <c r="F8" s="40"/>
      <c r="G8" s="105"/>
    </row>
    <row r="9" spans="1:14" x14ac:dyDescent="0.25">
      <c r="A9" s="455" t="s">
        <v>136</v>
      </c>
      <c r="B9" s="437">
        <v>16.587268354579471</v>
      </c>
      <c r="C9" s="437">
        <v>0.46968666115919788</v>
      </c>
      <c r="D9" s="456">
        <v>-4.4803964415030286</v>
      </c>
      <c r="E9" s="40"/>
      <c r="F9" s="40"/>
      <c r="G9" s="105"/>
    </row>
    <row r="10" spans="1:14" x14ac:dyDescent="0.25">
      <c r="A10" s="455" t="s">
        <v>307</v>
      </c>
      <c r="B10" s="437">
        <v>8.6158176965798035</v>
      </c>
      <c r="C10" s="437">
        <v>0.32016275456032872</v>
      </c>
      <c r="D10" s="456">
        <v>-3.603039046023091</v>
      </c>
      <c r="E10" s="40"/>
      <c r="F10" s="40"/>
      <c r="G10" s="105"/>
    </row>
    <row r="11" spans="1:14" x14ac:dyDescent="0.25">
      <c r="A11" s="455" t="s">
        <v>306</v>
      </c>
      <c r="B11" s="437">
        <v>8.4198765387126819</v>
      </c>
      <c r="C11" s="437">
        <v>-8.3288404105612557E-3</v>
      </c>
      <c r="D11" s="456">
        <v>-7.2768591929143689</v>
      </c>
      <c r="E11" s="40"/>
      <c r="F11" s="40"/>
      <c r="G11" s="105"/>
    </row>
    <row r="12" spans="1:14" x14ac:dyDescent="0.25">
      <c r="A12" s="455" t="s">
        <v>160</v>
      </c>
      <c r="B12" s="464">
        <v>4.6571860852732785</v>
      </c>
      <c r="C12" s="437">
        <v>-0.37005195864237006</v>
      </c>
      <c r="D12" s="456">
        <v>-14.017184517868062</v>
      </c>
      <c r="E12" s="40"/>
      <c r="F12" s="40"/>
      <c r="G12" s="105"/>
    </row>
    <row r="13" spans="1:14" x14ac:dyDescent="0.25">
      <c r="A13" s="455" t="s">
        <v>308</v>
      </c>
      <c r="B13" s="437">
        <v>4.1541167232981371</v>
      </c>
      <c r="C13" s="437">
        <v>-8.8560694782138683E-2</v>
      </c>
      <c r="D13" s="456">
        <v>-9.1225351343062062</v>
      </c>
      <c r="E13" s="40"/>
      <c r="F13" s="40"/>
      <c r="G13" s="105"/>
    </row>
    <row r="14" spans="1:14" x14ac:dyDescent="0.25">
      <c r="A14" s="455" t="s">
        <v>360</v>
      </c>
      <c r="B14" s="437">
        <v>35.906621819147503</v>
      </c>
      <c r="C14" s="437">
        <v>2.9918230927655998E-2</v>
      </c>
      <c r="D14" s="456">
        <v>-7.1077385905197357</v>
      </c>
      <c r="E14" s="40"/>
      <c r="F14" s="40"/>
      <c r="G14" s="105"/>
    </row>
    <row r="15" spans="1:14" x14ac:dyDescent="0.25">
      <c r="B15" s="40"/>
      <c r="C15" s="40"/>
      <c r="D15" s="38"/>
      <c r="E15" s="40"/>
      <c r="F15" s="40"/>
      <c r="G15" s="40"/>
    </row>
    <row r="16" spans="1:14" x14ac:dyDescent="0.25">
      <c r="B16" s="38"/>
      <c r="C16" s="38"/>
      <c r="D16" s="38"/>
      <c r="E16" s="38"/>
      <c r="F16" s="38"/>
      <c r="G16" s="40"/>
    </row>
    <row r="17" spans="1:8" x14ac:dyDescent="0.25">
      <c r="A17" s="487" t="s">
        <v>425</v>
      </c>
    </row>
    <row r="18" spans="1:8" x14ac:dyDescent="0.25">
      <c r="B18" s="486"/>
    </row>
    <row r="19" spans="1:8" x14ac:dyDescent="0.25">
      <c r="B19" s="409"/>
      <c r="C19" s="410"/>
      <c r="D19" s="410"/>
      <c r="E19" s="410"/>
      <c r="F19" s="410"/>
      <c r="G19" s="410"/>
      <c r="H19" s="410"/>
    </row>
    <row r="20" spans="1:8" x14ac:dyDescent="0.25">
      <c r="B20" s="38"/>
      <c r="C20" s="411"/>
      <c r="D20" s="411"/>
      <c r="E20" s="411"/>
      <c r="F20" s="411"/>
      <c r="G20" s="411"/>
      <c r="H20" s="411"/>
    </row>
    <row r="21" spans="1:8" x14ac:dyDescent="0.25">
      <c r="B21" s="99"/>
      <c r="C21" s="411"/>
      <c r="D21" s="411"/>
      <c r="E21" s="411"/>
      <c r="F21" s="411"/>
      <c r="G21" s="411"/>
      <c r="H21" s="411"/>
    </row>
    <row r="22" spans="1:8" x14ac:dyDescent="0.25">
      <c r="B22" s="38"/>
      <c r="C22" s="412"/>
      <c r="D22" s="412"/>
      <c r="E22" s="412"/>
      <c r="F22" s="412"/>
      <c r="G22" s="412"/>
      <c r="H22" s="412"/>
    </row>
  </sheetData>
  <mergeCells count="1">
    <mergeCell ref="D4:D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9E60-79FA-4C2B-8F66-9DB65E08843E}">
  <sheetPr>
    <tabColor rgb="FFFF0000"/>
  </sheetPr>
  <dimension ref="A1:T41"/>
  <sheetViews>
    <sheetView showGridLines="0" zoomScale="80" zoomScaleNormal="80" workbookViewId="0">
      <selection activeCell="H24" sqref="H24"/>
    </sheetView>
  </sheetViews>
  <sheetFormatPr defaultColWidth="9.140625" defaultRowHeight="15.75" x14ac:dyDescent="0.25"/>
  <cols>
    <col min="1" max="1" width="8.7109375" style="15" customWidth="1"/>
    <col min="2" max="4" width="12.140625" style="15" customWidth="1"/>
    <col min="5" max="5" width="39.140625" style="15" customWidth="1"/>
    <col min="6" max="8" width="13.28515625" style="15" customWidth="1"/>
    <col min="9" max="14" width="14" style="15" customWidth="1"/>
    <col min="15" max="20" width="10.85546875" style="15" bestFit="1" customWidth="1"/>
    <col min="21" max="16384" width="9.140625" style="15"/>
  </cols>
  <sheetData>
    <row r="1" spans="1:20" ht="21" x14ac:dyDescent="0.35">
      <c r="A1" s="19" t="str">
        <f>+'Indice-Index'!C16</f>
        <v>2.8   Utenti unici dei siti/app dei principali operatori - Main operators websites/app active users</v>
      </c>
      <c r="B1" s="505"/>
      <c r="C1" s="505"/>
      <c r="D1" s="505"/>
      <c r="E1" s="505"/>
      <c r="F1" s="131"/>
      <c r="G1" s="131"/>
      <c r="H1" s="131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x14ac:dyDescent="0.25">
      <c r="A2" s="40"/>
      <c r="B2" s="40"/>
      <c r="C2" s="40"/>
      <c r="D2" s="40"/>
      <c r="E2" s="40"/>
      <c r="F2" s="40"/>
      <c r="G2" s="40"/>
    </row>
    <row r="4" spans="1:20" x14ac:dyDescent="0.25">
      <c r="A4" s="434" t="s">
        <v>416</v>
      </c>
      <c r="E4" s="434" t="s">
        <v>415</v>
      </c>
      <c r="F4" s="257">
        <f>+A17</f>
        <v>43800</v>
      </c>
      <c r="G4" s="257">
        <f>+A29</f>
        <v>44166</v>
      </c>
      <c r="H4" s="257">
        <f>+A41</f>
        <v>44534</v>
      </c>
    </row>
    <row r="5" spans="1:20" x14ac:dyDescent="0.25">
      <c r="A5" s="434"/>
      <c r="E5" s="434"/>
      <c r="F5" s="257"/>
      <c r="G5" s="257"/>
      <c r="H5" s="257"/>
    </row>
    <row r="6" spans="1:20" x14ac:dyDescent="0.25">
      <c r="A6" s="567">
        <v>43466</v>
      </c>
      <c r="B6" s="507">
        <v>41.992874999999998</v>
      </c>
      <c r="E6" s="614" t="s">
        <v>394</v>
      </c>
      <c r="F6" s="456">
        <v>40.738999999999997</v>
      </c>
      <c r="G6" s="456">
        <v>43.713000000000001</v>
      </c>
      <c r="H6" s="456">
        <v>43.353000000000002</v>
      </c>
    </row>
    <row r="7" spans="1:20" x14ac:dyDescent="0.25">
      <c r="A7" s="567">
        <v>43497</v>
      </c>
      <c r="B7" s="507">
        <v>41.616146000000001</v>
      </c>
      <c r="E7" s="614" t="s">
        <v>412</v>
      </c>
      <c r="F7" s="456">
        <v>37.261000000000003</v>
      </c>
      <c r="G7" s="456">
        <v>40.212000000000003</v>
      </c>
      <c r="H7" s="456">
        <v>38.643000000000001</v>
      </c>
    </row>
    <row r="8" spans="1:20" x14ac:dyDescent="0.25">
      <c r="A8" s="567">
        <v>43525</v>
      </c>
      <c r="B8" s="507">
        <v>42.323006999999997</v>
      </c>
      <c r="E8" s="614" t="s">
        <v>387</v>
      </c>
      <c r="F8" s="456">
        <v>32.655999999999999</v>
      </c>
      <c r="G8" s="456">
        <v>34.860999999999997</v>
      </c>
      <c r="H8" s="456">
        <v>33.078000000000003</v>
      </c>
    </row>
    <row r="9" spans="1:20" x14ac:dyDescent="0.25">
      <c r="A9" s="567">
        <v>43556</v>
      </c>
      <c r="B9" s="507">
        <v>41.916683999999997</v>
      </c>
      <c r="E9" s="614" t="s">
        <v>413</v>
      </c>
      <c r="F9" s="456">
        <v>29.576000000000001</v>
      </c>
      <c r="G9" s="456">
        <v>32.99</v>
      </c>
      <c r="H9" s="456">
        <v>31.157</v>
      </c>
    </row>
    <row r="10" spans="1:20" x14ac:dyDescent="0.25">
      <c r="A10" s="567">
        <v>43586</v>
      </c>
      <c r="B10" s="507">
        <v>42.240712000000002</v>
      </c>
      <c r="E10" s="614" t="s">
        <v>500</v>
      </c>
      <c r="F10" s="456">
        <v>27.376000000000001</v>
      </c>
      <c r="G10" s="456">
        <v>32.170999999999999</v>
      </c>
      <c r="H10" s="456">
        <v>29.867999999999999</v>
      </c>
    </row>
    <row r="11" spans="1:20" x14ac:dyDescent="0.25">
      <c r="A11" s="567">
        <v>43617</v>
      </c>
      <c r="B11" s="507">
        <v>41.331107000000003</v>
      </c>
      <c r="E11" s="614" t="s">
        <v>414</v>
      </c>
      <c r="F11" s="456">
        <v>26.157</v>
      </c>
      <c r="G11" s="456">
        <v>27.361999999999998</v>
      </c>
      <c r="H11" s="456">
        <v>26.361999999999998</v>
      </c>
    </row>
    <row r="12" spans="1:20" x14ac:dyDescent="0.25">
      <c r="A12" s="567">
        <v>43647</v>
      </c>
      <c r="B12" s="507">
        <v>40.524585999999999</v>
      </c>
      <c r="E12" s="614" t="s">
        <v>501</v>
      </c>
      <c r="F12" s="456">
        <v>11.188000000000001</v>
      </c>
      <c r="G12" s="456">
        <v>23.146999999999998</v>
      </c>
      <c r="H12" s="456">
        <v>25.77</v>
      </c>
    </row>
    <row r="13" spans="1:20" x14ac:dyDescent="0.25">
      <c r="A13" s="567">
        <v>43678</v>
      </c>
      <c r="B13" s="507">
        <v>40.729568999999998</v>
      </c>
      <c r="E13" s="614" t="s">
        <v>1</v>
      </c>
      <c r="F13" s="456">
        <v>21.376999999999999</v>
      </c>
      <c r="G13" s="456">
        <v>29.439</v>
      </c>
      <c r="H13" s="456">
        <v>25.199000000000002</v>
      </c>
    </row>
    <row r="14" spans="1:20" x14ac:dyDescent="0.25">
      <c r="A14" s="567">
        <v>43709</v>
      </c>
      <c r="B14" s="507">
        <v>41.594318999999999</v>
      </c>
      <c r="E14" s="614" t="s">
        <v>145</v>
      </c>
      <c r="F14" s="456">
        <v>27.379000000000001</v>
      </c>
      <c r="G14" s="456">
        <v>30.628</v>
      </c>
      <c r="H14" s="456">
        <v>24.931000000000001</v>
      </c>
    </row>
    <row r="15" spans="1:20" x14ac:dyDescent="0.25">
      <c r="A15" s="567">
        <v>43739</v>
      </c>
      <c r="B15" s="507">
        <v>41.873142999999999</v>
      </c>
      <c r="E15" s="614" t="s">
        <v>502</v>
      </c>
      <c r="F15" s="456">
        <v>27.126000000000001</v>
      </c>
      <c r="G15" s="456">
        <v>29.088000000000001</v>
      </c>
      <c r="H15" s="456">
        <v>24.335000000000001</v>
      </c>
    </row>
    <row r="16" spans="1:20" x14ac:dyDescent="0.25">
      <c r="A16" s="567">
        <v>43770</v>
      </c>
      <c r="B16" s="507">
        <v>41.565874000000001</v>
      </c>
    </row>
    <row r="17" spans="1:2" x14ac:dyDescent="0.25">
      <c r="A17" s="508">
        <v>43800</v>
      </c>
      <c r="B17" s="509">
        <v>41.546782</v>
      </c>
    </row>
    <row r="18" spans="1:2" x14ac:dyDescent="0.25">
      <c r="A18" s="567">
        <v>43831</v>
      </c>
      <c r="B18" s="507">
        <v>43.272182000000001</v>
      </c>
    </row>
    <row r="19" spans="1:2" x14ac:dyDescent="0.25">
      <c r="A19" s="567">
        <v>43862</v>
      </c>
      <c r="B19" s="507">
        <v>43.317723999999998</v>
      </c>
    </row>
    <row r="20" spans="1:2" x14ac:dyDescent="0.25">
      <c r="A20" s="567">
        <v>43891</v>
      </c>
      <c r="B20" s="507">
        <v>44.739888999999998</v>
      </c>
    </row>
    <row r="21" spans="1:2" x14ac:dyDescent="0.25">
      <c r="A21" s="567">
        <v>43922</v>
      </c>
      <c r="B21" s="507">
        <v>44.151803999999998</v>
      </c>
    </row>
    <row r="22" spans="1:2" x14ac:dyDescent="0.25">
      <c r="A22" s="567">
        <v>43952</v>
      </c>
      <c r="B22" s="507">
        <v>44.130982000000003</v>
      </c>
    </row>
    <row r="23" spans="1:2" x14ac:dyDescent="0.25">
      <c r="A23" s="567">
        <v>43983</v>
      </c>
      <c r="B23" s="507">
        <v>42.952989000000002</v>
      </c>
    </row>
    <row r="24" spans="1:2" x14ac:dyDescent="0.25">
      <c r="A24" s="567">
        <v>44013</v>
      </c>
      <c r="B24" s="507">
        <v>42.061624999999999</v>
      </c>
    </row>
    <row r="25" spans="1:2" x14ac:dyDescent="0.25">
      <c r="A25" s="567">
        <v>44044</v>
      </c>
      <c r="B25" s="507">
        <v>41.936124</v>
      </c>
    </row>
    <row r="26" spans="1:2" x14ac:dyDescent="0.25">
      <c r="A26" s="567">
        <v>44075</v>
      </c>
      <c r="B26" s="507">
        <v>42.245092999999997</v>
      </c>
    </row>
    <row r="27" spans="1:2" x14ac:dyDescent="0.25">
      <c r="A27" s="506">
        <v>44105</v>
      </c>
      <c r="B27" s="507">
        <v>44.131616999999999</v>
      </c>
    </row>
    <row r="28" spans="1:2" x14ac:dyDescent="0.25">
      <c r="A28" s="506">
        <v>44136</v>
      </c>
      <c r="B28" s="507">
        <v>44.75123</v>
      </c>
    </row>
    <row r="29" spans="1:2" x14ac:dyDescent="0.25">
      <c r="A29" s="508">
        <v>44166</v>
      </c>
      <c r="B29" s="509">
        <v>44.657080999999998</v>
      </c>
    </row>
    <row r="30" spans="1:2" x14ac:dyDescent="0.25">
      <c r="A30" s="506">
        <v>44197</v>
      </c>
      <c r="B30" s="507">
        <v>44.525007000000002</v>
      </c>
    </row>
    <row r="31" spans="1:2" x14ac:dyDescent="0.25">
      <c r="A31" s="506">
        <v>44228</v>
      </c>
      <c r="B31" s="507">
        <v>44.407611000000003</v>
      </c>
    </row>
    <row r="32" spans="1:2" x14ac:dyDescent="0.25">
      <c r="A32" s="506">
        <v>44256</v>
      </c>
      <c r="B32" s="507">
        <v>44.881346000000001</v>
      </c>
    </row>
    <row r="33" spans="1:5" x14ac:dyDescent="0.25">
      <c r="A33" s="506">
        <v>44287</v>
      </c>
      <c r="B33" s="507">
        <v>44.425511</v>
      </c>
    </row>
    <row r="34" spans="1:5" x14ac:dyDescent="0.25">
      <c r="A34" s="506">
        <v>44317</v>
      </c>
      <c r="B34" s="507">
        <v>43.944003000000002</v>
      </c>
    </row>
    <row r="35" spans="1:5" x14ac:dyDescent="0.25">
      <c r="A35" s="506">
        <v>44348</v>
      </c>
      <c r="B35" s="507">
        <v>44.545304999999999</v>
      </c>
    </row>
    <row r="36" spans="1:5" x14ac:dyDescent="0.25">
      <c r="A36" s="506">
        <v>44378</v>
      </c>
      <c r="B36" s="507">
        <v>44.103985999999999</v>
      </c>
    </row>
    <row r="37" spans="1:5" x14ac:dyDescent="0.25">
      <c r="A37" s="506">
        <v>44409</v>
      </c>
      <c r="B37" s="507">
        <v>43.658223</v>
      </c>
    </row>
    <row r="38" spans="1:5" x14ac:dyDescent="0.25">
      <c r="A38" s="565">
        <v>44440</v>
      </c>
      <c r="B38" s="566">
        <v>44.524890999999997</v>
      </c>
      <c r="E38" s="487" t="s">
        <v>424</v>
      </c>
    </row>
    <row r="39" spans="1:5" x14ac:dyDescent="0.25">
      <c r="A39" s="565">
        <v>44471</v>
      </c>
      <c r="B39" s="566">
        <v>44.091391999999999</v>
      </c>
    </row>
    <row r="40" spans="1:5" x14ac:dyDescent="0.25">
      <c r="A40" s="565">
        <v>44503</v>
      </c>
      <c r="B40" s="566">
        <v>44.346634999999999</v>
      </c>
    </row>
    <row r="41" spans="1:5" x14ac:dyDescent="0.25">
      <c r="A41" s="510">
        <v>44534</v>
      </c>
      <c r="B41" s="511">
        <v>44.585620999999996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300E-DE19-4439-927F-78E425A813D6}">
  <sheetPr>
    <tabColor rgb="FFFF0000"/>
  </sheetPr>
  <dimension ref="A1:K41"/>
  <sheetViews>
    <sheetView showGridLines="0" zoomScale="80" zoomScaleNormal="80" workbookViewId="0">
      <selection activeCell="K9" sqref="K9"/>
    </sheetView>
  </sheetViews>
  <sheetFormatPr defaultColWidth="9.140625" defaultRowHeight="15.75" x14ac:dyDescent="0.25"/>
  <cols>
    <col min="1" max="2" width="12.7109375" style="15" customWidth="1"/>
    <col min="3" max="4" width="9.140625" style="15"/>
    <col min="5" max="5" width="33.5703125" style="15" customWidth="1"/>
    <col min="6" max="6" width="22.28515625" style="15" customWidth="1"/>
    <col min="7" max="9" width="9" style="15" customWidth="1"/>
    <col min="10" max="11" width="8.5703125" style="15" customWidth="1"/>
    <col min="12" max="16384" width="9.140625" style="15"/>
  </cols>
  <sheetData>
    <row r="1" spans="1:11" ht="21" x14ac:dyDescent="0.35">
      <c r="A1" s="19" t="str">
        <f>+'Indice-Index'!C17</f>
        <v>2.9   Utenti unici dei siti/app di informazione generalista - General information websites/app active users</v>
      </c>
      <c r="B1" s="19"/>
      <c r="C1" s="19"/>
      <c r="D1" s="131"/>
      <c r="E1" s="131"/>
      <c r="F1" s="131"/>
      <c r="G1" s="485"/>
      <c r="H1" s="485"/>
      <c r="I1" s="485"/>
      <c r="J1" s="485"/>
      <c r="K1" s="485"/>
    </row>
    <row r="2" spans="1:11" x14ac:dyDescent="0.25">
      <c r="F2" s="40"/>
    </row>
    <row r="3" spans="1:11" x14ac:dyDescent="0.25">
      <c r="G3" s="486"/>
      <c r="H3" s="486"/>
      <c r="I3" s="486"/>
      <c r="J3" s="486"/>
    </row>
    <row r="4" spans="1:11" ht="35.25" customHeight="1" x14ac:dyDescent="0.25">
      <c r="A4" s="730" t="s">
        <v>395</v>
      </c>
      <c r="B4" s="730"/>
      <c r="E4" s="330" t="s">
        <v>417</v>
      </c>
      <c r="F4" s="571">
        <f>+'2.8'!F4</f>
        <v>43800</v>
      </c>
      <c r="G4" s="571">
        <f>+'2.8'!G4</f>
        <v>44166</v>
      </c>
      <c r="H4" s="571">
        <f>+'2.8'!H4</f>
        <v>44534</v>
      </c>
    </row>
    <row r="5" spans="1:11" ht="12.75" customHeight="1" x14ac:dyDescent="0.25">
      <c r="A5" s="522"/>
      <c r="B5" s="522"/>
      <c r="E5" s="330"/>
      <c r="G5" s="267"/>
      <c r="H5" s="267"/>
    </row>
    <row r="6" spans="1:11" ht="18" customHeight="1" x14ac:dyDescent="0.25">
      <c r="A6" s="568">
        <v>43466</v>
      </c>
      <c r="B6" s="634">
        <v>35.515000000000001</v>
      </c>
      <c r="E6" s="439" t="s">
        <v>503</v>
      </c>
      <c r="F6" s="456">
        <v>24.837</v>
      </c>
      <c r="G6" s="456">
        <v>31.125</v>
      </c>
      <c r="H6" s="456">
        <v>24.902000000000001</v>
      </c>
    </row>
    <row r="7" spans="1:11" x14ac:dyDescent="0.25">
      <c r="A7" s="568">
        <v>43497</v>
      </c>
      <c r="B7" s="634">
        <v>35.043999999999997</v>
      </c>
      <c r="E7" s="439" t="s">
        <v>382</v>
      </c>
      <c r="F7" s="456">
        <v>17.183</v>
      </c>
      <c r="G7" s="456">
        <v>26.408999999999999</v>
      </c>
      <c r="H7" s="456">
        <v>21.414999999999999</v>
      </c>
    </row>
    <row r="8" spans="1:11" x14ac:dyDescent="0.25">
      <c r="A8" s="568">
        <v>43525</v>
      </c>
      <c r="B8" s="634">
        <v>35.448</v>
      </c>
      <c r="E8" s="439" t="s">
        <v>504</v>
      </c>
      <c r="F8" s="456">
        <v>22.321000000000002</v>
      </c>
      <c r="G8" s="456">
        <v>26.55</v>
      </c>
      <c r="H8" s="456">
        <v>20.190000000000001</v>
      </c>
    </row>
    <row r="9" spans="1:11" x14ac:dyDescent="0.25">
      <c r="A9" s="568">
        <v>43556</v>
      </c>
      <c r="B9" s="634">
        <v>35.130000000000003</v>
      </c>
      <c r="E9" s="439" t="s">
        <v>383</v>
      </c>
      <c r="F9" s="456">
        <v>17.38</v>
      </c>
      <c r="G9" s="456">
        <v>24.753</v>
      </c>
      <c r="H9" s="456">
        <v>19.436</v>
      </c>
    </row>
    <row r="10" spans="1:11" x14ac:dyDescent="0.25">
      <c r="A10" s="568">
        <v>43586</v>
      </c>
      <c r="B10" s="634">
        <v>35.866999999999997</v>
      </c>
      <c r="E10" s="439" t="s">
        <v>505</v>
      </c>
      <c r="F10" s="456">
        <v>23.077999999999999</v>
      </c>
      <c r="G10" s="456">
        <v>26.143999999999998</v>
      </c>
      <c r="H10" s="456">
        <v>16.077000000000002</v>
      </c>
    </row>
    <row r="11" spans="1:11" x14ac:dyDescent="0.25">
      <c r="A11" s="568">
        <v>43617</v>
      </c>
      <c r="B11" s="634">
        <v>35.154000000000003</v>
      </c>
      <c r="E11" s="439" t="s">
        <v>506</v>
      </c>
      <c r="F11" s="456">
        <v>3.089</v>
      </c>
      <c r="G11" s="456">
        <v>15.041</v>
      </c>
      <c r="H11" s="456">
        <v>13.538</v>
      </c>
    </row>
    <row r="12" spans="1:11" x14ac:dyDescent="0.25">
      <c r="A12" s="568">
        <v>43647</v>
      </c>
      <c r="B12" s="634">
        <v>34.432000000000002</v>
      </c>
      <c r="E12" s="439" t="s">
        <v>507</v>
      </c>
      <c r="F12" s="456">
        <v>14.458</v>
      </c>
      <c r="G12" s="456">
        <v>19.041</v>
      </c>
      <c r="H12" s="456">
        <v>13.442</v>
      </c>
    </row>
    <row r="13" spans="1:11" x14ac:dyDescent="0.25">
      <c r="A13" s="568">
        <v>43678</v>
      </c>
      <c r="B13" s="634">
        <v>34.786000000000001</v>
      </c>
      <c r="E13" s="439" t="s">
        <v>508</v>
      </c>
      <c r="F13" s="456">
        <v>11.571</v>
      </c>
      <c r="G13" s="456">
        <v>16.457000000000001</v>
      </c>
      <c r="H13" s="456">
        <v>13.355</v>
      </c>
    </row>
    <row r="14" spans="1:11" x14ac:dyDescent="0.25">
      <c r="A14" s="568">
        <v>43709</v>
      </c>
      <c r="B14" s="634">
        <v>35.360999999999997</v>
      </c>
      <c r="E14" s="439" t="s">
        <v>384</v>
      </c>
      <c r="F14" s="456">
        <v>10.64</v>
      </c>
      <c r="G14" s="456">
        <v>14.247999999999999</v>
      </c>
      <c r="H14" s="456">
        <v>12.584</v>
      </c>
    </row>
    <row r="15" spans="1:11" x14ac:dyDescent="0.25">
      <c r="A15" s="568">
        <v>43739</v>
      </c>
      <c r="B15" s="634">
        <v>36.197000000000003</v>
      </c>
      <c r="E15" s="439" t="s">
        <v>385</v>
      </c>
      <c r="F15" s="456">
        <v>8.0510000000000002</v>
      </c>
      <c r="G15" s="456">
        <v>13.659000000000001</v>
      </c>
      <c r="H15" s="456">
        <v>10.288</v>
      </c>
    </row>
    <row r="16" spans="1:11" x14ac:dyDescent="0.25">
      <c r="A16" s="568">
        <v>43770</v>
      </c>
      <c r="B16" s="634">
        <v>36.081000000000003</v>
      </c>
      <c r="E16" s="162"/>
    </row>
    <row r="17" spans="1:11" x14ac:dyDescent="0.25">
      <c r="A17" s="489">
        <v>43800</v>
      </c>
      <c r="B17" s="635">
        <v>35.673000000000002</v>
      </c>
    </row>
    <row r="18" spans="1:11" x14ac:dyDescent="0.25">
      <c r="A18" s="568">
        <v>43831</v>
      </c>
      <c r="B18" s="634">
        <v>37.414000000000001</v>
      </c>
    </row>
    <row r="19" spans="1:11" x14ac:dyDescent="0.25">
      <c r="A19" s="568">
        <v>43862</v>
      </c>
      <c r="B19" s="634">
        <v>38.234000000000002</v>
      </c>
    </row>
    <row r="20" spans="1:11" x14ac:dyDescent="0.25">
      <c r="A20" s="568">
        <v>43891</v>
      </c>
      <c r="B20" s="634">
        <v>40.774000000000001</v>
      </c>
    </row>
    <row r="21" spans="1:11" x14ac:dyDescent="0.25">
      <c r="A21" s="568">
        <v>43922</v>
      </c>
      <c r="B21" s="634">
        <v>39.234000000000002</v>
      </c>
    </row>
    <row r="22" spans="1:11" x14ac:dyDescent="0.25">
      <c r="A22" s="568">
        <v>43952</v>
      </c>
      <c r="B22" s="634">
        <v>38.386000000000003</v>
      </c>
    </row>
    <row r="23" spans="1:11" x14ac:dyDescent="0.25">
      <c r="A23" s="568">
        <v>43983</v>
      </c>
      <c r="B23" s="634">
        <v>36.664999999999999</v>
      </c>
    </row>
    <row r="24" spans="1:11" ht="15.75" customHeight="1" x14ac:dyDescent="0.25">
      <c r="A24" s="568">
        <v>44013</v>
      </c>
      <c r="B24" s="634">
        <v>35.747999999999998</v>
      </c>
      <c r="E24" s="512"/>
      <c r="F24" s="512"/>
      <c r="G24" s="512"/>
      <c r="H24" s="512"/>
      <c r="I24" s="512"/>
      <c r="J24" s="512"/>
      <c r="K24" s="512"/>
    </row>
    <row r="25" spans="1:11" x14ac:dyDescent="0.25">
      <c r="A25" s="568">
        <v>44044</v>
      </c>
      <c r="B25" s="634">
        <v>36.302</v>
      </c>
      <c r="E25" s="512"/>
      <c r="F25" s="512"/>
      <c r="G25" s="512"/>
      <c r="H25" s="512"/>
      <c r="I25" s="512"/>
      <c r="J25" s="512"/>
      <c r="K25" s="512"/>
    </row>
    <row r="26" spans="1:11" x14ac:dyDescent="0.25">
      <c r="A26" s="568">
        <v>44075</v>
      </c>
      <c r="B26" s="634">
        <v>36.435000000000002</v>
      </c>
      <c r="E26" s="512"/>
      <c r="F26" s="512"/>
      <c r="G26" s="512"/>
      <c r="H26" s="512"/>
      <c r="I26" s="512"/>
      <c r="J26" s="512"/>
      <c r="K26" s="512"/>
    </row>
    <row r="27" spans="1:11" x14ac:dyDescent="0.25">
      <c r="A27" s="488">
        <v>44105</v>
      </c>
      <c r="B27" s="64">
        <v>38.530999999999999</v>
      </c>
    </row>
    <row r="28" spans="1:11" x14ac:dyDescent="0.25">
      <c r="A28" s="488">
        <v>44136</v>
      </c>
      <c r="B28" s="64">
        <v>39.481000000000002</v>
      </c>
    </row>
    <row r="29" spans="1:11" x14ac:dyDescent="0.25">
      <c r="A29" s="489">
        <v>44166</v>
      </c>
      <c r="B29" s="635">
        <v>39.273000000000003</v>
      </c>
    </row>
    <row r="30" spans="1:11" x14ac:dyDescent="0.25">
      <c r="A30" s="488">
        <v>44197</v>
      </c>
      <c r="B30" s="64">
        <v>39.463000000000001</v>
      </c>
    </row>
    <row r="31" spans="1:11" x14ac:dyDescent="0.25">
      <c r="A31" s="488">
        <v>44228</v>
      </c>
      <c r="B31" s="64">
        <v>38.883000000000003</v>
      </c>
    </row>
    <row r="32" spans="1:11" x14ac:dyDescent="0.25">
      <c r="A32" s="488">
        <v>44256</v>
      </c>
      <c r="B32" s="64">
        <v>39.893000000000001</v>
      </c>
    </row>
    <row r="33" spans="1:5" x14ac:dyDescent="0.25">
      <c r="A33" s="488">
        <v>44287</v>
      </c>
      <c r="B33" s="64">
        <v>39.340000000000003</v>
      </c>
    </row>
    <row r="34" spans="1:5" x14ac:dyDescent="0.25">
      <c r="A34" s="488">
        <v>44317</v>
      </c>
      <c r="B34" s="64">
        <v>38.890999999999998</v>
      </c>
    </row>
    <row r="35" spans="1:5" x14ac:dyDescent="0.25">
      <c r="A35" s="488">
        <v>44348</v>
      </c>
      <c r="B35" s="64">
        <v>38.183999999999997</v>
      </c>
    </row>
    <row r="36" spans="1:5" x14ac:dyDescent="0.25">
      <c r="A36" s="488">
        <v>44378</v>
      </c>
      <c r="B36" s="64">
        <v>37.854999999999997</v>
      </c>
    </row>
    <row r="37" spans="1:5" x14ac:dyDescent="0.25">
      <c r="A37" s="488">
        <v>44409</v>
      </c>
      <c r="B37" s="64">
        <v>37.514000000000003</v>
      </c>
    </row>
    <row r="38" spans="1:5" x14ac:dyDescent="0.25">
      <c r="A38" s="568">
        <v>44440</v>
      </c>
      <c r="B38" s="634">
        <v>37.744999999999997</v>
      </c>
      <c r="E38" s="487" t="s">
        <v>424</v>
      </c>
    </row>
    <row r="39" spans="1:5" x14ac:dyDescent="0.25">
      <c r="A39" s="568">
        <v>44470</v>
      </c>
      <c r="B39" s="634">
        <v>37.459000000000003</v>
      </c>
    </row>
    <row r="40" spans="1:5" x14ac:dyDescent="0.25">
      <c r="A40" s="568">
        <v>44501</v>
      </c>
      <c r="B40" s="634">
        <v>37.188000000000002</v>
      </c>
    </row>
    <row r="41" spans="1:5" x14ac:dyDescent="0.25">
      <c r="A41" s="489">
        <v>44531</v>
      </c>
      <c r="B41" s="635">
        <v>36.97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5CB4-A760-4BFE-9ACD-CB8EAC344B2D}">
  <sheetPr>
    <tabColor rgb="FFFF0000"/>
  </sheetPr>
  <dimension ref="A1:L41"/>
  <sheetViews>
    <sheetView showGridLines="0" zoomScale="80" zoomScaleNormal="80" workbookViewId="0">
      <selection activeCell="K9" sqref="K9"/>
    </sheetView>
  </sheetViews>
  <sheetFormatPr defaultColWidth="9.140625" defaultRowHeight="15.75" x14ac:dyDescent="0.25"/>
  <cols>
    <col min="1" max="1" width="11.85546875" style="15" customWidth="1"/>
    <col min="2" max="2" width="10.42578125" style="15" customWidth="1"/>
    <col min="3" max="3" width="13.42578125" style="15" customWidth="1"/>
    <col min="4" max="4" width="24.7109375" style="15" customWidth="1"/>
    <col min="5" max="5" width="23.7109375" style="15" customWidth="1"/>
    <col min="6" max="25" width="8.28515625" style="15" customWidth="1"/>
    <col min="26" max="16384" width="9.140625" style="15"/>
  </cols>
  <sheetData>
    <row r="1" spans="1:12" ht="21" x14ac:dyDescent="0.35">
      <c r="A1" s="19" t="str">
        <f>+'Indice-Index'!C18</f>
        <v>2.10 Utenti unici dei siti/app di e-commerce - E-commerce websites/app active users</v>
      </c>
      <c r="B1" s="131"/>
      <c r="C1" s="131"/>
      <c r="D1" s="131"/>
      <c r="E1" s="131"/>
      <c r="F1" s="505"/>
      <c r="G1" s="505"/>
      <c r="H1" s="505"/>
      <c r="I1" s="131"/>
      <c r="J1" s="131"/>
      <c r="K1" s="131"/>
      <c r="L1" s="131"/>
    </row>
    <row r="2" spans="1:12" ht="10.5" customHeight="1" x14ac:dyDescent="0.25">
      <c r="E2" s="40"/>
      <c r="F2" s="40"/>
      <c r="G2" s="40"/>
      <c r="H2" s="40"/>
    </row>
    <row r="3" spans="1:12" ht="10.5" customHeight="1" x14ac:dyDescent="0.25">
      <c r="F3" s="199"/>
      <c r="G3" s="199"/>
      <c r="H3" s="199"/>
    </row>
    <row r="4" spans="1:12" ht="34.5" customHeight="1" x14ac:dyDescent="0.25">
      <c r="A4" s="730" t="s">
        <v>395</v>
      </c>
      <c r="B4" s="730"/>
      <c r="D4" s="330" t="s">
        <v>386</v>
      </c>
      <c r="E4" s="492">
        <f>+'2.8'!F4</f>
        <v>43800</v>
      </c>
      <c r="F4" s="492">
        <f>+'2.8'!G4</f>
        <v>44166</v>
      </c>
      <c r="G4" s="492">
        <f>+'2.8'!H4</f>
        <v>44534</v>
      </c>
    </row>
    <row r="5" spans="1:12" ht="10.5" customHeight="1" x14ac:dyDescent="0.25">
      <c r="A5" s="522"/>
      <c r="B5" s="522"/>
    </row>
    <row r="6" spans="1:12" x14ac:dyDescent="0.25">
      <c r="A6" s="491">
        <v>43466</v>
      </c>
      <c r="B6" s="456">
        <v>36.097999999999999</v>
      </c>
      <c r="D6" s="514" t="s">
        <v>387</v>
      </c>
      <c r="E6" s="456">
        <v>32.616</v>
      </c>
      <c r="F6" s="456">
        <v>34.826999999999998</v>
      </c>
      <c r="G6" s="456">
        <v>33.000999999999998</v>
      </c>
    </row>
    <row r="7" spans="1:12" x14ac:dyDescent="0.25">
      <c r="A7" s="491">
        <v>43497</v>
      </c>
      <c r="B7" s="456">
        <v>35.404000000000003</v>
      </c>
      <c r="D7" s="514" t="s">
        <v>388</v>
      </c>
      <c r="E7" s="456">
        <v>17.303000000000001</v>
      </c>
      <c r="F7" s="456">
        <v>19.262</v>
      </c>
      <c r="G7" s="456">
        <v>16.513000000000002</v>
      </c>
    </row>
    <row r="8" spans="1:12" x14ac:dyDescent="0.25">
      <c r="A8" s="491">
        <v>43525</v>
      </c>
      <c r="B8" s="456">
        <v>35.741</v>
      </c>
      <c r="D8" s="514" t="s">
        <v>389</v>
      </c>
      <c r="E8" s="456">
        <v>9.8829999999999991</v>
      </c>
      <c r="F8" s="456">
        <v>10.246</v>
      </c>
      <c r="G8" s="456">
        <v>9.4649999999999999</v>
      </c>
    </row>
    <row r="9" spans="1:12" x14ac:dyDescent="0.25">
      <c r="A9" s="491">
        <v>43556</v>
      </c>
      <c r="B9" s="456">
        <v>35.597000000000001</v>
      </c>
      <c r="D9" s="514" t="s">
        <v>390</v>
      </c>
      <c r="E9" s="456">
        <v>9.6489999999999991</v>
      </c>
      <c r="F9" s="456">
        <v>10.055</v>
      </c>
      <c r="G9" s="456">
        <v>8.6289999999999996</v>
      </c>
    </row>
    <row r="10" spans="1:12" x14ac:dyDescent="0.25">
      <c r="A10" s="491">
        <v>43586</v>
      </c>
      <c r="B10" s="456">
        <v>35.975000000000001</v>
      </c>
      <c r="D10" s="514" t="s">
        <v>391</v>
      </c>
      <c r="E10" s="456">
        <v>4.29</v>
      </c>
      <c r="F10" s="456">
        <v>5.1820000000000004</v>
      </c>
      <c r="G10" s="456">
        <v>8.0719999999999992</v>
      </c>
    </row>
    <row r="11" spans="1:12" x14ac:dyDescent="0.25">
      <c r="A11" s="491">
        <v>43617</v>
      </c>
      <c r="B11" s="456">
        <v>35.216999999999999</v>
      </c>
      <c r="D11" s="514" t="s">
        <v>509</v>
      </c>
      <c r="E11" s="456">
        <v>8.391</v>
      </c>
      <c r="F11" s="456">
        <v>8.5779999999999994</v>
      </c>
      <c r="G11" s="456">
        <v>7.4809999999999999</v>
      </c>
    </row>
    <row r="12" spans="1:12" x14ac:dyDescent="0.25">
      <c r="A12" s="491">
        <v>43647</v>
      </c>
      <c r="B12" s="456">
        <v>34.86</v>
      </c>
      <c r="D12" s="514" t="s">
        <v>510</v>
      </c>
      <c r="E12" s="456">
        <v>7.5890000000000004</v>
      </c>
      <c r="F12" s="456">
        <v>9.1159999999999997</v>
      </c>
      <c r="G12" s="456">
        <v>7.2990000000000004</v>
      </c>
    </row>
    <row r="13" spans="1:12" x14ac:dyDescent="0.25">
      <c r="A13" s="491">
        <v>43678</v>
      </c>
      <c r="B13" s="456">
        <v>34.658999999999999</v>
      </c>
      <c r="D13" s="514" t="s">
        <v>393</v>
      </c>
      <c r="E13" s="456">
        <v>6.3159999999999998</v>
      </c>
      <c r="F13" s="456">
        <v>8.9670000000000005</v>
      </c>
      <c r="G13" s="456">
        <v>7.0010000000000003</v>
      </c>
    </row>
    <row r="14" spans="1:12" x14ac:dyDescent="0.25">
      <c r="A14" s="570">
        <v>43709</v>
      </c>
      <c r="B14" s="569">
        <v>35.619</v>
      </c>
      <c r="D14" s="514" t="s">
        <v>392</v>
      </c>
      <c r="E14" s="456">
        <v>7.399</v>
      </c>
      <c r="F14" s="456">
        <v>7.1219999999999999</v>
      </c>
      <c r="G14" s="456">
        <v>6.4649999999999999</v>
      </c>
    </row>
    <row r="15" spans="1:12" x14ac:dyDescent="0.25">
      <c r="A15" s="570">
        <v>43739</v>
      </c>
      <c r="B15" s="569">
        <v>36.305999999999997</v>
      </c>
      <c r="D15" s="514" t="s">
        <v>511</v>
      </c>
      <c r="E15" s="456">
        <v>9.5039999999999996</v>
      </c>
      <c r="F15" s="456">
        <v>6.7629999999999999</v>
      </c>
      <c r="G15" s="456">
        <v>5.0540000000000003</v>
      </c>
    </row>
    <row r="16" spans="1:12" x14ac:dyDescent="0.25">
      <c r="A16" s="570">
        <v>43770</v>
      </c>
      <c r="B16" s="569">
        <v>36.591999999999999</v>
      </c>
    </row>
    <row r="17" spans="1:8" x14ac:dyDescent="0.25">
      <c r="A17" s="513">
        <v>43800</v>
      </c>
      <c r="B17" s="490">
        <v>36.298000000000002</v>
      </c>
    </row>
    <row r="18" spans="1:8" x14ac:dyDescent="0.25">
      <c r="A18" s="570">
        <v>43831</v>
      </c>
      <c r="B18" s="569">
        <v>37.191000000000003</v>
      </c>
    </row>
    <row r="19" spans="1:8" x14ac:dyDescent="0.25">
      <c r="A19" s="570">
        <v>43862</v>
      </c>
      <c r="B19" s="569">
        <v>37.148000000000003</v>
      </c>
    </row>
    <row r="20" spans="1:8" x14ac:dyDescent="0.25">
      <c r="A20" s="570">
        <v>43891</v>
      </c>
      <c r="B20" s="569">
        <v>38.234000000000002</v>
      </c>
    </row>
    <row r="21" spans="1:8" x14ac:dyDescent="0.25">
      <c r="A21" s="570">
        <v>43922</v>
      </c>
      <c r="B21" s="569">
        <v>37.537999999999997</v>
      </c>
    </row>
    <row r="22" spans="1:8" x14ac:dyDescent="0.25">
      <c r="A22" s="570">
        <v>43952</v>
      </c>
      <c r="B22" s="569">
        <v>37.488</v>
      </c>
    </row>
    <row r="23" spans="1:8" x14ac:dyDescent="0.25">
      <c r="A23" s="570">
        <v>43983</v>
      </c>
      <c r="B23" s="569">
        <v>36.579000000000001</v>
      </c>
      <c r="D23" s="512"/>
      <c r="E23" s="484"/>
      <c r="F23" s="484"/>
      <c r="G23" s="484"/>
      <c r="H23" s="484"/>
    </row>
    <row r="24" spans="1:8" ht="17.25" customHeight="1" x14ac:dyDescent="0.25">
      <c r="A24" s="570">
        <v>44013</v>
      </c>
      <c r="B24" s="569">
        <v>35.329000000000001</v>
      </c>
      <c r="D24" s="484"/>
      <c r="E24" s="484"/>
      <c r="F24" s="484"/>
      <c r="G24" s="484"/>
      <c r="H24" s="484"/>
    </row>
    <row r="25" spans="1:8" x14ac:dyDescent="0.25">
      <c r="A25" s="570">
        <v>44044</v>
      </c>
      <c r="B25" s="569">
        <v>35.755000000000003</v>
      </c>
      <c r="D25" s="484"/>
      <c r="E25" s="484"/>
      <c r="F25" s="484"/>
      <c r="G25" s="484"/>
      <c r="H25" s="484"/>
    </row>
    <row r="26" spans="1:8" x14ac:dyDescent="0.25">
      <c r="A26" s="570">
        <v>44075</v>
      </c>
      <c r="B26" s="569">
        <v>35.506999999999998</v>
      </c>
      <c r="D26" s="484"/>
      <c r="E26" s="484"/>
      <c r="F26" s="484"/>
      <c r="G26" s="484"/>
      <c r="H26" s="484"/>
    </row>
    <row r="27" spans="1:8" x14ac:dyDescent="0.25">
      <c r="A27" s="570">
        <v>44105</v>
      </c>
      <c r="B27" s="569">
        <v>36.851999999999997</v>
      </c>
      <c r="D27" s="484"/>
      <c r="E27" s="484"/>
      <c r="F27" s="484"/>
      <c r="G27" s="484"/>
      <c r="H27" s="484"/>
    </row>
    <row r="28" spans="1:8" x14ac:dyDescent="0.25">
      <c r="A28" s="570">
        <v>44136</v>
      </c>
      <c r="B28" s="569">
        <v>38.128999999999998</v>
      </c>
      <c r="D28" s="484"/>
      <c r="E28" s="484"/>
      <c r="F28" s="484"/>
      <c r="G28" s="484"/>
      <c r="H28" s="484"/>
    </row>
    <row r="29" spans="1:8" x14ac:dyDescent="0.25">
      <c r="A29" s="513">
        <v>44166</v>
      </c>
      <c r="B29" s="490">
        <v>38.344000000000001</v>
      </c>
    </row>
    <row r="30" spans="1:8" x14ac:dyDescent="0.25">
      <c r="A30" s="570">
        <v>44197</v>
      </c>
      <c r="B30" s="569">
        <v>37.564999999999998</v>
      </c>
    </row>
    <row r="31" spans="1:8" x14ac:dyDescent="0.25">
      <c r="A31" s="570">
        <v>44228</v>
      </c>
      <c r="B31" s="569">
        <v>37.255000000000003</v>
      </c>
    </row>
    <row r="32" spans="1:8" x14ac:dyDescent="0.25">
      <c r="A32" s="570">
        <v>44256</v>
      </c>
      <c r="B32" s="569">
        <v>37.484000000000002</v>
      </c>
    </row>
    <row r="33" spans="1:4" x14ac:dyDescent="0.25">
      <c r="A33" s="570">
        <v>44287</v>
      </c>
      <c r="B33" s="569">
        <v>36.966999999999999</v>
      </c>
    </row>
    <row r="34" spans="1:4" x14ac:dyDescent="0.25">
      <c r="A34" s="570">
        <v>44317</v>
      </c>
      <c r="B34" s="569">
        <v>36.521000000000001</v>
      </c>
    </row>
    <row r="35" spans="1:4" x14ac:dyDescent="0.25">
      <c r="A35" s="570">
        <v>44348</v>
      </c>
      <c r="B35" s="569">
        <v>37.328000000000003</v>
      </c>
    </row>
    <row r="36" spans="1:4" x14ac:dyDescent="0.25">
      <c r="A36" s="570">
        <v>44378</v>
      </c>
      <c r="B36" s="569">
        <v>36.987000000000002</v>
      </c>
    </row>
    <row r="37" spans="1:4" x14ac:dyDescent="0.25">
      <c r="A37" s="570">
        <v>44409</v>
      </c>
      <c r="B37" s="569">
        <v>36.682000000000002</v>
      </c>
    </row>
    <row r="38" spans="1:4" x14ac:dyDescent="0.25">
      <c r="A38" s="570">
        <v>44440</v>
      </c>
      <c r="B38" s="569">
        <v>37.616</v>
      </c>
    </row>
    <row r="39" spans="1:4" x14ac:dyDescent="0.25">
      <c r="A39" s="570">
        <v>44471</v>
      </c>
      <c r="B39" s="569">
        <v>36.448</v>
      </c>
      <c r="D39" s="487" t="s">
        <v>424</v>
      </c>
    </row>
    <row r="40" spans="1:4" x14ac:dyDescent="0.25">
      <c r="A40" s="570">
        <v>44503</v>
      </c>
      <c r="B40" s="569">
        <v>36.668999999999997</v>
      </c>
    </row>
    <row r="41" spans="1:4" x14ac:dyDescent="0.25">
      <c r="A41" s="513">
        <v>44534</v>
      </c>
      <c r="B41" s="490">
        <v>36.460999999999999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25FA-1234-4C5E-AEE8-16C2BE420D23}">
  <sheetPr>
    <tabColor rgb="FFFF0000"/>
  </sheetPr>
  <dimension ref="A1:U41"/>
  <sheetViews>
    <sheetView showGridLines="0" zoomScale="80" zoomScaleNormal="80" workbookViewId="0">
      <selection activeCell="I18" sqref="I18"/>
    </sheetView>
  </sheetViews>
  <sheetFormatPr defaultColWidth="9.140625" defaultRowHeight="15.75" x14ac:dyDescent="0.25"/>
  <cols>
    <col min="1" max="2" width="14.5703125" style="15" customWidth="1"/>
    <col min="3" max="4" width="12.140625" style="15" customWidth="1"/>
    <col min="5" max="5" width="32.85546875" style="15" customWidth="1"/>
    <col min="6" max="8" width="8.7109375" style="15" customWidth="1"/>
    <col min="9" max="15" width="14" style="15" customWidth="1"/>
    <col min="16" max="21" width="10.85546875" style="15" bestFit="1" customWidth="1"/>
    <col min="22" max="16384" width="9.140625" style="15"/>
  </cols>
  <sheetData>
    <row r="1" spans="1:21" ht="21" x14ac:dyDescent="0.35">
      <c r="A1" s="19" t="str">
        <f>+'Indice-Index'!C19</f>
        <v>2.11 Utenti unici dei siti/app di video on demand a pagamento - Pay Video on demand websites/app active users</v>
      </c>
      <c r="B1" s="505"/>
      <c r="C1" s="505"/>
      <c r="D1" s="505"/>
      <c r="E1" s="505"/>
      <c r="F1" s="131"/>
      <c r="G1" s="131"/>
      <c r="H1" s="131"/>
      <c r="I1" s="131"/>
      <c r="J1" s="131"/>
      <c r="K1" s="131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1" ht="11.25" customHeight="1" x14ac:dyDescent="0.25">
      <c r="A2" s="40"/>
      <c r="B2" s="40"/>
      <c r="C2" s="40"/>
      <c r="D2" s="40"/>
      <c r="E2" s="40"/>
      <c r="F2" s="40"/>
      <c r="G2" s="40"/>
      <c r="H2" s="40"/>
    </row>
    <row r="3" spans="1:21" ht="11.25" customHeight="1" x14ac:dyDescent="0.25"/>
    <row r="4" spans="1:21" ht="48" customHeight="1" x14ac:dyDescent="0.25">
      <c r="A4" s="730" t="s">
        <v>422</v>
      </c>
      <c r="B4" s="730"/>
      <c r="E4" s="515" t="s">
        <v>514</v>
      </c>
      <c r="F4" s="633">
        <v>2019</v>
      </c>
      <c r="G4" s="633">
        <v>2020</v>
      </c>
      <c r="H4" s="633">
        <v>2021</v>
      </c>
    </row>
    <row r="5" spans="1:21" ht="13.5" customHeight="1" x14ac:dyDescent="0.25">
      <c r="A5" s="522"/>
      <c r="B5" s="522"/>
      <c r="E5" s="515"/>
      <c r="F5" s="492"/>
      <c r="G5" s="492"/>
      <c r="H5" s="492"/>
    </row>
    <row r="6" spans="1:21" x14ac:dyDescent="0.25">
      <c r="A6" s="491">
        <v>43466</v>
      </c>
      <c r="B6" s="456">
        <v>9.2973459999999992</v>
      </c>
      <c r="D6" s="487"/>
      <c r="E6" s="514" t="s">
        <v>420</v>
      </c>
      <c r="F6" s="456">
        <v>6.1718595000000001</v>
      </c>
      <c r="G6" s="456">
        <v>7.5403363333333324</v>
      </c>
      <c r="H6" s="456">
        <v>8.7073529166666663</v>
      </c>
    </row>
    <row r="7" spans="1:21" x14ac:dyDescent="0.25">
      <c r="A7" s="491">
        <v>43497</v>
      </c>
      <c r="B7" s="456">
        <v>8.6349070000000001</v>
      </c>
      <c r="D7" s="487"/>
      <c r="E7" s="514" t="s">
        <v>516</v>
      </c>
      <c r="F7" s="456">
        <v>3.1677628999999996</v>
      </c>
      <c r="G7" s="456">
        <v>6.1431797499999998</v>
      </c>
      <c r="H7" s="456">
        <v>6.0386628333333343</v>
      </c>
    </row>
    <row r="8" spans="1:21" x14ac:dyDescent="0.25">
      <c r="A8" s="491">
        <v>43525</v>
      </c>
      <c r="B8" s="456">
        <v>10.94969</v>
      </c>
      <c r="D8" s="487"/>
      <c r="E8" s="514" t="s">
        <v>513</v>
      </c>
      <c r="F8" s="456" t="s">
        <v>515</v>
      </c>
      <c r="G8" s="456">
        <v>3.0089532000000001</v>
      </c>
      <c r="H8" s="456">
        <v>2.6029443333333333</v>
      </c>
    </row>
    <row r="9" spans="1:21" x14ac:dyDescent="0.25">
      <c r="A9" s="491">
        <v>43556</v>
      </c>
      <c r="B9" s="456">
        <v>11.722258</v>
      </c>
      <c r="D9" s="487"/>
      <c r="E9" s="514" t="s">
        <v>421</v>
      </c>
      <c r="F9" s="456">
        <v>1.8183050833333336</v>
      </c>
      <c r="G9" s="456">
        <v>1.4581919166666666</v>
      </c>
      <c r="H9" s="456">
        <v>2.4157795833333333</v>
      </c>
    </row>
    <row r="10" spans="1:21" x14ac:dyDescent="0.25">
      <c r="A10" s="491">
        <v>43586</v>
      </c>
      <c r="B10" s="456">
        <v>11.059702999999999</v>
      </c>
      <c r="D10" s="487"/>
      <c r="E10" s="514" t="s">
        <v>519</v>
      </c>
      <c r="F10" s="456">
        <v>1.09924325</v>
      </c>
      <c r="G10" s="456">
        <v>1.2766040833333334</v>
      </c>
      <c r="H10" s="456">
        <v>1.0273115833333333</v>
      </c>
    </row>
    <row r="11" spans="1:21" x14ac:dyDescent="0.25">
      <c r="A11" s="491">
        <v>43617</v>
      </c>
      <c r="B11" s="456">
        <v>10.883068</v>
      </c>
      <c r="E11" s="361"/>
      <c r="F11" s="399"/>
      <c r="G11" s="399"/>
      <c r="H11" s="399"/>
    </row>
    <row r="12" spans="1:21" x14ac:dyDescent="0.25">
      <c r="A12" s="491">
        <v>43647</v>
      </c>
      <c r="B12" s="456">
        <v>11.182644</v>
      </c>
      <c r="F12" s="163"/>
      <c r="G12" s="163"/>
      <c r="H12" s="163"/>
    </row>
    <row r="13" spans="1:21" x14ac:dyDescent="0.25">
      <c r="A13" s="491">
        <v>43678</v>
      </c>
      <c r="B13" s="456">
        <v>11.754752</v>
      </c>
      <c r="F13" s="163"/>
      <c r="G13" s="163"/>
      <c r="H13" s="163"/>
    </row>
    <row r="14" spans="1:21" x14ac:dyDescent="0.25">
      <c r="A14" s="513">
        <v>43709</v>
      </c>
      <c r="B14" s="490">
        <v>12.535223</v>
      </c>
      <c r="E14" s="171"/>
      <c r="F14" s="163"/>
      <c r="G14" s="163"/>
      <c r="H14" s="163"/>
    </row>
    <row r="15" spans="1:21" x14ac:dyDescent="0.25">
      <c r="A15" s="491">
        <v>43739</v>
      </c>
      <c r="B15" s="456">
        <v>11.111949000000001</v>
      </c>
      <c r="E15" s="359"/>
      <c r="F15" s="636"/>
      <c r="G15" s="636"/>
      <c r="H15" s="636"/>
    </row>
    <row r="16" spans="1:21" x14ac:dyDescent="0.25">
      <c r="A16" s="491">
        <v>43770</v>
      </c>
      <c r="B16" s="456">
        <v>12.293075999999999</v>
      </c>
    </row>
    <row r="17" spans="1:3" x14ac:dyDescent="0.25">
      <c r="A17" s="491">
        <v>43800</v>
      </c>
      <c r="B17" s="456">
        <v>12.734403</v>
      </c>
    </row>
    <row r="18" spans="1:3" x14ac:dyDescent="0.25">
      <c r="A18" s="491">
        <v>43831</v>
      </c>
      <c r="B18" s="456">
        <v>12.800088000000001</v>
      </c>
    </row>
    <row r="19" spans="1:3" x14ac:dyDescent="0.25">
      <c r="A19" s="491">
        <v>43862</v>
      </c>
      <c r="B19" s="456">
        <v>12.374662000000001</v>
      </c>
    </row>
    <row r="20" spans="1:3" x14ac:dyDescent="0.25">
      <c r="A20" s="491">
        <v>43891</v>
      </c>
      <c r="B20" s="456">
        <v>18.687280999999999</v>
      </c>
    </row>
    <row r="21" spans="1:3" x14ac:dyDescent="0.25">
      <c r="A21" s="491">
        <v>43922</v>
      </c>
      <c r="B21" s="456">
        <v>17.223195</v>
      </c>
    </row>
    <row r="22" spans="1:3" x14ac:dyDescent="0.25">
      <c r="A22" s="491">
        <v>43952</v>
      </c>
      <c r="B22" s="456">
        <v>14.605675</v>
      </c>
    </row>
    <row r="23" spans="1:3" x14ac:dyDescent="0.25">
      <c r="A23" s="491">
        <v>43983</v>
      </c>
      <c r="B23" s="456">
        <v>13.943572</v>
      </c>
    </row>
    <row r="24" spans="1:3" x14ac:dyDescent="0.25">
      <c r="A24" s="491">
        <v>44013</v>
      </c>
      <c r="B24" s="456">
        <v>13.916053</v>
      </c>
    </row>
    <row r="25" spans="1:3" x14ac:dyDescent="0.25">
      <c r="A25" s="491">
        <v>44044</v>
      </c>
      <c r="B25" s="456">
        <v>11.916306000000001</v>
      </c>
    </row>
    <row r="26" spans="1:3" x14ac:dyDescent="0.25">
      <c r="A26" s="513">
        <v>44075</v>
      </c>
      <c r="B26" s="490">
        <v>13.276194</v>
      </c>
    </row>
    <row r="27" spans="1:3" x14ac:dyDescent="0.25">
      <c r="A27" s="491">
        <v>44105</v>
      </c>
      <c r="B27" s="456">
        <v>12.77764</v>
      </c>
    </row>
    <row r="28" spans="1:3" x14ac:dyDescent="0.25">
      <c r="A28" s="491">
        <v>44136</v>
      </c>
      <c r="B28" s="456">
        <v>14.329906000000001</v>
      </c>
    </row>
    <row r="29" spans="1:3" x14ac:dyDescent="0.25">
      <c r="A29" s="491">
        <v>44166</v>
      </c>
      <c r="B29" s="456">
        <v>15.666143</v>
      </c>
    </row>
    <row r="30" spans="1:3" x14ac:dyDescent="0.25">
      <c r="A30" s="491">
        <v>44197</v>
      </c>
      <c r="B30" s="456">
        <v>15.275159</v>
      </c>
    </row>
    <row r="31" spans="1:3" x14ac:dyDescent="0.25">
      <c r="A31" s="491">
        <v>44228</v>
      </c>
      <c r="B31" s="456">
        <v>13.913032999999999</v>
      </c>
    </row>
    <row r="32" spans="1:3" x14ac:dyDescent="0.25">
      <c r="A32" s="491">
        <v>44256</v>
      </c>
      <c r="B32" s="456">
        <v>14.487174000000001</v>
      </c>
      <c r="C32" s="486"/>
    </row>
    <row r="33" spans="1:5" x14ac:dyDescent="0.25">
      <c r="A33" s="491">
        <v>44287</v>
      </c>
      <c r="B33" s="456">
        <v>15.011998</v>
      </c>
      <c r="C33" s="486"/>
    </row>
    <row r="34" spans="1:5" x14ac:dyDescent="0.25">
      <c r="A34" s="491">
        <v>44317</v>
      </c>
      <c r="B34" s="456">
        <v>14.624717</v>
      </c>
      <c r="C34" s="486"/>
    </row>
    <row r="35" spans="1:5" x14ac:dyDescent="0.25">
      <c r="A35" s="491">
        <v>44348</v>
      </c>
      <c r="B35" s="456">
        <v>13.430223</v>
      </c>
      <c r="C35" s="486"/>
    </row>
    <row r="36" spans="1:5" x14ac:dyDescent="0.25">
      <c r="A36" s="491">
        <v>44378</v>
      </c>
      <c r="B36" s="456">
        <v>13.910091</v>
      </c>
      <c r="C36" s="486"/>
    </row>
    <row r="37" spans="1:5" x14ac:dyDescent="0.25">
      <c r="A37" s="491">
        <v>44409</v>
      </c>
      <c r="B37" s="456">
        <v>15.145593999999999</v>
      </c>
      <c r="C37" s="486"/>
    </row>
    <row r="38" spans="1:5" x14ac:dyDescent="0.25">
      <c r="A38" s="570">
        <v>44441</v>
      </c>
      <c r="B38" s="569">
        <v>15.609155000000001</v>
      </c>
      <c r="C38" s="486"/>
      <c r="E38" s="487" t="s">
        <v>423</v>
      </c>
    </row>
    <row r="39" spans="1:5" x14ac:dyDescent="0.25">
      <c r="A39" s="570">
        <v>44472</v>
      </c>
      <c r="B39" s="569">
        <v>15.489666</v>
      </c>
      <c r="C39" s="486"/>
    </row>
    <row r="40" spans="1:5" x14ac:dyDescent="0.25">
      <c r="A40" s="570">
        <v>44504</v>
      </c>
      <c r="B40" s="569">
        <v>15.739955</v>
      </c>
      <c r="C40" s="486"/>
    </row>
    <row r="41" spans="1:5" x14ac:dyDescent="0.25">
      <c r="A41" s="513">
        <v>44535</v>
      </c>
      <c r="B41" s="490">
        <v>16.416414</v>
      </c>
      <c r="C41" s="486"/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945C-D421-4D7C-80E3-EAC09DD99485}">
  <sheetPr>
    <tabColor rgb="FFFF0000"/>
  </sheetPr>
  <dimension ref="A1:Q41"/>
  <sheetViews>
    <sheetView showGridLines="0" zoomScale="80" zoomScaleNormal="80" workbookViewId="0">
      <selection activeCell="I4" sqref="I4"/>
    </sheetView>
  </sheetViews>
  <sheetFormatPr defaultColWidth="9.140625" defaultRowHeight="15.75" x14ac:dyDescent="0.25"/>
  <cols>
    <col min="1" max="1" width="16.42578125" style="15" customWidth="1"/>
    <col min="2" max="3" width="12.140625" style="15" customWidth="1"/>
    <col min="4" max="4" width="14" style="15" customWidth="1"/>
    <col min="5" max="5" width="34.85546875" style="15" customWidth="1"/>
    <col min="6" max="8" width="9.85546875" style="15" customWidth="1"/>
    <col min="9" max="11" width="14" style="15" customWidth="1"/>
    <col min="12" max="17" width="10.85546875" style="15" bestFit="1" customWidth="1"/>
    <col min="18" max="16384" width="9.140625" style="15"/>
  </cols>
  <sheetData>
    <row r="1" spans="1:17" ht="21" x14ac:dyDescent="0.35">
      <c r="A1" s="19" t="str">
        <f>'Indice-Index'!C20</f>
        <v>2.12 Tempo speso sui siti/app di servizi video on demand a pagamento - Time spent on websites/app of pay video on demand  service</v>
      </c>
      <c r="B1" s="505"/>
      <c r="C1" s="505"/>
      <c r="D1" s="505"/>
      <c r="E1" s="131"/>
      <c r="F1" s="131"/>
      <c r="G1" s="131"/>
      <c r="H1" s="131"/>
      <c r="I1" s="131"/>
      <c r="J1" s="131"/>
      <c r="K1" s="131"/>
      <c r="L1" s="66"/>
      <c r="M1" s="66"/>
      <c r="N1" s="66"/>
      <c r="O1" s="66"/>
      <c r="P1" s="66"/>
      <c r="Q1" s="66"/>
    </row>
    <row r="2" spans="1:17" x14ac:dyDescent="0.25">
      <c r="A2" s="40"/>
      <c r="B2" s="40"/>
      <c r="C2" s="40"/>
      <c r="D2" s="40"/>
      <c r="E2" s="40"/>
      <c r="F2" s="40"/>
      <c r="G2" s="40"/>
    </row>
    <row r="4" spans="1:17" ht="46.5" customHeight="1" x14ac:dyDescent="0.25">
      <c r="A4" s="730" t="s">
        <v>512</v>
      </c>
      <c r="B4" s="730"/>
      <c r="E4" s="515" t="s">
        <v>520</v>
      </c>
      <c r="F4" s="633">
        <v>2019</v>
      </c>
      <c r="G4" s="633">
        <v>2020</v>
      </c>
      <c r="H4" s="633">
        <v>2021</v>
      </c>
    </row>
    <row r="5" spans="1:17" ht="19.5" customHeight="1" x14ac:dyDescent="0.25">
      <c r="A5" s="522"/>
      <c r="B5" s="522"/>
      <c r="E5" s="515"/>
      <c r="F5" s="492"/>
      <c r="G5" s="492"/>
      <c r="H5" s="492"/>
    </row>
    <row r="6" spans="1:17" x14ac:dyDescent="0.25">
      <c r="A6" s="570">
        <v>43466</v>
      </c>
      <c r="B6" s="569">
        <v>34.188033333333337</v>
      </c>
      <c r="D6" s="487"/>
      <c r="E6" s="514" t="s">
        <v>420</v>
      </c>
      <c r="F6" s="456">
        <v>346.23968333333329</v>
      </c>
      <c r="G6" s="456">
        <v>407.49628333333328</v>
      </c>
      <c r="H6" s="456">
        <v>431.66761666666673</v>
      </c>
    </row>
    <row r="7" spans="1:17" x14ac:dyDescent="0.25">
      <c r="A7" s="570">
        <v>43497</v>
      </c>
      <c r="B7" s="569">
        <v>32.5779</v>
      </c>
      <c r="D7" s="487"/>
      <c r="E7" s="514" t="s">
        <v>516</v>
      </c>
      <c r="F7" s="456">
        <v>39.165400000000005</v>
      </c>
      <c r="G7" s="456">
        <v>65.147433333333325</v>
      </c>
      <c r="H7" s="456">
        <v>62.496200000000002</v>
      </c>
    </row>
    <row r="8" spans="1:17" x14ac:dyDescent="0.25">
      <c r="A8" s="570">
        <v>43525</v>
      </c>
      <c r="B8" s="569">
        <v>32.459366666666668</v>
      </c>
      <c r="D8" s="487"/>
      <c r="E8" s="514" t="s">
        <v>517</v>
      </c>
      <c r="F8" s="456" t="s">
        <v>515</v>
      </c>
      <c r="G8" s="456">
        <v>15.011283333333337</v>
      </c>
      <c r="H8" s="456">
        <v>18.540716666666668</v>
      </c>
    </row>
    <row r="9" spans="1:17" x14ac:dyDescent="0.25">
      <c r="A9" s="570">
        <v>43556</v>
      </c>
      <c r="B9" s="569">
        <v>32.730933333333333</v>
      </c>
      <c r="D9" s="487"/>
      <c r="E9" s="514" t="s">
        <v>421</v>
      </c>
      <c r="F9" s="456">
        <v>7.2448500000000005</v>
      </c>
      <c r="G9" s="456">
        <v>4.5793833333333334</v>
      </c>
      <c r="H9" s="456">
        <v>7.7624166666666667</v>
      </c>
    </row>
    <row r="10" spans="1:17" x14ac:dyDescent="0.25">
      <c r="A10" s="570">
        <v>43586</v>
      </c>
      <c r="B10" s="569">
        <v>30.636866666666666</v>
      </c>
      <c r="D10" s="487"/>
      <c r="E10" s="514" t="s">
        <v>518</v>
      </c>
      <c r="F10" s="456">
        <v>0.93506666666666671</v>
      </c>
      <c r="G10" s="456">
        <v>1.8535333333333335</v>
      </c>
      <c r="H10" s="456">
        <v>2.7988833333333329</v>
      </c>
    </row>
    <row r="11" spans="1:17" x14ac:dyDescent="0.25">
      <c r="A11" s="570">
        <v>43617</v>
      </c>
      <c r="B11" s="569">
        <v>29.905283333333333</v>
      </c>
      <c r="E11" s="361"/>
      <c r="F11" s="399"/>
      <c r="G11" s="399"/>
      <c r="H11" s="399"/>
    </row>
    <row r="12" spans="1:17" x14ac:dyDescent="0.25">
      <c r="A12" s="570">
        <v>43647</v>
      </c>
      <c r="B12" s="569">
        <v>35.97325</v>
      </c>
      <c r="F12" s="163"/>
      <c r="G12" s="163"/>
      <c r="H12" s="163"/>
    </row>
    <row r="13" spans="1:17" x14ac:dyDescent="0.25">
      <c r="A13" s="570">
        <v>43678</v>
      </c>
      <c r="B13" s="569">
        <v>37.718433333333337</v>
      </c>
      <c r="E13" s="171"/>
      <c r="F13" s="163"/>
      <c r="G13" s="163"/>
      <c r="H13" s="163"/>
    </row>
    <row r="14" spans="1:17" x14ac:dyDescent="0.25">
      <c r="A14" s="570">
        <v>43709</v>
      </c>
      <c r="B14" s="569">
        <v>36.047966666666667</v>
      </c>
      <c r="E14" s="171"/>
      <c r="F14" s="163"/>
      <c r="G14" s="163"/>
      <c r="H14" s="163"/>
    </row>
    <row r="15" spans="1:17" x14ac:dyDescent="0.25">
      <c r="A15" s="570">
        <v>43739</v>
      </c>
      <c r="B15" s="569">
        <v>36.280966666666664</v>
      </c>
    </row>
    <row r="16" spans="1:17" x14ac:dyDescent="0.25">
      <c r="A16" s="570">
        <v>43770</v>
      </c>
      <c r="B16" s="569">
        <v>36.267116666666659</v>
      </c>
      <c r="C16" s="486"/>
    </row>
    <row r="17" spans="1:3" x14ac:dyDescent="0.25">
      <c r="A17" s="513">
        <v>43800</v>
      </c>
      <c r="B17" s="490">
        <v>36.668983333333323</v>
      </c>
      <c r="C17" s="486"/>
    </row>
    <row r="18" spans="1:3" x14ac:dyDescent="0.25">
      <c r="A18" s="570">
        <v>43831</v>
      </c>
      <c r="B18" s="569">
        <v>39.398283333333339</v>
      </c>
    </row>
    <row r="19" spans="1:3" x14ac:dyDescent="0.25">
      <c r="A19" s="570">
        <v>43862</v>
      </c>
      <c r="B19" s="569">
        <v>34.907766666666674</v>
      </c>
    </row>
    <row r="20" spans="1:3" x14ac:dyDescent="0.25">
      <c r="A20" s="570">
        <v>43891</v>
      </c>
      <c r="B20" s="569">
        <v>48.073266666666676</v>
      </c>
    </row>
    <row r="21" spans="1:3" x14ac:dyDescent="0.25">
      <c r="A21" s="570">
        <v>43922</v>
      </c>
      <c r="B21" s="569">
        <v>57.9726</v>
      </c>
    </row>
    <row r="22" spans="1:3" x14ac:dyDescent="0.25">
      <c r="A22" s="570">
        <v>43952</v>
      </c>
      <c r="B22" s="569">
        <v>44.860933333333335</v>
      </c>
    </row>
    <row r="23" spans="1:3" x14ac:dyDescent="0.25">
      <c r="A23" s="570">
        <v>43983</v>
      </c>
      <c r="B23" s="569">
        <v>38.475099999999998</v>
      </c>
    </row>
    <row r="24" spans="1:3" x14ac:dyDescent="0.25">
      <c r="A24" s="570">
        <v>44013</v>
      </c>
      <c r="B24" s="569">
        <v>36.721866666666678</v>
      </c>
    </row>
    <row r="25" spans="1:3" x14ac:dyDescent="0.25">
      <c r="A25" s="570">
        <v>44044</v>
      </c>
      <c r="B25" s="569">
        <v>38.827649999999998</v>
      </c>
    </row>
    <row r="26" spans="1:3" x14ac:dyDescent="0.25">
      <c r="A26" s="570">
        <v>44075</v>
      </c>
      <c r="B26" s="569">
        <v>40.423066666666649</v>
      </c>
    </row>
    <row r="27" spans="1:3" x14ac:dyDescent="0.25">
      <c r="A27" s="570">
        <v>44105</v>
      </c>
      <c r="B27" s="569">
        <v>39.580583333333337</v>
      </c>
    </row>
    <row r="28" spans="1:3" x14ac:dyDescent="0.25">
      <c r="A28" s="570">
        <v>44136</v>
      </c>
      <c r="B28" s="569">
        <v>43.757183333333344</v>
      </c>
      <c r="C28" s="486"/>
    </row>
    <row r="29" spans="1:3" x14ac:dyDescent="0.25">
      <c r="A29" s="513">
        <v>44166</v>
      </c>
      <c r="B29" s="490">
        <v>45.278933333333342</v>
      </c>
      <c r="C29" s="486"/>
    </row>
    <row r="30" spans="1:3" x14ac:dyDescent="0.25">
      <c r="A30" s="570">
        <v>44197</v>
      </c>
      <c r="B30" s="569">
        <v>47.384450000000001</v>
      </c>
    </row>
    <row r="31" spans="1:3" x14ac:dyDescent="0.25">
      <c r="A31" s="570">
        <v>44228</v>
      </c>
      <c r="B31" s="569">
        <v>42.718966666666667</v>
      </c>
    </row>
    <row r="32" spans="1:3" x14ac:dyDescent="0.25">
      <c r="A32" s="570">
        <v>44256</v>
      </c>
      <c r="B32" s="569">
        <v>48.434416666666678</v>
      </c>
    </row>
    <row r="33" spans="1:5" x14ac:dyDescent="0.25">
      <c r="A33" s="570">
        <v>44287</v>
      </c>
      <c r="B33" s="569">
        <v>46.837183333333336</v>
      </c>
    </row>
    <row r="34" spans="1:5" x14ac:dyDescent="0.25">
      <c r="A34" s="570">
        <v>44317</v>
      </c>
      <c r="B34" s="569">
        <v>43.644116666666676</v>
      </c>
    </row>
    <row r="35" spans="1:5" x14ac:dyDescent="0.25">
      <c r="A35" s="570">
        <v>44348</v>
      </c>
      <c r="B35" s="569">
        <v>43.53026666666667</v>
      </c>
    </row>
    <row r="36" spans="1:5" x14ac:dyDescent="0.25">
      <c r="A36" s="570">
        <v>44378</v>
      </c>
      <c r="B36" s="569">
        <v>40.287916666666675</v>
      </c>
    </row>
    <row r="37" spans="1:5" x14ac:dyDescent="0.25">
      <c r="A37" s="570">
        <v>44409</v>
      </c>
      <c r="B37" s="569">
        <v>39.784699999999987</v>
      </c>
    </row>
    <row r="38" spans="1:5" x14ac:dyDescent="0.25">
      <c r="A38" s="570">
        <v>44441</v>
      </c>
      <c r="B38" s="569">
        <v>46.451149999999998</v>
      </c>
    </row>
    <row r="39" spans="1:5" x14ac:dyDescent="0.25">
      <c r="A39" s="570">
        <v>44472</v>
      </c>
      <c r="B39" s="569">
        <v>44.454650000000008</v>
      </c>
    </row>
    <row r="40" spans="1:5" x14ac:dyDescent="0.25">
      <c r="A40" s="570">
        <v>44504</v>
      </c>
      <c r="B40" s="569">
        <v>40.488900000000015</v>
      </c>
      <c r="C40" s="486"/>
    </row>
    <row r="41" spans="1:5" x14ac:dyDescent="0.25">
      <c r="A41" s="513">
        <v>44535</v>
      </c>
      <c r="B41" s="490">
        <v>47.038549999999994</v>
      </c>
      <c r="C41" s="486"/>
      <c r="D41" s="700"/>
      <c r="E41" s="486"/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E35"/>
  <sheetViews>
    <sheetView showGridLines="0" zoomScale="80" zoomScaleNormal="80" workbookViewId="0"/>
  </sheetViews>
  <sheetFormatPr defaultColWidth="9.140625" defaultRowHeight="15.75" x14ac:dyDescent="0.25"/>
  <cols>
    <col min="1" max="1" width="60.5703125" style="6" customWidth="1"/>
    <col min="2" max="3" width="13.42578125" style="6" customWidth="1"/>
    <col min="4" max="4" width="1.140625" style="40" customWidth="1"/>
    <col min="5" max="5" width="13.85546875" style="6" customWidth="1"/>
    <col min="6" max="7" width="9.140625" style="6"/>
    <col min="8" max="8" width="9.140625" style="6" customWidth="1"/>
    <col min="9" max="16384" width="9.140625" style="6"/>
  </cols>
  <sheetData>
    <row r="1" spans="1:5" ht="21" x14ac:dyDescent="0.35">
      <c r="A1" s="286" t="str">
        <f>+'Indice-Index'!A23</f>
        <v>3.1   Andamento dei ricavi (da inizio anno) - Revenues trend (b.y.)</v>
      </c>
      <c r="B1" s="133"/>
      <c r="C1" s="133"/>
      <c r="D1" s="133"/>
      <c r="E1" s="133"/>
    </row>
    <row r="3" spans="1:5" s="40" customFormat="1" x14ac:dyDescent="0.25"/>
    <row r="4" spans="1:5" x14ac:dyDescent="0.25">
      <c r="B4" s="175">
        <v>2020</v>
      </c>
      <c r="C4" s="175">
        <v>2021</v>
      </c>
      <c r="D4" s="174"/>
      <c r="E4" s="731" t="s">
        <v>203</v>
      </c>
    </row>
    <row r="5" spans="1:5" x14ac:dyDescent="0.25">
      <c r="A5" s="5"/>
      <c r="B5" s="175"/>
      <c r="C5" s="175"/>
      <c r="D5" s="187"/>
      <c r="E5" s="732"/>
    </row>
    <row r="6" spans="1:5" x14ac:dyDescent="0.25">
      <c r="A6" s="366" t="s">
        <v>82</v>
      </c>
      <c r="B6" s="10"/>
      <c r="C6" s="10"/>
      <c r="D6" s="182"/>
      <c r="E6" s="10"/>
    </row>
    <row r="7" spans="1:5" x14ac:dyDescent="0.25">
      <c r="A7" s="167" t="s">
        <v>172</v>
      </c>
      <c r="B7" s="188">
        <v>1066.846752284411</v>
      </c>
      <c r="C7" s="188">
        <v>1049.2497554014005</v>
      </c>
      <c r="D7" s="183"/>
      <c r="E7" s="143">
        <f t="shared" ref="E7:E13" si="0">(C7-B7)/B7*100</f>
        <v>-1.6494399823902022</v>
      </c>
    </row>
    <row r="8" spans="1:5" x14ac:dyDescent="0.25">
      <c r="A8" s="192" t="s">
        <v>173</v>
      </c>
      <c r="B8" s="193">
        <v>753.8529189422826</v>
      </c>
      <c r="C8" s="193">
        <v>842.76443153963396</v>
      </c>
      <c r="D8" s="183"/>
      <c r="E8" s="177">
        <f t="shared" si="0"/>
        <v>11.794278481020077</v>
      </c>
    </row>
    <row r="9" spans="1:5" s="40" customFormat="1" x14ac:dyDescent="0.25">
      <c r="A9" s="190" t="s">
        <v>179</v>
      </c>
      <c r="B9" s="191">
        <f>+B8+B7</f>
        <v>1820.6996712266937</v>
      </c>
      <c r="C9" s="191">
        <f>+C8+C7</f>
        <v>1892.0141869410345</v>
      </c>
      <c r="D9" s="184"/>
      <c r="E9" s="189">
        <f t="shared" si="0"/>
        <v>3.9168742017892915</v>
      </c>
    </row>
    <row r="10" spans="1:5" s="40" customFormat="1" x14ac:dyDescent="0.25">
      <c r="A10" s="167" t="s">
        <v>171</v>
      </c>
      <c r="B10" s="188">
        <v>3599.6967836289336</v>
      </c>
      <c r="C10" s="188">
        <v>4192.3924237657775</v>
      </c>
      <c r="D10" s="183"/>
      <c r="E10" s="143">
        <f t="shared" si="0"/>
        <v>16.465154588363255</v>
      </c>
    </row>
    <row r="11" spans="1:5" s="40" customFormat="1" x14ac:dyDescent="0.25">
      <c r="A11" s="192" t="s">
        <v>174</v>
      </c>
      <c r="B11" s="193">
        <v>1490.6443690257095</v>
      </c>
      <c r="C11" s="193">
        <v>1791.1751761390374</v>
      </c>
      <c r="D11" s="183"/>
      <c r="E11" s="177">
        <f t="shared" si="0"/>
        <v>20.161133893374981</v>
      </c>
    </row>
    <row r="12" spans="1:5" s="40" customFormat="1" x14ac:dyDescent="0.25">
      <c r="A12" s="190" t="s">
        <v>164</v>
      </c>
      <c r="B12" s="191">
        <f>+B11+B10</f>
        <v>5090.3411526546433</v>
      </c>
      <c r="C12" s="191">
        <f>+C11+C10</f>
        <v>5983.5675999048144</v>
      </c>
      <c r="D12" s="184"/>
      <c r="E12" s="189">
        <f t="shared" si="0"/>
        <v>17.54747708381683</v>
      </c>
    </row>
    <row r="13" spans="1:5" x14ac:dyDescent="0.25">
      <c r="A13" s="76" t="s">
        <v>79</v>
      </c>
      <c r="B13" s="78">
        <f>+B12+B9</f>
        <v>6911.040823881337</v>
      </c>
      <c r="C13" s="78">
        <f>+C12+C9</f>
        <v>7875.5817868458489</v>
      </c>
      <c r="D13" s="186"/>
      <c r="E13" s="176">
        <f t="shared" si="0"/>
        <v>13.956522433372232</v>
      </c>
    </row>
    <row r="14" spans="1:5" x14ac:dyDescent="0.25">
      <c r="D14" s="9"/>
    </row>
    <row r="15" spans="1:5" x14ac:dyDescent="0.25">
      <c r="A15" s="367" t="s">
        <v>193</v>
      </c>
      <c r="B15" s="75">
        <f>C4</f>
        <v>2021</v>
      </c>
      <c r="D15" s="9"/>
      <c r="E15" s="50"/>
    </row>
    <row r="16" spans="1:5" x14ac:dyDescent="0.25">
      <c r="A16" s="242" t="s">
        <v>194</v>
      </c>
      <c r="B16" s="346">
        <v>9.7045652027788591</v>
      </c>
      <c r="D16" s="9"/>
      <c r="E16" s="50"/>
    </row>
    <row r="17" spans="1:5" x14ac:dyDescent="0.25">
      <c r="A17" s="192" t="s">
        <v>199</v>
      </c>
      <c r="B17" s="352">
        <v>2.0038433584013307</v>
      </c>
      <c r="E17" s="50"/>
    </row>
    <row r="18" spans="1:5" x14ac:dyDescent="0.25">
      <c r="A18" s="192" t="s">
        <v>195</v>
      </c>
      <c r="B18" s="352">
        <v>24.654337368709133</v>
      </c>
      <c r="E18" s="50"/>
    </row>
    <row r="19" spans="1:5" x14ac:dyDescent="0.25">
      <c r="A19" s="192" t="s">
        <v>200</v>
      </c>
      <c r="B19" s="352">
        <v>36.76341200151596</v>
      </c>
      <c r="E19" s="50"/>
    </row>
    <row r="20" spans="1:5" s="40" customFormat="1" x14ac:dyDescent="0.25">
      <c r="A20" s="192" t="s">
        <v>81</v>
      </c>
      <c r="B20" s="352">
        <v>7.5328660396253326</v>
      </c>
    </row>
    <row r="21" spans="1:5" x14ac:dyDescent="0.25">
      <c r="A21" s="192" t="s">
        <v>196</v>
      </c>
      <c r="B21" s="352">
        <v>19.340976028969376</v>
      </c>
    </row>
    <row r="22" spans="1:5" x14ac:dyDescent="0.25">
      <c r="A22" s="349" t="s">
        <v>79</v>
      </c>
      <c r="B22" s="350">
        <f>SUM(B16:B21)</f>
        <v>100</v>
      </c>
      <c r="E22" s="50"/>
    </row>
    <row r="23" spans="1:5" x14ac:dyDescent="0.25">
      <c r="A23" s="49"/>
      <c r="B23" s="70"/>
      <c r="C23" s="116"/>
      <c r="D23" s="116"/>
      <c r="E23" s="50"/>
    </row>
    <row r="24" spans="1:5" x14ac:dyDescent="0.25">
      <c r="A24" s="367" t="s">
        <v>163</v>
      </c>
      <c r="B24" s="75">
        <f>B15</f>
        <v>2021</v>
      </c>
      <c r="E24" s="50"/>
    </row>
    <row r="25" spans="1:5" x14ac:dyDescent="0.25">
      <c r="A25" s="347" t="s">
        <v>175</v>
      </c>
      <c r="B25" s="348">
        <v>0.56547530381854882</v>
      </c>
    </row>
    <row r="26" spans="1:5" x14ac:dyDescent="0.25">
      <c r="A26" s="353" t="s">
        <v>176</v>
      </c>
      <c r="B26" s="354">
        <v>69.49962137583573</v>
      </c>
    </row>
    <row r="27" spans="1:5" x14ac:dyDescent="0.25">
      <c r="A27" s="353" t="s">
        <v>177</v>
      </c>
      <c r="B27" s="354">
        <v>0.32564367995226201</v>
      </c>
    </row>
    <row r="28" spans="1:5" x14ac:dyDescent="0.25">
      <c r="A28" s="353" t="s">
        <v>178</v>
      </c>
      <c r="B28" s="354">
        <v>29.609259640393464</v>
      </c>
    </row>
    <row r="29" spans="1:5" x14ac:dyDescent="0.25">
      <c r="A29" s="349" t="s">
        <v>79</v>
      </c>
      <c r="B29" s="350">
        <f>SUM(B25:B28)</f>
        <v>100</v>
      </c>
    </row>
    <row r="31" spans="1:5" x14ac:dyDescent="0.25">
      <c r="A31" s="366" t="s">
        <v>299</v>
      </c>
      <c r="B31" s="368"/>
      <c r="C31" s="368"/>
      <c r="E31" s="141" t="s">
        <v>289</v>
      </c>
    </row>
    <row r="32" spans="1:5" x14ac:dyDescent="0.25">
      <c r="A32" s="355" t="s">
        <v>298</v>
      </c>
      <c r="B32" s="355"/>
      <c r="C32" s="355"/>
      <c r="E32" s="365">
        <v>9.0966610730508357</v>
      </c>
    </row>
    <row r="33" spans="1:5" x14ac:dyDescent="0.25">
      <c r="A33" s="9" t="s">
        <v>297</v>
      </c>
      <c r="B33" s="9"/>
      <c r="C33" s="9"/>
      <c r="E33" s="163">
        <v>-7.8027050064450902</v>
      </c>
    </row>
    <row r="34" spans="1:5" x14ac:dyDescent="0.25">
      <c r="A34" s="192" t="s">
        <v>81</v>
      </c>
      <c r="B34" s="192"/>
      <c r="C34" s="192"/>
      <c r="E34" s="401">
        <v>-16.849147969723962</v>
      </c>
    </row>
    <row r="35" spans="1:5" x14ac:dyDescent="0.25">
      <c r="A35" s="117" t="s">
        <v>196</v>
      </c>
      <c r="B35" s="117"/>
      <c r="C35" s="117"/>
      <c r="E35" s="473">
        <v>6.4120388208418184</v>
      </c>
    </row>
  </sheetData>
  <mergeCells count="1">
    <mergeCell ref="E4:E5"/>
  </mergeCells>
  <phoneticPr fontId="25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8D9C-3A44-4600-AD2D-B31023F955CB}">
  <sheetPr>
    <tabColor rgb="FFFFCC44"/>
  </sheetPr>
  <dimension ref="A1:P32"/>
  <sheetViews>
    <sheetView showGridLines="0" zoomScale="80" zoomScaleNormal="80" workbookViewId="0"/>
  </sheetViews>
  <sheetFormatPr defaultRowHeight="15.75" x14ac:dyDescent="0.25"/>
  <cols>
    <col min="1" max="1" width="45.5703125" style="54" customWidth="1"/>
    <col min="2" max="4" width="12" style="54" customWidth="1"/>
    <col min="5" max="8" width="11.140625" style="54" customWidth="1"/>
    <col min="9" max="13" width="12" style="54" customWidth="1"/>
    <col min="14" max="14" width="1.85546875" style="54" customWidth="1"/>
    <col min="15" max="15" width="18.85546875" style="54" customWidth="1"/>
    <col min="16" max="253" width="9.140625" style="54"/>
    <col min="254" max="254" width="49.85546875" style="54" customWidth="1"/>
    <col min="255" max="262" width="12.140625" style="54" customWidth="1"/>
    <col min="263" max="263" width="3.140625" style="54" customWidth="1"/>
    <col min="264" max="264" width="20.42578125" style="54" customWidth="1"/>
    <col min="265" max="265" width="3.140625" style="54" customWidth="1"/>
    <col min="266" max="266" width="19.85546875" style="54" customWidth="1"/>
    <col min="267" max="509" width="9.140625" style="54"/>
    <col min="510" max="510" width="49.85546875" style="54" customWidth="1"/>
    <col min="511" max="518" width="12.140625" style="54" customWidth="1"/>
    <col min="519" max="519" width="3.140625" style="54" customWidth="1"/>
    <col min="520" max="520" width="20.42578125" style="54" customWidth="1"/>
    <col min="521" max="521" width="3.140625" style="54" customWidth="1"/>
    <col min="522" max="522" width="19.85546875" style="54" customWidth="1"/>
    <col min="523" max="765" width="9.140625" style="54"/>
    <col min="766" max="766" width="49.85546875" style="54" customWidth="1"/>
    <col min="767" max="774" width="12.140625" style="54" customWidth="1"/>
    <col min="775" max="775" width="3.140625" style="54" customWidth="1"/>
    <col min="776" max="776" width="20.42578125" style="54" customWidth="1"/>
    <col min="777" max="777" width="3.140625" style="54" customWidth="1"/>
    <col min="778" max="778" width="19.85546875" style="54" customWidth="1"/>
    <col min="779" max="1021" width="9.140625" style="54"/>
    <col min="1022" max="1022" width="49.85546875" style="54" customWidth="1"/>
    <col min="1023" max="1030" width="12.140625" style="54" customWidth="1"/>
    <col min="1031" max="1031" width="3.140625" style="54" customWidth="1"/>
    <col min="1032" max="1032" width="20.42578125" style="54" customWidth="1"/>
    <col min="1033" max="1033" width="3.140625" style="54" customWidth="1"/>
    <col min="1034" max="1034" width="19.85546875" style="54" customWidth="1"/>
    <col min="1035" max="1277" width="9.140625" style="54"/>
    <col min="1278" max="1278" width="49.85546875" style="54" customWidth="1"/>
    <col min="1279" max="1286" width="12.140625" style="54" customWidth="1"/>
    <col min="1287" max="1287" width="3.140625" style="54" customWidth="1"/>
    <col min="1288" max="1288" width="20.42578125" style="54" customWidth="1"/>
    <col min="1289" max="1289" width="3.140625" style="54" customWidth="1"/>
    <col min="1290" max="1290" width="19.85546875" style="54" customWidth="1"/>
    <col min="1291" max="1533" width="9.140625" style="54"/>
    <col min="1534" max="1534" width="49.85546875" style="54" customWidth="1"/>
    <col min="1535" max="1542" width="12.140625" style="54" customWidth="1"/>
    <col min="1543" max="1543" width="3.140625" style="54" customWidth="1"/>
    <col min="1544" max="1544" width="20.42578125" style="54" customWidth="1"/>
    <col min="1545" max="1545" width="3.140625" style="54" customWidth="1"/>
    <col min="1546" max="1546" width="19.85546875" style="54" customWidth="1"/>
    <col min="1547" max="1789" width="9.140625" style="54"/>
    <col min="1790" max="1790" width="49.85546875" style="54" customWidth="1"/>
    <col min="1791" max="1798" width="12.140625" style="54" customWidth="1"/>
    <col min="1799" max="1799" width="3.140625" style="54" customWidth="1"/>
    <col min="1800" max="1800" width="20.42578125" style="54" customWidth="1"/>
    <col min="1801" max="1801" width="3.140625" style="54" customWidth="1"/>
    <col min="1802" max="1802" width="19.85546875" style="54" customWidth="1"/>
    <col min="1803" max="2045" width="9.140625" style="54"/>
    <col min="2046" max="2046" width="49.85546875" style="54" customWidth="1"/>
    <col min="2047" max="2054" width="12.140625" style="54" customWidth="1"/>
    <col min="2055" max="2055" width="3.140625" style="54" customWidth="1"/>
    <col min="2056" max="2056" width="20.42578125" style="54" customWidth="1"/>
    <col min="2057" max="2057" width="3.140625" style="54" customWidth="1"/>
    <col min="2058" max="2058" width="19.85546875" style="54" customWidth="1"/>
    <col min="2059" max="2301" width="9.140625" style="54"/>
    <col min="2302" max="2302" width="49.85546875" style="54" customWidth="1"/>
    <col min="2303" max="2310" width="12.140625" style="54" customWidth="1"/>
    <col min="2311" max="2311" width="3.140625" style="54" customWidth="1"/>
    <col min="2312" max="2312" width="20.42578125" style="54" customWidth="1"/>
    <col min="2313" max="2313" width="3.140625" style="54" customWidth="1"/>
    <col min="2314" max="2314" width="19.85546875" style="54" customWidth="1"/>
    <col min="2315" max="2557" width="9.140625" style="54"/>
    <col min="2558" max="2558" width="49.85546875" style="54" customWidth="1"/>
    <col min="2559" max="2566" width="12.140625" style="54" customWidth="1"/>
    <col min="2567" max="2567" width="3.140625" style="54" customWidth="1"/>
    <col min="2568" max="2568" width="20.42578125" style="54" customWidth="1"/>
    <col min="2569" max="2569" width="3.140625" style="54" customWidth="1"/>
    <col min="2570" max="2570" width="19.85546875" style="54" customWidth="1"/>
    <col min="2571" max="2813" width="9.140625" style="54"/>
    <col min="2814" max="2814" width="49.85546875" style="54" customWidth="1"/>
    <col min="2815" max="2822" width="12.140625" style="54" customWidth="1"/>
    <col min="2823" max="2823" width="3.140625" style="54" customWidth="1"/>
    <col min="2824" max="2824" width="20.42578125" style="54" customWidth="1"/>
    <col min="2825" max="2825" width="3.140625" style="54" customWidth="1"/>
    <col min="2826" max="2826" width="19.85546875" style="54" customWidth="1"/>
    <col min="2827" max="3069" width="9.140625" style="54"/>
    <col min="3070" max="3070" width="49.85546875" style="54" customWidth="1"/>
    <col min="3071" max="3078" width="12.140625" style="54" customWidth="1"/>
    <col min="3079" max="3079" width="3.140625" style="54" customWidth="1"/>
    <col min="3080" max="3080" width="20.42578125" style="54" customWidth="1"/>
    <col min="3081" max="3081" width="3.140625" style="54" customWidth="1"/>
    <col min="3082" max="3082" width="19.85546875" style="54" customWidth="1"/>
    <col min="3083" max="3325" width="9.140625" style="54"/>
    <col min="3326" max="3326" width="49.85546875" style="54" customWidth="1"/>
    <col min="3327" max="3334" width="12.140625" style="54" customWidth="1"/>
    <col min="3335" max="3335" width="3.140625" style="54" customWidth="1"/>
    <col min="3336" max="3336" width="20.42578125" style="54" customWidth="1"/>
    <col min="3337" max="3337" width="3.140625" style="54" customWidth="1"/>
    <col min="3338" max="3338" width="19.85546875" style="54" customWidth="1"/>
    <col min="3339" max="3581" width="9.140625" style="54"/>
    <col min="3582" max="3582" width="49.85546875" style="54" customWidth="1"/>
    <col min="3583" max="3590" width="12.140625" style="54" customWidth="1"/>
    <col min="3591" max="3591" width="3.140625" style="54" customWidth="1"/>
    <col min="3592" max="3592" width="20.42578125" style="54" customWidth="1"/>
    <col min="3593" max="3593" width="3.140625" style="54" customWidth="1"/>
    <col min="3594" max="3594" width="19.85546875" style="54" customWidth="1"/>
    <col min="3595" max="3837" width="9.140625" style="54"/>
    <col min="3838" max="3838" width="49.85546875" style="54" customWidth="1"/>
    <col min="3839" max="3846" width="12.140625" style="54" customWidth="1"/>
    <col min="3847" max="3847" width="3.140625" style="54" customWidth="1"/>
    <col min="3848" max="3848" width="20.42578125" style="54" customWidth="1"/>
    <col min="3849" max="3849" width="3.140625" style="54" customWidth="1"/>
    <col min="3850" max="3850" width="19.85546875" style="54" customWidth="1"/>
    <col min="3851" max="4093" width="9.140625" style="54"/>
    <col min="4094" max="4094" width="49.85546875" style="54" customWidth="1"/>
    <col min="4095" max="4102" width="12.140625" style="54" customWidth="1"/>
    <col min="4103" max="4103" width="3.140625" style="54" customWidth="1"/>
    <col min="4104" max="4104" width="20.42578125" style="54" customWidth="1"/>
    <col min="4105" max="4105" width="3.140625" style="54" customWidth="1"/>
    <col min="4106" max="4106" width="19.85546875" style="54" customWidth="1"/>
    <col min="4107" max="4349" width="9.140625" style="54"/>
    <col min="4350" max="4350" width="49.85546875" style="54" customWidth="1"/>
    <col min="4351" max="4358" width="12.140625" style="54" customWidth="1"/>
    <col min="4359" max="4359" width="3.140625" style="54" customWidth="1"/>
    <col min="4360" max="4360" width="20.42578125" style="54" customWidth="1"/>
    <col min="4361" max="4361" width="3.140625" style="54" customWidth="1"/>
    <col min="4362" max="4362" width="19.85546875" style="54" customWidth="1"/>
    <col min="4363" max="4605" width="9.140625" style="54"/>
    <col min="4606" max="4606" width="49.85546875" style="54" customWidth="1"/>
    <col min="4607" max="4614" width="12.140625" style="54" customWidth="1"/>
    <col min="4615" max="4615" width="3.140625" style="54" customWidth="1"/>
    <col min="4616" max="4616" width="20.42578125" style="54" customWidth="1"/>
    <col min="4617" max="4617" width="3.140625" style="54" customWidth="1"/>
    <col min="4618" max="4618" width="19.85546875" style="54" customWidth="1"/>
    <col min="4619" max="4861" width="9.140625" style="54"/>
    <col min="4862" max="4862" width="49.85546875" style="54" customWidth="1"/>
    <col min="4863" max="4870" width="12.140625" style="54" customWidth="1"/>
    <col min="4871" max="4871" width="3.140625" style="54" customWidth="1"/>
    <col min="4872" max="4872" width="20.42578125" style="54" customWidth="1"/>
    <col min="4873" max="4873" width="3.140625" style="54" customWidth="1"/>
    <col min="4874" max="4874" width="19.85546875" style="54" customWidth="1"/>
    <col min="4875" max="5117" width="9.140625" style="54"/>
    <col min="5118" max="5118" width="49.85546875" style="54" customWidth="1"/>
    <col min="5119" max="5126" width="12.140625" style="54" customWidth="1"/>
    <col min="5127" max="5127" width="3.140625" style="54" customWidth="1"/>
    <col min="5128" max="5128" width="20.42578125" style="54" customWidth="1"/>
    <col min="5129" max="5129" width="3.140625" style="54" customWidth="1"/>
    <col min="5130" max="5130" width="19.85546875" style="54" customWidth="1"/>
    <col min="5131" max="5373" width="9.140625" style="54"/>
    <col min="5374" max="5374" width="49.85546875" style="54" customWidth="1"/>
    <col min="5375" max="5382" width="12.140625" style="54" customWidth="1"/>
    <col min="5383" max="5383" width="3.140625" style="54" customWidth="1"/>
    <col min="5384" max="5384" width="20.42578125" style="54" customWidth="1"/>
    <col min="5385" max="5385" width="3.140625" style="54" customWidth="1"/>
    <col min="5386" max="5386" width="19.85546875" style="54" customWidth="1"/>
    <col min="5387" max="5629" width="9.140625" style="54"/>
    <col min="5630" max="5630" width="49.85546875" style="54" customWidth="1"/>
    <col min="5631" max="5638" width="12.140625" style="54" customWidth="1"/>
    <col min="5639" max="5639" width="3.140625" style="54" customWidth="1"/>
    <col min="5640" max="5640" width="20.42578125" style="54" customWidth="1"/>
    <col min="5641" max="5641" width="3.140625" style="54" customWidth="1"/>
    <col min="5642" max="5642" width="19.85546875" style="54" customWidth="1"/>
    <col min="5643" max="5885" width="9.140625" style="54"/>
    <col min="5886" max="5886" width="49.85546875" style="54" customWidth="1"/>
    <col min="5887" max="5894" width="12.140625" style="54" customWidth="1"/>
    <col min="5895" max="5895" width="3.140625" style="54" customWidth="1"/>
    <col min="5896" max="5896" width="20.42578125" style="54" customWidth="1"/>
    <col min="5897" max="5897" width="3.140625" style="54" customWidth="1"/>
    <col min="5898" max="5898" width="19.85546875" style="54" customWidth="1"/>
    <col min="5899" max="6141" width="9.140625" style="54"/>
    <col min="6142" max="6142" width="49.85546875" style="54" customWidth="1"/>
    <col min="6143" max="6150" width="12.140625" style="54" customWidth="1"/>
    <col min="6151" max="6151" width="3.140625" style="54" customWidth="1"/>
    <col min="6152" max="6152" width="20.42578125" style="54" customWidth="1"/>
    <col min="6153" max="6153" width="3.140625" style="54" customWidth="1"/>
    <col min="6154" max="6154" width="19.85546875" style="54" customWidth="1"/>
    <col min="6155" max="6397" width="9.140625" style="54"/>
    <col min="6398" max="6398" width="49.85546875" style="54" customWidth="1"/>
    <col min="6399" max="6406" width="12.140625" style="54" customWidth="1"/>
    <col min="6407" max="6407" width="3.140625" style="54" customWidth="1"/>
    <col min="6408" max="6408" width="20.42578125" style="54" customWidth="1"/>
    <col min="6409" max="6409" width="3.140625" style="54" customWidth="1"/>
    <col min="6410" max="6410" width="19.85546875" style="54" customWidth="1"/>
    <col min="6411" max="6653" width="9.140625" style="54"/>
    <col min="6654" max="6654" width="49.85546875" style="54" customWidth="1"/>
    <col min="6655" max="6662" width="12.140625" style="54" customWidth="1"/>
    <col min="6663" max="6663" width="3.140625" style="54" customWidth="1"/>
    <col min="6664" max="6664" width="20.42578125" style="54" customWidth="1"/>
    <col min="6665" max="6665" width="3.140625" style="54" customWidth="1"/>
    <col min="6666" max="6666" width="19.85546875" style="54" customWidth="1"/>
    <col min="6667" max="6909" width="9.140625" style="54"/>
    <col min="6910" max="6910" width="49.85546875" style="54" customWidth="1"/>
    <col min="6911" max="6918" width="12.140625" style="54" customWidth="1"/>
    <col min="6919" max="6919" width="3.140625" style="54" customWidth="1"/>
    <col min="6920" max="6920" width="20.42578125" style="54" customWidth="1"/>
    <col min="6921" max="6921" width="3.140625" style="54" customWidth="1"/>
    <col min="6922" max="6922" width="19.85546875" style="54" customWidth="1"/>
    <col min="6923" max="7165" width="9.140625" style="54"/>
    <col min="7166" max="7166" width="49.85546875" style="54" customWidth="1"/>
    <col min="7167" max="7174" width="12.140625" style="54" customWidth="1"/>
    <col min="7175" max="7175" width="3.140625" style="54" customWidth="1"/>
    <col min="7176" max="7176" width="20.42578125" style="54" customWidth="1"/>
    <col min="7177" max="7177" width="3.140625" style="54" customWidth="1"/>
    <col min="7178" max="7178" width="19.85546875" style="54" customWidth="1"/>
    <col min="7179" max="7421" width="9.140625" style="54"/>
    <col min="7422" max="7422" width="49.85546875" style="54" customWidth="1"/>
    <col min="7423" max="7430" width="12.140625" style="54" customWidth="1"/>
    <col min="7431" max="7431" width="3.140625" style="54" customWidth="1"/>
    <col min="7432" max="7432" width="20.42578125" style="54" customWidth="1"/>
    <col min="7433" max="7433" width="3.140625" style="54" customWidth="1"/>
    <col min="7434" max="7434" width="19.85546875" style="54" customWidth="1"/>
    <col min="7435" max="7677" width="9.140625" style="54"/>
    <col min="7678" max="7678" width="49.85546875" style="54" customWidth="1"/>
    <col min="7679" max="7686" width="12.140625" style="54" customWidth="1"/>
    <col min="7687" max="7687" width="3.140625" style="54" customWidth="1"/>
    <col min="7688" max="7688" width="20.42578125" style="54" customWidth="1"/>
    <col min="7689" max="7689" width="3.140625" style="54" customWidth="1"/>
    <col min="7690" max="7690" width="19.85546875" style="54" customWidth="1"/>
    <col min="7691" max="7933" width="9.140625" style="54"/>
    <col min="7934" max="7934" width="49.85546875" style="54" customWidth="1"/>
    <col min="7935" max="7942" width="12.140625" style="54" customWidth="1"/>
    <col min="7943" max="7943" width="3.140625" style="54" customWidth="1"/>
    <col min="7944" max="7944" width="20.42578125" style="54" customWidth="1"/>
    <col min="7945" max="7945" width="3.140625" style="54" customWidth="1"/>
    <col min="7946" max="7946" width="19.85546875" style="54" customWidth="1"/>
    <col min="7947" max="8189" width="9.140625" style="54"/>
    <col min="8190" max="8190" width="49.85546875" style="54" customWidth="1"/>
    <col min="8191" max="8198" width="12.140625" style="54" customWidth="1"/>
    <col min="8199" max="8199" width="3.140625" style="54" customWidth="1"/>
    <col min="8200" max="8200" width="20.42578125" style="54" customWidth="1"/>
    <col min="8201" max="8201" width="3.140625" style="54" customWidth="1"/>
    <col min="8202" max="8202" width="19.85546875" style="54" customWidth="1"/>
    <col min="8203" max="8445" width="9.140625" style="54"/>
    <col min="8446" max="8446" width="49.85546875" style="54" customWidth="1"/>
    <col min="8447" max="8454" width="12.140625" style="54" customWidth="1"/>
    <col min="8455" max="8455" width="3.140625" style="54" customWidth="1"/>
    <col min="8456" max="8456" width="20.42578125" style="54" customWidth="1"/>
    <col min="8457" max="8457" width="3.140625" style="54" customWidth="1"/>
    <col min="8458" max="8458" width="19.85546875" style="54" customWidth="1"/>
    <col min="8459" max="8701" width="9.140625" style="54"/>
    <col min="8702" max="8702" width="49.85546875" style="54" customWidth="1"/>
    <col min="8703" max="8710" width="12.140625" style="54" customWidth="1"/>
    <col min="8711" max="8711" width="3.140625" style="54" customWidth="1"/>
    <col min="8712" max="8712" width="20.42578125" style="54" customWidth="1"/>
    <col min="8713" max="8713" width="3.140625" style="54" customWidth="1"/>
    <col min="8714" max="8714" width="19.85546875" style="54" customWidth="1"/>
    <col min="8715" max="8957" width="9.140625" style="54"/>
    <col min="8958" max="8958" width="49.85546875" style="54" customWidth="1"/>
    <col min="8959" max="8966" width="12.140625" style="54" customWidth="1"/>
    <col min="8967" max="8967" width="3.140625" style="54" customWidth="1"/>
    <col min="8968" max="8968" width="20.42578125" style="54" customWidth="1"/>
    <col min="8969" max="8969" width="3.140625" style="54" customWidth="1"/>
    <col min="8970" max="8970" width="19.85546875" style="54" customWidth="1"/>
    <col min="8971" max="9213" width="9.140625" style="54"/>
    <col min="9214" max="9214" width="49.85546875" style="54" customWidth="1"/>
    <col min="9215" max="9222" width="12.140625" style="54" customWidth="1"/>
    <col min="9223" max="9223" width="3.140625" style="54" customWidth="1"/>
    <col min="9224" max="9224" width="20.42578125" style="54" customWidth="1"/>
    <col min="9225" max="9225" width="3.140625" style="54" customWidth="1"/>
    <col min="9226" max="9226" width="19.85546875" style="54" customWidth="1"/>
    <col min="9227" max="9469" width="9.140625" style="54"/>
    <col min="9470" max="9470" width="49.85546875" style="54" customWidth="1"/>
    <col min="9471" max="9478" width="12.140625" style="54" customWidth="1"/>
    <col min="9479" max="9479" width="3.140625" style="54" customWidth="1"/>
    <col min="9480" max="9480" width="20.42578125" style="54" customWidth="1"/>
    <col min="9481" max="9481" width="3.140625" style="54" customWidth="1"/>
    <col min="9482" max="9482" width="19.85546875" style="54" customWidth="1"/>
    <col min="9483" max="9725" width="9.140625" style="54"/>
    <col min="9726" max="9726" width="49.85546875" style="54" customWidth="1"/>
    <col min="9727" max="9734" width="12.140625" style="54" customWidth="1"/>
    <col min="9735" max="9735" width="3.140625" style="54" customWidth="1"/>
    <col min="9736" max="9736" width="20.42578125" style="54" customWidth="1"/>
    <col min="9737" max="9737" width="3.140625" style="54" customWidth="1"/>
    <col min="9738" max="9738" width="19.85546875" style="54" customWidth="1"/>
    <col min="9739" max="9981" width="9.140625" style="54"/>
    <col min="9982" max="9982" width="49.85546875" style="54" customWidth="1"/>
    <col min="9983" max="9990" width="12.140625" style="54" customWidth="1"/>
    <col min="9991" max="9991" width="3.140625" style="54" customWidth="1"/>
    <col min="9992" max="9992" width="20.42578125" style="54" customWidth="1"/>
    <col min="9993" max="9993" width="3.140625" style="54" customWidth="1"/>
    <col min="9994" max="9994" width="19.85546875" style="54" customWidth="1"/>
    <col min="9995" max="10237" width="9.140625" style="54"/>
    <col min="10238" max="10238" width="49.85546875" style="54" customWidth="1"/>
    <col min="10239" max="10246" width="12.140625" style="54" customWidth="1"/>
    <col min="10247" max="10247" width="3.140625" style="54" customWidth="1"/>
    <col min="10248" max="10248" width="20.42578125" style="54" customWidth="1"/>
    <col min="10249" max="10249" width="3.140625" style="54" customWidth="1"/>
    <col min="10250" max="10250" width="19.85546875" style="54" customWidth="1"/>
    <col min="10251" max="10493" width="9.140625" style="54"/>
    <col min="10494" max="10494" width="49.85546875" style="54" customWidth="1"/>
    <col min="10495" max="10502" width="12.140625" style="54" customWidth="1"/>
    <col min="10503" max="10503" width="3.140625" style="54" customWidth="1"/>
    <col min="10504" max="10504" width="20.42578125" style="54" customWidth="1"/>
    <col min="10505" max="10505" width="3.140625" style="54" customWidth="1"/>
    <col min="10506" max="10506" width="19.85546875" style="54" customWidth="1"/>
    <col min="10507" max="10749" width="9.140625" style="54"/>
    <col min="10750" max="10750" width="49.85546875" style="54" customWidth="1"/>
    <col min="10751" max="10758" width="12.140625" style="54" customWidth="1"/>
    <col min="10759" max="10759" width="3.140625" style="54" customWidth="1"/>
    <col min="10760" max="10760" width="20.42578125" style="54" customWidth="1"/>
    <col min="10761" max="10761" width="3.140625" style="54" customWidth="1"/>
    <col min="10762" max="10762" width="19.85546875" style="54" customWidth="1"/>
    <col min="10763" max="11005" width="9.140625" style="54"/>
    <col min="11006" max="11006" width="49.85546875" style="54" customWidth="1"/>
    <col min="11007" max="11014" width="12.140625" style="54" customWidth="1"/>
    <col min="11015" max="11015" width="3.140625" style="54" customWidth="1"/>
    <col min="11016" max="11016" width="20.42578125" style="54" customWidth="1"/>
    <col min="11017" max="11017" width="3.140625" style="54" customWidth="1"/>
    <col min="11018" max="11018" width="19.85546875" style="54" customWidth="1"/>
    <col min="11019" max="11261" width="9.140625" style="54"/>
    <col min="11262" max="11262" width="49.85546875" style="54" customWidth="1"/>
    <col min="11263" max="11270" width="12.140625" style="54" customWidth="1"/>
    <col min="11271" max="11271" width="3.140625" style="54" customWidth="1"/>
    <col min="11272" max="11272" width="20.42578125" style="54" customWidth="1"/>
    <col min="11273" max="11273" width="3.140625" style="54" customWidth="1"/>
    <col min="11274" max="11274" width="19.85546875" style="54" customWidth="1"/>
    <col min="11275" max="11517" width="9.140625" style="54"/>
    <col min="11518" max="11518" width="49.85546875" style="54" customWidth="1"/>
    <col min="11519" max="11526" width="12.140625" style="54" customWidth="1"/>
    <col min="11527" max="11527" width="3.140625" style="54" customWidth="1"/>
    <col min="11528" max="11528" width="20.42578125" style="54" customWidth="1"/>
    <col min="11529" max="11529" width="3.140625" style="54" customWidth="1"/>
    <col min="11530" max="11530" width="19.85546875" style="54" customWidth="1"/>
    <col min="11531" max="11773" width="9.140625" style="54"/>
    <col min="11774" max="11774" width="49.85546875" style="54" customWidth="1"/>
    <col min="11775" max="11782" width="12.140625" style="54" customWidth="1"/>
    <col min="11783" max="11783" width="3.140625" style="54" customWidth="1"/>
    <col min="11784" max="11784" width="20.42578125" style="54" customWidth="1"/>
    <col min="11785" max="11785" width="3.140625" style="54" customWidth="1"/>
    <col min="11786" max="11786" width="19.85546875" style="54" customWidth="1"/>
    <col min="11787" max="12029" width="9.140625" style="54"/>
    <col min="12030" max="12030" width="49.85546875" style="54" customWidth="1"/>
    <col min="12031" max="12038" width="12.140625" style="54" customWidth="1"/>
    <col min="12039" max="12039" width="3.140625" style="54" customWidth="1"/>
    <col min="12040" max="12040" width="20.42578125" style="54" customWidth="1"/>
    <col min="12041" max="12041" width="3.140625" style="54" customWidth="1"/>
    <col min="12042" max="12042" width="19.85546875" style="54" customWidth="1"/>
    <col min="12043" max="12285" width="9.140625" style="54"/>
    <col min="12286" max="12286" width="49.85546875" style="54" customWidth="1"/>
    <col min="12287" max="12294" width="12.140625" style="54" customWidth="1"/>
    <col min="12295" max="12295" width="3.140625" style="54" customWidth="1"/>
    <col min="12296" max="12296" width="20.42578125" style="54" customWidth="1"/>
    <col min="12297" max="12297" width="3.140625" style="54" customWidth="1"/>
    <col min="12298" max="12298" width="19.85546875" style="54" customWidth="1"/>
    <col min="12299" max="12541" width="9.140625" style="54"/>
    <col min="12542" max="12542" width="49.85546875" style="54" customWidth="1"/>
    <col min="12543" max="12550" width="12.140625" style="54" customWidth="1"/>
    <col min="12551" max="12551" width="3.140625" style="54" customWidth="1"/>
    <col min="12552" max="12552" width="20.42578125" style="54" customWidth="1"/>
    <col min="12553" max="12553" width="3.140625" style="54" customWidth="1"/>
    <col min="12554" max="12554" width="19.85546875" style="54" customWidth="1"/>
    <col min="12555" max="12797" width="9.140625" style="54"/>
    <col min="12798" max="12798" width="49.85546875" style="54" customWidth="1"/>
    <col min="12799" max="12806" width="12.140625" style="54" customWidth="1"/>
    <col min="12807" max="12807" width="3.140625" style="54" customWidth="1"/>
    <col min="12808" max="12808" width="20.42578125" style="54" customWidth="1"/>
    <col min="12809" max="12809" width="3.140625" style="54" customWidth="1"/>
    <col min="12810" max="12810" width="19.85546875" style="54" customWidth="1"/>
    <col min="12811" max="13053" width="9.140625" style="54"/>
    <col min="13054" max="13054" width="49.85546875" style="54" customWidth="1"/>
    <col min="13055" max="13062" width="12.140625" style="54" customWidth="1"/>
    <col min="13063" max="13063" width="3.140625" style="54" customWidth="1"/>
    <col min="13064" max="13064" width="20.42578125" style="54" customWidth="1"/>
    <col min="13065" max="13065" width="3.140625" style="54" customWidth="1"/>
    <col min="13066" max="13066" width="19.85546875" style="54" customWidth="1"/>
    <col min="13067" max="13309" width="9.140625" style="54"/>
    <col min="13310" max="13310" width="49.85546875" style="54" customWidth="1"/>
    <col min="13311" max="13318" width="12.140625" style="54" customWidth="1"/>
    <col min="13319" max="13319" width="3.140625" style="54" customWidth="1"/>
    <col min="13320" max="13320" width="20.42578125" style="54" customWidth="1"/>
    <col min="13321" max="13321" width="3.140625" style="54" customWidth="1"/>
    <col min="13322" max="13322" width="19.85546875" style="54" customWidth="1"/>
    <col min="13323" max="13565" width="9.140625" style="54"/>
    <col min="13566" max="13566" width="49.85546875" style="54" customWidth="1"/>
    <col min="13567" max="13574" width="12.140625" style="54" customWidth="1"/>
    <col min="13575" max="13575" width="3.140625" style="54" customWidth="1"/>
    <col min="13576" max="13576" width="20.42578125" style="54" customWidth="1"/>
    <col min="13577" max="13577" width="3.140625" style="54" customWidth="1"/>
    <col min="13578" max="13578" width="19.85546875" style="54" customWidth="1"/>
    <col min="13579" max="13821" width="9.140625" style="54"/>
    <col min="13822" max="13822" width="49.85546875" style="54" customWidth="1"/>
    <col min="13823" max="13830" width="12.140625" style="54" customWidth="1"/>
    <col min="13831" max="13831" width="3.140625" style="54" customWidth="1"/>
    <col min="13832" max="13832" width="20.42578125" style="54" customWidth="1"/>
    <col min="13833" max="13833" width="3.140625" style="54" customWidth="1"/>
    <col min="13834" max="13834" width="19.85546875" style="54" customWidth="1"/>
    <col min="13835" max="14077" width="9.140625" style="54"/>
    <col min="14078" max="14078" width="49.85546875" style="54" customWidth="1"/>
    <col min="14079" max="14086" width="12.140625" style="54" customWidth="1"/>
    <col min="14087" max="14087" width="3.140625" style="54" customWidth="1"/>
    <col min="14088" max="14088" width="20.42578125" style="54" customWidth="1"/>
    <col min="14089" max="14089" width="3.140625" style="54" customWidth="1"/>
    <col min="14090" max="14090" width="19.85546875" style="54" customWidth="1"/>
    <col min="14091" max="14333" width="9.140625" style="54"/>
    <col min="14334" max="14334" width="49.85546875" style="54" customWidth="1"/>
    <col min="14335" max="14342" width="12.140625" style="54" customWidth="1"/>
    <col min="14343" max="14343" width="3.140625" style="54" customWidth="1"/>
    <col min="14344" max="14344" width="20.42578125" style="54" customWidth="1"/>
    <col min="14345" max="14345" width="3.140625" style="54" customWidth="1"/>
    <col min="14346" max="14346" width="19.85546875" style="54" customWidth="1"/>
    <col min="14347" max="14589" width="9.140625" style="54"/>
    <col min="14590" max="14590" width="49.85546875" style="54" customWidth="1"/>
    <col min="14591" max="14598" width="12.140625" style="54" customWidth="1"/>
    <col min="14599" max="14599" width="3.140625" style="54" customWidth="1"/>
    <col min="14600" max="14600" width="20.42578125" style="54" customWidth="1"/>
    <col min="14601" max="14601" width="3.140625" style="54" customWidth="1"/>
    <col min="14602" max="14602" width="19.85546875" style="54" customWidth="1"/>
    <col min="14603" max="14845" width="9.140625" style="54"/>
    <col min="14846" max="14846" width="49.85546875" style="54" customWidth="1"/>
    <col min="14847" max="14854" width="12.140625" style="54" customWidth="1"/>
    <col min="14855" max="14855" width="3.140625" style="54" customWidth="1"/>
    <col min="14856" max="14856" width="20.42578125" style="54" customWidth="1"/>
    <col min="14857" max="14857" width="3.140625" style="54" customWidth="1"/>
    <col min="14858" max="14858" width="19.85546875" style="54" customWidth="1"/>
    <col min="14859" max="15101" width="9.140625" style="54"/>
    <col min="15102" max="15102" width="49.85546875" style="54" customWidth="1"/>
    <col min="15103" max="15110" width="12.140625" style="54" customWidth="1"/>
    <col min="15111" max="15111" width="3.140625" style="54" customWidth="1"/>
    <col min="15112" max="15112" width="20.42578125" style="54" customWidth="1"/>
    <col min="15113" max="15113" width="3.140625" style="54" customWidth="1"/>
    <col min="15114" max="15114" width="19.85546875" style="54" customWidth="1"/>
    <col min="15115" max="15357" width="9.140625" style="54"/>
    <col min="15358" max="15358" width="49.85546875" style="54" customWidth="1"/>
    <col min="15359" max="15366" width="12.140625" style="54" customWidth="1"/>
    <col min="15367" max="15367" width="3.140625" style="54" customWidth="1"/>
    <col min="15368" max="15368" width="20.42578125" style="54" customWidth="1"/>
    <col min="15369" max="15369" width="3.140625" style="54" customWidth="1"/>
    <col min="15370" max="15370" width="19.85546875" style="54" customWidth="1"/>
    <col min="15371" max="15613" width="9.140625" style="54"/>
    <col min="15614" max="15614" width="49.85546875" style="54" customWidth="1"/>
    <col min="15615" max="15622" width="12.140625" style="54" customWidth="1"/>
    <col min="15623" max="15623" width="3.140625" style="54" customWidth="1"/>
    <col min="15624" max="15624" width="20.42578125" style="54" customWidth="1"/>
    <col min="15625" max="15625" width="3.140625" style="54" customWidth="1"/>
    <col min="15626" max="15626" width="19.85546875" style="54" customWidth="1"/>
    <col min="15627" max="15869" width="9.140625" style="54"/>
    <col min="15870" max="15870" width="49.85546875" style="54" customWidth="1"/>
    <col min="15871" max="15878" width="12.140625" style="54" customWidth="1"/>
    <col min="15879" max="15879" width="3.140625" style="54" customWidth="1"/>
    <col min="15880" max="15880" width="20.42578125" style="54" customWidth="1"/>
    <col min="15881" max="15881" width="3.140625" style="54" customWidth="1"/>
    <col min="15882" max="15882" width="19.85546875" style="54" customWidth="1"/>
    <col min="15883" max="16125" width="9.140625" style="54"/>
    <col min="16126" max="16126" width="49.85546875" style="54" customWidth="1"/>
    <col min="16127" max="16134" width="12.140625" style="54" customWidth="1"/>
    <col min="16135" max="16135" width="3.140625" style="54" customWidth="1"/>
    <col min="16136" max="16136" width="20.42578125" style="54" customWidth="1"/>
    <col min="16137" max="16137" width="3.140625" style="54" customWidth="1"/>
    <col min="16138" max="16138" width="19.85546875" style="54" customWidth="1"/>
    <col min="16139" max="16384" width="9.140625" style="54"/>
  </cols>
  <sheetData>
    <row r="1" spans="1:16" ht="23.25" x14ac:dyDescent="0.25">
      <c r="A1" s="697" t="str">
        <f>'Indice-Index'!A24</f>
        <v>3.2   Ricavi da servizi di corrispondenza (SU / non SU - base mensile)  - Mail services revenues (US / not US - monthly basis)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</row>
    <row r="2" spans="1:16" ht="15.75" customHeight="1" x14ac:dyDescent="0.25"/>
    <row r="3" spans="1:16" ht="15.75" customHeight="1" x14ac:dyDescent="0.25"/>
    <row r="4" spans="1:16" ht="15.75" customHeight="1" x14ac:dyDescent="0.25">
      <c r="A4" s="302" t="s">
        <v>291</v>
      </c>
      <c r="B4" s="469" t="s">
        <v>261</v>
      </c>
      <c r="C4" s="291" t="s">
        <v>262</v>
      </c>
      <c r="D4" s="291" t="s">
        <v>263</v>
      </c>
      <c r="E4" s="291" t="s">
        <v>264</v>
      </c>
      <c r="F4" s="291" t="s">
        <v>265</v>
      </c>
      <c r="G4" s="291" t="s">
        <v>266</v>
      </c>
      <c r="H4" s="291" t="s">
        <v>329</v>
      </c>
      <c r="I4" s="291" t="s">
        <v>330</v>
      </c>
      <c r="J4" s="291" t="s">
        <v>331</v>
      </c>
      <c r="K4" s="291" t="s">
        <v>439</v>
      </c>
      <c r="L4" s="291" t="s">
        <v>440</v>
      </c>
      <c r="M4" s="291" t="s">
        <v>441</v>
      </c>
      <c r="O4" s="291" t="s">
        <v>452</v>
      </c>
    </row>
    <row r="5" spans="1:16" ht="15.75" customHeight="1" x14ac:dyDescent="0.25">
      <c r="B5" s="580" t="s">
        <v>267</v>
      </c>
      <c r="C5" s="580" t="s">
        <v>268</v>
      </c>
      <c r="D5" s="580" t="s">
        <v>269</v>
      </c>
      <c r="E5" s="580" t="s">
        <v>270</v>
      </c>
      <c r="F5" s="580" t="s">
        <v>271</v>
      </c>
      <c r="G5" s="580" t="s">
        <v>272</v>
      </c>
      <c r="H5" s="580" t="s">
        <v>332</v>
      </c>
      <c r="I5" s="580" t="s">
        <v>333</v>
      </c>
      <c r="J5" s="580" t="s">
        <v>334</v>
      </c>
      <c r="K5" s="580" t="s">
        <v>445</v>
      </c>
      <c r="L5" s="580" t="s">
        <v>446</v>
      </c>
      <c r="M5" s="580" t="s">
        <v>447</v>
      </c>
      <c r="O5" s="292" t="s">
        <v>453</v>
      </c>
    </row>
    <row r="6" spans="1:16" ht="9" customHeight="1" x14ac:dyDescent="0.25">
      <c r="A6" s="302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O6" s="306"/>
    </row>
    <row r="7" spans="1:16" ht="15.75" customHeight="1" x14ac:dyDescent="0.25">
      <c r="A7" s="293" t="s">
        <v>285</v>
      </c>
      <c r="B7" s="233"/>
    </row>
    <row r="8" spans="1:16" ht="15.75" customHeight="1" x14ac:dyDescent="0.25">
      <c r="A8" s="572">
        <v>2021</v>
      </c>
      <c r="B8" s="356">
        <f t="shared" ref="B8:G10" si="0">+B17+B26</f>
        <v>147.3682905076119</v>
      </c>
      <c r="C8" s="356">
        <f t="shared" si="0"/>
        <v>147.56428780446873</v>
      </c>
      <c r="D8" s="356">
        <f t="shared" si="0"/>
        <v>167.07448350483489</v>
      </c>
      <c r="E8" s="356">
        <f t="shared" si="0"/>
        <v>161.51329469634507</v>
      </c>
      <c r="F8" s="356">
        <f t="shared" si="0"/>
        <v>152.48210706874576</v>
      </c>
      <c r="G8" s="356">
        <f t="shared" si="0"/>
        <v>150.28280574619322</v>
      </c>
      <c r="H8" s="356">
        <f t="shared" ref="H8:J8" si="1">+H17+H26</f>
        <v>161.75809265989113</v>
      </c>
      <c r="I8" s="356">
        <f t="shared" si="1"/>
        <v>124.05947479500337</v>
      </c>
      <c r="J8" s="356">
        <f t="shared" si="1"/>
        <v>167.6964167379405</v>
      </c>
      <c r="K8" s="356">
        <f t="shared" ref="K8:M8" si="2">+K17+K26</f>
        <v>169.82065334394628</v>
      </c>
      <c r="L8" s="356">
        <f t="shared" si="2"/>
        <v>175.42954783275786</v>
      </c>
      <c r="M8" s="356">
        <f t="shared" si="2"/>
        <v>166.96473224329591</v>
      </c>
      <c r="N8" s="573"/>
      <c r="O8" s="574">
        <f>SUM(B8:M8)</f>
        <v>1892.0141869410347</v>
      </c>
      <c r="P8" s="319"/>
    </row>
    <row r="9" spans="1:16" ht="15.75" customHeight="1" x14ac:dyDescent="0.25">
      <c r="A9" s="572">
        <v>2020</v>
      </c>
      <c r="B9" s="356">
        <f t="shared" si="0"/>
        <v>191.63122414445809</v>
      </c>
      <c r="C9" s="356">
        <f t="shared" si="0"/>
        <v>178.42359548867063</v>
      </c>
      <c r="D9" s="356">
        <f t="shared" si="0"/>
        <v>131.46173376783275</v>
      </c>
      <c r="E9" s="356">
        <f t="shared" si="0"/>
        <v>116.18013919251537</v>
      </c>
      <c r="F9" s="356">
        <f t="shared" si="0"/>
        <v>129.11615381296696</v>
      </c>
      <c r="G9" s="356">
        <f t="shared" si="0"/>
        <v>138.15092387646877</v>
      </c>
      <c r="H9" s="356">
        <f t="shared" ref="H9:J9" si="3">+H18+H27</f>
        <v>156.09408870764821</v>
      </c>
      <c r="I9" s="356">
        <f t="shared" si="3"/>
        <v>121.20054614292945</v>
      </c>
      <c r="J9" s="356">
        <f t="shared" si="3"/>
        <v>158.49683788005183</v>
      </c>
      <c r="K9" s="356">
        <f t="shared" ref="K9:M9" si="4">+K18+K27</f>
        <v>175.84424580045851</v>
      </c>
      <c r="L9" s="356">
        <f t="shared" si="4"/>
        <v>159.1572068896692</v>
      </c>
      <c r="M9" s="356">
        <f t="shared" si="4"/>
        <v>164.94297552302379</v>
      </c>
      <c r="N9" s="573"/>
      <c r="O9" s="574">
        <f t="shared" ref="O9:O10" si="5">SUM(B9:M9)</f>
        <v>1820.6996712266935</v>
      </c>
      <c r="P9" s="319"/>
    </row>
    <row r="10" spans="1:16" ht="15.75" customHeight="1" x14ac:dyDescent="0.25">
      <c r="A10" s="572">
        <v>2019</v>
      </c>
      <c r="B10" s="356">
        <f t="shared" si="0"/>
        <v>212.63376862731513</v>
      </c>
      <c r="C10" s="356">
        <f t="shared" si="0"/>
        <v>192.16077657542974</v>
      </c>
      <c r="D10" s="356">
        <f t="shared" si="0"/>
        <v>232.76655306222389</v>
      </c>
      <c r="E10" s="356">
        <f t="shared" si="0"/>
        <v>210.22754220127285</v>
      </c>
      <c r="F10" s="356">
        <f t="shared" si="0"/>
        <v>235.93962658973987</v>
      </c>
      <c r="G10" s="356">
        <f t="shared" si="0"/>
        <v>200.36888761200569</v>
      </c>
      <c r="H10" s="356">
        <f t="shared" ref="H10:J10" si="6">+H19+H28</f>
        <v>202.35949838987301</v>
      </c>
      <c r="I10" s="356">
        <f t="shared" si="6"/>
        <v>154.50253846714344</v>
      </c>
      <c r="J10" s="356">
        <f t="shared" si="6"/>
        <v>189.32954529627972</v>
      </c>
      <c r="K10" s="356">
        <f t="shared" ref="K10:M10" si="7">+K19+K28</f>
        <v>229.59994497831946</v>
      </c>
      <c r="L10" s="356">
        <f t="shared" si="7"/>
        <v>212.02301564761052</v>
      </c>
      <c r="M10" s="356">
        <f t="shared" si="7"/>
        <v>170.56501587653128</v>
      </c>
      <c r="N10" s="573"/>
      <c r="O10" s="574">
        <f t="shared" si="5"/>
        <v>2442.4767133237447</v>
      </c>
      <c r="P10" s="319"/>
    </row>
    <row r="11" spans="1:16" ht="15.75" customHeight="1" x14ac:dyDescent="0.25">
      <c r="A11" s="312" t="s">
        <v>286</v>
      </c>
      <c r="B11" s="527"/>
      <c r="C11" s="527"/>
      <c r="D11" s="527"/>
      <c r="E11" s="527"/>
      <c r="F11" s="527"/>
      <c r="G11" s="527"/>
      <c r="H11" s="527"/>
      <c r="I11" s="527"/>
      <c r="J11" s="527"/>
      <c r="K11" s="527"/>
      <c r="L11" s="527"/>
      <c r="M11" s="527"/>
      <c r="N11" s="528"/>
      <c r="O11" s="528"/>
    </row>
    <row r="12" spans="1:16" ht="15.75" customHeight="1" x14ac:dyDescent="0.25">
      <c r="A12" s="558" t="s">
        <v>292</v>
      </c>
      <c r="B12" s="531">
        <f>(B9-B10)/B10*100</f>
        <v>-9.8773325697238477</v>
      </c>
      <c r="C12" s="531">
        <f t="shared" ref="C12:G12" si="8">(C9-C10)/C10*100</f>
        <v>-7.1487955719031921</v>
      </c>
      <c r="D12" s="531">
        <f t="shared" si="8"/>
        <v>-43.522068768750472</v>
      </c>
      <c r="E12" s="531">
        <f t="shared" si="8"/>
        <v>-44.736004628126246</v>
      </c>
      <c r="F12" s="531">
        <f t="shared" si="8"/>
        <v>-45.275765805343646</v>
      </c>
      <c r="G12" s="531">
        <f t="shared" si="8"/>
        <v>-31.051708914018523</v>
      </c>
      <c r="H12" s="531">
        <f t="shared" ref="H12:J12" si="9">(H9-H10)/H10*100</f>
        <v>-22.862979030066686</v>
      </c>
      <c r="I12" s="531">
        <f t="shared" si="9"/>
        <v>-21.554333446305154</v>
      </c>
      <c r="J12" s="531">
        <f t="shared" si="9"/>
        <v>-16.285206499586806</v>
      </c>
      <c r="K12" s="531">
        <f t="shared" ref="K12:M12" si="10">(K9-K10)/K10*100</f>
        <v>-23.412766576637011</v>
      </c>
      <c r="L12" s="531">
        <f t="shared" si="10"/>
        <v>-24.933995300682874</v>
      </c>
      <c r="M12" s="531">
        <f t="shared" si="10"/>
        <v>-3.29612747644404</v>
      </c>
      <c r="N12" s="528"/>
      <c r="O12" s="531">
        <f t="shared" ref="O12" si="11">(O9-O10)/O10*100</f>
        <v>-25.45682579920819</v>
      </c>
    </row>
    <row r="13" spans="1:16" ht="15.75" customHeight="1" x14ac:dyDescent="0.25">
      <c r="A13" s="558" t="s">
        <v>289</v>
      </c>
      <c r="B13" s="531">
        <f t="shared" ref="B13:F13" si="12">(B8-B9)/B9*100</f>
        <v>-23.097975726272711</v>
      </c>
      <c r="C13" s="531">
        <f t="shared" si="12"/>
        <v>-17.295530672209424</v>
      </c>
      <c r="D13" s="531">
        <f t="shared" si="12"/>
        <v>27.089822046540039</v>
      </c>
      <c r="E13" s="531">
        <f t="shared" si="12"/>
        <v>39.019711818997536</v>
      </c>
      <c r="F13" s="531">
        <f t="shared" si="12"/>
        <v>18.096847346944589</v>
      </c>
      <c r="G13" s="531">
        <f>(G8-G9)/G9*100</f>
        <v>8.7816147220068466</v>
      </c>
      <c r="H13" s="531">
        <f t="shared" ref="H13:J13" si="13">(H8-H9)/H9*100</f>
        <v>3.6285832468974211</v>
      </c>
      <c r="I13" s="531">
        <f t="shared" si="13"/>
        <v>2.3588413939178414</v>
      </c>
      <c r="J13" s="531">
        <f t="shared" si="13"/>
        <v>5.8042664957459777</v>
      </c>
      <c r="K13" s="531">
        <f t="shared" ref="K13:M13" si="14">(K8-K9)/K9*100</f>
        <v>-3.4255271925972379</v>
      </c>
      <c r="L13" s="531">
        <f t="shared" si="14"/>
        <v>10.224067926983011</v>
      </c>
      <c r="M13" s="531">
        <f t="shared" si="14"/>
        <v>1.2257307192751068</v>
      </c>
      <c r="N13" s="528"/>
      <c r="O13" s="531">
        <f>(O8-O9)/O9*100</f>
        <v>3.9168742017893172</v>
      </c>
    </row>
    <row r="14" spans="1:16" ht="15.75" customHeight="1" x14ac:dyDescent="0.25">
      <c r="A14" s="558" t="s">
        <v>290</v>
      </c>
      <c r="B14" s="531">
        <f t="shared" ref="B14:F14" si="15">(B8-B10)/B10*100</f>
        <v>-30.693844416638516</v>
      </c>
      <c r="C14" s="531">
        <f t="shared" si="15"/>
        <v>-23.207904113280549</v>
      </c>
      <c r="D14" s="531">
        <f t="shared" si="15"/>
        <v>-28.222297702637711</v>
      </c>
      <c r="E14" s="531">
        <f t="shared" si="15"/>
        <v>-23.172152894356977</v>
      </c>
      <c r="F14" s="531">
        <f t="shared" si="15"/>
        <v>-35.372404681352229</v>
      </c>
      <c r="G14" s="531">
        <f>(G8-G10)/G10*100</f>
        <v>-24.99693563343984</v>
      </c>
      <c r="H14" s="531">
        <f t="shared" ref="H14:J14" si="16">(H8-H10)/H10*100</f>
        <v>-20.063998009995935</v>
      </c>
      <c r="I14" s="531">
        <f t="shared" si="16"/>
        <v>-19.703924591901835</v>
      </c>
      <c r="J14" s="531">
        <f t="shared" si="16"/>
        <v>-11.426176788459392</v>
      </c>
      <c r="K14" s="531">
        <f t="shared" ref="K14:M14" si="17">(K8-K10)/K10*100</f>
        <v>-26.036283083612233</v>
      </c>
      <c r="L14" s="531">
        <f t="shared" si="17"/>
        <v>-17.259195990152431</v>
      </c>
      <c r="M14" s="531">
        <f t="shared" si="17"/>
        <v>-2.110798404194175</v>
      </c>
      <c r="N14" s="528"/>
      <c r="O14" s="531">
        <f>(O8-O10)/O10*100</f>
        <v>-22.537063439742504</v>
      </c>
    </row>
    <row r="15" spans="1:16" ht="9" customHeight="1" x14ac:dyDescent="0.25"/>
    <row r="16" spans="1:16" ht="15.75" customHeight="1" x14ac:dyDescent="0.25">
      <c r="A16" s="277" t="s">
        <v>281</v>
      </c>
      <c r="B16" s="233"/>
      <c r="O16" s="295"/>
    </row>
    <row r="17" spans="1:15" ht="15.75" customHeight="1" x14ac:dyDescent="0.25">
      <c r="A17" s="278">
        <v>2021</v>
      </c>
      <c r="B17" s="547">
        <v>82.799216323223504</v>
      </c>
      <c r="C17" s="91">
        <v>80.75873203808699</v>
      </c>
      <c r="D17" s="91">
        <v>100.38556261296533</v>
      </c>
      <c r="E17" s="91">
        <v>87.661321391551823</v>
      </c>
      <c r="F17" s="91">
        <v>82.698297588101582</v>
      </c>
      <c r="G17" s="91">
        <v>79.269333037943113</v>
      </c>
      <c r="H17" s="91">
        <v>82.294466851514301</v>
      </c>
      <c r="I17" s="91">
        <v>65.476369569385639</v>
      </c>
      <c r="J17" s="91">
        <v>90.388194429381088</v>
      </c>
      <c r="K17" s="91">
        <v>87.879993821088675</v>
      </c>
      <c r="L17" s="91">
        <v>97.500642133177266</v>
      </c>
      <c r="M17" s="91">
        <v>112.13762560498132</v>
      </c>
      <c r="N17" s="317"/>
      <c r="O17" s="574">
        <f>+B17+C17+D17+E17+F17+G17+H17+I17+J17+K17+L17+M17</f>
        <v>1049.2497554014005</v>
      </c>
    </row>
    <row r="18" spans="1:15" ht="15.75" customHeight="1" x14ac:dyDescent="0.25">
      <c r="A18" s="278">
        <v>2020</v>
      </c>
      <c r="B18" s="547">
        <v>108.79381011837529</v>
      </c>
      <c r="C18" s="547">
        <v>100.11022827483633</v>
      </c>
      <c r="D18" s="547">
        <v>78.258426016166453</v>
      </c>
      <c r="E18" s="547">
        <v>64.04498744910758</v>
      </c>
      <c r="F18" s="547">
        <v>77.615699949332452</v>
      </c>
      <c r="G18" s="547">
        <v>82.009158033874002</v>
      </c>
      <c r="H18" s="547">
        <v>85.348676600308394</v>
      </c>
      <c r="I18" s="547">
        <v>68.006127330886827</v>
      </c>
      <c r="J18" s="547">
        <v>95.290842503382251</v>
      </c>
      <c r="K18" s="547">
        <v>105.78332112116544</v>
      </c>
      <c r="L18" s="547">
        <v>95.027972516403594</v>
      </c>
      <c r="M18" s="547">
        <v>106.55750237057231</v>
      </c>
      <c r="N18" s="317"/>
      <c r="O18" s="574">
        <f t="shared" ref="O18:O19" si="18">+B18+C18+D18+E18+F18+G18+H18+I18+J18+K18+L18+M18</f>
        <v>1066.8467522844107</v>
      </c>
    </row>
    <row r="19" spans="1:15" ht="15.75" customHeight="1" x14ac:dyDescent="0.25">
      <c r="A19" s="278">
        <v>2019</v>
      </c>
      <c r="B19" s="547">
        <v>121.84726104913878</v>
      </c>
      <c r="C19" s="547">
        <v>116.20121070631681</v>
      </c>
      <c r="D19" s="547">
        <v>148.73233249146537</v>
      </c>
      <c r="E19" s="547">
        <v>129.6095504153912</v>
      </c>
      <c r="F19" s="547">
        <v>141.50029563974957</v>
      </c>
      <c r="G19" s="547">
        <v>123.3067509352441</v>
      </c>
      <c r="H19" s="547">
        <v>121.44361208102706</v>
      </c>
      <c r="I19" s="547">
        <v>91.540551329621849</v>
      </c>
      <c r="J19" s="547">
        <v>113.03205611316356</v>
      </c>
      <c r="K19" s="547">
        <v>138.29072259252109</v>
      </c>
      <c r="L19" s="547">
        <v>132.49303557152069</v>
      </c>
      <c r="M19" s="547">
        <v>112.61227219408943</v>
      </c>
      <c r="N19" s="317"/>
      <c r="O19" s="574">
        <f t="shared" si="18"/>
        <v>1490.6096511192495</v>
      </c>
    </row>
    <row r="20" spans="1:15" ht="15.75" customHeight="1" x14ac:dyDescent="0.25">
      <c r="A20" s="575" t="s">
        <v>286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28"/>
      <c r="O20" s="528"/>
    </row>
    <row r="21" spans="1:15" ht="15.75" customHeight="1" x14ac:dyDescent="0.25">
      <c r="A21" s="558" t="s">
        <v>292</v>
      </c>
      <c r="B21" s="531">
        <f>(B18-B19)/B19*100</f>
        <v>-10.712962128462838</v>
      </c>
      <c r="C21" s="531">
        <f t="shared" ref="C21:G21" si="19">(C18-C19)/C19*100</f>
        <v>-13.847517021271244</v>
      </c>
      <c r="D21" s="531">
        <f t="shared" si="19"/>
        <v>-47.383043952022255</v>
      </c>
      <c r="E21" s="531">
        <f t="shared" si="19"/>
        <v>-50.586212787678797</v>
      </c>
      <c r="F21" s="531">
        <f t="shared" si="19"/>
        <v>-45.1480298338479</v>
      </c>
      <c r="G21" s="531">
        <f t="shared" si="19"/>
        <v>-33.491753361547886</v>
      </c>
      <c r="H21" s="531">
        <f t="shared" ref="H21:J21" si="20">(H18-H19)/H19*100</f>
        <v>-29.721559547023485</v>
      </c>
      <c r="I21" s="531">
        <f t="shared" si="20"/>
        <v>-25.709288022519761</v>
      </c>
      <c r="J21" s="531">
        <f t="shared" si="20"/>
        <v>-15.695736430751516</v>
      </c>
      <c r="K21" s="531">
        <f t="shared" ref="K21:M21" si="21">(K18-K19)/K19*100</f>
        <v>-23.506567079803286</v>
      </c>
      <c r="L21" s="531">
        <f t="shared" si="21"/>
        <v>-28.277005575053938</v>
      </c>
      <c r="M21" s="531">
        <f t="shared" si="21"/>
        <v>-5.3766518564527379</v>
      </c>
      <c r="N21" s="528"/>
      <c r="O21" s="531">
        <f>(O18-O19)/O19*100</f>
        <v>-28.428831016668195</v>
      </c>
    </row>
    <row r="22" spans="1:15" ht="15.75" customHeight="1" x14ac:dyDescent="0.25">
      <c r="A22" s="558" t="s">
        <v>289</v>
      </c>
      <c r="B22" s="531">
        <f t="shared" ref="B22:F22" si="22">(B17-B18)/B18*100</f>
        <v>-23.893449238396787</v>
      </c>
      <c r="C22" s="531">
        <f t="shared" si="22"/>
        <v>-19.330188902998962</v>
      </c>
      <c r="D22" s="531">
        <f t="shared" si="22"/>
        <v>28.274446245862269</v>
      </c>
      <c r="E22" s="531">
        <f t="shared" si="22"/>
        <v>36.874601562238766</v>
      </c>
      <c r="F22" s="531">
        <f t="shared" si="22"/>
        <v>6.5484143570012909</v>
      </c>
      <c r="G22" s="531">
        <f>(G17-G18)/G18*100</f>
        <v>-3.3408768747500122</v>
      </c>
      <c r="H22" s="531">
        <f t="shared" ref="H22:J22" si="23">(H17-H18)/H18*100</f>
        <v>-3.5785086195268052</v>
      </c>
      <c r="I22" s="531">
        <f t="shared" si="23"/>
        <v>-3.7198968104631795</v>
      </c>
      <c r="J22" s="531">
        <f t="shared" si="23"/>
        <v>-5.1449309767905023</v>
      </c>
      <c r="K22" s="531">
        <f t="shared" ref="K22:M22" si="24">(K17-K18)/K18*100</f>
        <v>-16.924527525062377</v>
      </c>
      <c r="L22" s="531">
        <f t="shared" si="24"/>
        <v>2.6020439574745668</v>
      </c>
      <c r="M22" s="531">
        <f t="shared" si="24"/>
        <v>5.2367248764926595</v>
      </c>
      <c r="N22" s="528"/>
      <c r="O22" s="531">
        <f>(O17-O18)/O18*100</f>
        <v>-1.6494399823901815</v>
      </c>
    </row>
    <row r="23" spans="1:15" ht="15.75" customHeight="1" x14ac:dyDescent="0.25">
      <c r="A23" s="558" t="s">
        <v>290</v>
      </c>
      <c r="B23" s="531">
        <f t="shared" ref="B23:F23" si="25">(B17-B19)/B19*100</f>
        <v>-32.046715198766684</v>
      </c>
      <c r="C23" s="531">
        <f t="shared" si="25"/>
        <v>-30.500954725683538</v>
      </c>
      <c r="D23" s="531">
        <f t="shared" si="25"/>
        <v>-32.505890998027816</v>
      </c>
      <c r="E23" s="531">
        <f t="shared" si="25"/>
        <v>-32.365075636322864</v>
      </c>
      <c r="F23" s="531">
        <f t="shared" si="25"/>
        <v>-41.556095544389535</v>
      </c>
      <c r="G23" s="531">
        <f>(G17-G19)/G19*100</f>
        <v>-35.713711993293636</v>
      </c>
      <c r="H23" s="531">
        <f t="shared" ref="H23:J23" si="26">(H17-H19)/H19*100</f>
        <v>-32.23647959630226</v>
      </c>
      <c r="I23" s="531">
        <f t="shared" si="26"/>
        <v>-28.472825847840433</v>
      </c>
      <c r="J23" s="531">
        <f t="shared" si="26"/>
        <v>-20.033132601880894</v>
      </c>
      <c r="K23" s="531">
        <f t="shared" ref="K23:M23" si="27">(K17-K19)/K19*100</f>
        <v>-36.452719189247105</v>
      </c>
      <c r="L23" s="531">
        <f t="shared" si="27"/>
        <v>-26.410741732499805</v>
      </c>
      <c r="M23" s="531">
        <f t="shared" si="27"/>
        <v>-0.42148744524934356</v>
      </c>
      <c r="N23" s="528"/>
      <c r="O23" s="531">
        <f>(O17-O19)/O19*100</f>
        <v>-29.609354493743311</v>
      </c>
    </row>
    <row r="24" spans="1:15" ht="7.5" customHeight="1" x14ac:dyDescent="0.25">
      <c r="A24" s="300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294"/>
      <c r="O24" s="301"/>
    </row>
    <row r="25" spans="1:15" ht="15.75" customHeight="1" x14ac:dyDescent="0.25">
      <c r="A25" s="277" t="s">
        <v>282</v>
      </c>
      <c r="B25" s="279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O25" s="297"/>
    </row>
    <row r="26" spans="1:15" ht="15.75" customHeight="1" x14ac:dyDescent="0.25">
      <c r="A26" s="278">
        <v>2021</v>
      </c>
      <c r="B26" s="547">
        <v>64.569074184388413</v>
      </c>
      <c r="C26" s="91">
        <v>66.805555766381758</v>
      </c>
      <c r="D26" s="91">
        <v>66.688920891869557</v>
      </c>
      <c r="E26" s="91">
        <v>73.851973304793248</v>
      </c>
      <c r="F26" s="91">
        <v>69.78380948064418</v>
      </c>
      <c r="G26" s="91">
        <v>71.013472708250092</v>
      </c>
      <c r="H26" s="91">
        <v>79.463625808376818</v>
      </c>
      <c r="I26" s="91">
        <v>58.583105225617729</v>
      </c>
      <c r="J26" s="91">
        <v>77.308222308559408</v>
      </c>
      <c r="K26" s="91">
        <v>81.940659522857601</v>
      </c>
      <c r="L26" s="91">
        <v>77.928905699580582</v>
      </c>
      <c r="M26" s="91">
        <v>54.827106638314589</v>
      </c>
      <c r="N26" s="316"/>
      <c r="O26" s="574">
        <f t="shared" ref="O26:O28" si="28">+B26+C26+D26+E26+F26+G26+H26+I26+J26+K26+L26+M26</f>
        <v>842.76443153963396</v>
      </c>
    </row>
    <row r="27" spans="1:15" ht="15.75" customHeight="1" x14ac:dyDescent="0.25">
      <c r="A27" s="278">
        <v>2020</v>
      </c>
      <c r="B27" s="547">
        <v>82.837414026082797</v>
      </c>
      <c r="C27" s="547">
        <v>78.313367213834312</v>
      </c>
      <c r="D27" s="547">
        <v>53.203307751666294</v>
      </c>
      <c r="E27" s="547">
        <v>52.135151743407789</v>
      </c>
      <c r="F27" s="547">
        <v>51.500453863634519</v>
      </c>
      <c r="G27" s="547">
        <v>56.141765842594779</v>
      </c>
      <c r="H27" s="547">
        <v>70.745412107339803</v>
      </c>
      <c r="I27" s="547">
        <v>53.194418812042628</v>
      </c>
      <c r="J27" s="547">
        <v>63.205995376669584</v>
      </c>
      <c r="K27" s="547">
        <v>70.060924679293066</v>
      </c>
      <c r="L27" s="547">
        <v>64.129234373265604</v>
      </c>
      <c r="M27" s="547">
        <v>58.385473152451475</v>
      </c>
      <c r="N27" s="316"/>
      <c r="O27" s="574">
        <f t="shared" si="28"/>
        <v>753.8529189422826</v>
      </c>
    </row>
    <row r="28" spans="1:15" ht="15.75" customHeight="1" x14ac:dyDescent="0.25">
      <c r="A28" s="278">
        <v>2019</v>
      </c>
      <c r="B28" s="547">
        <v>90.786507578176355</v>
      </c>
      <c r="C28" s="547">
        <v>75.959565869112907</v>
      </c>
      <c r="D28" s="547">
        <v>84.034220570758521</v>
      </c>
      <c r="E28" s="547">
        <v>80.617991785881657</v>
      </c>
      <c r="F28" s="547">
        <v>94.439330949990321</v>
      </c>
      <c r="G28" s="547">
        <v>77.062136676761597</v>
      </c>
      <c r="H28" s="547">
        <v>80.915886308845955</v>
      </c>
      <c r="I28" s="547">
        <v>62.961987137521575</v>
      </c>
      <c r="J28" s="547">
        <v>76.297489183116141</v>
      </c>
      <c r="K28" s="547">
        <v>91.309222385798364</v>
      </c>
      <c r="L28" s="547">
        <v>79.529980076089814</v>
      </c>
      <c r="M28" s="547">
        <v>57.952743682441849</v>
      </c>
      <c r="N28" s="316"/>
      <c r="O28" s="574">
        <f t="shared" si="28"/>
        <v>951.86706220449491</v>
      </c>
    </row>
    <row r="29" spans="1:15" ht="15.75" customHeight="1" x14ac:dyDescent="0.25">
      <c r="A29" s="575" t="s">
        <v>286</v>
      </c>
      <c r="B29" s="576"/>
      <c r="C29" s="576"/>
      <c r="D29" s="576"/>
      <c r="E29" s="576"/>
      <c r="F29" s="576"/>
      <c r="G29" s="576"/>
      <c r="H29" s="576"/>
      <c r="I29" s="576"/>
      <c r="J29" s="576"/>
      <c r="K29" s="576"/>
      <c r="L29" s="576"/>
      <c r="M29" s="576"/>
      <c r="N29" s="528"/>
      <c r="O29" s="528"/>
    </row>
    <row r="30" spans="1:15" ht="15.75" customHeight="1" x14ac:dyDescent="0.25">
      <c r="A30" s="558" t="s">
        <v>292</v>
      </c>
      <c r="B30" s="531">
        <f>(B27-B28)/B28*100</f>
        <v>-8.755809386376697</v>
      </c>
      <c r="C30" s="531">
        <f t="shared" ref="C30:G30" si="29">(C27-C28)/C28*100</f>
        <v>3.0987556574207855</v>
      </c>
      <c r="D30" s="531">
        <f t="shared" si="29"/>
        <v>-36.68852118778441</v>
      </c>
      <c r="E30" s="531">
        <f t="shared" si="29"/>
        <v>-35.330624605637929</v>
      </c>
      <c r="F30" s="531">
        <f t="shared" si="29"/>
        <v>-45.467155108387821</v>
      </c>
      <c r="G30" s="531">
        <f t="shared" si="29"/>
        <v>-27.147405634387816</v>
      </c>
      <c r="H30" s="531">
        <f t="shared" ref="H30:J30" si="30">(H27-H28)/H28*100</f>
        <v>-12.569193350594601</v>
      </c>
      <c r="I30" s="531">
        <f t="shared" si="30"/>
        <v>-15.513437185749277</v>
      </c>
      <c r="J30" s="531">
        <f t="shared" si="30"/>
        <v>-17.158485746531714</v>
      </c>
      <c r="K30" s="531">
        <f t="shared" ref="K30:M30" si="31">(K27-K28)/K28*100</f>
        <v>-23.270702730034547</v>
      </c>
      <c r="L30" s="531">
        <f t="shared" si="31"/>
        <v>-19.364704590758912</v>
      </c>
      <c r="M30" s="531">
        <f t="shared" si="31"/>
        <v>0.74669367231483053</v>
      </c>
      <c r="N30" s="528"/>
      <c r="O30" s="531">
        <f>(O27-O28)/O28*100</f>
        <v>-20.802709866188419</v>
      </c>
    </row>
    <row r="31" spans="1:15" ht="15.75" customHeight="1" x14ac:dyDescent="0.25">
      <c r="A31" s="558" t="s">
        <v>289</v>
      </c>
      <c r="B31" s="531">
        <f t="shared" ref="B31:F31" si="32">(B26-B27)/B27*100</f>
        <v>-22.053247384016938</v>
      </c>
      <c r="C31" s="531">
        <f t="shared" si="32"/>
        <v>-14.694568573498474</v>
      </c>
      <c r="D31" s="531">
        <f t="shared" si="32"/>
        <v>25.347320890552904</v>
      </c>
      <c r="E31" s="531">
        <f t="shared" si="32"/>
        <v>41.654854421961922</v>
      </c>
      <c r="F31" s="531">
        <f t="shared" si="32"/>
        <v>35.50134852291059</v>
      </c>
      <c r="G31" s="531">
        <f>(G26-G27)/G27*100</f>
        <v>26.489560209686424</v>
      </c>
      <c r="H31" s="531">
        <f t="shared" ref="H31:J31" si="33">(H26-H27)/H27*100</f>
        <v>12.323362662456674</v>
      </c>
      <c r="I31" s="531">
        <f t="shared" si="33"/>
        <v>10.130172551777484</v>
      </c>
      <c r="J31" s="531">
        <f t="shared" si="33"/>
        <v>22.311533657288464</v>
      </c>
      <c r="K31" s="531">
        <f t="shared" ref="K31:M31" si="34">(K26-K27)/K27*100</f>
        <v>16.956291824500656</v>
      </c>
      <c r="L31" s="531">
        <f t="shared" si="34"/>
        <v>21.518534348926874</v>
      </c>
      <c r="M31" s="531">
        <f t="shared" si="34"/>
        <v>-6.0946093642943744</v>
      </c>
      <c r="N31" s="528"/>
      <c r="O31" s="531">
        <f>(O26-O27)/O27*100</f>
        <v>11.794278481020077</v>
      </c>
    </row>
    <row r="32" spans="1:15" x14ac:dyDescent="0.25">
      <c r="A32" s="558" t="s">
        <v>290</v>
      </c>
      <c r="B32" s="531">
        <f t="shared" ref="B32:F32" si="35">(B26-B28)/B28*100</f>
        <v>-28.878116465943009</v>
      </c>
      <c r="C32" s="531">
        <f t="shared" si="35"/>
        <v>-12.051161691082548</v>
      </c>
      <c r="D32" s="531">
        <f t="shared" si="35"/>
        <v>-20.640757492697716</v>
      </c>
      <c r="E32" s="531">
        <f t="shared" si="35"/>
        <v>-8.3926904295243414</v>
      </c>
      <c r="F32" s="531">
        <f t="shared" si="35"/>
        <v>-26.107259783958337</v>
      </c>
      <c r="G32" s="531">
        <f>(G26-G28)/G28*100</f>
        <v>-7.8490737855903543</v>
      </c>
      <c r="H32" s="531">
        <f t="shared" ref="H32:J32" si="36">(H26-H28)/H28*100</f>
        <v>-1.7947779684770899</v>
      </c>
      <c r="I32" s="531">
        <f t="shared" si="36"/>
        <v>-6.9548025895998054</v>
      </c>
      <c r="J32" s="531">
        <f t="shared" si="36"/>
        <v>1.324726588338285</v>
      </c>
      <c r="K32" s="531">
        <f t="shared" ref="K32:M32" si="37">(K26-K28)/K28*100</f>
        <v>-10.260259170050592</v>
      </c>
      <c r="L32" s="531">
        <f t="shared" si="37"/>
        <v>-2.0131708507627106</v>
      </c>
      <c r="M32" s="531">
        <f t="shared" si="37"/>
        <v>-5.3934237544550374</v>
      </c>
      <c r="N32" s="528"/>
      <c r="O32" s="531">
        <f>(O26-O28)/O28*100</f>
        <v>-11.461960918385243</v>
      </c>
    </row>
  </sheetData>
  <phoneticPr fontId="95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1B06-06E0-4F9F-85A7-B7A7EE60DA80}">
  <sheetPr>
    <tabColor rgb="FFFFCC44"/>
  </sheetPr>
  <dimension ref="A1:O32"/>
  <sheetViews>
    <sheetView showGridLines="0" zoomScale="80" zoomScaleNormal="80" workbookViewId="0"/>
  </sheetViews>
  <sheetFormatPr defaultRowHeight="15.75" x14ac:dyDescent="0.25"/>
  <cols>
    <col min="1" max="1" width="44.42578125" style="54" customWidth="1"/>
    <col min="2" max="13" width="11.42578125" style="54" customWidth="1"/>
    <col min="14" max="14" width="1.7109375" style="54" customWidth="1"/>
    <col min="15" max="15" width="21.5703125" style="54" customWidth="1"/>
    <col min="16" max="250" width="9.140625" style="54"/>
    <col min="251" max="251" width="52" style="54" customWidth="1"/>
    <col min="252" max="259" width="12.140625" style="54" customWidth="1"/>
    <col min="260" max="260" width="3.140625" style="54" customWidth="1"/>
    <col min="261" max="261" width="21.5703125" style="54" customWidth="1"/>
    <col min="262" max="262" width="3.140625" style="54" customWidth="1"/>
    <col min="263" max="263" width="19.85546875" style="54" customWidth="1"/>
    <col min="264" max="506" width="9.140625" style="54"/>
    <col min="507" max="507" width="52" style="54" customWidth="1"/>
    <col min="508" max="515" width="12.140625" style="54" customWidth="1"/>
    <col min="516" max="516" width="3.140625" style="54" customWidth="1"/>
    <col min="517" max="517" width="21.5703125" style="54" customWidth="1"/>
    <col min="518" max="518" width="3.140625" style="54" customWidth="1"/>
    <col min="519" max="519" width="19.85546875" style="54" customWidth="1"/>
    <col min="520" max="762" width="9.140625" style="54"/>
    <col min="763" max="763" width="52" style="54" customWidth="1"/>
    <col min="764" max="771" width="12.140625" style="54" customWidth="1"/>
    <col min="772" max="772" width="3.140625" style="54" customWidth="1"/>
    <col min="773" max="773" width="21.5703125" style="54" customWidth="1"/>
    <col min="774" max="774" width="3.140625" style="54" customWidth="1"/>
    <col min="775" max="775" width="19.85546875" style="54" customWidth="1"/>
    <col min="776" max="1018" width="9.140625" style="54"/>
    <col min="1019" max="1019" width="52" style="54" customWidth="1"/>
    <col min="1020" max="1027" width="12.140625" style="54" customWidth="1"/>
    <col min="1028" max="1028" width="3.140625" style="54" customWidth="1"/>
    <col min="1029" max="1029" width="21.5703125" style="54" customWidth="1"/>
    <col min="1030" max="1030" width="3.140625" style="54" customWidth="1"/>
    <col min="1031" max="1031" width="19.85546875" style="54" customWidth="1"/>
    <col min="1032" max="1274" width="9.140625" style="54"/>
    <col min="1275" max="1275" width="52" style="54" customWidth="1"/>
    <col min="1276" max="1283" width="12.140625" style="54" customWidth="1"/>
    <col min="1284" max="1284" width="3.140625" style="54" customWidth="1"/>
    <col min="1285" max="1285" width="21.5703125" style="54" customWidth="1"/>
    <col min="1286" max="1286" width="3.140625" style="54" customWidth="1"/>
    <col min="1287" max="1287" width="19.85546875" style="54" customWidth="1"/>
    <col min="1288" max="1530" width="9.140625" style="54"/>
    <col min="1531" max="1531" width="52" style="54" customWidth="1"/>
    <col min="1532" max="1539" width="12.140625" style="54" customWidth="1"/>
    <col min="1540" max="1540" width="3.140625" style="54" customWidth="1"/>
    <col min="1541" max="1541" width="21.5703125" style="54" customWidth="1"/>
    <col min="1542" max="1542" width="3.140625" style="54" customWidth="1"/>
    <col min="1543" max="1543" width="19.85546875" style="54" customWidth="1"/>
    <col min="1544" max="1786" width="9.140625" style="54"/>
    <col min="1787" max="1787" width="52" style="54" customWidth="1"/>
    <col min="1788" max="1795" width="12.140625" style="54" customWidth="1"/>
    <col min="1796" max="1796" width="3.140625" style="54" customWidth="1"/>
    <col min="1797" max="1797" width="21.5703125" style="54" customWidth="1"/>
    <col min="1798" max="1798" width="3.140625" style="54" customWidth="1"/>
    <col min="1799" max="1799" width="19.85546875" style="54" customWidth="1"/>
    <col min="1800" max="2042" width="9.140625" style="54"/>
    <col min="2043" max="2043" width="52" style="54" customWidth="1"/>
    <col min="2044" max="2051" width="12.140625" style="54" customWidth="1"/>
    <col min="2052" max="2052" width="3.140625" style="54" customWidth="1"/>
    <col min="2053" max="2053" width="21.5703125" style="54" customWidth="1"/>
    <col min="2054" max="2054" width="3.140625" style="54" customWidth="1"/>
    <col min="2055" max="2055" width="19.85546875" style="54" customWidth="1"/>
    <col min="2056" max="2298" width="9.140625" style="54"/>
    <col min="2299" max="2299" width="52" style="54" customWidth="1"/>
    <col min="2300" max="2307" width="12.140625" style="54" customWidth="1"/>
    <col min="2308" max="2308" width="3.140625" style="54" customWidth="1"/>
    <col min="2309" max="2309" width="21.5703125" style="54" customWidth="1"/>
    <col min="2310" max="2310" width="3.140625" style="54" customWidth="1"/>
    <col min="2311" max="2311" width="19.85546875" style="54" customWidth="1"/>
    <col min="2312" max="2554" width="9.140625" style="54"/>
    <col min="2555" max="2555" width="52" style="54" customWidth="1"/>
    <col min="2556" max="2563" width="12.140625" style="54" customWidth="1"/>
    <col min="2564" max="2564" width="3.140625" style="54" customWidth="1"/>
    <col min="2565" max="2565" width="21.5703125" style="54" customWidth="1"/>
    <col min="2566" max="2566" width="3.140625" style="54" customWidth="1"/>
    <col min="2567" max="2567" width="19.85546875" style="54" customWidth="1"/>
    <col min="2568" max="2810" width="9.140625" style="54"/>
    <col min="2811" max="2811" width="52" style="54" customWidth="1"/>
    <col min="2812" max="2819" width="12.140625" style="54" customWidth="1"/>
    <col min="2820" max="2820" width="3.140625" style="54" customWidth="1"/>
    <col min="2821" max="2821" width="21.5703125" style="54" customWidth="1"/>
    <col min="2822" max="2822" width="3.140625" style="54" customWidth="1"/>
    <col min="2823" max="2823" width="19.85546875" style="54" customWidth="1"/>
    <col min="2824" max="3066" width="9.140625" style="54"/>
    <col min="3067" max="3067" width="52" style="54" customWidth="1"/>
    <col min="3068" max="3075" width="12.140625" style="54" customWidth="1"/>
    <col min="3076" max="3076" width="3.140625" style="54" customWidth="1"/>
    <col min="3077" max="3077" width="21.5703125" style="54" customWidth="1"/>
    <col min="3078" max="3078" width="3.140625" style="54" customWidth="1"/>
    <col min="3079" max="3079" width="19.85546875" style="54" customWidth="1"/>
    <col min="3080" max="3322" width="9.140625" style="54"/>
    <col min="3323" max="3323" width="52" style="54" customWidth="1"/>
    <col min="3324" max="3331" width="12.140625" style="54" customWidth="1"/>
    <col min="3332" max="3332" width="3.140625" style="54" customWidth="1"/>
    <col min="3333" max="3333" width="21.5703125" style="54" customWidth="1"/>
    <col min="3334" max="3334" width="3.140625" style="54" customWidth="1"/>
    <col min="3335" max="3335" width="19.85546875" style="54" customWidth="1"/>
    <col min="3336" max="3578" width="9.140625" style="54"/>
    <col min="3579" max="3579" width="52" style="54" customWidth="1"/>
    <col min="3580" max="3587" width="12.140625" style="54" customWidth="1"/>
    <col min="3588" max="3588" width="3.140625" style="54" customWidth="1"/>
    <col min="3589" max="3589" width="21.5703125" style="54" customWidth="1"/>
    <col min="3590" max="3590" width="3.140625" style="54" customWidth="1"/>
    <col min="3591" max="3591" width="19.85546875" style="54" customWidth="1"/>
    <col min="3592" max="3834" width="9.140625" style="54"/>
    <col min="3835" max="3835" width="52" style="54" customWidth="1"/>
    <col min="3836" max="3843" width="12.140625" style="54" customWidth="1"/>
    <col min="3844" max="3844" width="3.140625" style="54" customWidth="1"/>
    <col min="3845" max="3845" width="21.5703125" style="54" customWidth="1"/>
    <col min="3846" max="3846" width="3.140625" style="54" customWidth="1"/>
    <col min="3847" max="3847" width="19.85546875" style="54" customWidth="1"/>
    <col min="3848" max="4090" width="9.140625" style="54"/>
    <col min="4091" max="4091" width="52" style="54" customWidth="1"/>
    <col min="4092" max="4099" width="12.140625" style="54" customWidth="1"/>
    <col min="4100" max="4100" width="3.140625" style="54" customWidth="1"/>
    <col min="4101" max="4101" width="21.5703125" style="54" customWidth="1"/>
    <col min="4102" max="4102" width="3.140625" style="54" customWidth="1"/>
    <col min="4103" max="4103" width="19.85546875" style="54" customWidth="1"/>
    <col min="4104" max="4346" width="9.140625" style="54"/>
    <col min="4347" max="4347" width="52" style="54" customWidth="1"/>
    <col min="4348" max="4355" width="12.140625" style="54" customWidth="1"/>
    <col min="4356" max="4356" width="3.140625" style="54" customWidth="1"/>
    <col min="4357" max="4357" width="21.5703125" style="54" customWidth="1"/>
    <col min="4358" max="4358" width="3.140625" style="54" customWidth="1"/>
    <col min="4359" max="4359" width="19.85546875" style="54" customWidth="1"/>
    <col min="4360" max="4602" width="9.140625" style="54"/>
    <col min="4603" max="4603" width="52" style="54" customWidth="1"/>
    <col min="4604" max="4611" width="12.140625" style="54" customWidth="1"/>
    <col min="4612" max="4612" width="3.140625" style="54" customWidth="1"/>
    <col min="4613" max="4613" width="21.5703125" style="54" customWidth="1"/>
    <col min="4614" max="4614" width="3.140625" style="54" customWidth="1"/>
    <col min="4615" max="4615" width="19.85546875" style="54" customWidth="1"/>
    <col min="4616" max="4858" width="9.140625" style="54"/>
    <col min="4859" max="4859" width="52" style="54" customWidth="1"/>
    <col min="4860" max="4867" width="12.140625" style="54" customWidth="1"/>
    <col min="4868" max="4868" width="3.140625" style="54" customWidth="1"/>
    <col min="4869" max="4869" width="21.5703125" style="54" customWidth="1"/>
    <col min="4870" max="4870" width="3.140625" style="54" customWidth="1"/>
    <col min="4871" max="4871" width="19.85546875" style="54" customWidth="1"/>
    <col min="4872" max="5114" width="9.140625" style="54"/>
    <col min="5115" max="5115" width="52" style="54" customWidth="1"/>
    <col min="5116" max="5123" width="12.140625" style="54" customWidth="1"/>
    <col min="5124" max="5124" width="3.140625" style="54" customWidth="1"/>
    <col min="5125" max="5125" width="21.5703125" style="54" customWidth="1"/>
    <col min="5126" max="5126" width="3.140625" style="54" customWidth="1"/>
    <col min="5127" max="5127" width="19.85546875" style="54" customWidth="1"/>
    <col min="5128" max="5370" width="9.140625" style="54"/>
    <col min="5371" max="5371" width="52" style="54" customWidth="1"/>
    <col min="5372" max="5379" width="12.140625" style="54" customWidth="1"/>
    <col min="5380" max="5380" width="3.140625" style="54" customWidth="1"/>
    <col min="5381" max="5381" width="21.5703125" style="54" customWidth="1"/>
    <col min="5382" max="5382" width="3.140625" style="54" customWidth="1"/>
    <col min="5383" max="5383" width="19.85546875" style="54" customWidth="1"/>
    <col min="5384" max="5626" width="9.140625" style="54"/>
    <col min="5627" max="5627" width="52" style="54" customWidth="1"/>
    <col min="5628" max="5635" width="12.140625" style="54" customWidth="1"/>
    <col min="5636" max="5636" width="3.140625" style="54" customWidth="1"/>
    <col min="5637" max="5637" width="21.5703125" style="54" customWidth="1"/>
    <col min="5638" max="5638" width="3.140625" style="54" customWidth="1"/>
    <col min="5639" max="5639" width="19.85546875" style="54" customWidth="1"/>
    <col min="5640" max="5882" width="9.140625" style="54"/>
    <col min="5883" max="5883" width="52" style="54" customWidth="1"/>
    <col min="5884" max="5891" width="12.140625" style="54" customWidth="1"/>
    <col min="5892" max="5892" width="3.140625" style="54" customWidth="1"/>
    <col min="5893" max="5893" width="21.5703125" style="54" customWidth="1"/>
    <col min="5894" max="5894" width="3.140625" style="54" customWidth="1"/>
    <col min="5895" max="5895" width="19.85546875" style="54" customWidth="1"/>
    <col min="5896" max="6138" width="9.140625" style="54"/>
    <col min="6139" max="6139" width="52" style="54" customWidth="1"/>
    <col min="6140" max="6147" width="12.140625" style="54" customWidth="1"/>
    <col min="6148" max="6148" width="3.140625" style="54" customWidth="1"/>
    <col min="6149" max="6149" width="21.5703125" style="54" customWidth="1"/>
    <col min="6150" max="6150" width="3.140625" style="54" customWidth="1"/>
    <col min="6151" max="6151" width="19.85546875" style="54" customWidth="1"/>
    <col min="6152" max="6394" width="9.140625" style="54"/>
    <col min="6395" max="6395" width="52" style="54" customWidth="1"/>
    <col min="6396" max="6403" width="12.140625" style="54" customWidth="1"/>
    <col min="6404" max="6404" width="3.140625" style="54" customWidth="1"/>
    <col min="6405" max="6405" width="21.5703125" style="54" customWidth="1"/>
    <col min="6406" max="6406" width="3.140625" style="54" customWidth="1"/>
    <col min="6407" max="6407" width="19.85546875" style="54" customWidth="1"/>
    <col min="6408" max="6650" width="9.140625" style="54"/>
    <col min="6651" max="6651" width="52" style="54" customWidth="1"/>
    <col min="6652" max="6659" width="12.140625" style="54" customWidth="1"/>
    <col min="6660" max="6660" width="3.140625" style="54" customWidth="1"/>
    <col min="6661" max="6661" width="21.5703125" style="54" customWidth="1"/>
    <col min="6662" max="6662" width="3.140625" style="54" customWidth="1"/>
    <col min="6663" max="6663" width="19.85546875" style="54" customWidth="1"/>
    <col min="6664" max="6906" width="9.140625" style="54"/>
    <col min="6907" max="6907" width="52" style="54" customWidth="1"/>
    <col min="6908" max="6915" width="12.140625" style="54" customWidth="1"/>
    <col min="6916" max="6916" width="3.140625" style="54" customWidth="1"/>
    <col min="6917" max="6917" width="21.5703125" style="54" customWidth="1"/>
    <col min="6918" max="6918" width="3.140625" style="54" customWidth="1"/>
    <col min="6919" max="6919" width="19.85546875" style="54" customWidth="1"/>
    <col min="6920" max="7162" width="9.140625" style="54"/>
    <col min="7163" max="7163" width="52" style="54" customWidth="1"/>
    <col min="7164" max="7171" width="12.140625" style="54" customWidth="1"/>
    <col min="7172" max="7172" width="3.140625" style="54" customWidth="1"/>
    <col min="7173" max="7173" width="21.5703125" style="54" customWidth="1"/>
    <col min="7174" max="7174" width="3.140625" style="54" customWidth="1"/>
    <col min="7175" max="7175" width="19.85546875" style="54" customWidth="1"/>
    <col min="7176" max="7418" width="9.140625" style="54"/>
    <col min="7419" max="7419" width="52" style="54" customWidth="1"/>
    <col min="7420" max="7427" width="12.140625" style="54" customWidth="1"/>
    <col min="7428" max="7428" width="3.140625" style="54" customWidth="1"/>
    <col min="7429" max="7429" width="21.5703125" style="54" customWidth="1"/>
    <col min="7430" max="7430" width="3.140625" style="54" customWidth="1"/>
    <col min="7431" max="7431" width="19.85546875" style="54" customWidth="1"/>
    <col min="7432" max="7674" width="9.140625" style="54"/>
    <col min="7675" max="7675" width="52" style="54" customWidth="1"/>
    <col min="7676" max="7683" width="12.140625" style="54" customWidth="1"/>
    <col min="7684" max="7684" width="3.140625" style="54" customWidth="1"/>
    <col min="7685" max="7685" width="21.5703125" style="54" customWidth="1"/>
    <col min="7686" max="7686" width="3.140625" style="54" customWidth="1"/>
    <col min="7687" max="7687" width="19.85546875" style="54" customWidth="1"/>
    <col min="7688" max="7930" width="9.140625" style="54"/>
    <col min="7931" max="7931" width="52" style="54" customWidth="1"/>
    <col min="7932" max="7939" width="12.140625" style="54" customWidth="1"/>
    <col min="7940" max="7940" width="3.140625" style="54" customWidth="1"/>
    <col min="7941" max="7941" width="21.5703125" style="54" customWidth="1"/>
    <col min="7942" max="7942" width="3.140625" style="54" customWidth="1"/>
    <col min="7943" max="7943" width="19.85546875" style="54" customWidth="1"/>
    <col min="7944" max="8186" width="9.140625" style="54"/>
    <col min="8187" max="8187" width="52" style="54" customWidth="1"/>
    <col min="8188" max="8195" width="12.140625" style="54" customWidth="1"/>
    <col min="8196" max="8196" width="3.140625" style="54" customWidth="1"/>
    <col min="8197" max="8197" width="21.5703125" style="54" customWidth="1"/>
    <col min="8198" max="8198" width="3.140625" style="54" customWidth="1"/>
    <col min="8199" max="8199" width="19.85546875" style="54" customWidth="1"/>
    <col min="8200" max="8442" width="9.140625" style="54"/>
    <col min="8443" max="8443" width="52" style="54" customWidth="1"/>
    <col min="8444" max="8451" width="12.140625" style="54" customWidth="1"/>
    <col min="8452" max="8452" width="3.140625" style="54" customWidth="1"/>
    <col min="8453" max="8453" width="21.5703125" style="54" customWidth="1"/>
    <col min="8454" max="8454" width="3.140625" style="54" customWidth="1"/>
    <col min="8455" max="8455" width="19.85546875" style="54" customWidth="1"/>
    <col min="8456" max="8698" width="9.140625" style="54"/>
    <col min="8699" max="8699" width="52" style="54" customWidth="1"/>
    <col min="8700" max="8707" width="12.140625" style="54" customWidth="1"/>
    <col min="8708" max="8708" width="3.140625" style="54" customWidth="1"/>
    <col min="8709" max="8709" width="21.5703125" style="54" customWidth="1"/>
    <col min="8710" max="8710" width="3.140625" style="54" customWidth="1"/>
    <col min="8711" max="8711" width="19.85546875" style="54" customWidth="1"/>
    <col min="8712" max="8954" width="9.140625" style="54"/>
    <col min="8955" max="8955" width="52" style="54" customWidth="1"/>
    <col min="8956" max="8963" width="12.140625" style="54" customWidth="1"/>
    <col min="8964" max="8964" width="3.140625" style="54" customWidth="1"/>
    <col min="8965" max="8965" width="21.5703125" style="54" customWidth="1"/>
    <col min="8966" max="8966" width="3.140625" style="54" customWidth="1"/>
    <col min="8967" max="8967" width="19.85546875" style="54" customWidth="1"/>
    <col min="8968" max="9210" width="9.140625" style="54"/>
    <col min="9211" max="9211" width="52" style="54" customWidth="1"/>
    <col min="9212" max="9219" width="12.140625" style="54" customWidth="1"/>
    <col min="9220" max="9220" width="3.140625" style="54" customWidth="1"/>
    <col min="9221" max="9221" width="21.5703125" style="54" customWidth="1"/>
    <col min="9222" max="9222" width="3.140625" style="54" customWidth="1"/>
    <col min="9223" max="9223" width="19.85546875" style="54" customWidth="1"/>
    <col min="9224" max="9466" width="9.140625" style="54"/>
    <col min="9467" max="9467" width="52" style="54" customWidth="1"/>
    <col min="9468" max="9475" width="12.140625" style="54" customWidth="1"/>
    <col min="9476" max="9476" width="3.140625" style="54" customWidth="1"/>
    <col min="9477" max="9477" width="21.5703125" style="54" customWidth="1"/>
    <col min="9478" max="9478" width="3.140625" style="54" customWidth="1"/>
    <col min="9479" max="9479" width="19.85546875" style="54" customWidth="1"/>
    <col min="9480" max="9722" width="9.140625" style="54"/>
    <col min="9723" max="9723" width="52" style="54" customWidth="1"/>
    <col min="9724" max="9731" width="12.140625" style="54" customWidth="1"/>
    <col min="9732" max="9732" width="3.140625" style="54" customWidth="1"/>
    <col min="9733" max="9733" width="21.5703125" style="54" customWidth="1"/>
    <col min="9734" max="9734" width="3.140625" style="54" customWidth="1"/>
    <col min="9735" max="9735" width="19.85546875" style="54" customWidth="1"/>
    <col min="9736" max="9978" width="9.140625" style="54"/>
    <col min="9979" max="9979" width="52" style="54" customWidth="1"/>
    <col min="9980" max="9987" width="12.140625" style="54" customWidth="1"/>
    <col min="9988" max="9988" width="3.140625" style="54" customWidth="1"/>
    <col min="9989" max="9989" width="21.5703125" style="54" customWidth="1"/>
    <col min="9990" max="9990" width="3.140625" style="54" customWidth="1"/>
    <col min="9991" max="9991" width="19.85546875" style="54" customWidth="1"/>
    <col min="9992" max="10234" width="9.140625" style="54"/>
    <col min="10235" max="10235" width="52" style="54" customWidth="1"/>
    <col min="10236" max="10243" width="12.140625" style="54" customWidth="1"/>
    <col min="10244" max="10244" width="3.140625" style="54" customWidth="1"/>
    <col min="10245" max="10245" width="21.5703125" style="54" customWidth="1"/>
    <col min="10246" max="10246" width="3.140625" style="54" customWidth="1"/>
    <col min="10247" max="10247" width="19.85546875" style="54" customWidth="1"/>
    <col min="10248" max="10490" width="9.140625" style="54"/>
    <col min="10491" max="10491" width="52" style="54" customWidth="1"/>
    <col min="10492" max="10499" width="12.140625" style="54" customWidth="1"/>
    <col min="10500" max="10500" width="3.140625" style="54" customWidth="1"/>
    <col min="10501" max="10501" width="21.5703125" style="54" customWidth="1"/>
    <col min="10502" max="10502" width="3.140625" style="54" customWidth="1"/>
    <col min="10503" max="10503" width="19.85546875" style="54" customWidth="1"/>
    <col min="10504" max="10746" width="9.140625" style="54"/>
    <col min="10747" max="10747" width="52" style="54" customWidth="1"/>
    <col min="10748" max="10755" width="12.140625" style="54" customWidth="1"/>
    <col min="10756" max="10756" width="3.140625" style="54" customWidth="1"/>
    <col min="10757" max="10757" width="21.5703125" style="54" customWidth="1"/>
    <col min="10758" max="10758" width="3.140625" style="54" customWidth="1"/>
    <col min="10759" max="10759" width="19.85546875" style="54" customWidth="1"/>
    <col min="10760" max="11002" width="9.140625" style="54"/>
    <col min="11003" max="11003" width="52" style="54" customWidth="1"/>
    <col min="11004" max="11011" width="12.140625" style="54" customWidth="1"/>
    <col min="11012" max="11012" width="3.140625" style="54" customWidth="1"/>
    <col min="11013" max="11013" width="21.5703125" style="54" customWidth="1"/>
    <col min="11014" max="11014" width="3.140625" style="54" customWidth="1"/>
    <col min="11015" max="11015" width="19.85546875" style="54" customWidth="1"/>
    <col min="11016" max="11258" width="9.140625" style="54"/>
    <col min="11259" max="11259" width="52" style="54" customWidth="1"/>
    <col min="11260" max="11267" width="12.140625" style="54" customWidth="1"/>
    <col min="11268" max="11268" width="3.140625" style="54" customWidth="1"/>
    <col min="11269" max="11269" width="21.5703125" style="54" customWidth="1"/>
    <col min="11270" max="11270" width="3.140625" style="54" customWidth="1"/>
    <col min="11271" max="11271" width="19.85546875" style="54" customWidth="1"/>
    <col min="11272" max="11514" width="9.140625" style="54"/>
    <col min="11515" max="11515" width="52" style="54" customWidth="1"/>
    <col min="11516" max="11523" width="12.140625" style="54" customWidth="1"/>
    <col min="11524" max="11524" width="3.140625" style="54" customWidth="1"/>
    <col min="11525" max="11525" width="21.5703125" style="54" customWidth="1"/>
    <col min="11526" max="11526" width="3.140625" style="54" customWidth="1"/>
    <col min="11527" max="11527" width="19.85546875" style="54" customWidth="1"/>
    <col min="11528" max="11770" width="9.140625" style="54"/>
    <col min="11771" max="11771" width="52" style="54" customWidth="1"/>
    <col min="11772" max="11779" width="12.140625" style="54" customWidth="1"/>
    <col min="11780" max="11780" width="3.140625" style="54" customWidth="1"/>
    <col min="11781" max="11781" width="21.5703125" style="54" customWidth="1"/>
    <col min="11782" max="11782" width="3.140625" style="54" customWidth="1"/>
    <col min="11783" max="11783" width="19.85546875" style="54" customWidth="1"/>
    <col min="11784" max="12026" width="9.140625" style="54"/>
    <col min="12027" max="12027" width="52" style="54" customWidth="1"/>
    <col min="12028" max="12035" width="12.140625" style="54" customWidth="1"/>
    <col min="12036" max="12036" width="3.140625" style="54" customWidth="1"/>
    <col min="12037" max="12037" width="21.5703125" style="54" customWidth="1"/>
    <col min="12038" max="12038" width="3.140625" style="54" customWidth="1"/>
    <col min="12039" max="12039" width="19.85546875" style="54" customWidth="1"/>
    <col min="12040" max="12282" width="9.140625" style="54"/>
    <col min="12283" max="12283" width="52" style="54" customWidth="1"/>
    <col min="12284" max="12291" width="12.140625" style="54" customWidth="1"/>
    <col min="12292" max="12292" width="3.140625" style="54" customWidth="1"/>
    <col min="12293" max="12293" width="21.5703125" style="54" customWidth="1"/>
    <col min="12294" max="12294" width="3.140625" style="54" customWidth="1"/>
    <col min="12295" max="12295" width="19.85546875" style="54" customWidth="1"/>
    <col min="12296" max="12538" width="9.140625" style="54"/>
    <col min="12539" max="12539" width="52" style="54" customWidth="1"/>
    <col min="12540" max="12547" width="12.140625" style="54" customWidth="1"/>
    <col min="12548" max="12548" width="3.140625" style="54" customWidth="1"/>
    <col min="12549" max="12549" width="21.5703125" style="54" customWidth="1"/>
    <col min="12550" max="12550" width="3.140625" style="54" customWidth="1"/>
    <col min="12551" max="12551" width="19.85546875" style="54" customWidth="1"/>
    <col min="12552" max="12794" width="9.140625" style="54"/>
    <col min="12795" max="12795" width="52" style="54" customWidth="1"/>
    <col min="12796" max="12803" width="12.140625" style="54" customWidth="1"/>
    <col min="12804" max="12804" width="3.140625" style="54" customWidth="1"/>
    <col min="12805" max="12805" width="21.5703125" style="54" customWidth="1"/>
    <col min="12806" max="12806" width="3.140625" style="54" customWidth="1"/>
    <col min="12807" max="12807" width="19.85546875" style="54" customWidth="1"/>
    <col min="12808" max="13050" width="9.140625" style="54"/>
    <col min="13051" max="13051" width="52" style="54" customWidth="1"/>
    <col min="13052" max="13059" width="12.140625" style="54" customWidth="1"/>
    <col min="13060" max="13060" width="3.140625" style="54" customWidth="1"/>
    <col min="13061" max="13061" width="21.5703125" style="54" customWidth="1"/>
    <col min="13062" max="13062" width="3.140625" style="54" customWidth="1"/>
    <col min="13063" max="13063" width="19.85546875" style="54" customWidth="1"/>
    <col min="13064" max="13306" width="9.140625" style="54"/>
    <col min="13307" max="13307" width="52" style="54" customWidth="1"/>
    <col min="13308" max="13315" width="12.140625" style="54" customWidth="1"/>
    <col min="13316" max="13316" width="3.140625" style="54" customWidth="1"/>
    <col min="13317" max="13317" width="21.5703125" style="54" customWidth="1"/>
    <col min="13318" max="13318" width="3.140625" style="54" customWidth="1"/>
    <col min="13319" max="13319" width="19.85546875" style="54" customWidth="1"/>
    <col min="13320" max="13562" width="9.140625" style="54"/>
    <col min="13563" max="13563" width="52" style="54" customWidth="1"/>
    <col min="13564" max="13571" width="12.140625" style="54" customWidth="1"/>
    <col min="13572" max="13572" width="3.140625" style="54" customWidth="1"/>
    <col min="13573" max="13573" width="21.5703125" style="54" customWidth="1"/>
    <col min="13574" max="13574" width="3.140625" style="54" customWidth="1"/>
    <col min="13575" max="13575" width="19.85546875" style="54" customWidth="1"/>
    <col min="13576" max="13818" width="9.140625" style="54"/>
    <col min="13819" max="13819" width="52" style="54" customWidth="1"/>
    <col min="13820" max="13827" width="12.140625" style="54" customWidth="1"/>
    <col min="13828" max="13828" width="3.140625" style="54" customWidth="1"/>
    <col min="13829" max="13829" width="21.5703125" style="54" customWidth="1"/>
    <col min="13830" max="13830" width="3.140625" style="54" customWidth="1"/>
    <col min="13831" max="13831" width="19.85546875" style="54" customWidth="1"/>
    <col min="13832" max="14074" width="9.140625" style="54"/>
    <col min="14075" max="14075" width="52" style="54" customWidth="1"/>
    <col min="14076" max="14083" width="12.140625" style="54" customWidth="1"/>
    <col min="14084" max="14084" width="3.140625" style="54" customWidth="1"/>
    <col min="14085" max="14085" width="21.5703125" style="54" customWidth="1"/>
    <col min="14086" max="14086" width="3.140625" style="54" customWidth="1"/>
    <col min="14087" max="14087" width="19.85546875" style="54" customWidth="1"/>
    <col min="14088" max="14330" width="9.140625" style="54"/>
    <col min="14331" max="14331" width="52" style="54" customWidth="1"/>
    <col min="14332" max="14339" width="12.140625" style="54" customWidth="1"/>
    <col min="14340" max="14340" width="3.140625" style="54" customWidth="1"/>
    <col min="14341" max="14341" width="21.5703125" style="54" customWidth="1"/>
    <col min="14342" max="14342" width="3.140625" style="54" customWidth="1"/>
    <col min="14343" max="14343" width="19.85546875" style="54" customWidth="1"/>
    <col min="14344" max="14586" width="9.140625" style="54"/>
    <col min="14587" max="14587" width="52" style="54" customWidth="1"/>
    <col min="14588" max="14595" width="12.140625" style="54" customWidth="1"/>
    <col min="14596" max="14596" width="3.140625" style="54" customWidth="1"/>
    <col min="14597" max="14597" width="21.5703125" style="54" customWidth="1"/>
    <col min="14598" max="14598" width="3.140625" style="54" customWidth="1"/>
    <col min="14599" max="14599" width="19.85546875" style="54" customWidth="1"/>
    <col min="14600" max="14842" width="9.140625" style="54"/>
    <col min="14843" max="14843" width="52" style="54" customWidth="1"/>
    <col min="14844" max="14851" width="12.140625" style="54" customWidth="1"/>
    <col min="14852" max="14852" width="3.140625" style="54" customWidth="1"/>
    <col min="14853" max="14853" width="21.5703125" style="54" customWidth="1"/>
    <col min="14854" max="14854" width="3.140625" style="54" customWidth="1"/>
    <col min="14855" max="14855" width="19.85546875" style="54" customWidth="1"/>
    <col min="14856" max="15098" width="9.140625" style="54"/>
    <col min="15099" max="15099" width="52" style="54" customWidth="1"/>
    <col min="15100" max="15107" width="12.140625" style="54" customWidth="1"/>
    <col min="15108" max="15108" width="3.140625" style="54" customWidth="1"/>
    <col min="15109" max="15109" width="21.5703125" style="54" customWidth="1"/>
    <col min="15110" max="15110" width="3.140625" style="54" customWidth="1"/>
    <col min="15111" max="15111" width="19.85546875" style="54" customWidth="1"/>
    <col min="15112" max="15354" width="9.140625" style="54"/>
    <col min="15355" max="15355" width="52" style="54" customWidth="1"/>
    <col min="15356" max="15363" width="12.140625" style="54" customWidth="1"/>
    <col min="15364" max="15364" width="3.140625" style="54" customWidth="1"/>
    <col min="15365" max="15365" width="21.5703125" style="54" customWidth="1"/>
    <col min="15366" max="15366" width="3.140625" style="54" customWidth="1"/>
    <col min="15367" max="15367" width="19.85546875" style="54" customWidth="1"/>
    <col min="15368" max="15610" width="9.140625" style="54"/>
    <col min="15611" max="15611" width="52" style="54" customWidth="1"/>
    <col min="15612" max="15619" width="12.140625" style="54" customWidth="1"/>
    <col min="15620" max="15620" width="3.140625" style="54" customWidth="1"/>
    <col min="15621" max="15621" width="21.5703125" style="54" customWidth="1"/>
    <col min="15622" max="15622" width="3.140625" style="54" customWidth="1"/>
    <col min="15623" max="15623" width="19.85546875" style="54" customWidth="1"/>
    <col min="15624" max="15866" width="9.140625" style="54"/>
    <col min="15867" max="15867" width="52" style="54" customWidth="1"/>
    <col min="15868" max="15875" width="12.140625" style="54" customWidth="1"/>
    <col min="15876" max="15876" width="3.140625" style="54" customWidth="1"/>
    <col min="15877" max="15877" width="21.5703125" style="54" customWidth="1"/>
    <col min="15878" max="15878" width="3.140625" style="54" customWidth="1"/>
    <col min="15879" max="15879" width="19.85546875" style="54" customWidth="1"/>
    <col min="15880" max="16122" width="9.140625" style="54"/>
    <col min="16123" max="16123" width="52" style="54" customWidth="1"/>
    <col min="16124" max="16131" width="12.140625" style="54" customWidth="1"/>
    <col min="16132" max="16132" width="3.140625" style="54" customWidth="1"/>
    <col min="16133" max="16133" width="21.5703125" style="54" customWidth="1"/>
    <col min="16134" max="16134" width="3.140625" style="54" customWidth="1"/>
    <col min="16135" max="16135" width="19.85546875" style="54" customWidth="1"/>
    <col min="16136" max="16383" width="9.140625" style="54"/>
    <col min="16384" max="16384" width="9.140625" style="54" customWidth="1"/>
  </cols>
  <sheetData>
    <row r="1" spans="1:15" ht="23.25" x14ac:dyDescent="0.25">
      <c r="A1" s="697" t="str">
        <f>'Indice-Index'!A25</f>
        <v>3.3   Ricavi da servizi di consegna pacchi (Ita/Itz - base mensile)  - Parcel services revenues (domestic / crossb. parcels - monthly basis)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9"/>
      <c r="O1" s="299"/>
    </row>
    <row r="4" spans="1:15" x14ac:dyDescent="0.25">
      <c r="B4" s="263" t="str">
        <f>'3.2'!B4</f>
        <v>Gennaio</v>
      </c>
      <c r="C4" s="263" t="str">
        <f>'3.2'!C4</f>
        <v>Febbraio</v>
      </c>
      <c r="D4" s="263" t="str">
        <f>'3.2'!D4</f>
        <v>Marzo</v>
      </c>
      <c r="E4" s="263" t="str">
        <f>'3.2'!E4</f>
        <v>Aprile</v>
      </c>
      <c r="F4" s="263" t="str">
        <f>'3.2'!F4</f>
        <v>Maggio</v>
      </c>
      <c r="G4" s="263" t="str">
        <f>'3.2'!G4</f>
        <v>Giugno</v>
      </c>
      <c r="H4" s="263" t="str">
        <f>'3.2'!H4</f>
        <v>Luglio</v>
      </c>
      <c r="I4" s="263" t="str">
        <f>'3.2'!I4</f>
        <v>Agosto</v>
      </c>
      <c r="J4" s="263" t="str">
        <f>'3.2'!J4</f>
        <v>Settembre</v>
      </c>
      <c r="K4" s="263" t="str">
        <f>'3.2'!K4</f>
        <v>Ottobre</v>
      </c>
      <c r="L4" s="263" t="str">
        <f>'3.2'!L4</f>
        <v>Novembre</v>
      </c>
      <c r="M4" s="263" t="str">
        <f>'3.2'!M4</f>
        <v>Dicembre</v>
      </c>
      <c r="O4" s="263" t="str">
        <f>'3.2'!O4</f>
        <v>Gennaio-Dicembre</v>
      </c>
    </row>
    <row r="5" spans="1:15" x14ac:dyDescent="0.25">
      <c r="A5" s="54" t="s">
        <v>291</v>
      </c>
      <c r="B5" s="470" t="str">
        <f>'3.2'!B5</f>
        <v>January</v>
      </c>
      <c r="C5" s="470" t="str">
        <f>'3.2'!C5</f>
        <v>February</v>
      </c>
      <c r="D5" s="470" t="str">
        <f>'3.2'!D5</f>
        <v>March</v>
      </c>
      <c r="E5" s="470" t="str">
        <f>'3.2'!E5</f>
        <v>April</v>
      </c>
      <c r="F5" s="470" t="str">
        <f>'3.2'!F5</f>
        <v>May</v>
      </c>
      <c r="G5" s="470" t="str">
        <f>'3.2'!G5</f>
        <v>June</v>
      </c>
      <c r="H5" s="470" t="str">
        <f>'3.2'!H5</f>
        <v>July</v>
      </c>
      <c r="I5" s="470" t="str">
        <f>'3.2'!I5</f>
        <v>August</v>
      </c>
      <c r="J5" s="470" t="str">
        <f>'3.2'!J5</f>
        <v>September</v>
      </c>
      <c r="K5" s="470" t="str">
        <f>'3.2'!K5</f>
        <v>October</v>
      </c>
      <c r="L5" s="470" t="str">
        <f>'3.2'!L5</f>
        <v>November</v>
      </c>
      <c r="M5" s="470" t="str">
        <f>'3.2'!M5</f>
        <v>December</v>
      </c>
      <c r="O5" s="470" t="str">
        <f>'3.2'!O5</f>
        <v>January-December</v>
      </c>
    </row>
    <row r="6" spans="1:15" x14ac:dyDescent="0.25">
      <c r="B6" s="258"/>
      <c r="C6" s="258"/>
      <c r="D6" s="258"/>
      <c r="E6" s="258"/>
      <c r="F6" s="258"/>
      <c r="G6" s="258"/>
      <c r="H6" s="468"/>
      <c r="I6" s="468"/>
      <c r="J6" s="468"/>
      <c r="K6" s="523"/>
      <c r="L6" s="523"/>
      <c r="M6" s="523"/>
    </row>
    <row r="7" spans="1:15" ht="18.75" x14ac:dyDescent="0.25">
      <c r="A7" s="293" t="s">
        <v>287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</row>
    <row r="8" spans="1:15" x14ac:dyDescent="0.25">
      <c r="A8" s="278">
        <v>2021</v>
      </c>
      <c r="B8" s="315">
        <f t="shared" ref="B8:G10" si="0">+B17+B26</f>
        <v>469.39482823365495</v>
      </c>
      <c r="C8" s="315">
        <f t="shared" si="0"/>
        <v>455.33197397107449</v>
      </c>
      <c r="D8" s="315">
        <f t="shared" si="0"/>
        <v>540.78937045588714</v>
      </c>
      <c r="E8" s="315">
        <f t="shared" si="0"/>
        <v>494.69894798257894</v>
      </c>
      <c r="F8" s="315">
        <f t="shared" si="0"/>
        <v>486.09194775734045</v>
      </c>
      <c r="G8" s="315">
        <f t="shared" si="0"/>
        <v>490.67049770071219</v>
      </c>
      <c r="H8" s="315">
        <f t="shared" ref="H8:J8" si="1">+H17+H26</f>
        <v>478.08911596171453</v>
      </c>
      <c r="I8" s="315">
        <f t="shared" si="1"/>
        <v>370.81465802797743</v>
      </c>
      <c r="J8" s="315">
        <f t="shared" si="1"/>
        <v>480.651910717585</v>
      </c>
      <c r="K8" s="315">
        <f t="shared" ref="K8:M8" si="2">+K17+K26</f>
        <v>496.00520264291367</v>
      </c>
      <c r="L8" s="315">
        <f t="shared" si="2"/>
        <v>577.14658656483141</v>
      </c>
      <c r="M8" s="315">
        <f t="shared" si="2"/>
        <v>643.88255988854473</v>
      </c>
      <c r="N8" s="316"/>
      <c r="O8" s="314">
        <f>+B8+C8+D8+E8+F8+G8+H8+I8+J8+K8+L8+M8</f>
        <v>5983.5675999048153</v>
      </c>
    </row>
    <row r="9" spans="1:15" x14ac:dyDescent="0.25">
      <c r="A9" s="278">
        <v>2020</v>
      </c>
      <c r="B9" s="315">
        <f t="shared" si="0"/>
        <v>371.43736882661409</v>
      </c>
      <c r="C9" s="315">
        <f t="shared" si="0"/>
        <v>341.25958240960324</v>
      </c>
      <c r="D9" s="315">
        <f t="shared" si="0"/>
        <v>321.41672148866007</v>
      </c>
      <c r="E9" s="315">
        <f t="shared" si="0"/>
        <v>346.3926177361069</v>
      </c>
      <c r="F9" s="315">
        <f t="shared" si="0"/>
        <v>413.25873463610185</v>
      </c>
      <c r="G9" s="315">
        <f t="shared" si="0"/>
        <v>425.18149384872964</v>
      </c>
      <c r="H9" s="315">
        <f t="shared" ref="H9:J9" si="3">+H18+H27</f>
        <v>430.4370976135782</v>
      </c>
      <c r="I9" s="315">
        <f t="shared" si="3"/>
        <v>328.61403716964958</v>
      </c>
      <c r="J9" s="315">
        <f t="shared" si="3"/>
        <v>432.37821703837005</v>
      </c>
      <c r="K9" s="315">
        <f t="shared" ref="K9:M9" si="4">+K18+K27</f>
        <v>482.21072102444197</v>
      </c>
      <c r="L9" s="315">
        <f t="shared" si="4"/>
        <v>552.68884005566815</v>
      </c>
      <c r="M9" s="315">
        <f t="shared" si="4"/>
        <v>645.06572080711999</v>
      </c>
      <c r="N9" s="316"/>
      <c r="O9" s="314">
        <f t="shared" ref="O9:O10" si="5">+B9+C9+D9+E9+F9+G9+H9+I9+J9+K9+L9+M9</f>
        <v>5090.3411526546433</v>
      </c>
    </row>
    <row r="10" spans="1:15" x14ac:dyDescent="0.25">
      <c r="A10" s="278">
        <v>2019</v>
      </c>
      <c r="B10" s="315">
        <f t="shared" si="0"/>
        <v>343.34315224501972</v>
      </c>
      <c r="C10" s="315">
        <f t="shared" si="0"/>
        <v>318.53999231187868</v>
      </c>
      <c r="D10" s="315">
        <f t="shared" si="0"/>
        <v>343.87994990654931</v>
      </c>
      <c r="E10" s="315">
        <f t="shared" si="0"/>
        <v>326.89523519610265</v>
      </c>
      <c r="F10" s="315">
        <f t="shared" si="0"/>
        <v>363.83389624168467</v>
      </c>
      <c r="G10" s="315">
        <f t="shared" si="0"/>
        <v>322.93470262885103</v>
      </c>
      <c r="H10" s="315">
        <f t="shared" ref="H10:J10" si="6">+H19+H28</f>
        <v>370.2018174279342</v>
      </c>
      <c r="I10" s="315">
        <f t="shared" si="6"/>
        <v>257.76888858341471</v>
      </c>
      <c r="J10" s="315">
        <f t="shared" si="6"/>
        <v>348.0203180474353</v>
      </c>
      <c r="K10" s="315">
        <f t="shared" ref="K10:M10" si="7">+K19+K28</f>
        <v>395.41152627543744</v>
      </c>
      <c r="L10" s="315">
        <f t="shared" si="7"/>
        <v>390.4585356843761</v>
      </c>
      <c r="M10" s="315">
        <f t="shared" si="7"/>
        <v>444.93199774939751</v>
      </c>
      <c r="N10" s="316"/>
      <c r="O10" s="314">
        <f t="shared" si="5"/>
        <v>4226.2200122980821</v>
      </c>
    </row>
    <row r="11" spans="1:15" x14ac:dyDescent="0.25">
      <c r="A11" s="312" t="s">
        <v>286</v>
      </c>
      <c r="B11" s="527"/>
      <c r="C11" s="527"/>
      <c r="D11" s="527"/>
      <c r="E11" s="527"/>
      <c r="F11" s="527"/>
      <c r="G11" s="527"/>
      <c r="H11" s="527"/>
      <c r="I11" s="527"/>
      <c r="J11" s="527"/>
      <c r="K11" s="527"/>
      <c r="L11" s="527"/>
      <c r="M11" s="527"/>
      <c r="N11" s="528"/>
      <c r="O11" s="528"/>
    </row>
    <row r="12" spans="1:15" x14ac:dyDescent="0.25">
      <c r="A12" s="558" t="s">
        <v>292</v>
      </c>
      <c r="B12" s="531">
        <f>(B9-B10)/B10*100</f>
        <v>8.1825475178096774</v>
      </c>
      <c r="C12" s="531">
        <f t="shared" ref="C12:G12" si="8">(C9-C10)/C10*100</f>
        <v>7.1324137144701396</v>
      </c>
      <c r="D12" s="531">
        <f t="shared" si="8"/>
        <v>-6.5322879173367649</v>
      </c>
      <c r="E12" s="531">
        <f t="shared" si="8"/>
        <v>5.9644131944315069</v>
      </c>
      <c r="F12" s="531">
        <f t="shared" si="8"/>
        <v>13.584451285315549</v>
      </c>
      <c r="G12" s="531">
        <f t="shared" si="8"/>
        <v>31.661754028767508</v>
      </c>
      <c r="H12" s="531">
        <f t="shared" ref="H12:J12" si="9">(H9-H10)/H10*100</f>
        <v>16.27093043576691</v>
      </c>
      <c r="I12" s="531">
        <f t="shared" si="9"/>
        <v>27.4839795351444</v>
      </c>
      <c r="J12" s="531">
        <f t="shared" si="9"/>
        <v>24.239360352356424</v>
      </c>
      <c r="K12" s="531">
        <f t="shared" ref="K12:M12" si="10">(K9-K10)/K10*100</f>
        <v>21.951609647449068</v>
      </c>
      <c r="L12" s="531">
        <f t="shared" si="10"/>
        <v>41.548663825966294</v>
      </c>
      <c r="M12" s="531">
        <f t="shared" si="10"/>
        <v>44.980744039552164</v>
      </c>
      <c r="N12" s="528"/>
      <c r="O12" s="531">
        <f>(O9-O10)/O10*100</f>
        <v>20.446667183488159</v>
      </c>
    </row>
    <row r="13" spans="1:15" ht="18.75" x14ac:dyDescent="0.25">
      <c r="A13" s="577" t="s">
        <v>289</v>
      </c>
      <c r="B13" s="535">
        <f t="shared" ref="B13:F13" si="11">(B8-B9)/B9*100</f>
        <v>26.372537506522971</v>
      </c>
      <c r="C13" s="535">
        <f t="shared" si="11"/>
        <v>33.426868413779431</v>
      </c>
      <c r="D13" s="535">
        <f t="shared" si="11"/>
        <v>68.251784770621143</v>
      </c>
      <c r="E13" s="535">
        <f t="shared" si="11"/>
        <v>42.814518166047236</v>
      </c>
      <c r="F13" s="535">
        <f t="shared" si="11"/>
        <v>17.62411947212016</v>
      </c>
      <c r="G13" s="535">
        <f>(G8-G9)/G9*100</f>
        <v>15.402599783724858</v>
      </c>
      <c r="H13" s="535">
        <f t="shared" ref="H13:J13" si="12">(H8-H9)/H9*100</f>
        <v>11.0706113883603</v>
      </c>
      <c r="I13" s="535">
        <f t="shared" si="12"/>
        <v>12.84200188823384</v>
      </c>
      <c r="J13" s="535">
        <f t="shared" si="12"/>
        <v>11.164691415277991</v>
      </c>
      <c r="K13" s="535">
        <f t="shared" ref="K13:M13" si="13">(K8-K9)/K9*100</f>
        <v>2.8606750155130833</v>
      </c>
      <c r="L13" s="535">
        <f t="shared" si="13"/>
        <v>4.4252289419666617</v>
      </c>
      <c r="M13" s="535">
        <f t="shared" si="13"/>
        <v>-0.18341711246024017</v>
      </c>
      <c r="N13" s="533"/>
      <c r="O13" s="535">
        <f>(O8-O9)/O9*100</f>
        <v>17.547477083816847</v>
      </c>
    </row>
    <row r="14" spans="1:15" x14ac:dyDescent="0.25">
      <c r="A14" s="558" t="s">
        <v>290</v>
      </c>
      <c r="B14" s="531">
        <f t="shared" ref="B14:F14" si="14">(B8-B10)/B10*100</f>
        <v>36.713030437456069</v>
      </c>
      <c r="C14" s="531">
        <f t="shared" si="14"/>
        <v>42.94342467531186</v>
      </c>
      <c r="D14" s="531">
        <f t="shared" si="14"/>
        <v>57.261093763346395</v>
      </c>
      <c r="E14" s="531">
        <f t="shared" si="14"/>
        <v>51.332566131106738</v>
      </c>
      <c r="F14" s="531">
        <f t="shared" si="14"/>
        <v>33.602710681591688</v>
      </c>
      <c r="G14" s="531">
        <f>(G8-G10)/G10*100</f>
        <v>51.941087070050806</v>
      </c>
      <c r="H14" s="531">
        <f t="shared" ref="H14:J14" si="15">(H8-H10)/H10*100</f>
        <v>29.142833301941408</v>
      </c>
      <c r="I14" s="531">
        <f t="shared" si="15"/>
        <v>43.85547459424329</v>
      </c>
      <c r="J14" s="531">
        <f t="shared" si="15"/>
        <v>38.110301552012245</v>
      </c>
      <c r="K14" s="531">
        <f t="shared" ref="K14:M14" si="16">(K8-K10)/K10*100</f>
        <v>25.440248875649687</v>
      </c>
      <c r="L14" s="531">
        <f t="shared" si="16"/>
        <v>47.812516264560045</v>
      </c>
      <c r="M14" s="531">
        <f t="shared" si="16"/>
        <v>44.714824545211442</v>
      </c>
      <c r="N14" s="528"/>
      <c r="O14" s="531">
        <f>(O8-O10)/O10*100</f>
        <v>41.582018505731895</v>
      </c>
    </row>
    <row r="16" spans="1:15" x14ac:dyDescent="0.25">
      <c r="A16" s="277" t="s">
        <v>283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O16" s="295"/>
    </row>
    <row r="17" spans="1:15" x14ac:dyDescent="0.25">
      <c r="A17" s="278">
        <v>2021</v>
      </c>
      <c r="B17" s="578">
        <v>337.82820588196984</v>
      </c>
      <c r="C17" s="578">
        <v>319.05496320100963</v>
      </c>
      <c r="D17" s="578">
        <v>378.86473797365159</v>
      </c>
      <c r="E17" s="578">
        <v>344.84480751133327</v>
      </c>
      <c r="F17" s="578">
        <v>341.59809229501502</v>
      </c>
      <c r="G17" s="578">
        <v>339.75845294529501</v>
      </c>
      <c r="H17" s="578">
        <v>334.99370235896464</v>
      </c>
      <c r="I17" s="578">
        <v>257.57487066807698</v>
      </c>
      <c r="J17" s="578">
        <v>328.33642234106429</v>
      </c>
      <c r="K17" s="578">
        <v>348.50892739036436</v>
      </c>
      <c r="L17" s="578">
        <v>401.79868950632692</v>
      </c>
      <c r="M17" s="578">
        <v>459.23055169270634</v>
      </c>
      <c r="N17" s="316"/>
      <c r="O17" s="314">
        <f>SUM(B17:M17)</f>
        <v>4192.3924237657784</v>
      </c>
    </row>
    <row r="18" spans="1:15" x14ac:dyDescent="0.25">
      <c r="A18" s="278">
        <v>2020</v>
      </c>
      <c r="B18" s="579">
        <v>250.35156454270648</v>
      </c>
      <c r="C18" s="579">
        <v>227.05961826936962</v>
      </c>
      <c r="D18" s="579">
        <v>220.87096173163138</v>
      </c>
      <c r="E18" s="579">
        <v>266.33346952731762</v>
      </c>
      <c r="F18" s="579">
        <v>303.69042820879866</v>
      </c>
      <c r="G18" s="579">
        <v>295.33201701029668</v>
      </c>
      <c r="H18" s="579">
        <v>295.76102905910255</v>
      </c>
      <c r="I18" s="579">
        <v>226.14851000923025</v>
      </c>
      <c r="J18" s="579">
        <v>297.33446577714398</v>
      </c>
      <c r="K18" s="579">
        <v>344.45067218403113</v>
      </c>
      <c r="L18" s="579">
        <v>404.20664327511463</v>
      </c>
      <c r="M18" s="579">
        <v>468.15740403419107</v>
      </c>
      <c r="N18" s="316"/>
      <c r="O18" s="314">
        <f t="shared" ref="O18:O19" si="17">SUM(B18:M18)</f>
        <v>3599.6967836289341</v>
      </c>
    </row>
    <row r="19" spans="1:15" x14ac:dyDescent="0.25">
      <c r="A19" s="278">
        <v>2019</v>
      </c>
      <c r="B19" s="579">
        <v>220.68775967587803</v>
      </c>
      <c r="C19" s="579">
        <v>200.86618932157509</v>
      </c>
      <c r="D19" s="579">
        <v>213.24799522386814</v>
      </c>
      <c r="E19" s="579">
        <v>207.35853578575106</v>
      </c>
      <c r="F19" s="579">
        <v>232.13800423815303</v>
      </c>
      <c r="G19" s="579">
        <v>204.81159589112869</v>
      </c>
      <c r="H19" s="579">
        <v>239.82610117029245</v>
      </c>
      <c r="I19" s="579">
        <v>165.09972304096797</v>
      </c>
      <c r="J19" s="579">
        <v>224.33343750210486</v>
      </c>
      <c r="K19" s="579">
        <v>258.55875959142139</v>
      </c>
      <c r="L19" s="579">
        <v>264.27105519573081</v>
      </c>
      <c r="M19" s="579">
        <v>297.92758817124928</v>
      </c>
      <c r="N19" s="316"/>
      <c r="O19" s="314">
        <f t="shared" si="17"/>
        <v>2729.1267448081207</v>
      </c>
    </row>
    <row r="20" spans="1:15" x14ac:dyDescent="0.25">
      <c r="A20" s="312" t="s">
        <v>286</v>
      </c>
      <c r="B20" s="527"/>
      <c r="C20" s="527"/>
      <c r="D20" s="527"/>
      <c r="E20" s="527"/>
      <c r="F20" s="527"/>
      <c r="G20" s="527"/>
      <c r="H20" s="527"/>
      <c r="I20" s="527"/>
      <c r="J20" s="527"/>
      <c r="K20" s="527"/>
      <c r="L20" s="527"/>
      <c r="M20" s="527"/>
      <c r="N20" s="528"/>
      <c r="O20" s="528"/>
    </row>
    <row r="21" spans="1:15" x14ac:dyDescent="0.25">
      <c r="A21" s="558" t="s">
        <v>292</v>
      </c>
      <c r="B21" s="531">
        <f>(B18-B19)/B19*100</f>
        <v>13.441527029136276</v>
      </c>
      <c r="C21" s="531">
        <f t="shared" ref="C21:G21" si="18">(C18-C19)/C19*100</f>
        <v>13.040237899799239</v>
      </c>
      <c r="D21" s="531">
        <f t="shared" si="18"/>
        <v>3.574695508748222</v>
      </c>
      <c r="E21" s="531">
        <f t="shared" si="18"/>
        <v>28.441044646698892</v>
      </c>
      <c r="F21" s="531">
        <f t="shared" si="18"/>
        <v>30.823226987529019</v>
      </c>
      <c r="G21" s="531">
        <f t="shared" si="18"/>
        <v>44.196921920029254</v>
      </c>
      <c r="H21" s="531">
        <f t="shared" ref="H21:J21" si="19">(H18-H19)/H19*100</f>
        <v>23.323119383528901</v>
      </c>
      <c r="I21" s="531">
        <f t="shared" si="19"/>
        <v>36.976916643956805</v>
      </c>
      <c r="J21" s="531">
        <f t="shared" si="19"/>
        <v>32.541305071542965</v>
      </c>
      <c r="K21" s="531">
        <f t="shared" ref="K21:M21" si="20">(K18-K19)/K19*100</f>
        <v>33.219494372705647</v>
      </c>
      <c r="L21" s="531">
        <f t="shared" si="20"/>
        <v>52.951537948694892</v>
      </c>
      <c r="M21" s="531">
        <f t="shared" si="20"/>
        <v>57.137983396520298</v>
      </c>
      <c r="N21" s="528"/>
      <c r="O21" s="531">
        <f t="shared" ref="O21" si="21">(O18-O19)/O19*100</f>
        <v>31.899216131203218</v>
      </c>
    </row>
    <row r="22" spans="1:15" ht="18.75" x14ac:dyDescent="0.25">
      <c r="A22" s="577" t="s">
        <v>289</v>
      </c>
      <c r="B22" s="535">
        <f t="shared" ref="B22:F22" si="22">(B17-B18)/B18*100</f>
        <v>34.9415197380726</v>
      </c>
      <c r="C22" s="535">
        <f t="shared" si="22"/>
        <v>40.515942743505526</v>
      </c>
      <c r="D22" s="535">
        <f t="shared" si="22"/>
        <v>71.532162944076859</v>
      </c>
      <c r="E22" s="535">
        <f t="shared" si="22"/>
        <v>29.478584919633171</v>
      </c>
      <c r="F22" s="535">
        <f t="shared" si="22"/>
        <v>12.482337461144281</v>
      </c>
      <c r="G22" s="535">
        <f>(G17-G18)/G18*100</f>
        <v>15.042878311920177</v>
      </c>
      <c r="H22" s="535">
        <f t="shared" ref="H22:J22" si="23">(H17-H18)/H18*100</f>
        <v>13.264990801753715</v>
      </c>
      <c r="I22" s="535">
        <f t="shared" si="23"/>
        <v>13.896337701965875</v>
      </c>
      <c r="J22" s="535">
        <f t="shared" si="23"/>
        <v>10.426627294246032</v>
      </c>
      <c r="K22" s="535">
        <f t="shared" ref="K22:M22" si="24">(K17-K18)/K18*100</f>
        <v>1.1781818222624945</v>
      </c>
      <c r="L22" s="535">
        <f t="shared" si="24"/>
        <v>-0.59572345206330124</v>
      </c>
      <c r="M22" s="535">
        <f t="shared" si="24"/>
        <v>-1.9068057590375682</v>
      </c>
      <c r="N22" s="533"/>
      <c r="O22" s="535">
        <f>(O17-O18)/O18*100</f>
        <v>16.465154588363266</v>
      </c>
    </row>
    <row r="23" spans="1:15" x14ac:dyDescent="0.25">
      <c r="A23" s="558" t="s">
        <v>290</v>
      </c>
      <c r="B23" s="531">
        <f t="shared" ref="B23:F23" si="25">(B17-B19)/B19*100</f>
        <v>53.079720587192888</v>
      </c>
      <c r="C23" s="531">
        <f t="shared" si="25"/>
        <v>58.839555964404333</v>
      </c>
      <c r="D23" s="531">
        <f t="shared" si="25"/>
        <v>77.663915468897457</v>
      </c>
      <c r="E23" s="531">
        <f t="shared" si="25"/>
        <v>66.303647064539987</v>
      </c>
      <c r="F23" s="531">
        <f t="shared" si="25"/>
        <v>47.15302365767117</v>
      </c>
      <c r="G23" s="531">
        <f>(G17-G19)/G19*100</f>
        <v>65.888289413993803</v>
      </c>
      <c r="H23" s="531">
        <f t="shared" ref="H23:J23" si="26">(H17-H19)/H19*100</f>
        <v>39.681919826189763</v>
      </c>
      <c r="I23" s="531">
        <f t="shared" si="26"/>
        <v>56.011691554541343</v>
      </c>
      <c r="J23" s="531">
        <f t="shared" si="26"/>
        <v>46.360892962282364</v>
      </c>
      <c r="K23" s="531">
        <f t="shared" ref="K23:M23" si="27">(K17-K19)/K19*100</f>
        <v>34.789062239114863</v>
      </c>
      <c r="L23" s="531">
        <f t="shared" si="27"/>
        <v>52.040369766843021</v>
      </c>
      <c r="M23" s="531">
        <f t="shared" si="27"/>
        <v>54.141667279479954</v>
      </c>
      <c r="N23" s="528"/>
      <c r="O23" s="531">
        <f>(O17-O19)/O19*100</f>
        <v>53.616625968045206</v>
      </c>
    </row>
    <row r="25" spans="1:15" x14ac:dyDescent="0.25">
      <c r="A25" s="277" t="s">
        <v>288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O25" s="295"/>
    </row>
    <row r="26" spans="1:15" x14ac:dyDescent="0.25">
      <c r="A26" s="278">
        <v>2021</v>
      </c>
      <c r="B26" s="578">
        <v>131.56662235168508</v>
      </c>
      <c r="C26" s="578">
        <v>136.27701077006483</v>
      </c>
      <c r="D26" s="578">
        <v>161.92463248223549</v>
      </c>
      <c r="E26" s="578">
        <v>149.85414047124567</v>
      </c>
      <c r="F26" s="578">
        <v>144.49385546232546</v>
      </c>
      <c r="G26" s="578">
        <v>150.91204475541721</v>
      </c>
      <c r="H26" s="578">
        <v>143.09541360274989</v>
      </c>
      <c r="I26" s="578">
        <v>113.23978735990043</v>
      </c>
      <c r="J26" s="578">
        <v>152.31548837652073</v>
      </c>
      <c r="K26" s="578">
        <v>147.49627525254934</v>
      </c>
      <c r="L26" s="578">
        <v>175.34789705850451</v>
      </c>
      <c r="M26" s="578">
        <v>184.65200819583839</v>
      </c>
      <c r="N26" s="316"/>
      <c r="O26" s="314">
        <f t="shared" ref="O26:O28" si="28">SUM(B26:M26)</f>
        <v>1791.1751761390369</v>
      </c>
    </row>
    <row r="27" spans="1:15" x14ac:dyDescent="0.25">
      <c r="A27" s="278">
        <v>2020</v>
      </c>
      <c r="B27" s="579">
        <v>121.08580428390761</v>
      </c>
      <c r="C27" s="579">
        <v>114.19996414023365</v>
      </c>
      <c r="D27" s="579">
        <v>100.54575975702869</v>
      </c>
      <c r="E27" s="579">
        <v>80.059148208789281</v>
      </c>
      <c r="F27" s="579">
        <v>109.56830642730318</v>
      </c>
      <c r="G27" s="579">
        <v>129.84947683843296</v>
      </c>
      <c r="H27" s="579">
        <v>134.67606855447565</v>
      </c>
      <c r="I27" s="579">
        <v>102.4655271604193</v>
      </c>
      <c r="J27" s="579">
        <v>135.04375126122611</v>
      </c>
      <c r="K27" s="579">
        <v>137.76004884041083</v>
      </c>
      <c r="L27" s="579">
        <v>148.48219678055347</v>
      </c>
      <c r="M27" s="579">
        <v>176.90831677292891</v>
      </c>
      <c r="N27" s="316"/>
      <c r="O27" s="314">
        <f t="shared" si="28"/>
        <v>1490.6443690257097</v>
      </c>
    </row>
    <row r="28" spans="1:15" x14ac:dyDescent="0.25">
      <c r="A28" s="278">
        <v>2019</v>
      </c>
      <c r="B28" s="579">
        <v>122.65539256914168</v>
      </c>
      <c r="C28" s="579">
        <v>117.67380299030359</v>
      </c>
      <c r="D28" s="579">
        <v>130.6319546826812</v>
      </c>
      <c r="E28" s="579">
        <v>119.53669941035159</v>
      </c>
      <c r="F28" s="579">
        <v>131.69589200353167</v>
      </c>
      <c r="G28" s="579">
        <v>118.12310673772234</v>
      </c>
      <c r="H28" s="579">
        <v>130.37571625764178</v>
      </c>
      <c r="I28" s="579">
        <v>92.66916554244672</v>
      </c>
      <c r="J28" s="579">
        <v>123.68688054533044</v>
      </c>
      <c r="K28" s="579">
        <v>136.85276668401605</v>
      </c>
      <c r="L28" s="579">
        <v>126.18748048864529</v>
      </c>
      <c r="M28" s="579">
        <v>147.00440957814823</v>
      </c>
      <c r="N28" s="316"/>
      <c r="O28" s="314">
        <f t="shared" si="28"/>
        <v>1497.0932674899605</v>
      </c>
    </row>
    <row r="29" spans="1:15" x14ac:dyDescent="0.25">
      <c r="A29" s="312" t="s">
        <v>286</v>
      </c>
      <c r="B29" s="527"/>
      <c r="C29" s="527"/>
      <c r="D29" s="527"/>
      <c r="E29" s="527"/>
      <c r="F29" s="527"/>
      <c r="G29" s="527"/>
      <c r="H29" s="527"/>
      <c r="I29" s="527"/>
      <c r="J29" s="527"/>
      <c r="K29" s="527"/>
      <c r="L29" s="527"/>
      <c r="M29" s="527"/>
      <c r="N29" s="528"/>
      <c r="O29" s="528"/>
    </row>
    <row r="30" spans="1:15" x14ac:dyDescent="0.25">
      <c r="A30" s="558" t="s">
        <v>292</v>
      </c>
      <c r="B30" s="531">
        <f>(B27-B28)/B28*100</f>
        <v>-1.2796732800388602</v>
      </c>
      <c r="C30" s="531">
        <f t="shared" ref="C30:G30" si="29">(C27-C28)/C28*100</f>
        <v>-2.9520919370271272</v>
      </c>
      <c r="D30" s="531">
        <f t="shared" si="29"/>
        <v>-23.031267501688273</v>
      </c>
      <c r="E30" s="531">
        <f t="shared" si="29"/>
        <v>-33.025465314247796</v>
      </c>
      <c r="F30" s="531">
        <f t="shared" si="29"/>
        <v>-16.802031741153392</v>
      </c>
      <c r="G30" s="531">
        <f t="shared" si="29"/>
        <v>9.9272449096243047</v>
      </c>
      <c r="H30" s="531">
        <f t="shared" ref="H30:J30" si="30">(H27-H28)/H28*100</f>
        <v>3.2984304288198345</v>
      </c>
      <c r="I30" s="531">
        <f t="shared" si="30"/>
        <v>10.571328187352023</v>
      </c>
      <c r="J30" s="531">
        <f t="shared" si="30"/>
        <v>9.1819525772043757</v>
      </c>
      <c r="K30" s="531">
        <f t="shared" ref="K30:M30" si="31">(K27-K28)/K28*100</f>
        <v>0.6629622318777374</v>
      </c>
      <c r="L30" s="531">
        <f t="shared" si="31"/>
        <v>17.667930452034277</v>
      </c>
      <c r="M30" s="531">
        <f t="shared" si="31"/>
        <v>20.342183802917578</v>
      </c>
      <c r="N30" s="528"/>
      <c r="O30" s="531">
        <f t="shared" ref="O30" si="32">(O27-O28)/O28*100</f>
        <v>-0.43076130287213432</v>
      </c>
    </row>
    <row r="31" spans="1:15" ht="18.75" x14ac:dyDescent="0.25">
      <c r="A31" s="577" t="s">
        <v>289</v>
      </c>
      <c r="B31" s="535">
        <f t="shared" ref="B31:F31" si="33">(B26-B27)/B27*100</f>
        <v>8.6556951326873133</v>
      </c>
      <c r="C31" s="535">
        <f t="shared" si="33"/>
        <v>19.331920807541874</v>
      </c>
      <c r="D31" s="535">
        <f t="shared" si="33"/>
        <v>61.045709807683949</v>
      </c>
      <c r="E31" s="535">
        <f t="shared" si="33"/>
        <v>87.179284096847226</v>
      </c>
      <c r="F31" s="535">
        <f t="shared" si="33"/>
        <v>31.87559447968178</v>
      </c>
      <c r="G31" s="535">
        <f>(G26-G27)/G27*100</f>
        <v>16.220756856180209</v>
      </c>
      <c r="H31" s="535">
        <f t="shared" ref="H31:J31" si="34">(H26-H27)/H27*100</f>
        <v>6.2515524388571411</v>
      </c>
      <c r="I31" s="535">
        <f t="shared" si="34"/>
        <v>10.515009777496219</v>
      </c>
      <c r="J31" s="535">
        <f t="shared" si="34"/>
        <v>12.789734403841093</v>
      </c>
      <c r="K31" s="535">
        <f t="shared" ref="K31:M31" si="35">(K26-K27)/K27*100</f>
        <v>7.0675253777076632</v>
      </c>
      <c r="L31" s="535">
        <f t="shared" si="35"/>
        <v>18.093549839956044</v>
      </c>
      <c r="M31" s="535">
        <f t="shared" si="35"/>
        <v>4.377234244362243</v>
      </c>
      <c r="N31" s="533"/>
      <c r="O31" s="535">
        <f>(O26-O27)/O27*100</f>
        <v>20.161133893374931</v>
      </c>
    </row>
    <row r="32" spans="1:15" x14ac:dyDescent="0.25">
      <c r="A32" s="558" t="s">
        <v>290</v>
      </c>
      <c r="B32" s="531">
        <f t="shared" ref="B32:F32" si="36">(B26-B28)/B28*100</f>
        <v>7.2652572348338289</v>
      </c>
      <c r="C32" s="531">
        <f t="shared" si="36"/>
        <v>15.809132795082833</v>
      </c>
      <c r="D32" s="531">
        <f t="shared" si="36"/>
        <v>23.954841581883631</v>
      </c>
      <c r="E32" s="531">
        <f t="shared" si="36"/>
        <v>25.362454551985618</v>
      </c>
      <c r="F32" s="531">
        <f t="shared" si="36"/>
        <v>9.7178152363709156</v>
      </c>
      <c r="G32" s="531">
        <f>(G26-G28)/G28*100</f>
        <v>27.758276025112199</v>
      </c>
      <c r="H32" s="531">
        <f t="shared" ref="H32:J32" si="37">(H26-H28)/H28*100</f>
        <v>9.7561859755938674</v>
      </c>
      <c r="I32" s="531">
        <f t="shared" si="37"/>
        <v>22.19791415735952</v>
      </c>
      <c r="J32" s="531">
        <f t="shared" si="37"/>
        <v>23.146034328756553</v>
      </c>
      <c r="K32" s="531">
        <f t="shared" ref="K32:M32" si="38">(K26-K28)/K28*100</f>
        <v>7.7773426335679767</v>
      </c>
      <c r="L32" s="531">
        <f t="shared" si="38"/>
        <v>38.958236094017913</v>
      </c>
      <c r="M32" s="531">
        <f t="shared" si="38"/>
        <v>25.609843082752239</v>
      </c>
      <c r="N32" s="528"/>
      <c r="O32" s="531">
        <f>(O26-O28)/O28*100</f>
        <v>19.643526227469899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P15"/>
  <sheetViews>
    <sheetView showGridLines="0" zoomScale="80" zoomScaleNormal="80" workbookViewId="0">
      <selection activeCell="L22" sqref="L22"/>
    </sheetView>
  </sheetViews>
  <sheetFormatPr defaultColWidth="9.140625" defaultRowHeight="15.75" x14ac:dyDescent="0.25"/>
  <cols>
    <col min="1" max="1" width="35.140625" style="54" customWidth="1"/>
    <col min="2" max="9" width="10" style="54" customWidth="1"/>
    <col min="10" max="10" width="2.85546875" style="54" customWidth="1"/>
    <col min="11" max="11" width="34.85546875" style="54" customWidth="1"/>
    <col min="12" max="12" width="11.5703125" style="54" customWidth="1"/>
    <col min="13" max="14" width="2.5703125" style="54" customWidth="1"/>
    <col min="15" max="15" width="16" style="54" customWidth="1"/>
    <col min="16" max="16384" width="9.140625" style="54"/>
  </cols>
  <sheetData>
    <row r="1" spans="1:16" ht="21" x14ac:dyDescent="0.25">
      <c r="A1" s="621" t="str">
        <f>+'Indice-Index'!A8</f>
        <v>1.2   Accessi broadband e ultrabroadband - Broadband and ultrabroadband lines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</row>
    <row r="4" spans="1:16" ht="31.5" x14ac:dyDescent="0.25">
      <c r="B4" s="623">
        <f>'1.1'!B4</f>
        <v>43070</v>
      </c>
      <c r="C4" s="623">
        <f>'1.1'!C4</f>
        <v>43435</v>
      </c>
      <c r="D4" s="623">
        <f>'1.1'!D4</f>
        <v>43800</v>
      </c>
      <c r="E4" s="623">
        <f>'1.1'!E4</f>
        <v>44166</v>
      </c>
      <c r="F4" s="623">
        <f>'1.1'!F4</f>
        <v>44256</v>
      </c>
      <c r="G4" s="623">
        <f>'1.1'!G4</f>
        <v>44348</v>
      </c>
      <c r="H4" s="623">
        <f>'1.1'!H4</f>
        <v>44440</v>
      </c>
      <c r="I4" s="623">
        <f>'1.1'!I4</f>
        <v>44531</v>
      </c>
      <c r="K4" s="232" t="s">
        <v>94</v>
      </c>
      <c r="L4" s="619" t="str">
        <f>'1.1'!L4</f>
        <v>12/2021 (in %)</v>
      </c>
      <c r="M4" s="624"/>
      <c r="N4" s="624"/>
      <c r="O4" s="619" t="str">
        <f>'1.1'!O4</f>
        <v>Var/Chg. vs 12/2020 (p.p.)</v>
      </c>
    </row>
    <row r="5" spans="1:16" x14ac:dyDescent="0.25">
      <c r="B5" s="625" t="str">
        <f>'1.1'!B5</f>
        <v>dec-17</v>
      </c>
      <c r="C5" s="625" t="str">
        <f>'1.1'!C5</f>
        <v>dec-18</v>
      </c>
      <c r="D5" s="625" t="str">
        <f>'1.1'!D5</f>
        <v>dec-19</v>
      </c>
      <c r="E5" s="625" t="str">
        <f>'1.1'!E5</f>
        <v>dec-20</v>
      </c>
      <c r="F5" s="625">
        <f>'1.1'!F5</f>
        <v>44256</v>
      </c>
      <c r="G5" s="625" t="str">
        <f>'1.1'!G5</f>
        <v>june-21</v>
      </c>
      <c r="H5" s="625" t="str">
        <f>'1.1'!H5</f>
        <v>sept-21</v>
      </c>
      <c r="I5" s="625" t="str">
        <f>'1.1'!I5</f>
        <v>dec-21</v>
      </c>
      <c r="L5" s="620"/>
      <c r="O5" s="620"/>
    </row>
    <row r="6" spans="1:16" x14ac:dyDescent="0.25">
      <c r="K6" s="626" t="s">
        <v>58</v>
      </c>
      <c r="L6" s="91">
        <v>41.383808253672619</v>
      </c>
      <c r="M6" s="627"/>
      <c r="N6" s="548"/>
      <c r="O6" s="91">
        <v>-0.61892058455578791</v>
      </c>
    </row>
    <row r="7" spans="1:16" x14ac:dyDescent="0.25">
      <c r="A7" s="232" t="s">
        <v>44</v>
      </c>
      <c r="J7" s="628"/>
      <c r="K7" s="626" t="s">
        <v>4</v>
      </c>
      <c r="L7" s="91">
        <v>16.683580801533463</v>
      </c>
      <c r="M7" s="627"/>
      <c r="N7" s="548"/>
      <c r="O7" s="91">
        <v>0.28797332139270537</v>
      </c>
    </row>
    <row r="8" spans="1:16" x14ac:dyDescent="0.25">
      <c r="A8" s="87" t="s">
        <v>7</v>
      </c>
      <c r="B8" s="629">
        <v>10.823242414501303</v>
      </c>
      <c r="C8" s="629">
        <v>8.551154320000002</v>
      </c>
      <c r="D8" s="629">
        <v>7.1615175852705573</v>
      </c>
      <c r="E8" s="629">
        <v>5.4990316715333085</v>
      </c>
      <c r="F8" s="629">
        <v>5.1000883475333074</v>
      </c>
      <c r="G8" s="629">
        <v>4.7531590000000001</v>
      </c>
      <c r="H8" s="629">
        <v>4.4821521158881472</v>
      </c>
      <c r="I8" s="629">
        <v>4.0976854495333086</v>
      </c>
      <c r="J8" s="628"/>
      <c r="K8" s="626" t="s">
        <v>3</v>
      </c>
      <c r="L8" s="91">
        <v>14.717705784255248</v>
      </c>
      <c r="M8" s="627"/>
      <c r="N8" s="548"/>
      <c r="O8" s="91">
        <v>-0.39280247219645403</v>
      </c>
    </row>
    <row r="9" spans="1:16" x14ac:dyDescent="0.25">
      <c r="A9" s="87" t="s">
        <v>45</v>
      </c>
      <c r="B9" s="629">
        <v>5.7609373843167058</v>
      </c>
      <c r="C9" s="629">
        <v>8.6019641983488366</v>
      </c>
      <c r="D9" s="629">
        <v>10.434451347425906</v>
      </c>
      <c r="E9" s="629">
        <v>12.679036399207147</v>
      </c>
      <c r="F9" s="629">
        <v>13.329236917978237</v>
      </c>
      <c r="G9" s="629">
        <v>13.767111869764395</v>
      </c>
      <c r="H9" s="629">
        <v>14.142706809791116</v>
      </c>
      <c r="I9" s="629">
        <v>14.588818307707927</v>
      </c>
      <c r="J9" s="628"/>
      <c r="K9" s="626" t="s">
        <v>57</v>
      </c>
      <c r="L9" s="91">
        <v>14.074328779820974</v>
      </c>
      <c r="M9" s="627"/>
      <c r="N9" s="548"/>
      <c r="O9" s="91">
        <v>0.12030319792769006</v>
      </c>
    </row>
    <row r="10" spans="1:16" x14ac:dyDescent="0.25">
      <c r="A10" s="445" t="s">
        <v>68</v>
      </c>
      <c r="B10" s="630">
        <f>+B9+B8</f>
        <v>16.58417979881801</v>
      </c>
      <c r="C10" s="630">
        <f t="shared" ref="C10:I10" si="0">+C9+C8</f>
        <v>17.15311851834884</v>
      </c>
      <c r="D10" s="630">
        <f t="shared" si="0"/>
        <v>17.595968932696465</v>
      </c>
      <c r="E10" s="630">
        <f t="shared" si="0"/>
        <v>18.178068070740455</v>
      </c>
      <c r="F10" s="630">
        <f t="shared" si="0"/>
        <v>18.429325265511544</v>
      </c>
      <c r="G10" s="630">
        <f t="shared" si="0"/>
        <v>18.520270869764396</v>
      </c>
      <c r="H10" s="630">
        <f t="shared" si="0"/>
        <v>18.624858925679263</v>
      </c>
      <c r="I10" s="630">
        <f t="shared" si="0"/>
        <v>18.686503757241233</v>
      </c>
      <c r="K10" s="626" t="s">
        <v>133</v>
      </c>
      <c r="L10" s="91">
        <v>3.2974546698456586</v>
      </c>
      <c r="M10" s="627"/>
      <c r="N10" s="548"/>
      <c r="O10" s="91">
        <v>-0.44743558889705692</v>
      </c>
    </row>
    <row r="11" spans="1:16" x14ac:dyDescent="0.25">
      <c r="K11" s="626" t="s">
        <v>134</v>
      </c>
      <c r="L11" s="91">
        <v>3.1393726661628962</v>
      </c>
      <c r="M11" s="627"/>
      <c r="N11" s="548"/>
      <c r="O11" s="91">
        <v>0.16297407538529152</v>
      </c>
    </row>
    <row r="12" spans="1:16" x14ac:dyDescent="0.25">
      <c r="K12" s="626" t="s">
        <v>5</v>
      </c>
      <c r="L12" s="91">
        <v>2.1631654545919483</v>
      </c>
      <c r="M12" s="627"/>
      <c r="N12" s="548"/>
      <c r="O12" s="91">
        <v>-0.25021425783066498</v>
      </c>
    </row>
    <row r="13" spans="1:16" x14ac:dyDescent="0.25">
      <c r="K13" s="87" t="s">
        <v>64</v>
      </c>
      <c r="L13" s="91">
        <v>4.540583590117194</v>
      </c>
      <c r="M13" s="627"/>
      <c r="N13" s="548"/>
      <c r="O13" s="91">
        <v>1.1381223087742773</v>
      </c>
    </row>
    <row r="14" spans="1:16" x14ac:dyDescent="0.25">
      <c r="K14" s="631" t="s">
        <v>146</v>
      </c>
      <c r="L14" s="110">
        <f>SUM(L6:L13)</f>
        <v>100</v>
      </c>
      <c r="M14" s="632"/>
      <c r="N14" s="632"/>
      <c r="O14" s="110">
        <f>SUM(O6:O13)</f>
        <v>0</v>
      </c>
    </row>
    <row r="15" spans="1:16" x14ac:dyDescent="0.25">
      <c r="O15" s="344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J30"/>
  <sheetViews>
    <sheetView showGridLines="0" zoomScale="80" zoomScaleNormal="80" workbookViewId="0"/>
  </sheetViews>
  <sheetFormatPr defaultColWidth="9.140625" defaultRowHeight="15.75" x14ac:dyDescent="0.25"/>
  <cols>
    <col min="1" max="1" width="61.140625" style="40" customWidth="1"/>
    <col min="2" max="6" width="11.140625" style="40" customWidth="1"/>
    <col min="7" max="7" width="2" style="40" customWidth="1"/>
    <col min="8" max="9" width="11.5703125" style="40" customWidth="1"/>
    <col min="10" max="16384" width="9.140625" style="40"/>
  </cols>
  <sheetData>
    <row r="1" spans="1:10" ht="21" x14ac:dyDescent="0.35">
      <c r="A1" s="286" t="str">
        <f>'Indice-Index'!A26</f>
        <v>3.4   Trend storico dei ricavi  - Revenues  trend</v>
      </c>
      <c r="B1" s="133"/>
      <c r="C1" s="133"/>
      <c r="D1" s="133"/>
      <c r="E1" s="133"/>
      <c r="F1" s="133"/>
      <c r="G1" s="133"/>
      <c r="H1" s="133"/>
      <c r="I1" s="133"/>
      <c r="J1" s="12"/>
    </row>
    <row r="4" spans="1:10" x14ac:dyDescent="0.25">
      <c r="A4" s="733" t="s">
        <v>300</v>
      </c>
      <c r="B4" s="252">
        <v>2017</v>
      </c>
      <c r="C4" s="252">
        <v>2018</v>
      </c>
      <c r="D4" s="252">
        <v>2019</v>
      </c>
      <c r="E4" s="252">
        <v>2020</v>
      </c>
      <c r="F4" s="252">
        <v>2021</v>
      </c>
      <c r="H4" s="97" t="s">
        <v>120</v>
      </c>
      <c r="I4" s="97" t="s">
        <v>120</v>
      </c>
    </row>
    <row r="5" spans="1:10" x14ac:dyDescent="0.25">
      <c r="A5" s="734"/>
      <c r="B5" s="97" t="s">
        <v>115</v>
      </c>
      <c r="C5" s="98"/>
      <c r="D5" s="97"/>
      <c r="E5" s="97" t="s">
        <v>116</v>
      </c>
      <c r="F5" s="97" t="s">
        <v>117</v>
      </c>
      <c r="G5" s="38"/>
      <c r="H5" s="103" t="s">
        <v>119</v>
      </c>
      <c r="I5" s="103" t="s">
        <v>118</v>
      </c>
    </row>
    <row r="6" spans="1:10" x14ac:dyDescent="0.25">
      <c r="A6" s="330"/>
      <c r="B6" s="97"/>
      <c r="C6" s="98"/>
      <c r="D6" s="97"/>
      <c r="E6" s="97"/>
      <c r="F6" s="97"/>
      <c r="G6" s="38"/>
      <c r="H6" s="103"/>
      <c r="I6" s="103"/>
    </row>
    <row r="7" spans="1:10" x14ac:dyDescent="0.25">
      <c r="A7" s="581" t="s">
        <v>459</v>
      </c>
      <c r="B7" s="582">
        <f>+B13+B9</f>
        <v>6131.4918333940232</v>
      </c>
      <c r="C7" s="582">
        <f>+C13+C9</f>
        <v>6432.8575517161826</v>
      </c>
      <c r="D7" s="582">
        <f>+D13+D9</f>
        <v>6668.8247331418261</v>
      </c>
      <c r="E7" s="582">
        <f>+E13+E9</f>
        <v>6911.061247569337</v>
      </c>
      <c r="F7" s="582">
        <f>+F13+F9</f>
        <v>7875.5817868458489</v>
      </c>
      <c r="G7" s="583"/>
      <c r="H7" s="94">
        <f>(F7-B7)/B7*100</f>
        <v>28.444789634277356</v>
      </c>
      <c r="I7" s="94">
        <f>(F7-E7)/E7*100</f>
        <v>13.956185667081735</v>
      </c>
    </row>
    <row r="8" spans="1:10" ht="4.5" customHeight="1" x14ac:dyDescent="0.25">
      <c r="A8" s="584"/>
      <c r="B8" s="358"/>
      <c r="C8" s="358"/>
      <c r="D8" s="358"/>
      <c r="E8" s="358"/>
      <c r="F8" s="358"/>
      <c r="G8" s="583"/>
      <c r="H8" s="585"/>
      <c r="I8" s="585"/>
    </row>
    <row r="9" spans="1:10" x14ac:dyDescent="0.25">
      <c r="A9" s="586" t="s">
        <v>179</v>
      </c>
      <c r="B9" s="587">
        <f>B11+B10</f>
        <v>2603.141437135997</v>
      </c>
      <c r="C9" s="587">
        <f>C11+C10</f>
        <v>2567.8495345360707</v>
      </c>
      <c r="D9" s="587">
        <f>D11+D10</f>
        <v>2442.4767133237447</v>
      </c>
      <c r="E9" s="587">
        <f>E11+E10</f>
        <v>1820.6920712266938</v>
      </c>
      <c r="F9" s="587">
        <f>F11+F10</f>
        <v>1892.0141869410345</v>
      </c>
      <c r="G9" s="588"/>
      <c r="H9" s="589">
        <f>(F9-B9)/B9*100</f>
        <v>-27.31804119630749</v>
      </c>
      <c r="I9" s="589">
        <f>(F9-E9)/E9*100</f>
        <v>3.9173079754385567</v>
      </c>
    </row>
    <row r="10" spans="1:10" x14ac:dyDescent="0.25">
      <c r="A10" s="9" t="s">
        <v>172</v>
      </c>
      <c r="B10" s="360">
        <v>1698.4080781605451</v>
      </c>
      <c r="C10" s="360">
        <v>1617.4573768460741</v>
      </c>
      <c r="D10" s="360">
        <v>1490.6096511192495</v>
      </c>
      <c r="E10" s="360">
        <v>1066.8391522844111</v>
      </c>
      <c r="F10" s="360">
        <v>1049.2497554014005</v>
      </c>
      <c r="H10" s="151">
        <f>(F10-B10)/B10*100</f>
        <v>-38.221575315528007</v>
      </c>
      <c r="I10" s="151">
        <f t="shared" ref="I10:I15" si="0">(F10-E10)/E10*100</f>
        <v>-1.6487393479463646</v>
      </c>
    </row>
    <row r="11" spans="1:10" x14ac:dyDescent="0.25">
      <c r="A11" s="241" t="s">
        <v>173</v>
      </c>
      <c r="B11" s="363">
        <v>904.73335897545212</v>
      </c>
      <c r="C11" s="363">
        <v>950.39215768999634</v>
      </c>
      <c r="D11" s="363">
        <v>951.86706220449491</v>
      </c>
      <c r="E11" s="363">
        <v>753.8529189422826</v>
      </c>
      <c r="F11" s="363">
        <v>842.76443153963396</v>
      </c>
      <c r="H11" s="364">
        <f t="shared" ref="H11:H15" si="1">(F11-B11)/B11*100</f>
        <v>-6.8494133460485731</v>
      </c>
      <c r="I11" s="364">
        <f t="shared" si="0"/>
        <v>11.794278481020077</v>
      </c>
    </row>
    <row r="12" spans="1:10" ht="4.5" customHeight="1" x14ac:dyDescent="0.25">
      <c r="A12" s="9"/>
      <c r="B12" s="360"/>
      <c r="C12" s="360"/>
      <c r="D12" s="360"/>
      <c r="E12" s="360"/>
      <c r="F12" s="360"/>
      <c r="H12" s="151"/>
      <c r="I12" s="151"/>
    </row>
    <row r="13" spans="1:10" x14ac:dyDescent="0.25">
      <c r="A13" s="586" t="s">
        <v>164</v>
      </c>
      <c r="B13" s="587">
        <f>+B15+B14</f>
        <v>3528.3503962580262</v>
      </c>
      <c r="C13" s="587">
        <f>+C15+C14</f>
        <v>3865.0080171801119</v>
      </c>
      <c r="D13" s="587">
        <f>+D15+D14</f>
        <v>4226.3480198180814</v>
      </c>
      <c r="E13" s="587">
        <f>+E15+E14</f>
        <v>5090.3691763426432</v>
      </c>
      <c r="F13" s="587">
        <f>+F15+F14</f>
        <v>5983.5675999048144</v>
      </c>
      <c r="G13" s="588"/>
      <c r="H13" s="589">
        <f>(F13-B13)/B13*100</f>
        <v>69.585413235903559</v>
      </c>
      <c r="I13" s="589">
        <f>(F13-E13)/E13*100</f>
        <v>17.546829957113669</v>
      </c>
    </row>
    <row r="14" spans="1:10" x14ac:dyDescent="0.25">
      <c r="A14" s="9" t="s">
        <v>180</v>
      </c>
      <c r="B14" s="360">
        <v>2173.9682274910724</v>
      </c>
      <c r="C14" s="360">
        <v>2420.0452964760675</v>
      </c>
      <c r="D14" s="360">
        <v>2729.254752328121</v>
      </c>
      <c r="E14" s="360">
        <v>3599.7248073169335</v>
      </c>
      <c r="F14" s="360">
        <v>4192.3924237657775</v>
      </c>
      <c r="H14" s="151">
        <f t="shared" si="1"/>
        <v>92.845156187223708</v>
      </c>
      <c r="I14" s="151">
        <f t="shared" si="0"/>
        <v>16.464247912622817</v>
      </c>
    </row>
    <row r="15" spans="1:10" x14ac:dyDescent="0.25">
      <c r="A15" s="168" t="s">
        <v>181</v>
      </c>
      <c r="B15" s="169">
        <v>1354.3821687669538</v>
      </c>
      <c r="C15" s="169">
        <v>1444.9627207040446</v>
      </c>
      <c r="D15" s="169">
        <v>1497.0932674899605</v>
      </c>
      <c r="E15" s="169">
        <v>1490.6443690257095</v>
      </c>
      <c r="F15" s="169">
        <v>1791.1751761390374</v>
      </c>
      <c r="H15" s="170">
        <f t="shared" si="1"/>
        <v>32.250351300013449</v>
      </c>
      <c r="I15" s="170">
        <f t="shared" si="0"/>
        <v>20.161133893374981</v>
      </c>
    </row>
    <row r="16" spans="1:10" ht="5.0999999999999996" customHeight="1" x14ac:dyDescent="0.25">
      <c r="A16" s="357"/>
      <c r="B16" s="358"/>
      <c r="C16" s="358"/>
      <c r="D16" s="358"/>
      <c r="E16" s="358"/>
      <c r="F16" s="358"/>
      <c r="H16" s="113"/>
      <c r="I16" s="113"/>
    </row>
    <row r="17" spans="1:9" x14ac:dyDescent="0.25">
      <c r="A17" s="9"/>
      <c r="B17" s="359"/>
      <c r="C17" s="359"/>
      <c r="D17" s="359"/>
      <c r="E17" s="359"/>
      <c r="F17" s="359"/>
      <c r="H17" s="15"/>
      <c r="I17" s="15"/>
    </row>
    <row r="18" spans="1:9" x14ac:dyDescent="0.25">
      <c r="A18" s="733" t="s">
        <v>301</v>
      </c>
      <c r="B18" s="474" t="s">
        <v>210</v>
      </c>
      <c r="C18" s="474" t="s">
        <v>211</v>
      </c>
      <c r="D18" s="474" t="s">
        <v>212</v>
      </c>
      <c r="E18" s="474" t="s">
        <v>213</v>
      </c>
      <c r="F18" s="474" t="s">
        <v>448</v>
      </c>
      <c r="H18" s="97" t="s">
        <v>120</v>
      </c>
      <c r="I18" s="97" t="s">
        <v>120</v>
      </c>
    </row>
    <row r="19" spans="1:9" x14ac:dyDescent="0.25">
      <c r="A19" s="734"/>
      <c r="B19" s="474" t="s">
        <v>454</v>
      </c>
      <c r="C19" s="474" t="s">
        <v>455</v>
      </c>
      <c r="D19" s="474" t="s">
        <v>456</v>
      </c>
      <c r="E19" s="474" t="s">
        <v>457</v>
      </c>
      <c r="F19" s="474" t="s">
        <v>458</v>
      </c>
      <c r="H19" s="103" t="s">
        <v>119</v>
      </c>
      <c r="I19" s="103" t="s">
        <v>118</v>
      </c>
    </row>
    <row r="20" spans="1:9" x14ac:dyDescent="0.25">
      <c r="B20" s="97" t="s">
        <v>115</v>
      </c>
      <c r="C20" s="98"/>
      <c r="D20" s="97"/>
      <c r="E20" s="97" t="s">
        <v>116</v>
      </c>
      <c r="F20" s="97" t="s">
        <v>117</v>
      </c>
      <c r="H20" s="15"/>
      <c r="I20" s="15"/>
    </row>
    <row r="21" spans="1:9" x14ac:dyDescent="0.25">
      <c r="B21" s="178"/>
      <c r="C21" s="194"/>
      <c r="D21" s="178"/>
      <c r="E21" s="178"/>
      <c r="F21" s="178"/>
      <c r="H21" s="15"/>
      <c r="I21" s="15"/>
    </row>
    <row r="22" spans="1:9" x14ac:dyDescent="0.25">
      <c r="A22" s="76" t="s">
        <v>182</v>
      </c>
      <c r="B22" s="77">
        <f>+B28+B24</f>
        <v>1690.324387126996</v>
      </c>
      <c r="C22" s="77">
        <f>+C28+C24</f>
        <v>1774.2235726137342</v>
      </c>
      <c r="D22" s="77">
        <f>+D28+D24</f>
        <v>1831.3655078136726</v>
      </c>
      <c r="E22" s="77">
        <f>+E28+E24</f>
        <v>2179.9301337883812</v>
      </c>
      <c r="F22" s="77">
        <f>+F28+F24</f>
        <v>2229.249282516289</v>
      </c>
      <c r="H22" s="73">
        <f>(F22-B22)/B22*100</f>
        <v>31.882927294523078</v>
      </c>
      <c r="I22" s="73">
        <f>(F22-E22)/E22*100</f>
        <v>2.2624187795504578</v>
      </c>
    </row>
    <row r="23" spans="1:9" ht="4.5" customHeight="1" x14ac:dyDescent="0.25">
      <c r="A23" s="357"/>
      <c r="B23" s="361"/>
      <c r="C23" s="361"/>
      <c r="D23" s="361"/>
      <c r="E23" s="361"/>
      <c r="F23" s="361"/>
      <c r="H23" s="362"/>
      <c r="I23" s="362"/>
    </row>
    <row r="24" spans="1:9" x14ac:dyDescent="0.25">
      <c r="A24" s="586" t="s">
        <v>179</v>
      </c>
      <c r="B24" s="587">
        <f>B26+B25</f>
        <v>703.48688974171864</v>
      </c>
      <c r="C24" s="587">
        <f>C26+C25</f>
        <v>688.18971011275744</v>
      </c>
      <c r="D24" s="587">
        <f>D26+D25</f>
        <v>612.18797650246142</v>
      </c>
      <c r="E24" s="587">
        <f>E26+E25</f>
        <v>499.93682821315139</v>
      </c>
      <c r="F24" s="587">
        <f>F26+F25</f>
        <v>512.21493342000008</v>
      </c>
      <c r="G24" s="588"/>
      <c r="H24" s="589">
        <f>(F24-B24)/B24*100</f>
        <v>-27.189128768546496</v>
      </c>
      <c r="I24" s="589">
        <f>(F24-E24)/E24*100</f>
        <v>2.4559313325110432</v>
      </c>
    </row>
    <row r="25" spans="1:9" x14ac:dyDescent="0.25">
      <c r="A25" s="9" t="s">
        <v>172</v>
      </c>
      <c r="B25" s="360">
        <v>461.20316439730101</v>
      </c>
      <c r="C25" s="360">
        <v>440.01266684884223</v>
      </c>
      <c r="D25" s="360">
        <v>383.39603035813127</v>
      </c>
      <c r="E25" s="360">
        <v>307.36119600814135</v>
      </c>
      <c r="F25" s="360">
        <v>297.51826155924721</v>
      </c>
      <c r="H25" s="151">
        <f t="shared" ref="H25:H30" si="2">(F25-B25)/B25*100</f>
        <v>-35.490845569534798</v>
      </c>
      <c r="I25" s="151">
        <f t="shared" ref="I25:I30" si="3">(F25-E25)/E25*100</f>
        <v>-3.2023998399047819</v>
      </c>
    </row>
    <row r="26" spans="1:9" x14ac:dyDescent="0.25">
      <c r="A26" s="241" t="s">
        <v>173</v>
      </c>
      <c r="B26" s="363">
        <v>242.28372534441766</v>
      </c>
      <c r="C26" s="363">
        <v>248.17704326391521</v>
      </c>
      <c r="D26" s="363">
        <v>228.7919461443301</v>
      </c>
      <c r="E26" s="363">
        <v>192.57563220501004</v>
      </c>
      <c r="F26" s="363">
        <v>214.69667186075282</v>
      </c>
      <c r="H26" s="364">
        <f t="shared" si="2"/>
        <v>-11.386259413193585</v>
      </c>
      <c r="I26" s="364">
        <f t="shared" si="3"/>
        <v>11.4869360170104</v>
      </c>
    </row>
    <row r="27" spans="1:9" ht="4.5" customHeight="1" x14ac:dyDescent="0.25"/>
    <row r="28" spans="1:9" x14ac:dyDescent="0.25">
      <c r="A28" s="586" t="s">
        <v>164</v>
      </c>
      <c r="B28" s="587">
        <f>+B30+B29</f>
        <v>986.83749738527752</v>
      </c>
      <c r="C28" s="587">
        <f>+C30+C29</f>
        <v>1086.0338625009767</v>
      </c>
      <c r="D28" s="587">
        <f>+D30+D29</f>
        <v>1219.1775313112112</v>
      </c>
      <c r="E28" s="587">
        <f>+E30+E29</f>
        <v>1679.9933055752297</v>
      </c>
      <c r="F28" s="587">
        <f>+F30+F29</f>
        <v>1717.0343490962891</v>
      </c>
      <c r="G28" s="588"/>
      <c r="H28" s="589">
        <f>(F28-B28)/B28*100</f>
        <v>73.993626473025159</v>
      </c>
      <c r="I28" s="589">
        <f>(F28-E28)/E28*100</f>
        <v>2.2048328048769581</v>
      </c>
    </row>
    <row r="29" spans="1:9" x14ac:dyDescent="0.25">
      <c r="A29" s="9" t="s">
        <v>180</v>
      </c>
      <c r="B29" s="360">
        <v>619.24993192480133</v>
      </c>
      <c r="C29" s="360">
        <v>694.8992010714768</v>
      </c>
      <c r="D29" s="360">
        <v>809.13287456040166</v>
      </c>
      <c r="E29" s="360">
        <v>1216.8427431813366</v>
      </c>
      <c r="F29" s="360">
        <v>1209.5381685893967</v>
      </c>
      <c r="H29" s="151">
        <f t="shared" si="2"/>
        <v>95.323100776097803</v>
      </c>
      <c r="I29" s="151">
        <f t="shared" si="3"/>
        <v>-0.60028911976272603</v>
      </c>
    </row>
    <row r="30" spans="1:9" x14ac:dyDescent="0.25">
      <c r="A30" s="241" t="s">
        <v>183</v>
      </c>
      <c r="B30" s="363">
        <v>367.58756546047618</v>
      </c>
      <c r="C30" s="363">
        <v>391.13466142950006</v>
      </c>
      <c r="D30" s="363">
        <v>410.04465675080962</v>
      </c>
      <c r="E30" s="363">
        <v>463.1505623938931</v>
      </c>
      <c r="F30" s="363">
        <v>507.49618050689241</v>
      </c>
      <c r="H30" s="364">
        <f t="shared" si="2"/>
        <v>38.061302446711707</v>
      </c>
      <c r="I30" s="364">
        <f t="shared" si="3"/>
        <v>9.5747736726885257</v>
      </c>
    </row>
  </sheetData>
  <mergeCells count="2">
    <mergeCell ref="A4:A5"/>
    <mergeCell ref="A18:A19"/>
  </mergeCells>
  <phoneticPr fontId="24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I34"/>
  <sheetViews>
    <sheetView showGridLines="0" zoomScale="80" zoomScaleNormal="80" workbookViewId="0">
      <selection activeCell="F16" sqref="F16"/>
    </sheetView>
  </sheetViews>
  <sheetFormatPr defaultColWidth="9.140625" defaultRowHeight="15.75" x14ac:dyDescent="0.25"/>
  <cols>
    <col min="1" max="1" width="61.85546875" style="40" customWidth="1"/>
    <col min="2" max="3" width="13.42578125" style="40" customWidth="1"/>
    <col min="4" max="4" width="1.85546875" style="9" customWidth="1"/>
    <col min="5" max="5" width="12.7109375" style="40" customWidth="1"/>
    <col min="6" max="6" width="35.140625" style="40" customWidth="1"/>
    <col min="7" max="8" width="13.42578125" style="40" customWidth="1"/>
    <col min="9" max="16384" width="9.140625" style="40"/>
  </cols>
  <sheetData>
    <row r="1" spans="1:9" ht="21" x14ac:dyDescent="0.35">
      <c r="A1" s="286" t="str">
        <f>+'Indice-Index'!A27</f>
        <v>3.5   Andamento dei volumi - Volumes trend</v>
      </c>
      <c r="B1" s="133"/>
      <c r="C1" s="133"/>
      <c r="D1" s="133"/>
      <c r="E1" s="133"/>
      <c r="F1" s="12"/>
      <c r="G1" s="12"/>
      <c r="H1" s="12"/>
      <c r="I1" s="12"/>
    </row>
    <row r="4" spans="1:9" x14ac:dyDescent="0.25">
      <c r="B4" s="75">
        <f>+'3.1'!B4</f>
        <v>2020</v>
      </c>
      <c r="C4" s="75">
        <f>+'3.1'!C4</f>
        <v>2021</v>
      </c>
      <c r="D4" s="185"/>
      <c r="E4" s="731" t="s">
        <v>203</v>
      </c>
    </row>
    <row r="5" spans="1:9" x14ac:dyDescent="0.25">
      <c r="A5" s="5"/>
      <c r="B5" s="21"/>
      <c r="C5" s="21"/>
      <c r="D5" s="181"/>
      <c r="E5" s="732"/>
    </row>
    <row r="6" spans="1:9" x14ac:dyDescent="0.25">
      <c r="A6" s="366" t="s">
        <v>83</v>
      </c>
      <c r="B6" s="75"/>
      <c r="C6" s="10"/>
      <c r="D6" s="182"/>
      <c r="E6" s="15"/>
    </row>
    <row r="7" spans="1:9" x14ac:dyDescent="0.25">
      <c r="A7" s="167" t="s">
        <v>172</v>
      </c>
      <c r="B7" s="188">
        <v>817.31698917296478</v>
      </c>
      <c r="C7" s="188">
        <v>775.41875865055886</v>
      </c>
      <c r="D7" s="183"/>
      <c r="E7" s="113">
        <f t="shared" ref="E7:E12" si="0">(C7-B7)/B7*100</f>
        <v>-5.1263134227519656</v>
      </c>
    </row>
    <row r="8" spans="1:9" x14ac:dyDescent="0.25">
      <c r="A8" s="192" t="s">
        <v>173</v>
      </c>
      <c r="B8" s="193">
        <v>1499.0184232720846</v>
      </c>
      <c r="C8" s="193">
        <v>1528.0775523610876</v>
      </c>
      <c r="D8" s="183"/>
      <c r="E8" s="170">
        <f t="shared" si="0"/>
        <v>1.9385438256036984</v>
      </c>
    </row>
    <row r="9" spans="1:9" x14ac:dyDescent="0.25">
      <c r="A9" s="190" t="s">
        <v>179</v>
      </c>
      <c r="B9" s="191">
        <f>+B8+B7</f>
        <v>2316.3354124450493</v>
      </c>
      <c r="C9" s="191">
        <f>+C8+C7</f>
        <v>2303.4963110116464</v>
      </c>
      <c r="D9" s="184"/>
      <c r="E9" s="209">
        <f t="shared" si="0"/>
        <v>-0.55428507306937724</v>
      </c>
    </row>
    <row r="10" spans="1:9" ht="14.1" customHeight="1" x14ac:dyDescent="0.25">
      <c r="A10" s="167" t="s">
        <v>184</v>
      </c>
      <c r="B10" s="188">
        <v>716.28655802114497</v>
      </c>
      <c r="C10" s="188">
        <v>830.60895505215387</v>
      </c>
      <c r="D10" s="183"/>
      <c r="E10" s="113">
        <f t="shared" si="0"/>
        <v>15.960427534315683</v>
      </c>
    </row>
    <row r="11" spans="1:9" x14ac:dyDescent="0.25">
      <c r="A11" s="192" t="s">
        <v>185</v>
      </c>
      <c r="B11" s="193">
        <v>99.477864472668415</v>
      </c>
      <c r="C11" s="193">
        <v>118.57604569430998</v>
      </c>
      <c r="D11" s="183"/>
      <c r="E11" s="170">
        <f t="shared" si="0"/>
        <v>19.198423008858217</v>
      </c>
    </row>
    <row r="12" spans="1:9" x14ac:dyDescent="0.25">
      <c r="A12" s="190" t="s">
        <v>164</v>
      </c>
      <c r="B12" s="191">
        <f>+B11+B10</f>
        <v>815.76442249381341</v>
      </c>
      <c r="C12" s="191">
        <f>+C11+C10</f>
        <v>949.18500074646386</v>
      </c>
      <c r="D12" s="184"/>
      <c r="E12" s="209">
        <f t="shared" si="0"/>
        <v>16.355282796567693</v>
      </c>
    </row>
    <row r="13" spans="1:9" x14ac:dyDescent="0.25">
      <c r="A13" s="5"/>
      <c r="B13" s="36"/>
      <c r="C13" s="36"/>
      <c r="D13" s="171"/>
      <c r="E13" s="50"/>
    </row>
    <row r="14" spans="1:9" x14ac:dyDescent="0.25">
      <c r="A14" s="367" t="s">
        <v>186</v>
      </c>
      <c r="B14" s="75">
        <f>+C4</f>
        <v>2021</v>
      </c>
      <c r="D14" s="185"/>
    </row>
    <row r="15" spans="1:9" x14ac:dyDescent="0.25">
      <c r="A15" s="65" t="s">
        <v>194</v>
      </c>
      <c r="B15" s="172">
        <v>2.1414711341432393</v>
      </c>
      <c r="D15" s="179"/>
    </row>
    <row r="16" spans="1:9" x14ac:dyDescent="0.25">
      <c r="A16" s="65" t="s">
        <v>197</v>
      </c>
      <c r="B16" s="173">
        <v>0.24811101989088896</v>
      </c>
      <c r="D16" s="179"/>
    </row>
    <row r="17" spans="1:5" x14ac:dyDescent="0.25">
      <c r="A17" s="65" t="s">
        <v>195</v>
      </c>
      <c r="B17" s="172">
        <v>26.68676366171514</v>
      </c>
      <c r="D17" s="179"/>
    </row>
    <row r="18" spans="1:5" x14ac:dyDescent="0.25">
      <c r="A18" s="65" t="s">
        <v>198</v>
      </c>
      <c r="B18" s="173">
        <v>65.424327139852238</v>
      </c>
      <c r="D18" s="179"/>
    </row>
    <row r="19" spans="1:5" x14ac:dyDescent="0.25">
      <c r="A19" s="65" t="s">
        <v>81</v>
      </c>
      <c r="B19" s="172">
        <v>3.2505891608134156</v>
      </c>
      <c r="D19" s="179"/>
    </row>
    <row r="20" spans="1:5" x14ac:dyDescent="0.25">
      <c r="A20" s="65" t="s">
        <v>196</v>
      </c>
      <c r="B20" s="172">
        <v>2.2487378835850822</v>
      </c>
      <c r="D20" s="179"/>
    </row>
    <row r="21" spans="1:5" x14ac:dyDescent="0.25">
      <c r="A21" s="76" t="s">
        <v>84</v>
      </c>
      <c r="B21" s="79">
        <f>SUM(B15:B20)</f>
        <v>100.00000000000001</v>
      </c>
      <c r="D21" s="180"/>
    </row>
    <row r="22" spans="1:5" x14ac:dyDescent="0.25">
      <c r="A22" s="49"/>
      <c r="B22" s="70"/>
      <c r="D22" s="186"/>
      <c r="E22" s="50"/>
    </row>
    <row r="23" spans="1:5" x14ac:dyDescent="0.25">
      <c r="A23" s="367" t="s">
        <v>163</v>
      </c>
      <c r="B23" s="75">
        <f>B14</f>
        <v>2021</v>
      </c>
      <c r="D23" s="179"/>
      <c r="E23" s="50"/>
    </row>
    <row r="24" spans="1:5" x14ac:dyDescent="0.25">
      <c r="A24" s="61" t="s">
        <v>175</v>
      </c>
      <c r="B24" s="172">
        <v>0.36354583813654295</v>
      </c>
      <c r="D24" s="179"/>
      <c r="E24" s="50"/>
    </row>
    <row r="25" spans="1:5" x14ac:dyDescent="0.25">
      <c r="A25" s="61" t="s">
        <v>176</v>
      </c>
      <c r="B25" s="172">
        <v>87.144047981713257</v>
      </c>
      <c r="D25" s="179"/>
      <c r="E25" s="50"/>
    </row>
    <row r="26" spans="1:5" x14ac:dyDescent="0.25">
      <c r="A26" s="61" t="s">
        <v>177</v>
      </c>
      <c r="B26" s="172">
        <v>7.3563820783184797E-2</v>
      </c>
      <c r="D26" s="179"/>
    </row>
    <row r="27" spans="1:5" x14ac:dyDescent="0.25">
      <c r="A27" s="61" t="s">
        <v>178</v>
      </c>
      <c r="B27" s="172">
        <v>12.418842359367018</v>
      </c>
      <c r="D27" s="180"/>
    </row>
    <row r="28" spans="1:5" x14ac:dyDescent="0.25">
      <c r="A28" s="76" t="s">
        <v>84</v>
      </c>
      <c r="B28" s="79">
        <f>+B26+B25+B24+B27</f>
        <v>100</v>
      </c>
    </row>
    <row r="30" spans="1:5" x14ac:dyDescent="0.25">
      <c r="A30" s="366" t="s">
        <v>299</v>
      </c>
      <c r="B30" s="368"/>
      <c r="C30" s="368"/>
      <c r="D30" s="40"/>
      <c r="E30" s="17" t="str">
        <f>+'3.1'!E31</f>
        <v>2021 vs 2020</v>
      </c>
    </row>
    <row r="31" spans="1:5" x14ac:dyDescent="0.25">
      <c r="A31" s="355" t="s">
        <v>298</v>
      </c>
      <c r="B31" s="355"/>
      <c r="C31" s="355"/>
      <c r="D31" s="40"/>
      <c r="E31" s="365">
        <v>0.58835486500562373</v>
      </c>
    </row>
    <row r="32" spans="1:5" x14ac:dyDescent="0.25">
      <c r="A32" s="9" t="s">
        <v>297</v>
      </c>
      <c r="B32" s="9"/>
      <c r="C32" s="9"/>
      <c r="D32" s="40"/>
      <c r="E32" s="163">
        <v>-7.1101340235086186</v>
      </c>
    </row>
    <row r="33" spans="1:5" x14ac:dyDescent="0.25">
      <c r="A33" s="192" t="s">
        <v>81</v>
      </c>
      <c r="B33" s="192"/>
      <c r="C33" s="192"/>
      <c r="D33" s="40"/>
      <c r="E33" s="401">
        <v>-21.694354577554851</v>
      </c>
    </row>
    <row r="34" spans="1:5" x14ac:dyDescent="0.25">
      <c r="A34" s="117" t="s">
        <v>196</v>
      </c>
      <c r="B34" s="117"/>
      <c r="C34" s="117"/>
      <c r="D34" s="40"/>
      <c r="E34" s="473">
        <v>-0.56030793542288415</v>
      </c>
    </row>
  </sheetData>
  <mergeCells count="1">
    <mergeCell ref="E4:E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6C58-9BFF-4AA4-B770-D45CC13F7FF0}">
  <sheetPr>
    <tabColor rgb="FFFFCC44"/>
  </sheetPr>
  <dimension ref="A1:O34"/>
  <sheetViews>
    <sheetView showGridLines="0" zoomScale="80" zoomScaleNormal="80" workbookViewId="0">
      <selection activeCell="H16" sqref="H16"/>
    </sheetView>
  </sheetViews>
  <sheetFormatPr defaultColWidth="9.140625" defaultRowHeight="15.75" x14ac:dyDescent="0.25"/>
  <cols>
    <col min="1" max="1" width="45.5703125" style="54" customWidth="1"/>
    <col min="2" max="13" width="10.42578125" style="54" customWidth="1"/>
    <col min="14" max="14" width="3.140625" style="54" customWidth="1"/>
    <col min="15" max="15" width="19.85546875" style="54" customWidth="1"/>
    <col min="16" max="16384" width="9.140625" style="54"/>
  </cols>
  <sheetData>
    <row r="1" spans="1:15" ht="23.25" x14ac:dyDescent="0.25">
      <c r="A1" s="287" t="str">
        <f>'Indice-Index'!A28</f>
        <v>3.6   Volumi da servizi di corrispondenza (SU / non SU - base mensile)  - Mail services volumes (US / not US - monthly basis)</v>
      </c>
      <c r="B1" s="274"/>
      <c r="C1" s="274"/>
      <c r="D1" s="274"/>
      <c r="E1" s="274"/>
      <c r="F1" s="274"/>
      <c r="G1" s="275"/>
      <c r="H1" s="275"/>
      <c r="I1" s="275"/>
      <c r="J1" s="275"/>
      <c r="K1" s="275"/>
      <c r="L1" s="275"/>
      <c r="M1" s="275"/>
      <c r="N1" s="276"/>
      <c r="O1" s="276"/>
    </row>
    <row r="2" spans="1:15" ht="15.75" customHeight="1" x14ac:dyDescent="0.25"/>
    <row r="3" spans="1:15" ht="15.75" customHeight="1" x14ac:dyDescent="0.25"/>
    <row r="4" spans="1:15" ht="15.75" customHeight="1" x14ac:dyDescent="0.25">
      <c r="A4" s="67"/>
      <c r="B4" s="263" t="str">
        <f>'3.2'!B4</f>
        <v>Gennaio</v>
      </c>
      <c r="C4" s="263" t="str">
        <f>'3.2'!C4</f>
        <v>Febbraio</v>
      </c>
      <c r="D4" s="263" t="str">
        <f>'3.2'!D4</f>
        <v>Marzo</v>
      </c>
      <c r="E4" s="263" t="str">
        <f>'3.2'!E4</f>
        <v>Aprile</v>
      </c>
      <c r="F4" s="263" t="str">
        <f>'3.2'!F4</f>
        <v>Maggio</v>
      </c>
      <c r="G4" s="263" t="str">
        <f>'3.2'!G4</f>
        <v>Giugno</v>
      </c>
      <c r="H4" s="263" t="str">
        <f>'3.2'!H4</f>
        <v>Luglio</v>
      </c>
      <c r="I4" s="263" t="str">
        <f>'3.2'!I4</f>
        <v>Agosto</v>
      </c>
      <c r="J4" s="263" t="str">
        <f>'3.2'!J4</f>
        <v>Settembre</v>
      </c>
      <c r="K4" s="263" t="str">
        <f>'3.2'!K4</f>
        <v>Ottobre</v>
      </c>
      <c r="L4" s="263" t="str">
        <f>'3.2'!L4</f>
        <v>Novembre</v>
      </c>
      <c r="M4" s="263" t="str">
        <f>'3.2'!M4</f>
        <v>Dicembre</v>
      </c>
      <c r="O4" s="263" t="str">
        <f>'3.2'!O4</f>
        <v>Gennaio-Dicembre</v>
      </c>
    </row>
    <row r="5" spans="1:15" ht="15.75" customHeight="1" x14ac:dyDescent="0.25">
      <c r="A5" s="67"/>
      <c r="B5" s="470" t="str">
        <f>'3.2'!B5</f>
        <v>January</v>
      </c>
      <c r="C5" s="470" t="str">
        <f>'3.2'!C5</f>
        <v>February</v>
      </c>
      <c r="D5" s="470" t="str">
        <f>'3.2'!D5</f>
        <v>March</v>
      </c>
      <c r="E5" s="470" t="str">
        <f>'3.2'!E5</f>
        <v>April</v>
      </c>
      <c r="F5" s="470" t="str">
        <f>'3.2'!F5</f>
        <v>May</v>
      </c>
      <c r="G5" s="470" t="str">
        <f>'3.2'!G5</f>
        <v>June</v>
      </c>
      <c r="H5" s="470" t="str">
        <f>'3.2'!H5</f>
        <v>July</v>
      </c>
      <c r="I5" s="470" t="str">
        <f>'3.2'!I5</f>
        <v>August</v>
      </c>
      <c r="J5" s="470" t="str">
        <f>'3.2'!J5</f>
        <v>September</v>
      </c>
      <c r="K5" s="470" t="str">
        <f>'3.2'!K5</f>
        <v>October</v>
      </c>
      <c r="L5" s="470" t="str">
        <f>'3.2'!L5</f>
        <v>November</v>
      </c>
      <c r="M5" s="470" t="str">
        <f>'3.2'!M5</f>
        <v>December</v>
      </c>
      <c r="N5" s="471"/>
      <c r="O5" s="470" t="str">
        <f>'3.2'!O5</f>
        <v>January-December</v>
      </c>
    </row>
    <row r="6" spans="1:15" ht="15.75" customHeight="1" x14ac:dyDescent="0.25">
      <c r="A6" s="67"/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O6" s="296"/>
    </row>
    <row r="7" spans="1:15" ht="15.75" customHeight="1" x14ac:dyDescent="0.25">
      <c r="A7" s="293" t="s">
        <v>285</v>
      </c>
      <c r="B7" s="233"/>
    </row>
    <row r="8" spans="1:15" ht="15.75" customHeight="1" x14ac:dyDescent="0.25">
      <c r="A8" s="572">
        <v>2021</v>
      </c>
      <c r="B8" s="313">
        <f>+B17+B26</f>
        <v>189.80313806383555</v>
      </c>
      <c r="C8" s="313">
        <f t="shared" ref="C8:G8" si="0">+C17+C26</f>
        <v>192.6207282003972</v>
      </c>
      <c r="D8" s="313">
        <f t="shared" si="0"/>
        <v>204.04601320306517</v>
      </c>
      <c r="E8" s="313">
        <f t="shared" si="0"/>
        <v>215.36492158063675</v>
      </c>
      <c r="F8" s="313">
        <f t="shared" si="0"/>
        <v>189.1559882519569</v>
      </c>
      <c r="G8" s="313">
        <f t="shared" si="0"/>
        <v>174.92007302337296</v>
      </c>
      <c r="H8" s="313">
        <f t="shared" ref="H8:J8" si="1">+H17+H26</f>
        <v>180.56212143398255</v>
      </c>
      <c r="I8" s="313">
        <f t="shared" si="1"/>
        <v>161.89867294560611</v>
      </c>
      <c r="J8" s="313">
        <f t="shared" si="1"/>
        <v>190.22894045322127</v>
      </c>
      <c r="K8" s="313">
        <f t="shared" ref="K8:M8" si="2">+K17+K26</f>
        <v>199.11353119051842</v>
      </c>
      <c r="L8" s="313">
        <f t="shared" si="2"/>
        <v>217.2230790568517</v>
      </c>
      <c r="M8" s="313">
        <f t="shared" si="2"/>
        <v>188.55910360820189</v>
      </c>
      <c r="N8" s="528"/>
      <c r="O8" s="574">
        <f>+B8+C8+D8+E8+F8+G8+H8+I8+J8+K8+L8+M8</f>
        <v>2303.4963110116464</v>
      </c>
    </row>
    <row r="9" spans="1:15" ht="15.75" customHeight="1" x14ac:dyDescent="0.25">
      <c r="A9" s="572">
        <v>2020</v>
      </c>
      <c r="B9" s="313">
        <f>+B18+B27</f>
        <v>240.77870384314372</v>
      </c>
      <c r="C9" s="313">
        <f t="shared" ref="C9:G10" si="3">+C18+C27</f>
        <v>222.80142164845927</v>
      </c>
      <c r="D9" s="313">
        <f t="shared" si="3"/>
        <v>160.47350407112182</v>
      </c>
      <c r="E9" s="313">
        <f t="shared" si="3"/>
        <v>181.11197859974817</v>
      </c>
      <c r="F9" s="313">
        <f t="shared" si="3"/>
        <v>176.53874099773282</v>
      </c>
      <c r="G9" s="313">
        <f t="shared" si="3"/>
        <v>177.26646277312375</v>
      </c>
      <c r="H9" s="313">
        <f t="shared" ref="H9:J9" si="4">+H18+H27</f>
        <v>199.79875054331626</v>
      </c>
      <c r="I9" s="313">
        <f t="shared" si="4"/>
        <v>156.05835910618742</v>
      </c>
      <c r="J9" s="313">
        <f t="shared" si="4"/>
        <v>189.0245129830563</v>
      </c>
      <c r="K9" s="313">
        <f t="shared" ref="K9:M9" si="5">+K18+K27</f>
        <v>213.49521227666565</v>
      </c>
      <c r="L9" s="313">
        <f t="shared" si="5"/>
        <v>204.63833715008508</v>
      </c>
      <c r="M9" s="313">
        <f t="shared" si="5"/>
        <v>194.3494284524092</v>
      </c>
      <c r="N9" s="528"/>
      <c r="O9" s="574">
        <f t="shared" ref="O9:O10" si="6">+B9+C9+D9+E9+F9+G9+H9+I9+J9+K9+L9+M9</f>
        <v>2316.3354124450489</v>
      </c>
    </row>
    <row r="10" spans="1:15" ht="15.75" customHeight="1" x14ac:dyDescent="0.25">
      <c r="A10" s="572">
        <v>2019</v>
      </c>
      <c r="B10" s="313">
        <f>+B19+B28</f>
        <v>270.76848346693993</v>
      </c>
      <c r="C10" s="313">
        <f t="shared" si="3"/>
        <v>239.62957676854876</v>
      </c>
      <c r="D10" s="313">
        <f t="shared" si="3"/>
        <v>260.97992551434106</v>
      </c>
      <c r="E10" s="313">
        <f t="shared" si="3"/>
        <v>263.29366522627805</v>
      </c>
      <c r="F10" s="313">
        <f t="shared" si="3"/>
        <v>273.01034678215655</v>
      </c>
      <c r="G10" s="313">
        <f t="shared" si="3"/>
        <v>223.34121245454264</v>
      </c>
      <c r="H10" s="313">
        <f t="shared" ref="H10:J10" si="7">+H19+H28</f>
        <v>241.774071016128</v>
      </c>
      <c r="I10" s="313">
        <f t="shared" si="7"/>
        <v>186.70404214618878</v>
      </c>
      <c r="J10" s="313">
        <f t="shared" si="7"/>
        <v>210.45058591768009</v>
      </c>
      <c r="K10" s="313">
        <f t="shared" ref="K10:M10" si="8">+K19+K28</f>
        <v>268.05543475982449</v>
      </c>
      <c r="L10" s="313">
        <f t="shared" si="8"/>
        <v>247.76692231292043</v>
      </c>
      <c r="M10" s="313">
        <f t="shared" si="8"/>
        <v>188.88194835937418</v>
      </c>
      <c r="N10" s="528"/>
      <c r="O10" s="574">
        <f t="shared" si="6"/>
        <v>2874.6562147249233</v>
      </c>
    </row>
    <row r="11" spans="1:15" ht="15.75" customHeight="1" x14ac:dyDescent="0.25">
      <c r="A11" s="312" t="s">
        <v>286</v>
      </c>
      <c r="B11" s="527"/>
      <c r="C11" s="527"/>
      <c r="D11" s="527"/>
      <c r="E11" s="527"/>
      <c r="F11" s="527"/>
      <c r="G11" s="527"/>
      <c r="H11" s="527"/>
      <c r="I11" s="527"/>
      <c r="J11" s="527"/>
      <c r="K11" s="527"/>
      <c r="L11" s="527"/>
      <c r="M11" s="527"/>
      <c r="N11" s="528"/>
      <c r="O11" s="528"/>
    </row>
    <row r="12" spans="1:15" ht="15.75" customHeight="1" x14ac:dyDescent="0.25">
      <c r="A12" s="558" t="s">
        <v>292</v>
      </c>
      <c r="B12" s="531">
        <f>(B9-B10)/B10*100</f>
        <v>-11.075801452150127</v>
      </c>
      <c r="C12" s="531">
        <f t="shared" ref="C12:G12" si="9">(C9-C10)/C10*100</f>
        <v>-7.0225701463986292</v>
      </c>
      <c r="D12" s="531">
        <f t="shared" si="9"/>
        <v>-38.51116948751536</v>
      </c>
      <c r="E12" s="531">
        <f t="shared" si="9"/>
        <v>-31.212937294143352</v>
      </c>
      <c r="F12" s="531">
        <f t="shared" si="9"/>
        <v>-35.336245282088683</v>
      </c>
      <c r="G12" s="531">
        <f t="shared" si="9"/>
        <v>-20.629757121425424</v>
      </c>
      <c r="H12" s="531">
        <f t="shared" ref="H12:J12" si="10">(H9-H10)/H10*100</f>
        <v>-17.361382176507963</v>
      </c>
      <c r="I12" s="531">
        <f t="shared" si="10"/>
        <v>-16.414043685249123</v>
      </c>
      <c r="J12" s="531">
        <f t="shared" si="10"/>
        <v>-10.181046938498341</v>
      </c>
      <c r="K12" s="531">
        <f t="shared" ref="K12:M12" si="11">(K9-K10)/K10*100</f>
        <v>-20.354081808505153</v>
      </c>
      <c r="L12" s="531">
        <f t="shared" si="11"/>
        <v>-17.406918066474404</v>
      </c>
      <c r="M12" s="531">
        <f t="shared" si="11"/>
        <v>2.8946546456797342</v>
      </c>
      <c r="N12" s="528"/>
      <c r="O12" s="531">
        <f>(O9-O10)/O10*100</f>
        <v>-19.422176447394783</v>
      </c>
    </row>
    <row r="13" spans="1:15" ht="15.75" customHeight="1" x14ac:dyDescent="0.25">
      <c r="A13" s="558" t="s">
        <v>289</v>
      </c>
      <c r="B13" s="531">
        <f t="shared" ref="B13:F13" si="12">(B8-B9)/B9*100</f>
        <v>-21.171127249076154</v>
      </c>
      <c r="C13" s="531">
        <f t="shared" si="12"/>
        <v>-13.546005777145265</v>
      </c>
      <c r="D13" s="531">
        <f t="shared" si="12"/>
        <v>27.152463195813326</v>
      </c>
      <c r="E13" s="531">
        <f t="shared" si="12"/>
        <v>18.912577315819906</v>
      </c>
      <c r="F13" s="531">
        <f t="shared" si="12"/>
        <v>7.1470132747724309</v>
      </c>
      <c r="G13" s="531">
        <f>(G8-G9)/G9*100</f>
        <v>-1.3236512496748101</v>
      </c>
      <c r="H13" s="531">
        <f t="shared" ref="H13:J13" si="13">(H8-H9)/H9*100</f>
        <v>-9.6280027062347493</v>
      </c>
      <c r="I13" s="531">
        <f t="shared" si="13"/>
        <v>3.7423909061127163</v>
      </c>
      <c r="J13" s="531">
        <f t="shared" si="13"/>
        <v>0.6371805704760285</v>
      </c>
      <c r="K13" s="531">
        <f t="shared" ref="K13:M13" si="14">(K8-K9)/K9*100</f>
        <v>-6.736301452751178</v>
      </c>
      <c r="L13" s="531">
        <f t="shared" si="14"/>
        <v>6.1497479319023052</v>
      </c>
      <c r="M13" s="531">
        <f t="shared" si="14"/>
        <v>-2.9793372125224415</v>
      </c>
      <c r="N13" s="528"/>
      <c r="O13" s="531">
        <f>(O8-O9)/O9*100</f>
        <v>-0.5542850730693577</v>
      </c>
    </row>
    <row r="14" spans="1:15" ht="15.75" customHeight="1" x14ac:dyDescent="0.25">
      <c r="A14" s="558" t="s">
        <v>290</v>
      </c>
      <c r="B14" s="531">
        <f t="shared" ref="B14:F14" si="15">(B8-B10)/B10*100</f>
        <v>-29.90205668193655</v>
      </c>
      <c r="C14" s="531">
        <f t="shared" si="15"/>
        <v>-19.617298165808659</v>
      </c>
      <c r="D14" s="531">
        <f t="shared" si="15"/>
        <v>-21.815437413076939</v>
      </c>
      <c r="E14" s="531">
        <f t="shared" si="15"/>
        <v>-18.203530876616689</v>
      </c>
      <c r="F14" s="531">
        <f t="shared" si="15"/>
        <v>-30.714718148433274</v>
      </c>
      <c r="G14" s="531">
        <f>(G8-G10)/G10*100</f>
        <v>-21.680342333157608</v>
      </c>
      <c r="H14" s="531">
        <f t="shared" ref="H14:J14" si="16">(H8-H10)/H10*100</f>
        <v>-25.317830536948765</v>
      </c>
      <c r="I14" s="531">
        <f t="shared" si="16"/>
        <v>-13.285930457338537</v>
      </c>
      <c r="J14" s="531">
        <f t="shared" si="16"/>
        <v>-9.6087380209854683</v>
      </c>
      <c r="K14" s="531">
        <f t="shared" ref="K14:M14" si="17">(K8-K10)/K10*100</f>
        <v>-25.719270952695837</v>
      </c>
      <c r="L14" s="531">
        <f t="shared" si="17"/>
        <v>-12.327651718373039</v>
      </c>
      <c r="M14" s="531">
        <f t="shared" si="17"/>
        <v>-0.17092408987545296</v>
      </c>
      <c r="N14" s="528"/>
      <c r="O14" s="531">
        <f>(O8-O10)/O10*100</f>
        <v>-19.86880729555104</v>
      </c>
    </row>
    <row r="15" spans="1:15" ht="15.75" customHeight="1" x14ac:dyDescent="0.25">
      <c r="B15" s="258"/>
      <c r="C15" s="258"/>
      <c r="D15" s="258"/>
      <c r="E15" s="258"/>
      <c r="F15" s="258"/>
      <c r="G15" s="258"/>
      <c r="H15" s="468"/>
      <c r="I15" s="468"/>
      <c r="J15" s="468"/>
      <c r="K15" s="523"/>
      <c r="L15" s="523"/>
      <c r="M15" s="523"/>
      <c r="O15" s="273"/>
    </row>
    <row r="16" spans="1:15" ht="15.75" customHeight="1" x14ac:dyDescent="0.25">
      <c r="A16" s="277" t="s">
        <v>281</v>
      </c>
      <c r="B16" s="233"/>
      <c r="O16" s="273"/>
    </row>
    <row r="17" spans="1:15" ht="15.75" customHeight="1" x14ac:dyDescent="0.25">
      <c r="A17" s="278">
        <v>2021</v>
      </c>
      <c r="B17" s="525">
        <v>60.576048333835516</v>
      </c>
      <c r="C17" s="525">
        <v>59.289692910890935</v>
      </c>
      <c r="D17" s="525">
        <v>74.810358745629415</v>
      </c>
      <c r="E17" s="525">
        <v>65.78426607608327</v>
      </c>
      <c r="F17" s="525">
        <v>60.90299377702722</v>
      </c>
      <c r="G17" s="525">
        <v>58.215434118607831</v>
      </c>
      <c r="H17" s="525">
        <v>55.552958499286234</v>
      </c>
      <c r="I17" s="525">
        <v>52.225774304256674</v>
      </c>
      <c r="J17" s="525">
        <v>65.976373103303288</v>
      </c>
      <c r="K17" s="525">
        <v>65.285318417009776</v>
      </c>
      <c r="L17" s="525">
        <v>78.483764631142449</v>
      </c>
      <c r="M17" s="525">
        <v>78.31577573348612</v>
      </c>
      <c r="O17" s="574">
        <f>+B17+C17+D17+E17+F17+G17+H17+I17+J17+K17+L17+M17</f>
        <v>775.41875865055874</v>
      </c>
    </row>
    <row r="18" spans="1:15" ht="15.75" customHeight="1" x14ac:dyDescent="0.25">
      <c r="A18" s="278">
        <v>2020</v>
      </c>
      <c r="B18" s="525">
        <v>78.138415483400095</v>
      </c>
      <c r="C18" s="525">
        <v>75.013880258715673</v>
      </c>
      <c r="D18" s="525">
        <v>60.14804202565157</v>
      </c>
      <c r="E18" s="525">
        <v>60.514897621865138</v>
      </c>
      <c r="F18" s="525">
        <v>66.338668580443667</v>
      </c>
      <c r="G18" s="525">
        <v>64.878923964406241</v>
      </c>
      <c r="H18" s="525">
        <v>63.964102143652319</v>
      </c>
      <c r="I18" s="525">
        <v>51.00821908391471</v>
      </c>
      <c r="J18" s="525">
        <v>65.448763646872379</v>
      </c>
      <c r="K18" s="525">
        <v>77.736404192541954</v>
      </c>
      <c r="L18" s="525">
        <v>79.157868739967</v>
      </c>
      <c r="M18" s="525">
        <v>74.968803431534113</v>
      </c>
      <c r="O18" s="574">
        <f t="shared" ref="O18:O19" si="18">+B18+C18+D18+E18+F18+G18+H18+I18+J18+K18+L18+M18</f>
        <v>817.3169891729649</v>
      </c>
    </row>
    <row r="19" spans="1:15" ht="15.75" customHeight="1" x14ac:dyDescent="0.25">
      <c r="A19" s="278">
        <v>2019</v>
      </c>
      <c r="B19" s="525">
        <v>90.821008702616709</v>
      </c>
      <c r="C19" s="525">
        <v>88.511807991336582</v>
      </c>
      <c r="D19" s="525">
        <v>101.34017270770033</v>
      </c>
      <c r="E19" s="525">
        <v>98.408724233434086</v>
      </c>
      <c r="F19" s="525">
        <v>108.1919289256798</v>
      </c>
      <c r="G19" s="525">
        <v>86.941804566260217</v>
      </c>
      <c r="H19" s="525">
        <v>82.641894517354913</v>
      </c>
      <c r="I19" s="525">
        <v>63.013900959760967</v>
      </c>
      <c r="J19" s="525">
        <v>61.056943433512892</v>
      </c>
      <c r="K19" s="525">
        <v>95.455049675706306</v>
      </c>
      <c r="L19" s="525">
        <v>95.283000774690535</v>
      </c>
      <c r="M19" s="525">
        <v>69.893063334320786</v>
      </c>
      <c r="O19" s="574">
        <f t="shared" si="18"/>
        <v>1041.559299822374</v>
      </c>
    </row>
    <row r="20" spans="1:15" ht="15.75" customHeight="1" x14ac:dyDescent="0.25">
      <c r="A20" s="312" t="s">
        <v>286</v>
      </c>
      <c r="B20" s="527"/>
      <c r="C20" s="527"/>
      <c r="D20" s="527"/>
      <c r="E20" s="527"/>
      <c r="F20" s="527"/>
      <c r="G20" s="527"/>
      <c r="H20" s="527"/>
      <c r="I20" s="527"/>
      <c r="J20" s="527"/>
      <c r="K20" s="527"/>
      <c r="L20" s="527"/>
      <c r="M20" s="527"/>
      <c r="N20" s="528"/>
      <c r="O20" s="528"/>
    </row>
    <row r="21" spans="1:15" ht="15.75" customHeight="1" x14ac:dyDescent="0.25">
      <c r="A21" s="558" t="s">
        <v>292</v>
      </c>
      <c r="B21" s="531">
        <f>(B18-B19)/B19*100</f>
        <v>-13.96438269117265</v>
      </c>
      <c r="C21" s="531">
        <f t="shared" ref="C21:G21" si="19">(C18-C19)/C19*100</f>
        <v>-15.249861051241965</v>
      </c>
      <c r="D21" s="531">
        <f t="shared" si="19"/>
        <v>-40.64738551498322</v>
      </c>
      <c r="E21" s="531">
        <f t="shared" si="19"/>
        <v>-38.506572366166928</v>
      </c>
      <c r="F21" s="531">
        <f t="shared" si="19"/>
        <v>-38.684272256562096</v>
      </c>
      <c r="G21" s="531">
        <f t="shared" si="19"/>
        <v>-25.376607619225776</v>
      </c>
      <c r="H21" s="531">
        <f t="shared" ref="H21:J21" si="20">(H18-H19)/H19*100</f>
        <v>-22.600876326449935</v>
      </c>
      <c r="I21" s="531">
        <f t="shared" si="20"/>
        <v>-19.052433975660023</v>
      </c>
      <c r="J21" s="531">
        <f t="shared" si="20"/>
        <v>7.1929906188997137</v>
      </c>
      <c r="K21" s="531">
        <f t="shared" ref="K21:M21" si="21">(K18-K19)/K19*100</f>
        <v>-18.562292454260611</v>
      </c>
      <c r="L21" s="531">
        <f t="shared" si="21"/>
        <v>-16.923409111404432</v>
      </c>
      <c r="M21" s="531">
        <f t="shared" si="21"/>
        <v>7.2621514282961748</v>
      </c>
      <c r="N21" s="528"/>
      <c r="O21" s="531">
        <f>(O18-O19)/O19*100</f>
        <v>-21.529480912671133</v>
      </c>
    </row>
    <row r="22" spans="1:15" ht="15.75" customHeight="1" x14ac:dyDescent="0.25">
      <c r="A22" s="558" t="s">
        <v>289</v>
      </c>
      <c r="B22" s="531">
        <f t="shared" ref="B22:F22" si="22">(B17-B18)/B18*100</f>
        <v>-22.47597041853961</v>
      </c>
      <c r="C22" s="531">
        <f t="shared" si="22"/>
        <v>-20.961703745484868</v>
      </c>
      <c r="D22" s="531">
        <f t="shared" si="22"/>
        <v>24.377047408666684</v>
      </c>
      <c r="E22" s="531">
        <f t="shared" si="22"/>
        <v>8.7075557611357706</v>
      </c>
      <c r="F22" s="531">
        <f t="shared" si="22"/>
        <v>-8.1938255918190954</v>
      </c>
      <c r="G22" s="531">
        <f>(G17-G18)/G18*100</f>
        <v>-10.270654071658342</v>
      </c>
      <c r="H22" s="531">
        <f t="shared" ref="H22:J22" si="23">(H17-H18)/H18*100</f>
        <v>-13.149787712920771</v>
      </c>
      <c r="I22" s="531">
        <f t="shared" si="23"/>
        <v>2.3869784952478699</v>
      </c>
      <c r="J22" s="531">
        <f t="shared" si="23"/>
        <v>0.80614121189151322</v>
      </c>
      <c r="K22" s="531">
        <f t="shared" ref="K22:M22" si="24">(K17-K18)/K18*100</f>
        <v>-16.017059066293598</v>
      </c>
      <c r="L22" s="531">
        <f t="shared" si="24"/>
        <v>-0.8515945660929527</v>
      </c>
      <c r="M22" s="531">
        <f t="shared" si="24"/>
        <v>4.4644867581602226</v>
      </c>
      <c r="N22" s="528"/>
      <c r="O22" s="531">
        <f>(O17-O18)/O18*100</f>
        <v>-5.1263134227519931</v>
      </c>
    </row>
    <row r="23" spans="1:15" ht="15.75" customHeight="1" x14ac:dyDescent="0.25">
      <c r="A23" s="558" t="s">
        <v>290</v>
      </c>
      <c r="B23" s="531">
        <f t="shared" ref="B23:F23" si="25">(B17-B19)/B19*100</f>
        <v>-33.301722586912632</v>
      </c>
      <c r="C23" s="531">
        <f t="shared" si="25"/>
        <v>-33.014934101567405</v>
      </c>
      <c r="D23" s="531">
        <f t="shared" si="25"/>
        <v>-26.178970543687509</v>
      </c>
      <c r="E23" s="531">
        <f t="shared" si="25"/>
        <v>-33.151997865517238</v>
      </c>
      <c r="F23" s="531">
        <f t="shared" si="25"/>
        <v>-43.708376048214035</v>
      </c>
      <c r="G23" s="531">
        <f>(G17-G19)/G19*100</f>
        <v>-33.040918107191345</v>
      </c>
      <c r="H23" s="531">
        <f t="shared" ref="H23:J23" si="26">(H17-H19)/H19*100</f>
        <v>-32.778696781182774</v>
      </c>
      <c r="I23" s="531">
        <f t="shared" si="26"/>
        <v>-17.120232982232459</v>
      </c>
      <c r="J23" s="531">
        <f t="shared" si="26"/>
        <v>8.0571174925376692</v>
      </c>
      <c r="K23" s="531">
        <f t="shared" ref="K23:M23" si="27">(K17-K19)/K19*100</f>
        <v>-31.60621817409713</v>
      </c>
      <c r="L23" s="531">
        <f t="shared" si="27"/>
        <v>-17.630884845106987</v>
      </c>
      <c r="M23" s="531">
        <f t="shared" si="27"/>
        <v>12.050855975330224</v>
      </c>
      <c r="N23" s="528"/>
      <c r="O23" s="531">
        <f>(O17-O19)/O19*100</f>
        <v>-25.552125665548036</v>
      </c>
    </row>
    <row r="24" spans="1:15" ht="15.75" customHeight="1" x14ac:dyDescent="0.25">
      <c r="A24" s="305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294"/>
      <c r="O24" s="301"/>
    </row>
    <row r="25" spans="1:15" ht="15.75" customHeight="1" x14ac:dyDescent="0.25">
      <c r="A25" s="277" t="s">
        <v>282</v>
      </c>
      <c r="B25" s="279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O25" s="273"/>
    </row>
    <row r="26" spans="1:15" ht="15.75" customHeight="1" x14ac:dyDescent="0.25">
      <c r="A26" s="278">
        <v>2021</v>
      </c>
      <c r="B26" s="525">
        <v>129.22708973000002</v>
      </c>
      <c r="C26" s="525">
        <v>133.33103528950627</v>
      </c>
      <c r="D26" s="525">
        <v>129.23565445743574</v>
      </c>
      <c r="E26" s="525">
        <v>149.58065550455348</v>
      </c>
      <c r="F26" s="525">
        <v>128.25299447492966</v>
      </c>
      <c r="G26" s="525">
        <v>116.70463890476513</v>
      </c>
      <c r="H26" s="525">
        <v>125.00916293469631</v>
      </c>
      <c r="I26" s="525">
        <v>109.67289864134945</v>
      </c>
      <c r="J26" s="525">
        <v>124.25256734991798</v>
      </c>
      <c r="K26" s="525">
        <v>133.82821277350865</v>
      </c>
      <c r="L26" s="525">
        <v>138.73931442570924</v>
      </c>
      <c r="M26" s="525">
        <v>110.24332787471577</v>
      </c>
      <c r="O26" s="574">
        <f>+B26+C26+D26+E26+F26+G26+H26+I26+J26+K26+L26+M26</f>
        <v>1528.0775523610876</v>
      </c>
    </row>
    <row r="27" spans="1:15" ht="15.75" customHeight="1" x14ac:dyDescent="0.25">
      <c r="A27" s="278">
        <v>2020</v>
      </c>
      <c r="B27" s="525">
        <v>162.64028835974361</v>
      </c>
      <c r="C27" s="525">
        <v>147.78754138974361</v>
      </c>
      <c r="D27" s="525">
        <v>100.32546204547025</v>
      </c>
      <c r="E27" s="525">
        <v>120.59708097788304</v>
      </c>
      <c r="F27" s="525">
        <v>110.20007241728916</v>
      </c>
      <c r="G27" s="525">
        <v>112.38753880871751</v>
      </c>
      <c r="H27" s="525">
        <v>135.83464839966393</v>
      </c>
      <c r="I27" s="525">
        <v>105.05014002227273</v>
      </c>
      <c r="J27" s="525">
        <v>123.57574933618393</v>
      </c>
      <c r="K27" s="525">
        <v>135.7588080841237</v>
      </c>
      <c r="L27" s="525">
        <v>125.48046841011808</v>
      </c>
      <c r="M27" s="525">
        <v>119.3806250208751</v>
      </c>
      <c r="O27" s="574">
        <f t="shared" ref="O27:O28" si="28">+B27+C27+D27+E27+F27+G27+H27+I27+J27+K27+L27+M27</f>
        <v>1499.0184232720846</v>
      </c>
    </row>
    <row r="28" spans="1:15" ht="15.75" customHeight="1" x14ac:dyDescent="0.25">
      <c r="A28" s="278">
        <v>2019</v>
      </c>
      <c r="B28" s="525">
        <v>179.94747476432323</v>
      </c>
      <c r="C28" s="525">
        <v>151.11776877721218</v>
      </c>
      <c r="D28" s="525">
        <v>159.63975280664073</v>
      </c>
      <c r="E28" s="525">
        <v>164.88494099284395</v>
      </c>
      <c r="F28" s="525">
        <v>164.81841785647674</v>
      </c>
      <c r="G28" s="525">
        <v>136.39940788828241</v>
      </c>
      <c r="H28" s="525">
        <v>159.13217649877311</v>
      </c>
      <c r="I28" s="525">
        <v>123.69014118642781</v>
      </c>
      <c r="J28" s="525">
        <v>149.3936424841672</v>
      </c>
      <c r="K28" s="525">
        <v>172.60038508411822</v>
      </c>
      <c r="L28" s="525">
        <v>152.48392153822991</v>
      </c>
      <c r="M28" s="525">
        <v>118.98888502505339</v>
      </c>
      <c r="O28" s="574">
        <f t="shared" si="28"/>
        <v>1833.0969149025489</v>
      </c>
    </row>
    <row r="29" spans="1:15" ht="15.75" customHeight="1" x14ac:dyDescent="0.25">
      <c r="A29" s="312" t="s">
        <v>286</v>
      </c>
      <c r="B29" s="527"/>
      <c r="C29" s="527"/>
      <c r="D29" s="527"/>
      <c r="E29" s="527"/>
      <c r="F29" s="527"/>
      <c r="G29" s="527"/>
      <c r="H29" s="527"/>
      <c r="I29" s="527"/>
      <c r="J29" s="527"/>
      <c r="K29" s="527"/>
      <c r="L29" s="527"/>
      <c r="M29" s="527"/>
      <c r="N29" s="528"/>
      <c r="O29" s="528"/>
    </row>
    <row r="30" spans="1:15" ht="15.75" customHeight="1" x14ac:dyDescent="0.25">
      <c r="A30" s="558" t="s">
        <v>292</v>
      </c>
      <c r="B30" s="531">
        <f>(B27-B28)/B28*100</f>
        <v>-9.6179101303015262</v>
      </c>
      <c r="C30" s="531">
        <f t="shared" ref="C30:G30" si="29">(C27-C28)/C28*100</f>
        <v>-2.2037298554733229</v>
      </c>
      <c r="D30" s="531">
        <f t="shared" si="29"/>
        <v>-37.155088076973712</v>
      </c>
      <c r="E30" s="531">
        <f t="shared" si="29"/>
        <v>-26.859857394061848</v>
      </c>
      <c r="F30" s="531">
        <f t="shared" si="29"/>
        <v>-33.138496382576022</v>
      </c>
      <c r="G30" s="531">
        <f t="shared" si="29"/>
        <v>-17.60408600837312</v>
      </c>
      <c r="H30" s="531">
        <f t="shared" ref="H30:J30" si="30">(H27-H28)/H28*100</f>
        <v>-14.640362880532079</v>
      </c>
      <c r="I30" s="531">
        <f t="shared" si="30"/>
        <v>-15.069916636331238</v>
      </c>
      <c r="J30" s="531">
        <f t="shared" si="30"/>
        <v>-17.281788380465695</v>
      </c>
      <c r="K30" s="531">
        <f t="shared" ref="K30:M30" si="31">(K27-K28)/K28*100</f>
        <v>-21.345014370645508</v>
      </c>
      <c r="L30" s="531">
        <f t="shared" si="31"/>
        <v>-17.709049489091004</v>
      </c>
      <c r="M30" s="531">
        <f t="shared" si="31"/>
        <v>0.32922402436095366</v>
      </c>
      <c r="N30" s="528"/>
      <c r="O30" s="531">
        <f>(O27-O28)/O28*100</f>
        <v>-18.224813369904368</v>
      </c>
    </row>
    <row r="31" spans="1:15" ht="15.75" customHeight="1" x14ac:dyDescent="0.25">
      <c r="A31" s="558" t="s">
        <v>289</v>
      </c>
      <c r="B31" s="531">
        <f t="shared" ref="B31:F31" si="32">(B26-B27)/B27*100</f>
        <v>-20.544232285076273</v>
      </c>
      <c r="C31" s="531">
        <f t="shared" si="32"/>
        <v>-9.7819518237418954</v>
      </c>
      <c r="D31" s="531">
        <f t="shared" si="32"/>
        <v>28.816405947736985</v>
      </c>
      <c r="E31" s="531">
        <f t="shared" si="32"/>
        <v>24.033396406987574</v>
      </c>
      <c r="F31" s="531">
        <f t="shared" si="32"/>
        <v>16.381951174478719</v>
      </c>
      <c r="G31" s="531">
        <f>(G26-G27)/G27*100</f>
        <v>3.8412622447363023</v>
      </c>
      <c r="H31" s="531">
        <f t="shared" ref="H31:J31" si="33">(H26-H27)/H27*100</f>
        <v>-7.9696053934015341</v>
      </c>
      <c r="I31" s="531">
        <f t="shared" si="33"/>
        <v>4.4005258994386898</v>
      </c>
      <c r="J31" s="531">
        <f t="shared" si="33"/>
        <v>0.5476948490053557</v>
      </c>
      <c r="K31" s="531">
        <f t="shared" ref="K31:M31" si="34">(K26-K27)/K27*100</f>
        <v>-1.4220773869926309</v>
      </c>
      <c r="L31" s="531">
        <f t="shared" si="34"/>
        <v>10.566462002880153</v>
      </c>
      <c r="M31" s="531">
        <f t="shared" si="34"/>
        <v>-7.6539196746218767</v>
      </c>
      <c r="N31" s="528"/>
      <c r="O31" s="531">
        <f>(O26-O27)/O27*100</f>
        <v>1.9385438256036984</v>
      </c>
    </row>
    <row r="32" spans="1:15" x14ac:dyDescent="0.25">
      <c r="A32" s="558" t="s">
        <v>290</v>
      </c>
      <c r="B32" s="531">
        <f t="shared" ref="B32:F32" si="35">(B26-B28)/B28*100</f>
        <v>-28.18621661723877</v>
      </c>
      <c r="C32" s="531">
        <f t="shared" si="35"/>
        <v>-11.770113886427401</v>
      </c>
      <c r="D32" s="531">
        <f t="shared" si="35"/>
        <v>-19.045443139736701</v>
      </c>
      <c r="E32" s="531">
        <f t="shared" si="35"/>
        <v>-9.2817969889407212</v>
      </c>
      <c r="F32" s="531">
        <f t="shared" si="35"/>
        <v>-22.185277505447303</v>
      </c>
      <c r="G32" s="531">
        <f>(G26-G28)/G28*100</f>
        <v>-14.439042873007358</v>
      </c>
      <c r="H32" s="531">
        <f t="shared" ref="H32:J32" si="36">(H26-H28)/H28*100</f>
        <v>-21.443189124193175</v>
      </c>
      <c r="I32" s="531">
        <f t="shared" si="36"/>
        <v>-11.332546321498125</v>
      </c>
      <c r="J32" s="531">
        <f t="shared" si="36"/>
        <v>-16.828744996236157</v>
      </c>
      <c r="K32" s="531">
        <f t="shared" ref="K32:M32" si="37">(K26-K28)/K28*100</f>
        <v>-22.463549135022859</v>
      </c>
      <c r="L32" s="531">
        <f t="shared" si="37"/>
        <v>-9.0138074715468921</v>
      </c>
      <c r="M32" s="531">
        <f t="shared" si="37"/>
        <v>-7.3498941926350687</v>
      </c>
      <c r="N32" s="528"/>
      <c r="O32" s="531">
        <f>(O26-O28)/O28*100</f>
        <v>-16.63956553861075</v>
      </c>
    </row>
    <row r="33" spans="2:5" x14ac:dyDescent="0.25">
      <c r="B33" s="280"/>
      <c r="E33" s="280"/>
    </row>
    <row r="34" spans="2:5" x14ac:dyDescent="0.25">
      <c r="B34" s="280"/>
      <c r="E34" s="280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EB87-01ED-4E0D-A47B-4E31D5A3371B}">
  <sheetPr>
    <tabColor rgb="FFFFCC44"/>
  </sheetPr>
  <dimension ref="A1:R32"/>
  <sheetViews>
    <sheetView showGridLines="0" zoomScale="80" zoomScaleNormal="80" workbookViewId="0"/>
  </sheetViews>
  <sheetFormatPr defaultColWidth="9.140625" defaultRowHeight="15.75" x14ac:dyDescent="0.25"/>
  <cols>
    <col min="1" max="1" width="46.85546875" style="54" customWidth="1"/>
    <col min="2" max="13" width="10.42578125" style="54" customWidth="1"/>
    <col min="14" max="14" width="3.140625" style="54" customWidth="1"/>
    <col min="15" max="15" width="18.85546875" style="54" customWidth="1"/>
    <col min="16" max="16384" width="9.140625" style="54"/>
  </cols>
  <sheetData>
    <row r="1" spans="1:18" ht="23.25" x14ac:dyDescent="0.25">
      <c r="A1" s="697" t="str">
        <f>'Indice-Index'!A29</f>
        <v>3.7   Volumi da servizi di consegna pacchi (Ita/Itz - base mensile)  - Parcel services volumes (dom./crossb. parcels - monthly basis)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6"/>
      <c r="O1" s="276"/>
      <c r="P1" s="276"/>
      <c r="Q1" s="276"/>
      <c r="R1" s="276"/>
    </row>
    <row r="2" spans="1:18" ht="15.75" customHeight="1" x14ac:dyDescent="0.25"/>
    <row r="3" spans="1:18" ht="15.75" customHeight="1" x14ac:dyDescent="0.25"/>
    <row r="4" spans="1:18" ht="15.75" customHeight="1" x14ac:dyDescent="0.25">
      <c r="A4" s="67"/>
      <c r="B4" s="263" t="str">
        <f>'3.6'!B4</f>
        <v>Gennaio</v>
      </c>
      <c r="C4" s="263" t="str">
        <f>'3.6'!C4</f>
        <v>Febbraio</v>
      </c>
      <c r="D4" s="263" t="str">
        <f>'3.6'!D4</f>
        <v>Marzo</v>
      </c>
      <c r="E4" s="263" t="str">
        <f>'3.6'!E4</f>
        <v>Aprile</v>
      </c>
      <c r="F4" s="263" t="str">
        <f>'3.6'!F4</f>
        <v>Maggio</v>
      </c>
      <c r="G4" s="263" t="str">
        <f>'3.6'!G4</f>
        <v>Giugno</v>
      </c>
      <c r="H4" s="263" t="str">
        <f>'3.6'!H4</f>
        <v>Luglio</v>
      </c>
      <c r="I4" s="263" t="str">
        <f>'3.6'!I4</f>
        <v>Agosto</v>
      </c>
      <c r="J4" s="263" t="str">
        <f>'3.6'!J4</f>
        <v>Settembre</v>
      </c>
      <c r="K4" s="263" t="str">
        <f>'3.6'!K4</f>
        <v>Ottobre</v>
      </c>
      <c r="L4" s="263" t="str">
        <f>'3.6'!L4</f>
        <v>Novembre</v>
      </c>
      <c r="M4" s="263" t="str">
        <f>'3.6'!M4</f>
        <v>Dicembre</v>
      </c>
      <c r="O4" s="263" t="str">
        <f>'3.6'!O4</f>
        <v>Gennaio-Dicembre</v>
      </c>
    </row>
    <row r="5" spans="1:18" ht="15.75" customHeight="1" x14ac:dyDescent="0.25">
      <c r="A5" s="67"/>
      <c r="B5" s="470" t="str">
        <f>'3.6'!B5</f>
        <v>January</v>
      </c>
      <c r="C5" s="470" t="str">
        <f>'3.6'!C5</f>
        <v>February</v>
      </c>
      <c r="D5" s="470" t="str">
        <f>'3.6'!D5</f>
        <v>March</v>
      </c>
      <c r="E5" s="470" t="str">
        <f>'3.6'!E5</f>
        <v>April</v>
      </c>
      <c r="F5" s="470" t="str">
        <f>'3.6'!F5</f>
        <v>May</v>
      </c>
      <c r="G5" s="470" t="str">
        <f>'3.6'!G5</f>
        <v>June</v>
      </c>
      <c r="H5" s="470" t="str">
        <f>'3.6'!H5</f>
        <v>July</v>
      </c>
      <c r="I5" s="470" t="str">
        <f>'3.6'!I5</f>
        <v>August</v>
      </c>
      <c r="J5" s="470" t="str">
        <f>'3.6'!J5</f>
        <v>September</v>
      </c>
      <c r="K5" s="470" t="str">
        <f>'3.6'!K5</f>
        <v>October</v>
      </c>
      <c r="L5" s="470" t="str">
        <f>'3.6'!L5</f>
        <v>November</v>
      </c>
      <c r="M5" s="470" t="str">
        <f>'3.6'!M5</f>
        <v>December</v>
      </c>
      <c r="O5" s="470" t="str">
        <f>'3.6'!O5</f>
        <v>January-December</v>
      </c>
    </row>
    <row r="6" spans="1:18" ht="15.75" customHeight="1" x14ac:dyDescent="0.25">
      <c r="B6" s="258"/>
      <c r="C6" s="258"/>
      <c r="D6" s="258"/>
      <c r="E6" s="258"/>
      <c r="F6" s="258"/>
      <c r="G6" s="258"/>
      <c r="H6" s="468"/>
      <c r="I6" s="468"/>
      <c r="J6" s="468"/>
      <c r="K6" s="523"/>
      <c r="L6" s="523"/>
      <c r="M6" s="523"/>
      <c r="O6" s="232"/>
    </row>
    <row r="7" spans="1:18" ht="15.75" customHeight="1" x14ac:dyDescent="0.25">
      <c r="A7" s="293" t="s">
        <v>287</v>
      </c>
      <c r="B7" s="233"/>
    </row>
    <row r="8" spans="1:18" ht="15.75" customHeight="1" x14ac:dyDescent="0.25">
      <c r="A8" s="572">
        <v>2021</v>
      </c>
      <c r="B8" s="313">
        <f>+B17+B26</f>
        <v>83.222323737579998</v>
      </c>
      <c r="C8" s="313">
        <f t="shared" ref="C8:G8" si="0">+C17+C26</f>
        <v>75.382207758790003</v>
      </c>
      <c r="D8" s="313">
        <f t="shared" si="0"/>
        <v>90.890064596027031</v>
      </c>
      <c r="E8" s="313">
        <f t="shared" si="0"/>
        <v>79.818791560162978</v>
      </c>
      <c r="F8" s="313">
        <f t="shared" si="0"/>
        <v>76.489887346809979</v>
      </c>
      <c r="G8" s="313">
        <f t="shared" si="0"/>
        <v>76.750740888696356</v>
      </c>
      <c r="H8" s="313">
        <f t="shared" ref="H8:J8" si="1">+H17+H26</f>
        <v>72.518841832327624</v>
      </c>
      <c r="I8" s="313">
        <f t="shared" si="1"/>
        <v>60.017885578664831</v>
      </c>
      <c r="J8" s="313">
        <f t="shared" si="1"/>
        <v>73.522667985502594</v>
      </c>
      <c r="K8" s="313">
        <f t="shared" ref="K8:M8" si="2">+K17+K26</f>
        <v>74.437409024399997</v>
      </c>
      <c r="L8" s="313">
        <f t="shared" si="2"/>
        <v>87.904911450912451</v>
      </c>
      <c r="M8" s="313">
        <f t="shared" si="2"/>
        <v>98.229268986590085</v>
      </c>
      <c r="N8" s="590"/>
      <c r="O8" s="574">
        <f>+B8+C8+D8+E8+F8+G8+H8+I8+J8+K8+L8+M8</f>
        <v>949.18500074646397</v>
      </c>
      <c r="P8" s="319"/>
    </row>
    <row r="9" spans="1:18" ht="15.75" customHeight="1" x14ac:dyDescent="0.25">
      <c r="A9" s="572">
        <v>2020</v>
      </c>
      <c r="B9" s="313">
        <f>+B18+B27</f>
        <v>56.22094961314</v>
      </c>
      <c r="C9" s="313">
        <f t="shared" ref="C9:G10" si="3">+C18+C27</f>
        <v>50.089334810570008</v>
      </c>
      <c r="D9" s="313">
        <f t="shared" si="3"/>
        <v>51.060687025458783</v>
      </c>
      <c r="E9" s="313">
        <f t="shared" si="3"/>
        <v>60.72465956345178</v>
      </c>
      <c r="F9" s="313">
        <f t="shared" si="3"/>
        <v>70.942927474397322</v>
      </c>
      <c r="G9" s="313">
        <f t="shared" si="3"/>
        <v>67.063581142474916</v>
      </c>
      <c r="H9" s="313">
        <f t="shared" ref="H9:J9" si="4">+H18+H27</f>
        <v>66.232687548420586</v>
      </c>
      <c r="I9" s="313">
        <f t="shared" si="4"/>
        <v>52.32342966205465</v>
      </c>
      <c r="J9" s="313">
        <f t="shared" si="4"/>
        <v>69.009869577086988</v>
      </c>
      <c r="K9" s="313">
        <f t="shared" ref="K9:M9" si="5">+K18+K27</f>
        <v>76.206321653460009</v>
      </c>
      <c r="L9" s="313">
        <f t="shared" si="5"/>
        <v>93.305780757947161</v>
      </c>
      <c r="M9" s="313">
        <f t="shared" si="5"/>
        <v>102.58419366535122</v>
      </c>
      <c r="N9" s="590"/>
      <c r="O9" s="574">
        <f t="shared" ref="O9:O10" si="6">+B9+C9+D9+E9+F9+G9+H9+I9+J9+K9+L9+M9</f>
        <v>815.7644224938133</v>
      </c>
      <c r="P9" s="319"/>
    </row>
    <row r="10" spans="1:18" ht="15.75" customHeight="1" x14ac:dyDescent="0.25">
      <c r="A10" s="572">
        <v>2019</v>
      </c>
      <c r="B10" s="313">
        <f>+B19+B28</f>
        <v>50.405200215098148</v>
      </c>
      <c r="C10" s="313">
        <f t="shared" si="3"/>
        <v>44.710459484428313</v>
      </c>
      <c r="D10" s="313">
        <f t="shared" si="3"/>
        <v>47.006001524170003</v>
      </c>
      <c r="E10" s="313">
        <f t="shared" si="3"/>
        <v>46.062282887335336</v>
      </c>
      <c r="F10" s="313">
        <f t="shared" si="3"/>
        <v>49.460793307279815</v>
      </c>
      <c r="G10" s="313">
        <f t="shared" si="3"/>
        <v>45.694324936671038</v>
      </c>
      <c r="H10" s="313">
        <f t="shared" ref="H10:J10" si="7">+H19+H28</f>
        <v>53.888677083864216</v>
      </c>
      <c r="I10" s="313">
        <f t="shared" si="7"/>
        <v>38.513494943784657</v>
      </c>
      <c r="J10" s="313">
        <f t="shared" si="7"/>
        <v>51.492284138877871</v>
      </c>
      <c r="K10" s="313">
        <f t="shared" ref="K10:M10" si="8">+K19+K28</f>
        <v>56.824975475144726</v>
      </c>
      <c r="L10" s="313">
        <f t="shared" si="8"/>
        <v>49.457795653308999</v>
      </c>
      <c r="M10" s="313">
        <f t="shared" si="8"/>
        <v>63.827335992334547</v>
      </c>
      <c r="N10" s="590"/>
      <c r="O10" s="574">
        <f t="shared" si="6"/>
        <v>597.34362564229752</v>
      </c>
      <c r="P10" s="319"/>
    </row>
    <row r="11" spans="1:18" ht="15.75" customHeight="1" x14ac:dyDescent="0.25">
      <c r="A11" s="312" t="s">
        <v>286</v>
      </c>
      <c r="B11" s="527"/>
      <c r="C11" s="527"/>
      <c r="D11" s="527"/>
      <c r="E11" s="527"/>
      <c r="F11" s="527"/>
      <c r="G11" s="527"/>
      <c r="H11" s="527"/>
      <c r="I11" s="527"/>
      <c r="J11" s="527"/>
      <c r="K11" s="527"/>
      <c r="L11" s="527"/>
      <c r="M11" s="527"/>
      <c r="N11" s="528"/>
      <c r="O11" s="528"/>
    </row>
    <row r="12" spans="1:18" ht="15.75" customHeight="1" x14ac:dyDescent="0.25">
      <c r="A12" s="558" t="s">
        <v>292</v>
      </c>
      <c r="B12" s="531">
        <f>(B9-B10)/B10*100</f>
        <v>11.537994836294349</v>
      </c>
      <c r="C12" s="531">
        <f t="shared" ref="C12:G12" si="9">(C9-C10)/C10*100</f>
        <v>12.030463091114154</v>
      </c>
      <c r="D12" s="531">
        <f t="shared" si="9"/>
        <v>8.6258889712282869</v>
      </c>
      <c r="E12" s="531">
        <f t="shared" si="9"/>
        <v>31.831632643956116</v>
      </c>
      <c r="F12" s="531">
        <f t="shared" si="9"/>
        <v>43.432651865605422</v>
      </c>
      <c r="G12" s="531">
        <f t="shared" si="9"/>
        <v>46.76566780540054</v>
      </c>
      <c r="H12" s="531">
        <f t="shared" ref="H12:J12" si="10">(H9-H10)/H10*100</f>
        <v>22.906501203111763</v>
      </c>
      <c r="I12" s="531">
        <f t="shared" si="10"/>
        <v>35.85739164525927</v>
      </c>
      <c r="J12" s="531">
        <f t="shared" si="10"/>
        <v>34.019825943170645</v>
      </c>
      <c r="K12" s="531">
        <f t="shared" ref="K12:M12" si="11">(K9-K10)/K10*100</f>
        <v>34.107091144795469</v>
      </c>
      <c r="L12" s="531">
        <f t="shared" si="11"/>
        <v>88.657378529373446</v>
      </c>
      <c r="M12" s="531">
        <f t="shared" si="11"/>
        <v>60.72140889237685</v>
      </c>
      <c r="N12" s="528"/>
      <c r="O12" s="531">
        <f>(O9-O10)/O10*100</f>
        <v>36.565351579111173</v>
      </c>
    </row>
    <row r="13" spans="1:18" ht="15.75" customHeight="1" x14ac:dyDescent="0.25">
      <c r="A13" s="558" t="s">
        <v>289</v>
      </c>
      <c r="B13" s="531">
        <f t="shared" ref="B13:F13" si="12">(B8-B9)/B9*100</f>
        <v>48.027246622901615</v>
      </c>
      <c r="C13" s="531">
        <f t="shared" si="12"/>
        <v>50.495525731922108</v>
      </c>
      <c r="D13" s="531">
        <f t="shared" si="12"/>
        <v>78.003998557068726</v>
      </c>
      <c r="E13" s="531">
        <f t="shared" si="12"/>
        <v>31.443785990697165</v>
      </c>
      <c r="F13" s="531">
        <f t="shared" si="12"/>
        <v>7.8189046743447479</v>
      </c>
      <c r="G13" s="531">
        <f>(G8-G9)/G9*100</f>
        <v>14.444739724890784</v>
      </c>
      <c r="H13" s="531">
        <f t="shared" ref="H13:J13" si="13">(H8-H9)/H9*100</f>
        <v>9.4910149604172904</v>
      </c>
      <c r="I13" s="531">
        <f t="shared" si="13"/>
        <v>14.705564918635789</v>
      </c>
      <c r="J13" s="531">
        <f t="shared" si="13"/>
        <v>6.5393521768282952</v>
      </c>
      <c r="K13" s="531">
        <f t="shared" ref="K13:M13" si="14">(K8-K9)/K9*100</f>
        <v>-2.3212150785914454</v>
      </c>
      <c r="L13" s="531">
        <f t="shared" si="14"/>
        <v>-5.7883544440248427</v>
      </c>
      <c r="M13" s="531">
        <f t="shared" si="14"/>
        <v>-4.2452199731351534</v>
      </c>
      <c r="N13" s="528"/>
      <c r="O13" s="531">
        <f>(O8-O9)/O9*100</f>
        <v>16.355282796567721</v>
      </c>
    </row>
    <row r="14" spans="1:18" ht="15.75" customHeight="1" x14ac:dyDescent="0.25">
      <c r="A14" s="558" t="s">
        <v>290</v>
      </c>
      <c r="B14" s="531">
        <f t="shared" ref="B14:F14" si="15">(B8-B10)/B10*100</f>
        <v>65.106622694560699</v>
      </c>
      <c r="C14" s="531">
        <f t="shared" si="15"/>
        <v>68.600834408879194</v>
      </c>
      <c r="D14" s="531">
        <f t="shared" si="15"/>
        <v>93.358425836948271</v>
      </c>
      <c r="E14" s="531">
        <f t="shared" si="15"/>
        <v>73.284489080563745</v>
      </c>
      <c r="F14" s="531">
        <f t="shared" si="15"/>
        <v>54.647514186861876</v>
      </c>
      <c r="G14" s="531">
        <f>(G8-G10)/G10*100</f>
        <v>67.965586525388474</v>
      </c>
      <c r="H14" s="531">
        <f t="shared" ref="H14:J14" si="16">(H8-H10)/H10*100</f>
        <v>34.571575619624554</v>
      </c>
      <c r="I14" s="531">
        <f t="shared" si="16"/>
        <v>55.835988570418152</v>
      </c>
      <c r="J14" s="531">
        <f t="shared" si="16"/>
        <v>42.783854348366866</v>
      </c>
      <c r="K14" s="531">
        <f t="shared" ref="K14:M14" si="17">(K8-K10)/K10*100</f>
        <v>30.994177123682103</v>
      </c>
      <c r="L14" s="531">
        <f t="shared" si="17"/>
        <v>77.737220775287682</v>
      </c>
      <c r="M14" s="531">
        <f t="shared" si="17"/>
        <v>53.898431540973448</v>
      </c>
      <c r="N14" s="528"/>
      <c r="O14" s="531">
        <f>(O8-O10)/O10*100</f>
        <v>58.901001032001766</v>
      </c>
    </row>
    <row r="15" spans="1:18" ht="15.75" customHeight="1" x14ac:dyDescent="0.25">
      <c r="B15" s="258"/>
      <c r="C15" s="258"/>
      <c r="D15" s="258"/>
      <c r="E15" s="258"/>
      <c r="F15" s="258"/>
      <c r="G15" s="258"/>
      <c r="H15" s="468"/>
      <c r="I15" s="468"/>
      <c r="J15" s="468"/>
      <c r="K15" s="523"/>
      <c r="L15" s="523"/>
      <c r="M15" s="523"/>
      <c r="O15" s="232"/>
    </row>
    <row r="16" spans="1:18" x14ac:dyDescent="0.25">
      <c r="A16" s="288" t="s">
        <v>283</v>
      </c>
      <c r="B16" s="289"/>
      <c r="C16" s="289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O16" s="232"/>
    </row>
    <row r="17" spans="1:15" x14ac:dyDescent="0.25">
      <c r="A17" s="278">
        <v>2021</v>
      </c>
      <c r="B17" s="525">
        <v>73.822724212829996</v>
      </c>
      <c r="C17" s="525">
        <v>66.029645403840007</v>
      </c>
      <c r="D17" s="525">
        <v>79.892026832067032</v>
      </c>
      <c r="E17" s="525">
        <v>69.61747999903298</v>
      </c>
      <c r="F17" s="525">
        <v>66.778627339999986</v>
      </c>
      <c r="G17" s="525">
        <v>66.910716870124631</v>
      </c>
      <c r="H17" s="525">
        <v>63.314250861483515</v>
      </c>
      <c r="I17" s="525">
        <v>52.525726625741584</v>
      </c>
      <c r="J17" s="525">
        <v>64.076456568874136</v>
      </c>
      <c r="K17" s="525">
        <v>64.935475848389999</v>
      </c>
      <c r="L17" s="525">
        <v>76.607687324349996</v>
      </c>
      <c r="M17" s="525">
        <v>86.098137165420084</v>
      </c>
      <c r="N17" s="318"/>
      <c r="O17" s="574">
        <f>+B17+C17+D17+E17+F17+G17+H17+I17+J17+K17+L17+M17</f>
        <v>830.60895505215387</v>
      </c>
    </row>
    <row r="18" spans="1:15" x14ac:dyDescent="0.25">
      <c r="A18" s="278">
        <v>2020</v>
      </c>
      <c r="B18" s="525">
        <v>48.53638361774</v>
      </c>
      <c r="C18" s="525">
        <v>43.118093633450009</v>
      </c>
      <c r="D18" s="525">
        <v>44.984500192628786</v>
      </c>
      <c r="E18" s="525">
        <v>54.46170444134178</v>
      </c>
      <c r="F18" s="525">
        <v>62.687417402137314</v>
      </c>
      <c r="G18" s="525">
        <v>58.281797230744921</v>
      </c>
      <c r="H18" s="525">
        <v>57.29950755177375</v>
      </c>
      <c r="I18" s="525">
        <v>45.466408191454647</v>
      </c>
      <c r="J18" s="525">
        <v>60.27828725049001</v>
      </c>
      <c r="K18" s="525">
        <v>67.11642653521001</v>
      </c>
      <c r="L18" s="525">
        <v>83.237793875230011</v>
      </c>
      <c r="M18" s="525">
        <v>90.818238098943795</v>
      </c>
      <c r="N18" s="318"/>
      <c r="O18" s="574">
        <f t="shared" ref="O18:O19" si="18">+B18+C18+D18+E18+F18+G18+H18+I18+J18+K18+L18+M18</f>
        <v>716.28655802114508</v>
      </c>
    </row>
    <row r="19" spans="1:15" x14ac:dyDescent="0.25">
      <c r="A19" s="278">
        <v>2019</v>
      </c>
      <c r="B19" s="525">
        <v>42.936556422794283</v>
      </c>
      <c r="C19" s="525">
        <v>38.001661640003967</v>
      </c>
      <c r="D19" s="525">
        <v>39.817955477541432</v>
      </c>
      <c r="E19" s="525">
        <v>39.234142242956324</v>
      </c>
      <c r="F19" s="525">
        <v>42.0691002672</v>
      </c>
      <c r="G19" s="525">
        <v>38.959690799751939</v>
      </c>
      <c r="H19" s="525">
        <v>45.907930631031824</v>
      </c>
      <c r="I19" s="525">
        <v>32.887463604998182</v>
      </c>
      <c r="J19" s="525">
        <v>44.335707801284627</v>
      </c>
      <c r="K19" s="525">
        <v>49.070939691521936</v>
      </c>
      <c r="L19" s="525">
        <v>41.726817658849001</v>
      </c>
      <c r="M19" s="525">
        <v>55.22340652523124</v>
      </c>
      <c r="N19" s="318"/>
      <c r="O19" s="574">
        <f t="shared" si="18"/>
        <v>510.17137276316464</v>
      </c>
    </row>
    <row r="20" spans="1:15" x14ac:dyDescent="0.25">
      <c r="A20" s="312" t="s">
        <v>286</v>
      </c>
      <c r="B20" s="527"/>
      <c r="C20" s="527"/>
      <c r="D20" s="527"/>
      <c r="E20" s="527"/>
      <c r="F20" s="527"/>
      <c r="G20" s="527"/>
      <c r="H20" s="527"/>
      <c r="I20" s="527"/>
      <c r="J20" s="527"/>
      <c r="K20" s="527"/>
      <c r="L20" s="527"/>
      <c r="M20" s="527"/>
      <c r="N20" s="528"/>
      <c r="O20" s="528"/>
    </row>
    <row r="21" spans="1:15" x14ac:dyDescent="0.25">
      <c r="A21" s="558" t="s">
        <v>292</v>
      </c>
      <c r="B21" s="531">
        <f>(B18-B19)/B19*100</f>
        <v>13.042096668872274</v>
      </c>
      <c r="C21" s="531">
        <f t="shared" ref="C21:G21" si="19">(C18-C19)/C19*100</f>
        <v>13.463705987161429</v>
      </c>
      <c r="D21" s="531">
        <f t="shared" si="19"/>
        <v>12.975414365515192</v>
      </c>
      <c r="E21" s="531">
        <f t="shared" si="19"/>
        <v>38.812017614885534</v>
      </c>
      <c r="F21" s="531">
        <f t="shared" si="19"/>
        <v>49.010596860833722</v>
      </c>
      <c r="G21" s="531">
        <f t="shared" si="19"/>
        <v>49.59512263664066</v>
      </c>
      <c r="H21" s="531">
        <f t="shared" ref="H21:J21" si="20">(H18-H19)/H19*100</f>
        <v>24.813962999764797</v>
      </c>
      <c r="I21" s="531">
        <f t="shared" si="20"/>
        <v>38.248448519893572</v>
      </c>
      <c r="J21" s="531">
        <f t="shared" si="20"/>
        <v>35.958779592875807</v>
      </c>
      <c r="K21" s="531">
        <f t="shared" ref="K21:M21" si="21">(K18-K19)/K19*100</f>
        <v>36.774284244664308</v>
      </c>
      <c r="L21" s="531">
        <f t="shared" si="21"/>
        <v>99.482727285285279</v>
      </c>
      <c r="M21" s="531">
        <f t="shared" si="21"/>
        <v>64.456059148487128</v>
      </c>
      <c r="N21" s="528"/>
      <c r="O21" s="531">
        <f>(O18-O19)/O19*100</f>
        <v>40.401166404463211</v>
      </c>
    </row>
    <row r="22" spans="1:15" x14ac:dyDescent="0.25">
      <c r="A22" s="558" t="s">
        <v>289</v>
      </c>
      <c r="B22" s="531">
        <f t="shared" ref="B22:F22" si="22">(B17-B18)/B18*100</f>
        <v>52.097702198496435</v>
      </c>
      <c r="C22" s="531">
        <f t="shared" si="22"/>
        <v>53.136745713209713</v>
      </c>
      <c r="D22" s="531">
        <f t="shared" si="22"/>
        <v>77.59900963656419</v>
      </c>
      <c r="E22" s="531">
        <f t="shared" si="22"/>
        <v>27.828316636720018</v>
      </c>
      <c r="F22" s="531">
        <f t="shared" si="22"/>
        <v>6.526365429313703</v>
      </c>
      <c r="G22" s="531">
        <f>(G17-G18)/G18*100</f>
        <v>14.805513984437951</v>
      </c>
      <c r="H22" s="531">
        <f t="shared" ref="H22:J22" si="23">(H17-H18)/H18*100</f>
        <v>10.497024436510316</v>
      </c>
      <c r="I22" s="531">
        <f t="shared" si="23"/>
        <v>15.526448459620626</v>
      </c>
      <c r="J22" s="531">
        <f t="shared" si="23"/>
        <v>6.3010571328953118</v>
      </c>
      <c r="K22" s="531">
        <f t="shared" ref="K22:M22" si="24">(K17-K18)/K18*100</f>
        <v>-3.2495035856473398</v>
      </c>
      <c r="L22" s="531">
        <f t="shared" si="24"/>
        <v>-7.965259820338666</v>
      </c>
      <c r="M22" s="531">
        <f t="shared" si="24"/>
        <v>-5.1973051143992679</v>
      </c>
      <c r="N22" s="528"/>
      <c r="O22" s="531">
        <f>(O17-O18)/O18*100</f>
        <v>15.960427534315667</v>
      </c>
    </row>
    <row r="23" spans="1:15" x14ac:dyDescent="0.25">
      <c r="A23" s="558" t="s">
        <v>290</v>
      </c>
      <c r="B23" s="531">
        <f t="shared" ref="B23:F23" si="25">(B17-B19)/B19*100</f>
        <v>71.934431550357814</v>
      </c>
      <c r="C23" s="531">
        <f t="shared" si="25"/>
        <v>73.754626914343305</v>
      </c>
      <c r="D23" s="531">
        <f t="shared" si="25"/>
        <v>100.64321704595964</v>
      </c>
      <c r="E23" s="531">
        <f t="shared" si="25"/>
        <v>77.441065406575447</v>
      </c>
      <c r="F23" s="531">
        <f t="shared" si="25"/>
        <v>58.735572940373181</v>
      </c>
      <c r="G23" s="531">
        <f>(G17-G19)/G19*100</f>
        <v>71.743449438645584</v>
      </c>
      <c r="H23" s="531">
        <f t="shared" ref="H23:J23" si="26">(H17-H19)/H19*100</f>
        <v>37.915715196027051</v>
      </c>
      <c r="I23" s="531">
        <f t="shared" si="26"/>
        <v>59.71352262556001</v>
      </c>
      <c r="J23" s="531">
        <f t="shared" si="26"/>
        <v>44.525619972210116</v>
      </c>
      <c r="K23" s="531">
        <f t="shared" ref="K23:M23" si="27">(K17-K19)/K19*100</f>
        <v>32.329798973890455</v>
      </c>
      <c r="L23" s="531">
        <f t="shared" si="27"/>
        <v>83.593409760314699</v>
      </c>
      <c r="M23" s="531">
        <f t="shared" si="27"/>
        <v>55.908775975423332</v>
      </c>
      <c r="N23" s="528"/>
      <c r="O23" s="531">
        <f>(O17-O19)/O19*100</f>
        <v>62.809792825781507</v>
      </c>
    </row>
    <row r="25" spans="1:15" x14ac:dyDescent="0.25">
      <c r="A25" s="288" t="s">
        <v>284</v>
      </c>
      <c r="B25" s="276"/>
      <c r="C25" s="276"/>
      <c r="O25" s="232"/>
    </row>
    <row r="26" spans="1:15" x14ac:dyDescent="0.25">
      <c r="A26" s="281">
        <v>2021</v>
      </c>
      <c r="B26" s="525">
        <v>9.3995995247500002</v>
      </c>
      <c r="C26" s="525">
        <v>9.352562354949999</v>
      </c>
      <c r="D26" s="525">
        <v>10.998037763959999</v>
      </c>
      <c r="E26" s="525">
        <v>10.20131156113</v>
      </c>
      <c r="F26" s="525">
        <v>9.7112600068100008</v>
      </c>
      <c r="G26" s="525">
        <v>9.8400240185717252</v>
      </c>
      <c r="H26" s="525">
        <v>9.204590970844114</v>
      </c>
      <c r="I26" s="525">
        <v>7.4921589529232477</v>
      </c>
      <c r="J26" s="525">
        <v>9.4462114166284596</v>
      </c>
      <c r="K26" s="525">
        <v>9.501933176009997</v>
      </c>
      <c r="L26" s="525">
        <v>11.297224126562453</v>
      </c>
      <c r="M26" s="525">
        <v>12.131131821169998</v>
      </c>
      <c r="N26" s="318"/>
      <c r="O26" s="574">
        <f>+B26+C26+D26+E26+F26+G26+H26+I26+J26+K26+L26+M26</f>
        <v>118.57604569431</v>
      </c>
    </row>
    <row r="27" spans="1:15" x14ac:dyDescent="0.25">
      <c r="A27" s="281">
        <v>2020</v>
      </c>
      <c r="B27" s="525">
        <v>7.6845659953999998</v>
      </c>
      <c r="C27" s="525">
        <v>6.9712411771200014</v>
      </c>
      <c r="D27" s="525">
        <v>6.0761868328299986</v>
      </c>
      <c r="E27" s="525">
        <v>6.262955122110001</v>
      </c>
      <c r="F27" s="525">
        <v>8.2555100722600017</v>
      </c>
      <c r="G27" s="525">
        <v>8.7817839117300007</v>
      </c>
      <c r="H27" s="525">
        <v>8.9331799966468424</v>
      </c>
      <c r="I27" s="525">
        <v>6.8570214706000003</v>
      </c>
      <c r="J27" s="525">
        <v>8.7315823265969836</v>
      </c>
      <c r="K27" s="525">
        <v>9.0898951182500003</v>
      </c>
      <c r="L27" s="525">
        <v>10.067986882717143</v>
      </c>
      <c r="M27" s="525">
        <v>11.765955566407433</v>
      </c>
      <c r="N27" s="318"/>
      <c r="O27" s="574">
        <f t="shared" ref="O27:O28" si="28">+B27+C27+D27+E27+F27+G27+H27+I27+J27+K27+L27+M27</f>
        <v>99.477864472668386</v>
      </c>
    </row>
    <row r="28" spans="1:15" x14ac:dyDescent="0.25">
      <c r="A28" s="281">
        <v>2019</v>
      </c>
      <c r="B28" s="525">
        <v>7.468643792303868</v>
      </c>
      <c r="C28" s="525">
        <v>6.7087978444243443</v>
      </c>
      <c r="D28" s="525">
        <v>7.1880460466285703</v>
      </c>
      <c r="E28" s="525">
        <v>6.8281406443790136</v>
      </c>
      <c r="F28" s="525">
        <v>7.3916930400798142</v>
      </c>
      <c r="G28" s="525">
        <v>6.7346341369190945</v>
      </c>
      <c r="H28" s="525">
        <v>7.9807464528323919</v>
      </c>
      <c r="I28" s="525">
        <v>5.6260313387864764</v>
      </c>
      <c r="J28" s="525">
        <v>7.1565763375932425</v>
      </c>
      <c r="K28" s="525">
        <v>7.7540357836227889</v>
      </c>
      <c r="L28" s="525">
        <v>7.7309779944600008</v>
      </c>
      <c r="M28" s="525">
        <v>8.6039294671033044</v>
      </c>
      <c r="N28" s="318"/>
      <c r="O28" s="574">
        <f t="shared" si="28"/>
        <v>87.172252879132913</v>
      </c>
    </row>
    <row r="29" spans="1:15" x14ac:dyDescent="0.25">
      <c r="A29" s="312" t="s">
        <v>286</v>
      </c>
      <c r="B29" s="527"/>
      <c r="C29" s="527"/>
      <c r="D29" s="527"/>
      <c r="E29" s="527"/>
      <c r="F29" s="527"/>
      <c r="G29" s="527"/>
      <c r="H29" s="527"/>
      <c r="I29" s="527"/>
      <c r="J29" s="527"/>
      <c r="K29" s="527"/>
      <c r="L29" s="527"/>
      <c r="M29" s="527"/>
      <c r="N29" s="528"/>
      <c r="O29" s="528"/>
    </row>
    <row r="30" spans="1:15" x14ac:dyDescent="0.25">
      <c r="A30" s="558" t="s">
        <v>292</v>
      </c>
      <c r="B30" s="531">
        <f>(B27-B28)/B28*100</f>
        <v>2.8910496885476165</v>
      </c>
      <c r="C30" s="531">
        <f t="shared" ref="C30:G30" si="29">(C27-C28)/C28*100</f>
        <v>3.9119278711576118</v>
      </c>
      <c r="D30" s="531">
        <f t="shared" si="29"/>
        <v>-15.468170440005322</v>
      </c>
      <c r="E30" s="531">
        <f t="shared" si="29"/>
        <v>-8.2772976085997616</v>
      </c>
      <c r="F30" s="531">
        <f t="shared" si="29"/>
        <v>11.686321760066759</v>
      </c>
      <c r="G30" s="531">
        <f t="shared" si="29"/>
        <v>30.397342055873278</v>
      </c>
      <c r="H30" s="531">
        <f t="shared" ref="H30:J30" si="30">(H27-H28)/H28*100</f>
        <v>11.934141116291556</v>
      </c>
      <c r="I30" s="531">
        <f t="shared" si="30"/>
        <v>21.880257284152385</v>
      </c>
      <c r="J30" s="531">
        <f t="shared" si="30"/>
        <v>22.007813718555482</v>
      </c>
      <c r="K30" s="531">
        <f t="shared" ref="K30:M30" si="31">(K27-K28)/K28*100</f>
        <v>17.227923263504469</v>
      </c>
      <c r="L30" s="531">
        <f t="shared" si="31"/>
        <v>30.229149402984163</v>
      </c>
      <c r="M30" s="531">
        <f t="shared" si="31"/>
        <v>36.750953287029816</v>
      </c>
      <c r="N30" s="528"/>
      <c r="O30" s="531">
        <f>(O27-O28)/O28*100</f>
        <v>14.116431762521492</v>
      </c>
    </row>
    <row r="31" spans="1:15" x14ac:dyDescent="0.25">
      <c r="A31" s="558" t="s">
        <v>289</v>
      </c>
      <c r="B31" s="531">
        <f t="shared" ref="B31:F31" si="32">(B26-B27)/B27*100</f>
        <v>22.317897072868185</v>
      </c>
      <c r="C31" s="531">
        <f t="shared" si="32"/>
        <v>34.159213794605549</v>
      </c>
      <c r="D31" s="531">
        <f t="shared" si="32"/>
        <v>81.002297436559189</v>
      </c>
      <c r="E31" s="531">
        <f t="shared" si="32"/>
        <v>62.883357172981938</v>
      </c>
      <c r="F31" s="531">
        <f t="shared" si="32"/>
        <v>17.633676439225489</v>
      </c>
      <c r="G31" s="531">
        <f>(G26-G27)/G27*100</f>
        <v>12.050400208871142</v>
      </c>
      <c r="H31" s="531">
        <f t="shared" ref="H31:J31" si="33">(H26-H27)/H27*100</f>
        <v>3.0382346969292962</v>
      </c>
      <c r="I31" s="531">
        <f t="shared" si="33"/>
        <v>9.2625855853951684</v>
      </c>
      <c r="J31" s="531">
        <f t="shared" si="33"/>
        <v>8.1844167906963214</v>
      </c>
      <c r="K31" s="531">
        <f t="shared" ref="K31:M31" si="34">(K26-K27)/K27*100</f>
        <v>4.5329242240951491</v>
      </c>
      <c r="L31" s="531">
        <f t="shared" si="34"/>
        <v>12.209364773363349</v>
      </c>
      <c r="M31" s="531">
        <f t="shared" si="34"/>
        <v>3.1036684840555293</v>
      </c>
      <c r="N31" s="528"/>
      <c r="O31" s="531">
        <f>(O26-O27)/O27*100</f>
        <v>19.198423008858267</v>
      </c>
    </row>
    <row r="32" spans="1:15" x14ac:dyDescent="0.25">
      <c r="A32" s="558" t="s">
        <v>290</v>
      </c>
      <c r="B32" s="531">
        <f t="shared" ref="B32:F32" si="35">(B26-B28)/B28*100</f>
        <v>25.854168255231329</v>
      </c>
      <c r="C32" s="531">
        <f t="shared" si="35"/>
        <v>39.407425470762647</v>
      </c>
      <c r="D32" s="531">
        <f t="shared" si="35"/>
        <v>53.004553568746829</v>
      </c>
      <c r="E32" s="531">
        <f t="shared" si="35"/>
        <v>49.401016944895687</v>
      </c>
      <c r="F32" s="531">
        <f t="shared" si="35"/>
        <v>31.380726366109222</v>
      </c>
      <c r="G32" s="531">
        <f>(G26-G28)/G28*100</f>
        <v>46.110743635336647</v>
      </c>
      <c r="H32" s="531">
        <f t="shared" ref="H32:J32" si="36">(H26-H28)/H28*100</f>
        <v>15.334963029396528</v>
      </c>
      <c r="I32" s="531">
        <f t="shared" si="36"/>
        <v>33.169520426796829</v>
      </c>
      <c r="J32" s="531">
        <f t="shared" si="36"/>
        <v>31.993441710498427</v>
      </c>
      <c r="K32" s="531">
        <f t="shared" ref="K32:M32" si="37">(K26-K28)/K28*100</f>
        <v>22.541776194519535</v>
      </c>
      <c r="L32" s="531">
        <f t="shared" si="37"/>
        <v>46.12930129484284</v>
      </c>
      <c r="M32" s="531">
        <f t="shared" si="37"/>
        <v>40.995249525844855</v>
      </c>
      <c r="N32" s="528"/>
      <c r="O32" s="531">
        <f>(O26-O28)/O28*100</f>
        <v>36.024987054905459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I26"/>
  <sheetViews>
    <sheetView showGridLines="0" zoomScale="80" zoomScaleNormal="80" workbookViewId="0">
      <selection activeCell="H33" sqref="H33"/>
    </sheetView>
  </sheetViews>
  <sheetFormatPr defaultColWidth="9.140625" defaultRowHeight="15.75" x14ac:dyDescent="0.25"/>
  <cols>
    <col min="1" max="1" width="63.42578125" style="40" customWidth="1"/>
    <col min="2" max="2" width="9.5703125" style="40" customWidth="1"/>
    <col min="3" max="3" width="10.140625" style="40" customWidth="1"/>
    <col min="4" max="4" width="9.85546875" style="40" customWidth="1"/>
    <col min="5" max="5" width="10" style="40" customWidth="1"/>
    <col min="6" max="6" width="9.5703125" style="40" customWidth="1"/>
    <col min="7" max="7" width="2" style="40" customWidth="1"/>
    <col min="8" max="8" width="13.42578125" style="40" customWidth="1"/>
    <col min="9" max="9" width="14.42578125" style="40" customWidth="1"/>
    <col min="10" max="16384" width="9.140625" style="40"/>
  </cols>
  <sheetData>
    <row r="1" spans="1:9" ht="21" x14ac:dyDescent="0.35">
      <c r="A1" s="286" t="str">
        <f>'Indice-Index'!A30</f>
        <v>3.8   Trend storico dei volumi  - Volumes  trend</v>
      </c>
      <c r="B1" s="132"/>
      <c r="C1" s="133"/>
      <c r="D1" s="133"/>
      <c r="E1" s="133"/>
      <c r="F1" s="133"/>
      <c r="G1" s="133"/>
      <c r="H1" s="133"/>
      <c r="I1" s="133"/>
    </row>
    <row r="4" spans="1:9" x14ac:dyDescent="0.25">
      <c r="A4" s="733" t="s">
        <v>302</v>
      </c>
      <c r="B4" s="312">
        <f>+'3.4'!B4</f>
        <v>2017</v>
      </c>
      <c r="C4" s="312">
        <f>+'3.4'!C4</f>
        <v>2018</v>
      </c>
      <c r="D4" s="312">
        <f>+'3.4'!D4</f>
        <v>2019</v>
      </c>
      <c r="E4" s="312">
        <f>+'3.4'!E4</f>
        <v>2020</v>
      </c>
      <c r="F4" s="312">
        <f>+'3.4'!F4</f>
        <v>2021</v>
      </c>
      <c r="G4" s="15"/>
      <c r="H4" s="476" t="s">
        <v>120</v>
      </c>
      <c r="I4" s="476" t="s">
        <v>120</v>
      </c>
    </row>
    <row r="5" spans="1:9" x14ac:dyDescent="0.25">
      <c r="A5" s="734"/>
      <c r="B5" s="97" t="s">
        <v>115</v>
      </c>
      <c r="C5" s="98"/>
      <c r="D5" s="97"/>
      <c r="E5" s="97" t="s">
        <v>116</v>
      </c>
      <c r="F5" s="97" t="s">
        <v>117</v>
      </c>
      <c r="G5" s="98"/>
      <c r="H5" s="478" t="s">
        <v>119</v>
      </c>
      <c r="I5" s="478" t="s">
        <v>118</v>
      </c>
    </row>
    <row r="6" spans="1:9" x14ac:dyDescent="0.25">
      <c r="B6" s="15"/>
      <c r="C6" s="15"/>
      <c r="D6" s="15"/>
      <c r="E6" s="15"/>
      <c r="F6" s="15"/>
      <c r="H6" s="15"/>
      <c r="I6" s="15"/>
    </row>
    <row r="7" spans="1:9" x14ac:dyDescent="0.25">
      <c r="A7" s="371" t="s">
        <v>179</v>
      </c>
      <c r="B7" s="373">
        <f>B9+B8</f>
        <v>3292.6471029862523</v>
      </c>
      <c r="C7" s="373">
        <f>C9+C8</f>
        <v>3173.9808174521072</v>
      </c>
      <c r="D7" s="373">
        <f>D9+D8</f>
        <v>2874.6562147249224</v>
      </c>
      <c r="E7" s="373">
        <f>E9+E8</f>
        <v>2316.2786204450495</v>
      </c>
      <c r="F7" s="373">
        <f>F9+F8</f>
        <v>2303.4963110116464</v>
      </c>
      <c r="G7" s="228"/>
      <c r="H7" s="372">
        <f>(F7-B7)/B7*100</f>
        <v>-30.041202747707153</v>
      </c>
      <c r="I7" s="372">
        <f>(F7-E7)/E7*100</f>
        <v>-0.55184679945571713</v>
      </c>
    </row>
    <row r="8" spans="1:9" x14ac:dyDescent="0.25">
      <c r="A8" s="9" t="s">
        <v>172</v>
      </c>
      <c r="B8" s="374">
        <v>1426.4242366872761</v>
      </c>
      <c r="C8" s="374">
        <v>1268.5487629781783</v>
      </c>
      <c r="D8" s="374">
        <v>1041.559299822374</v>
      </c>
      <c r="E8" s="374">
        <v>817.31596717296497</v>
      </c>
      <c r="F8" s="374">
        <v>775.41875865055886</v>
      </c>
      <c r="H8" s="151">
        <f t="shared" ref="H8:H13" si="0">(F8-B8)/B8*100</f>
        <v>-45.63898041641599</v>
      </c>
      <c r="I8" s="151">
        <f t="shared" ref="I8:I13" si="1">(F8-E8)/E8*100</f>
        <v>-5.1261947894307562</v>
      </c>
    </row>
    <row r="9" spans="1:9" x14ac:dyDescent="0.25">
      <c r="A9" s="241" t="s">
        <v>173</v>
      </c>
      <c r="B9" s="375">
        <v>1866.222866298976</v>
      </c>
      <c r="C9" s="375">
        <v>1905.4320544739289</v>
      </c>
      <c r="D9" s="375">
        <v>1833.0969149025486</v>
      </c>
      <c r="E9" s="375">
        <v>1498.9626532720845</v>
      </c>
      <c r="F9" s="375">
        <v>1528.0775523610876</v>
      </c>
      <c r="H9" s="364">
        <f t="shared" si="0"/>
        <v>-18.11923538416854</v>
      </c>
      <c r="I9" s="364">
        <f t="shared" si="1"/>
        <v>1.9423365235583543</v>
      </c>
    </row>
    <row r="10" spans="1:9" ht="5.25" customHeight="1" x14ac:dyDescent="0.25">
      <c r="A10" s="369"/>
      <c r="B10" s="376"/>
      <c r="C10" s="376"/>
      <c r="D10" s="376"/>
      <c r="E10" s="376"/>
      <c r="F10" s="376"/>
      <c r="G10" s="228"/>
      <c r="H10" s="370"/>
      <c r="I10" s="370"/>
    </row>
    <row r="11" spans="1:9" x14ac:dyDescent="0.25">
      <c r="A11" s="371" t="s">
        <v>164</v>
      </c>
      <c r="B11" s="373">
        <f>+B13+B12</f>
        <v>459.95016795812637</v>
      </c>
      <c r="C11" s="373">
        <f>+C13+C12</f>
        <v>515.2343576556525</v>
      </c>
      <c r="D11" s="373">
        <f>+D13+D12</f>
        <v>597.34485148629767</v>
      </c>
      <c r="E11" s="373">
        <f>+E13+E12</f>
        <v>815.76442249381341</v>
      </c>
      <c r="F11" s="373">
        <f>+F13+F12</f>
        <v>949.18500074646386</v>
      </c>
      <c r="G11" s="228"/>
      <c r="H11" s="372">
        <f>(F11-B11)/B11*100</f>
        <v>106.36692121675171</v>
      </c>
      <c r="I11" s="372">
        <f>(F11-E11)/E11*100</f>
        <v>16.355282796567693</v>
      </c>
    </row>
    <row r="12" spans="1:9" x14ac:dyDescent="0.25">
      <c r="A12" s="9" t="s">
        <v>188</v>
      </c>
      <c r="B12" s="374">
        <v>382.73725623594333</v>
      </c>
      <c r="C12" s="374">
        <v>430.34101888252974</v>
      </c>
      <c r="D12" s="374">
        <v>510.17259860716479</v>
      </c>
      <c r="E12" s="374">
        <v>716.28655802114497</v>
      </c>
      <c r="F12" s="374">
        <v>830.60895505215387</v>
      </c>
      <c r="H12" s="151">
        <f t="shared" si="0"/>
        <v>117.01805651763209</v>
      </c>
      <c r="I12" s="151">
        <f t="shared" si="1"/>
        <v>15.960427534315683</v>
      </c>
    </row>
    <row r="13" spans="1:9" x14ac:dyDescent="0.25">
      <c r="A13" s="241" t="s">
        <v>187</v>
      </c>
      <c r="B13" s="375">
        <v>77.212911722183009</v>
      </c>
      <c r="C13" s="375">
        <v>84.893338773122736</v>
      </c>
      <c r="D13" s="375">
        <v>87.172252879132913</v>
      </c>
      <c r="E13" s="375">
        <v>99.477864472668401</v>
      </c>
      <c r="F13" s="375">
        <v>118.57604569431001</v>
      </c>
      <c r="H13" s="364">
        <f t="shared" si="0"/>
        <v>53.570229446797967</v>
      </c>
      <c r="I13" s="364">
        <f t="shared" si="1"/>
        <v>19.198423008858263</v>
      </c>
    </row>
    <row r="14" spans="1:9" x14ac:dyDescent="0.25">
      <c r="B14" s="15"/>
      <c r="C14" s="15"/>
      <c r="D14" s="15"/>
      <c r="E14" s="15"/>
      <c r="F14" s="15"/>
      <c r="H14" s="15"/>
      <c r="I14" s="15"/>
    </row>
    <row r="15" spans="1:9" x14ac:dyDescent="0.25">
      <c r="A15" s="49"/>
      <c r="B15" s="377"/>
      <c r="C15" s="377"/>
      <c r="D15" s="377"/>
      <c r="E15" s="377"/>
      <c r="F15" s="377"/>
      <c r="H15" s="151"/>
      <c r="I15" s="151"/>
    </row>
    <row r="16" spans="1:9" x14ac:dyDescent="0.25">
      <c r="A16" s="734" t="s">
        <v>110</v>
      </c>
      <c r="B16" s="475" t="str">
        <f>+'3.4'!B18</f>
        <v>4T17</v>
      </c>
      <c r="C16" s="475" t="str">
        <f>+'3.4'!C18</f>
        <v>4T18</v>
      </c>
      <c r="D16" s="475" t="str">
        <f>+'3.4'!D18</f>
        <v>4T19</v>
      </c>
      <c r="E16" s="475" t="str">
        <f>+'3.4'!E18</f>
        <v>4T20</v>
      </c>
      <c r="F16" s="475" t="str">
        <f>+'3.4'!F18</f>
        <v>4T21</v>
      </c>
      <c r="G16" s="54"/>
      <c r="H16" s="476" t="s">
        <v>120</v>
      </c>
      <c r="I16" s="476" t="s">
        <v>120</v>
      </c>
    </row>
    <row r="17" spans="1:9" x14ac:dyDescent="0.25">
      <c r="A17" s="734"/>
      <c r="B17" s="475" t="str">
        <f>+'3.4'!B19</f>
        <v>4Q17</v>
      </c>
      <c r="C17" s="475" t="str">
        <f>+'3.4'!C19</f>
        <v>4Q18</v>
      </c>
      <c r="D17" s="475" t="str">
        <f>+'3.4'!D19</f>
        <v>4Q19</v>
      </c>
      <c r="E17" s="475" t="str">
        <f>+'3.4'!E19</f>
        <v>4Q20</v>
      </c>
      <c r="F17" s="475" t="str">
        <f>+'3.4'!F19</f>
        <v>4Q21</v>
      </c>
      <c r="G17" s="54"/>
      <c r="H17" s="478" t="s">
        <v>119</v>
      </c>
      <c r="I17" s="478" t="s">
        <v>118</v>
      </c>
    </row>
    <row r="18" spans="1:9" x14ac:dyDescent="0.25">
      <c r="B18" s="476" t="s">
        <v>115</v>
      </c>
      <c r="C18" s="477"/>
      <c r="D18" s="476"/>
      <c r="E18" s="476" t="s">
        <v>116</v>
      </c>
      <c r="F18" s="476" t="s">
        <v>117</v>
      </c>
      <c r="G18" s="54"/>
      <c r="H18" s="15"/>
      <c r="I18" s="15"/>
    </row>
    <row r="19" spans="1:9" x14ac:dyDescent="0.25">
      <c r="B19" s="97"/>
      <c r="C19" s="98"/>
      <c r="D19" s="97"/>
      <c r="E19" s="97"/>
      <c r="F19" s="97"/>
      <c r="H19" s="15"/>
      <c r="I19" s="15"/>
    </row>
    <row r="20" spans="1:9" x14ac:dyDescent="0.25">
      <c r="A20" s="371" t="s">
        <v>179</v>
      </c>
      <c r="B20" s="373">
        <f>B22+B21</f>
        <v>871.43598039792062</v>
      </c>
      <c r="C20" s="373">
        <f>C22+C21</f>
        <v>835.79008474236446</v>
      </c>
      <c r="D20" s="373">
        <f>D22+D21</f>
        <v>704.70430543211876</v>
      </c>
      <c r="E20" s="373">
        <f>E22+E21</f>
        <v>612.42618587916013</v>
      </c>
      <c r="F20" s="373">
        <f>F22+F21</f>
        <v>604.8957138555719</v>
      </c>
      <c r="G20" s="228"/>
      <c r="H20" s="372">
        <f>(F20-B20)/B20*100</f>
        <v>-30.586327915980632</v>
      </c>
      <c r="I20" s="372">
        <f>(F20-E20)/E20*100</f>
        <v>-1.2296130043456526</v>
      </c>
    </row>
    <row r="21" spans="1:9" x14ac:dyDescent="0.25">
      <c r="A21" s="9" t="s">
        <v>172</v>
      </c>
      <c r="B21" s="374">
        <v>393.2540541924896</v>
      </c>
      <c r="C21" s="374">
        <v>368.71258222283888</v>
      </c>
      <c r="D21" s="374">
        <v>260.63111378471757</v>
      </c>
      <c r="E21" s="374">
        <v>231.8620543640431</v>
      </c>
      <c r="F21" s="374">
        <v>222.08485878163842</v>
      </c>
      <c r="H21" s="151">
        <f t="shared" ref="H21:H26" si="2">(F21-B21)/B21*100</f>
        <v>-43.52636510317258</v>
      </c>
      <c r="I21" s="151">
        <f t="shared" ref="I21:I26" si="3">(F21-E21)/E21*100</f>
        <v>-4.2168157308973289</v>
      </c>
    </row>
    <row r="22" spans="1:9" x14ac:dyDescent="0.25">
      <c r="A22" s="241" t="s">
        <v>173</v>
      </c>
      <c r="B22" s="375">
        <v>478.18192620543101</v>
      </c>
      <c r="C22" s="375">
        <v>467.07750251952558</v>
      </c>
      <c r="D22" s="375">
        <v>444.07319164740119</v>
      </c>
      <c r="E22" s="375">
        <v>380.56413151511703</v>
      </c>
      <c r="F22" s="375">
        <v>382.81085507393351</v>
      </c>
      <c r="H22" s="364">
        <f t="shared" si="2"/>
        <v>-19.944516073266492</v>
      </c>
      <c r="I22" s="364">
        <f t="shared" si="3"/>
        <v>0.59036660913674099</v>
      </c>
    </row>
    <row r="23" spans="1:9" x14ac:dyDescent="0.25">
      <c r="B23" s="15"/>
      <c r="C23" s="15"/>
      <c r="D23" s="15"/>
      <c r="E23" s="15"/>
      <c r="F23" s="15"/>
      <c r="H23" s="15"/>
      <c r="I23" s="15"/>
    </row>
    <row r="24" spans="1:9" x14ac:dyDescent="0.25">
      <c r="A24" s="371" t="s">
        <v>164</v>
      </c>
      <c r="B24" s="373">
        <f>+B26+B25</f>
        <v>133.96417479085082</v>
      </c>
      <c r="C24" s="373">
        <f>+C26+C25</f>
        <v>147.85638944338615</v>
      </c>
      <c r="D24" s="373">
        <f>+D26+D25</f>
        <v>176.97363748438832</v>
      </c>
      <c r="E24" s="373">
        <f>+E26+E25</f>
        <v>272.09629607675839</v>
      </c>
      <c r="F24" s="373">
        <f>+F26+F25</f>
        <v>260.57158946190259</v>
      </c>
      <c r="G24" s="228"/>
      <c r="H24" s="372">
        <f>(F24-B24)/B24*100</f>
        <v>94.508412318976582</v>
      </c>
      <c r="I24" s="372">
        <f>(F24-E24)/E24*100</f>
        <v>-4.2355249891401243</v>
      </c>
    </row>
    <row r="25" spans="1:9" x14ac:dyDescent="0.25">
      <c r="A25" s="9" t="s">
        <v>188</v>
      </c>
      <c r="B25" s="374">
        <v>112.07951012005078</v>
      </c>
      <c r="C25" s="374">
        <v>124.57911545373385</v>
      </c>
      <c r="D25" s="374">
        <v>152.88469423920222</v>
      </c>
      <c r="E25" s="374">
        <v>241.1724585093838</v>
      </c>
      <c r="F25" s="374">
        <v>227.64130033816014</v>
      </c>
      <c r="H25" s="151">
        <f>(F25-B25)/B25*100</f>
        <v>103.10697298224147</v>
      </c>
      <c r="I25" s="151">
        <f t="shared" si="3"/>
        <v>-5.6105735517462421</v>
      </c>
    </row>
    <row r="26" spans="1:9" x14ac:dyDescent="0.25">
      <c r="A26" s="241" t="s">
        <v>187</v>
      </c>
      <c r="B26" s="375">
        <v>21.884664670800031</v>
      </c>
      <c r="C26" s="375">
        <v>23.277273989652315</v>
      </c>
      <c r="D26" s="375">
        <v>24.088943245186105</v>
      </c>
      <c r="E26" s="375">
        <v>30.92383756737458</v>
      </c>
      <c r="F26" s="375">
        <v>32.930289123742448</v>
      </c>
      <c r="H26" s="364">
        <f t="shared" si="2"/>
        <v>50.471984008419469</v>
      </c>
      <c r="I26" s="364">
        <f t="shared" si="3"/>
        <v>6.4883653330423767</v>
      </c>
    </row>
  </sheetData>
  <mergeCells count="2">
    <mergeCell ref="A4:A5"/>
    <mergeCell ref="A16:A17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K25"/>
  <sheetViews>
    <sheetView showGridLines="0" zoomScale="80" zoomScaleNormal="80" workbookViewId="0">
      <selection activeCell="F18" sqref="F18"/>
    </sheetView>
  </sheetViews>
  <sheetFormatPr defaultColWidth="9.140625" defaultRowHeight="15.75" x14ac:dyDescent="0.25"/>
  <cols>
    <col min="1" max="1" width="28.140625" style="40" customWidth="1"/>
    <col min="2" max="2" width="10.85546875" style="40" customWidth="1"/>
    <col min="3" max="3" width="24.5703125" style="40" customWidth="1"/>
    <col min="4" max="4" width="2.140625" style="40" customWidth="1"/>
    <col min="5" max="5" width="28.140625" style="40" customWidth="1"/>
    <col min="6" max="6" width="8.7109375" style="40" customWidth="1"/>
    <col min="7" max="7" width="24.85546875" style="40" customWidth="1"/>
    <col min="8" max="8" width="2.85546875" style="40" customWidth="1"/>
    <col min="9" max="9" width="21" style="40" customWidth="1"/>
    <col min="10" max="10" width="8.5703125" style="40" customWidth="1"/>
    <col min="11" max="11" width="24.85546875" style="40" customWidth="1"/>
    <col min="12" max="16384" width="9.140625" style="40"/>
  </cols>
  <sheetData>
    <row r="1" spans="1:11" ht="21" x14ac:dyDescent="0.35">
      <c r="A1" s="286" t="str">
        <f>'Indice-Index'!A31</f>
        <v>3.9   Il quadro concorrenziale - The competitive framework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1" ht="16.5" customHeight="1" x14ac:dyDescent="0.25"/>
    <row r="3" spans="1:11" ht="16.5" customHeight="1" x14ac:dyDescent="0.25"/>
    <row r="4" spans="1:11" ht="18.75" x14ac:dyDescent="0.3">
      <c r="A4" s="58" t="s">
        <v>305</v>
      </c>
      <c r="D4" s="328"/>
    </row>
    <row r="5" spans="1:11" ht="18.75" x14ac:dyDescent="0.3">
      <c r="A5" s="58"/>
      <c r="D5" s="638"/>
    </row>
    <row r="6" spans="1:11" x14ac:dyDescent="0.25">
      <c r="A6" s="366" t="s">
        <v>165</v>
      </c>
      <c r="B6" s="617">
        <f>'3.1'!C4</f>
        <v>2021</v>
      </c>
      <c r="C6" s="198" t="s">
        <v>496</v>
      </c>
      <c r="E6" s="366" t="s">
        <v>190</v>
      </c>
      <c r="F6" s="617">
        <f>+B6</f>
        <v>2021</v>
      </c>
      <c r="G6" s="41" t="str">
        <f>+C6</f>
        <v>Diff/chg. Vs 2020 (p.p.)</v>
      </c>
      <c r="I6" s="366" t="s">
        <v>166</v>
      </c>
      <c r="J6" s="617">
        <f>+F6</f>
        <v>2021</v>
      </c>
      <c r="K6" s="41" t="str">
        <f>+G6</f>
        <v>Diff/chg. Vs 2020 (p.p.)</v>
      </c>
    </row>
    <row r="7" spans="1:11" x14ac:dyDescent="0.25">
      <c r="A7" s="378" t="s">
        <v>189</v>
      </c>
      <c r="B7" s="60"/>
      <c r="C7" s="137"/>
      <c r="E7" s="378" t="s">
        <v>191</v>
      </c>
      <c r="F7" s="41"/>
      <c r="G7" s="41"/>
      <c r="I7" s="378" t="s">
        <v>167</v>
      </c>
      <c r="J7" s="41"/>
      <c r="K7" s="41"/>
    </row>
    <row r="8" spans="1:11" x14ac:dyDescent="0.25">
      <c r="A8" s="61" t="s">
        <v>137</v>
      </c>
      <c r="B8" s="63">
        <v>37.039221024651582</v>
      </c>
      <c r="C8" s="63">
        <v>-3.1356929584987512</v>
      </c>
      <c r="E8" s="61" t="s">
        <v>137</v>
      </c>
      <c r="F8" s="64">
        <v>94.004647905264164</v>
      </c>
      <c r="G8" s="64">
        <v>-0.41491339868022692</v>
      </c>
      <c r="I8" s="65" t="s">
        <v>152</v>
      </c>
      <c r="J8" s="64">
        <v>17.886409978249389</v>
      </c>
      <c r="K8" s="64">
        <v>2.9913837269080243</v>
      </c>
    </row>
    <row r="9" spans="1:11" x14ac:dyDescent="0.25">
      <c r="A9" s="61" t="s">
        <v>152</v>
      </c>
      <c r="B9" s="63">
        <v>13.468316382627666</v>
      </c>
      <c r="C9" s="63">
        <v>2.60007943463396</v>
      </c>
      <c r="E9" s="61" t="s">
        <v>63</v>
      </c>
      <c r="F9" s="64">
        <v>3.4066459054934399</v>
      </c>
      <c r="G9" s="64">
        <v>-0.26515787803999968</v>
      </c>
      <c r="I9" s="65" t="s">
        <v>137</v>
      </c>
      <c r="J9" s="64">
        <v>17.282988292888348</v>
      </c>
      <c r="K9" s="64">
        <v>-1.5871184361098756</v>
      </c>
    </row>
    <row r="10" spans="1:11" x14ac:dyDescent="0.25">
      <c r="A10" s="65" t="s">
        <v>62</v>
      </c>
      <c r="B10" s="63">
        <v>12.990532352908762</v>
      </c>
      <c r="C10" s="63">
        <v>-0.2819981294802627</v>
      </c>
      <c r="E10" s="61" t="s">
        <v>521</v>
      </c>
      <c r="F10" s="64">
        <v>2.5887061892423966</v>
      </c>
      <c r="G10" s="64">
        <v>0.68007127672020795</v>
      </c>
      <c r="I10" s="65" t="s">
        <v>62</v>
      </c>
      <c r="J10" s="64">
        <v>17.251895552405088</v>
      </c>
      <c r="K10" s="64">
        <v>-0.9382387723169856</v>
      </c>
    </row>
    <row r="11" spans="1:11" x14ac:dyDescent="0.25">
      <c r="A11" s="61" t="s">
        <v>61</v>
      </c>
      <c r="B11" s="63">
        <v>10.467173956556032</v>
      </c>
      <c r="C11" s="63">
        <v>0.45073262280085125</v>
      </c>
      <c r="E11" s="71" t="s">
        <v>85</v>
      </c>
      <c r="F11" s="73">
        <f>SUM(F8:F10)</f>
        <v>100</v>
      </c>
      <c r="G11" s="73">
        <f>SUM(G8:G10)</f>
        <v>-1.865174681370263E-14</v>
      </c>
      <c r="I11" s="65" t="s">
        <v>61</v>
      </c>
      <c r="J11" s="64">
        <v>13.900784580773959</v>
      </c>
      <c r="K11" s="64">
        <v>0.17315264514103035</v>
      </c>
    </row>
    <row r="12" spans="1:11" x14ac:dyDescent="0.25">
      <c r="A12" s="61" t="s">
        <v>138</v>
      </c>
      <c r="B12" s="63">
        <v>9.820150158820887</v>
      </c>
      <c r="C12" s="63">
        <v>5.6661457520188918E-2</v>
      </c>
      <c r="I12" s="65" t="s">
        <v>138</v>
      </c>
      <c r="J12" s="64">
        <v>13.041513638274992</v>
      </c>
      <c r="K12" s="64">
        <v>-0.33944421224324373</v>
      </c>
    </row>
    <row r="13" spans="1:11" x14ac:dyDescent="0.25">
      <c r="A13" s="65" t="s">
        <v>60</v>
      </c>
      <c r="B13" s="63">
        <v>9.6382947203701921</v>
      </c>
      <c r="C13" s="63">
        <v>0.79148438425897361</v>
      </c>
      <c r="I13" s="65" t="s">
        <v>60</v>
      </c>
      <c r="J13" s="64">
        <v>12.800003056217463</v>
      </c>
      <c r="K13" s="64">
        <v>0.6753619734390508</v>
      </c>
    </row>
    <row r="14" spans="1:11" x14ac:dyDescent="0.25">
      <c r="A14" s="62" t="s">
        <v>112</v>
      </c>
      <c r="B14" s="63">
        <v>5.8428693985932654</v>
      </c>
      <c r="C14" s="63">
        <v>-0.52033149753096275</v>
      </c>
      <c r="I14" s="102" t="s">
        <v>112</v>
      </c>
      <c r="J14" s="64">
        <v>7.7595413222849396</v>
      </c>
      <c r="K14" s="64">
        <v>-0.96128845386618078</v>
      </c>
    </row>
    <row r="15" spans="1:11" x14ac:dyDescent="0.25">
      <c r="A15" s="62" t="s">
        <v>64</v>
      </c>
      <c r="B15" s="63">
        <v>0.73344200547162219</v>
      </c>
      <c r="C15" s="63">
        <v>3.9064686296000795E-2</v>
      </c>
      <c r="I15" s="114" t="s">
        <v>206</v>
      </c>
      <c r="J15" s="115">
        <v>7.6863578905826402E-2</v>
      </c>
      <c r="K15" s="115">
        <v>-1.3808470951823748E-2</v>
      </c>
    </row>
    <row r="16" spans="1:11" x14ac:dyDescent="0.25">
      <c r="A16" s="71" t="s">
        <v>85</v>
      </c>
      <c r="B16" s="72">
        <f>SUM(B8:B15)</f>
        <v>100</v>
      </c>
      <c r="C16" s="72">
        <f>SUM(C8:C15)</f>
        <v>-2.1094237467877974E-15</v>
      </c>
      <c r="I16" s="65" t="s">
        <v>140</v>
      </c>
      <c r="J16" s="94">
        <f>SUM(J8:J15)</f>
        <v>100.00000000000001</v>
      </c>
      <c r="K16" s="94">
        <f>SUM(K8:K15)</f>
        <v>-3.9412917374193057E-15</v>
      </c>
    </row>
    <row r="17" spans="2:10" ht="14.1" customHeight="1" x14ac:dyDescent="0.25"/>
    <row r="19" spans="2:10" x14ac:dyDescent="0.25">
      <c r="J19" s="7"/>
    </row>
    <row r="20" spans="2:10" x14ac:dyDescent="0.25">
      <c r="J20" s="7"/>
    </row>
    <row r="25" spans="2:10" ht="9.75" customHeight="1" x14ac:dyDescent="0.25">
      <c r="B25" s="15"/>
      <c r="C25" s="15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I19"/>
  <sheetViews>
    <sheetView showGridLines="0" zoomScale="80" zoomScaleNormal="80" workbookViewId="0">
      <selection activeCell="K29" sqref="K29"/>
    </sheetView>
  </sheetViews>
  <sheetFormatPr defaultRowHeight="15" x14ac:dyDescent="0.25"/>
  <cols>
    <col min="1" max="1" width="59.42578125" customWidth="1"/>
    <col min="2" max="2" width="11.140625" customWidth="1"/>
    <col min="3" max="3" width="11.140625" style="38" customWidth="1"/>
    <col min="4" max="6" width="11.140625" customWidth="1"/>
    <col min="7" max="7" width="1" customWidth="1"/>
    <col min="8" max="9" width="11" customWidth="1"/>
  </cols>
  <sheetData>
    <row r="1" spans="1:9" ht="21" x14ac:dyDescent="0.35">
      <c r="A1" s="290" t="str">
        <f>'Indice-Index'!A32</f>
        <v>3.10 Trend storico dei ricavi unitari - Revenues per unit trend</v>
      </c>
      <c r="B1" s="134"/>
      <c r="C1" s="134"/>
      <c r="D1" s="134"/>
      <c r="E1" s="134"/>
      <c r="F1" s="134"/>
      <c r="G1" s="134"/>
      <c r="H1" s="134"/>
      <c r="I1" s="134"/>
    </row>
    <row r="3" spans="1:9" s="38" customFormat="1" x14ac:dyDescent="0.25"/>
    <row r="4" spans="1:9" ht="15.75" x14ac:dyDescent="0.25">
      <c r="A4" s="5" t="s">
        <v>95</v>
      </c>
      <c r="B4" s="472">
        <f>+'3.8'!B4</f>
        <v>2017</v>
      </c>
      <c r="C4" s="472">
        <f>+'3.8'!C4</f>
        <v>2018</v>
      </c>
      <c r="D4" s="472">
        <f>+'3.8'!D4</f>
        <v>2019</v>
      </c>
      <c r="E4" s="472">
        <f>+'3.8'!E4</f>
        <v>2020</v>
      </c>
      <c r="F4" s="472">
        <f>+'3.8'!F4</f>
        <v>2021</v>
      </c>
      <c r="G4" s="67"/>
      <c r="H4" s="235" t="s">
        <v>120</v>
      </c>
      <c r="I4" s="235" t="s">
        <v>120</v>
      </c>
    </row>
    <row r="5" spans="1:9" s="38" customFormat="1" x14ac:dyDescent="0.25">
      <c r="B5" s="476" t="s">
        <v>115</v>
      </c>
      <c r="C5" s="67"/>
      <c r="D5" s="476"/>
      <c r="E5" s="476" t="s">
        <v>116</v>
      </c>
      <c r="F5" s="476" t="s">
        <v>117</v>
      </c>
      <c r="G5" s="67"/>
      <c r="H5" s="478" t="s">
        <v>119</v>
      </c>
      <c r="I5" s="478" t="s">
        <v>118</v>
      </c>
    </row>
    <row r="6" spans="1:9" s="38" customFormat="1" x14ac:dyDescent="0.25">
      <c r="C6" s="97"/>
      <c r="D6" s="97"/>
      <c r="E6" s="97"/>
      <c r="F6" s="97"/>
    </row>
    <row r="7" spans="1:9" ht="15.75" x14ac:dyDescent="0.25">
      <c r="A7" s="367" t="s">
        <v>192</v>
      </c>
      <c r="C7" s="98"/>
      <c r="D7" s="98"/>
      <c r="E7" s="98"/>
      <c r="F7" s="98"/>
    </row>
    <row r="8" spans="1:9" ht="15.75" x14ac:dyDescent="0.25">
      <c r="A8" s="357" t="s">
        <v>106</v>
      </c>
      <c r="B8" s="381">
        <v>0.79059229723558555</v>
      </c>
      <c r="C8" s="381">
        <v>0.80903120788152572</v>
      </c>
      <c r="D8" s="381">
        <v>0.84965871773208423</v>
      </c>
      <c r="E8" s="381">
        <v>0.78604191013811031</v>
      </c>
      <c r="F8" s="381">
        <v>0.82136627608059953</v>
      </c>
      <c r="G8" s="99"/>
      <c r="H8" s="362">
        <f>(F8-B8)/B8*100</f>
        <v>3.8925219677221019</v>
      </c>
      <c r="I8" s="362">
        <f>(F8-E8)/E8*100</f>
        <v>4.4939545190768015</v>
      </c>
    </row>
    <row r="9" spans="1:9" ht="15.75" x14ac:dyDescent="0.25">
      <c r="A9" s="386" t="s">
        <v>169</v>
      </c>
      <c r="B9" s="387">
        <v>1.1906752805216796</v>
      </c>
      <c r="C9" s="387">
        <v>1.2750454882386715</v>
      </c>
      <c r="D9" s="387">
        <v>1.4311327750359062</v>
      </c>
      <c r="E9" s="387">
        <v>1.3052958649205499</v>
      </c>
      <c r="F9" s="387">
        <v>1.3531395051976594</v>
      </c>
      <c r="G9" s="99"/>
      <c r="H9" s="170">
        <f>(F9-B9)/B9*100</f>
        <v>13.64471299049713</v>
      </c>
      <c r="I9" s="170">
        <f>(F9-E9)/E9*100</f>
        <v>3.6653483369474653</v>
      </c>
    </row>
    <row r="10" spans="1:9" ht="15.75" x14ac:dyDescent="0.25">
      <c r="A10" s="349" t="s">
        <v>170</v>
      </c>
      <c r="B10" s="383">
        <v>0.48479384499756228</v>
      </c>
      <c r="C10" s="383">
        <v>0.49878039757885267</v>
      </c>
      <c r="D10" s="383">
        <v>0.51926717811049183</v>
      </c>
      <c r="E10" s="383">
        <v>0.50291641175762292</v>
      </c>
      <c r="F10" s="383">
        <v>0.55151941093398582</v>
      </c>
      <c r="G10" s="99"/>
      <c r="H10" s="384">
        <f>(F10-B10)/B10*100</f>
        <v>13.763699070222119</v>
      </c>
      <c r="I10" s="384">
        <f>(F10-E10)/E10*100</f>
        <v>9.6642300867657482</v>
      </c>
    </row>
    <row r="11" spans="1:9" ht="15.75" x14ac:dyDescent="0.25">
      <c r="A11" s="40"/>
      <c r="B11" s="15"/>
      <c r="C11" s="15"/>
      <c r="D11" s="15"/>
      <c r="E11" s="15"/>
      <c r="F11" s="15"/>
      <c r="H11" s="98"/>
      <c r="I11" s="98"/>
    </row>
    <row r="12" spans="1:9" ht="15.75" x14ac:dyDescent="0.25">
      <c r="A12" s="367" t="s">
        <v>168</v>
      </c>
      <c r="B12" s="15"/>
      <c r="C12" s="15"/>
      <c r="D12" s="15"/>
      <c r="E12" s="15"/>
      <c r="F12" s="15"/>
      <c r="H12" s="98"/>
      <c r="I12" s="98"/>
    </row>
    <row r="13" spans="1:9" ht="15.75" x14ac:dyDescent="0.25">
      <c r="A13" s="255" t="s">
        <v>106</v>
      </c>
      <c r="B13" s="100">
        <v>7.6711579689633806</v>
      </c>
      <c r="C13" s="100">
        <v>7.501456297996377</v>
      </c>
      <c r="D13" s="100">
        <v>7.0752229793262522</v>
      </c>
      <c r="E13" s="100">
        <v>6.2399989947848544</v>
      </c>
      <c r="F13" s="100">
        <v>6.3039002883517767</v>
      </c>
      <c r="G13" s="99"/>
      <c r="H13" s="73">
        <f>(F13-B13)/B13*100</f>
        <v>-17.823354520182878</v>
      </c>
      <c r="I13" s="73">
        <f>(F13-E13)/E13*100</f>
        <v>1.0240593567455458</v>
      </c>
    </row>
    <row r="14" spans="1:9" ht="15.75" x14ac:dyDescent="0.25">
      <c r="A14" s="380" t="s">
        <v>201</v>
      </c>
      <c r="B14" s="479">
        <v>17.540876759577571</v>
      </c>
      <c r="C14" s="479">
        <v>17.020919916528488</v>
      </c>
      <c r="D14" s="479">
        <v>17.173965545730795</v>
      </c>
      <c r="E14" s="479">
        <v>14.984684049337078</v>
      </c>
      <c r="F14" s="479">
        <v>15.105708456130353</v>
      </c>
      <c r="G14" s="40"/>
      <c r="H14" s="362">
        <f>(F14-B14)/B14*100</f>
        <v>-13.882819751969247</v>
      </c>
      <c r="I14" s="362">
        <f>(F14-E14)/E14*100</f>
        <v>0.80765404458847423</v>
      </c>
    </row>
    <row r="15" spans="1:9" ht="15.75" x14ac:dyDescent="0.25">
      <c r="A15" s="353" t="s">
        <v>303</v>
      </c>
      <c r="B15" s="385"/>
      <c r="C15" s="385"/>
      <c r="D15" s="385"/>
      <c r="E15" s="385"/>
      <c r="F15" s="385"/>
      <c r="H15" s="388">
        <v>-10.099005446421424</v>
      </c>
      <c r="I15" s="388">
        <v>-1.4353820084621496</v>
      </c>
    </row>
    <row r="16" spans="1:9" ht="15.75" x14ac:dyDescent="0.25">
      <c r="A16" s="351" t="s">
        <v>304</v>
      </c>
      <c r="B16" s="382"/>
      <c r="C16" s="382"/>
      <c r="D16" s="382"/>
      <c r="E16" s="382"/>
      <c r="F16" s="382"/>
      <c r="H16" s="389">
        <v>-13.711311007725238</v>
      </c>
      <c r="I16" s="389">
        <v>0.8172245308904631</v>
      </c>
    </row>
    <row r="17" spans="1:9" ht="15.75" x14ac:dyDescent="0.25">
      <c r="A17" s="380" t="s">
        <v>202</v>
      </c>
      <c r="B17" s="381">
        <v>5.6800538543624333</v>
      </c>
      <c r="C17" s="381">
        <v>5.6235524625568347</v>
      </c>
      <c r="D17" s="381">
        <v>5.3496694251696955</v>
      </c>
      <c r="E17" s="381">
        <v>5.025537289519634</v>
      </c>
      <c r="F17" s="381">
        <v>5.0473720494652472</v>
      </c>
      <c r="H17" s="362">
        <f>(F17-B17)/B17*100</f>
        <v>-11.13865856062737</v>
      </c>
      <c r="I17" s="362">
        <f>(F17-E17)/E17*100</f>
        <v>0.43447613036615856</v>
      </c>
    </row>
    <row r="18" spans="1:9" ht="15.75" x14ac:dyDescent="0.25">
      <c r="A18" s="353" t="s">
        <v>303</v>
      </c>
      <c r="B18" s="385"/>
      <c r="C18" s="385"/>
      <c r="D18" s="385"/>
      <c r="E18" s="385"/>
      <c r="F18" s="385"/>
      <c r="H18" s="388">
        <v>0.85581137272847996</v>
      </c>
      <c r="I18" s="388">
        <v>3.5682563992200031</v>
      </c>
    </row>
    <row r="19" spans="1:9" ht="15.75" x14ac:dyDescent="0.25">
      <c r="A19" s="351" t="s">
        <v>304</v>
      </c>
      <c r="B19" s="382"/>
      <c r="C19" s="382"/>
      <c r="D19" s="382"/>
      <c r="E19" s="382"/>
      <c r="F19" s="382"/>
      <c r="H19" s="389">
        <v>-16.728700415308495</v>
      </c>
      <c r="I19" s="389">
        <v>-0.31318497363293396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8BC5-EB23-446D-BFF4-B0B1865DDB00}">
  <sheetPr>
    <tabColor rgb="FFFFC000"/>
  </sheetPr>
  <dimension ref="A1:R23"/>
  <sheetViews>
    <sheetView showGridLines="0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4" sqref="H4"/>
    </sheetView>
  </sheetViews>
  <sheetFormatPr defaultColWidth="9.140625" defaultRowHeight="15" x14ac:dyDescent="0.25"/>
  <cols>
    <col min="1" max="1" width="55.85546875" style="67" customWidth="1"/>
    <col min="2" max="4" width="10.140625" style="67" customWidth="1"/>
    <col min="5" max="5" width="10.140625" style="229" customWidth="1"/>
    <col min="6" max="8" width="10.140625" style="67" customWidth="1"/>
    <col min="9" max="9" width="10.140625" style="229" customWidth="1"/>
    <col min="10" max="12" width="10.140625" style="67" customWidth="1"/>
    <col min="13" max="13" width="10.140625" style="229" customWidth="1"/>
    <col min="14" max="16" width="10.140625" style="67" customWidth="1"/>
    <col min="17" max="17" width="10.140625" style="229" customWidth="1"/>
    <col min="18" max="18" width="10.140625" style="67" customWidth="1"/>
    <col min="19" max="16384" width="9.140625" style="67"/>
  </cols>
  <sheetData>
    <row r="1" spans="1:18" ht="23.25" x14ac:dyDescent="0.25">
      <c r="A1" s="698" t="s">
        <v>239</v>
      </c>
      <c r="B1" s="699"/>
      <c r="C1" s="699"/>
      <c r="D1" s="699"/>
    </row>
    <row r="2" spans="1:18" ht="23.25" x14ac:dyDescent="0.25">
      <c r="A2" s="253"/>
    </row>
    <row r="3" spans="1:18" ht="23.25" x14ac:dyDescent="0.25">
      <c r="A3" s="253"/>
    </row>
    <row r="4" spans="1:18" s="229" customFormat="1" ht="21" x14ac:dyDescent="0.25">
      <c r="A4" s="618" t="s">
        <v>533</v>
      </c>
      <c r="B4" s="247" t="str">
        <f>+'Principali serie storiche'!B1</f>
        <v>4T17</v>
      </c>
      <c r="C4" s="246" t="str">
        <f>+'Principali serie storiche'!C1</f>
        <v>1T18</v>
      </c>
      <c r="D4" s="246" t="str">
        <f>+'Principali serie storiche'!D1</f>
        <v>2T18</v>
      </c>
      <c r="E4" s="246" t="str">
        <f>+'Principali serie storiche'!E1</f>
        <v>3T18</v>
      </c>
      <c r="F4" s="247" t="str">
        <f>+'Principali serie storiche'!F1</f>
        <v>4T18</v>
      </c>
      <c r="G4" s="246" t="str">
        <f>+'Principali serie storiche'!G1</f>
        <v>1T19</v>
      </c>
      <c r="H4" s="246" t="str">
        <f>+'Principali serie storiche'!H1</f>
        <v>2T19</v>
      </c>
      <c r="I4" s="246" t="str">
        <f>+'Principali serie storiche'!I1</f>
        <v>3T19</v>
      </c>
      <c r="J4" s="247" t="str">
        <f>+'Principali serie storiche'!J1</f>
        <v>4T19</v>
      </c>
      <c r="K4" s="246" t="str">
        <f>+'Principali serie storiche'!K1</f>
        <v>1T20</v>
      </c>
      <c r="L4" s="246" t="str">
        <f>+'Principali serie storiche'!L1</f>
        <v>2T20</v>
      </c>
      <c r="M4" s="246" t="str">
        <f>+'Principali serie storiche'!M1</f>
        <v>3T20</v>
      </c>
      <c r="N4" s="247" t="str">
        <f>+'Principali serie storiche'!N1</f>
        <v>4T20</v>
      </c>
      <c r="O4" s="246" t="str">
        <f>+'Principali serie storiche'!O1</f>
        <v>1T21</v>
      </c>
      <c r="P4" s="246" t="str">
        <f>+'Principali serie storiche'!P1</f>
        <v>2T21</v>
      </c>
      <c r="Q4" s="246" t="str">
        <f>+'Principali serie storiche'!Q1</f>
        <v>3T21</v>
      </c>
      <c r="R4" s="247" t="str">
        <f>+'Principali serie storiche'!R1</f>
        <v>4T21</v>
      </c>
    </row>
    <row r="5" spans="1:18" ht="28.5" customHeight="1" x14ac:dyDescent="0.25">
      <c r="A5" s="379" t="s">
        <v>246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</row>
    <row r="6" spans="1:18" s="54" customFormat="1" ht="20.25" customHeight="1" x14ac:dyDescent="0.25">
      <c r="A6" s="231" t="s">
        <v>252</v>
      </c>
      <c r="B6" s="591">
        <f>+B7+B8</f>
        <v>2639.0404067075156</v>
      </c>
      <c r="C6" s="251">
        <f t="shared" ref="C6:R6" si="0">+C7+C8</f>
        <v>663.34538620491787</v>
      </c>
      <c r="D6" s="251">
        <f t="shared" si="0"/>
        <v>1305.2476399510867</v>
      </c>
      <c r="E6" s="251">
        <f t="shared" si="0"/>
        <v>1905.3857422645092</v>
      </c>
      <c r="F6" s="591">
        <f t="shared" si="0"/>
        <v>2603.3942288438102</v>
      </c>
      <c r="G6" s="251">
        <f t="shared" si="0"/>
        <v>647.03771776593123</v>
      </c>
      <c r="H6" s="251">
        <f t="shared" si="0"/>
        <v>1304.8217053132582</v>
      </c>
      <c r="I6" s="251">
        <f t="shared" si="0"/>
        <v>1861.7503782906506</v>
      </c>
      <c r="J6" s="591">
        <f t="shared" si="0"/>
        <v>2487.7385228758121</v>
      </c>
      <c r="K6" s="251">
        <f t="shared" si="0"/>
        <v>501.65934575097816</v>
      </c>
      <c r="L6" s="251">
        <f t="shared" si="0"/>
        <v>884.96377028291261</v>
      </c>
      <c r="M6" s="251">
        <f t="shared" si="0"/>
        <v>1320.7552430135422</v>
      </c>
      <c r="N6" s="591">
        <f t="shared" si="0"/>
        <v>1820.6996712266937</v>
      </c>
      <c r="O6" s="251">
        <f t="shared" si="0"/>
        <v>462.00706181691555</v>
      </c>
      <c r="P6" s="251">
        <f t="shared" si="0"/>
        <v>926.28526932819966</v>
      </c>
      <c r="Q6" s="251">
        <f t="shared" si="0"/>
        <v>1379.7992535210346</v>
      </c>
      <c r="R6" s="591">
        <f t="shared" si="0"/>
        <v>1892.0141869410345</v>
      </c>
    </row>
    <row r="7" spans="1:18" s="54" customFormat="1" ht="20.25" customHeight="1" x14ac:dyDescent="0.25">
      <c r="A7" s="167" t="s">
        <v>248</v>
      </c>
      <c r="B7" s="244">
        <v>1734.3070477320634</v>
      </c>
      <c r="C7" s="248">
        <v>414.40325428867993</v>
      </c>
      <c r="D7" s="248">
        <v>814.89289875106317</v>
      </c>
      <c r="E7" s="248">
        <v>1203.1706278384281</v>
      </c>
      <c r="F7" s="244">
        <v>1653.0020711538141</v>
      </c>
      <c r="G7" s="248">
        <v>396.25742374788348</v>
      </c>
      <c r="H7" s="248">
        <v>801.92195188257688</v>
      </c>
      <c r="I7" s="248">
        <v>1138.6752622304857</v>
      </c>
      <c r="J7" s="244">
        <v>1535.871460671317</v>
      </c>
      <c r="K7" s="248">
        <v>287.16246440937812</v>
      </c>
      <c r="L7" s="248">
        <v>510.83230984169211</v>
      </c>
      <c r="M7" s="248">
        <v>759.47795627626965</v>
      </c>
      <c r="N7" s="244">
        <v>1066.846752284411</v>
      </c>
      <c r="O7" s="248">
        <v>263.9435109742758</v>
      </c>
      <c r="P7" s="248">
        <v>513.57246299187238</v>
      </c>
      <c r="Q7" s="248">
        <v>751.73149384215344</v>
      </c>
      <c r="R7" s="244">
        <v>1049.2497554014005</v>
      </c>
    </row>
    <row r="8" spans="1:18" s="54" customFormat="1" ht="20.25" customHeight="1" x14ac:dyDescent="0.25">
      <c r="A8" s="192" t="s">
        <v>249</v>
      </c>
      <c r="B8" s="243">
        <v>904.73335897545201</v>
      </c>
      <c r="C8" s="249">
        <v>248.94213191623791</v>
      </c>
      <c r="D8" s="249">
        <v>490.35474120002362</v>
      </c>
      <c r="E8" s="249">
        <v>702.21511442608096</v>
      </c>
      <c r="F8" s="243">
        <v>950.39215768999611</v>
      </c>
      <c r="G8" s="249">
        <v>250.78029401804775</v>
      </c>
      <c r="H8" s="249">
        <v>502.8997534306813</v>
      </c>
      <c r="I8" s="249">
        <v>723.07511606016499</v>
      </c>
      <c r="J8" s="243">
        <v>951.86706220449503</v>
      </c>
      <c r="K8" s="249">
        <v>214.49688134160004</v>
      </c>
      <c r="L8" s="249">
        <v>374.1314604412205</v>
      </c>
      <c r="M8" s="249">
        <v>561.27728673727256</v>
      </c>
      <c r="N8" s="243">
        <v>753.8529189422826</v>
      </c>
      <c r="O8" s="249">
        <v>198.06355084263976</v>
      </c>
      <c r="P8" s="249">
        <v>412.71280633632728</v>
      </c>
      <c r="Q8" s="249">
        <v>628.06775967888109</v>
      </c>
      <c r="R8" s="243">
        <v>842.76443153963396</v>
      </c>
    </row>
    <row r="9" spans="1:18" s="54" customFormat="1" ht="20.25" customHeight="1" x14ac:dyDescent="0.25">
      <c r="A9" s="231" t="s">
        <v>253</v>
      </c>
      <c r="B9" s="591">
        <f>+B10+B11</f>
        <v>3294.8141687025345</v>
      </c>
      <c r="C9" s="251">
        <f t="shared" ref="C9:R9" si="1">+C10+C11</f>
        <v>858.07402379938776</v>
      </c>
      <c r="D9" s="251">
        <f t="shared" si="1"/>
        <v>1648.7674239756052</v>
      </c>
      <c r="E9" s="251">
        <f t="shared" si="1"/>
        <v>2339.8122895497991</v>
      </c>
      <c r="F9" s="591">
        <f t="shared" si="1"/>
        <v>3176.238157024578</v>
      </c>
      <c r="G9" s="251">
        <f t="shared" si="1"/>
        <v>772.04760002982141</v>
      </c>
      <c r="H9" s="251">
        <f t="shared" si="1"/>
        <v>1532.5148649208754</v>
      </c>
      <c r="I9" s="251">
        <f t="shared" si="1"/>
        <v>2172.2133408569034</v>
      </c>
      <c r="J9" s="591">
        <f t="shared" si="1"/>
        <v>2877.9470874292392</v>
      </c>
      <c r="K9" s="251">
        <f t="shared" si="1"/>
        <v>624.07428081272474</v>
      </c>
      <c r="L9" s="251">
        <f t="shared" si="1"/>
        <v>1158.9708119333295</v>
      </c>
      <c r="M9" s="251">
        <f t="shared" si="1"/>
        <v>1703.8524345658893</v>
      </c>
      <c r="N9" s="591">
        <f t="shared" si="1"/>
        <v>2316.3354124450498</v>
      </c>
      <c r="O9" s="251">
        <f t="shared" si="1"/>
        <v>586.46987946729791</v>
      </c>
      <c r="P9" s="251">
        <f t="shared" si="1"/>
        <v>1165.9108623232644</v>
      </c>
      <c r="Q9" s="251">
        <f t="shared" si="1"/>
        <v>1698.6005971560744</v>
      </c>
      <c r="R9" s="591">
        <f t="shared" si="1"/>
        <v>2303.4963110116464</v>
      </c>
    </row>
    <row r="10" spans="1:18" s="54" customFormat="1" ht="20.25" customHeight="1" x14ac:dyDescent="0.25">
      <c r="A10" s="242" t="s">
        <v>248</v>
      </c>
      <c r="B10" s="244">
        <v>1428.5913024035583</v>
      </c>
      <c r="C10" s="248">
        <v>334.38133335594881</v>
      </c>
      <c r="D10" s="248">
        <v>638.5960412287053</v>
      </c>
      <c r="E10" s="248">
        <v>901.45773759539588</v>
      </c>
      <c r="F10" s="244">
        <v>1270.8061025506493</v>
      </c>
      <c r="G10" s="248">
        <v>281.34260368164524</v>
      </c>
      <c r="H10" s="248">
        <v>575.70710183509618</v>
      </c>
      <c r="I10" s="248">
        <v>783.18961760175603</v>
      </c>
      <c r="J10" s="244">
        <v>1044.8501725266901</v>
      </c>
      <c r="K10" s="248">
        <v>213.3003377677673</v>
      </c>
      <c r="L10" s="248">
        <v>405.03282793448238</v>
      </c>
      <c r="M10" s="248">
        <v>585.45391280892193</v>
      </c>
      <c r="N10" s="244">
        <v>817.3169891729649</v>
      </c>
      <c r="O10" s="248">
        <v>194.67609999035588</v>
      </c>
      <c r="P10" s="248">
        <v>379.5787939620742</v>
      </c>
      <c r="Q10" s="248">
        <v>553.33389986892041</v>
      </c>
      <c r="R10" s="244">
        <v>775.41875865055874</v>
      </c>
    </row>
    <row r="11" spans="1:18" s="54" customFormat="1" ht="15.75" x14ac:dyDescent="0.25">
      <c r="A11" s="241" t="s">
        <v>249</v>
      </c>
      <c r="B11" s="243">
        <v>1866.2228662989762</v>
      </c>
      <c r="C11" s="249">
        <v>523.69269044343889</v>
      </c>
      <c r="D11" s="249">
        <v>1010.1713827469</v>
      </c>
      <c r="E11" s="249">
        <v>1438.3545519544032</v>
      </c>
      <c r="F11" s="243">
        <v>1905.4320544739289</v>
      </c>
      <c r="G11" s="249">
        <v>490.70499634817617</v>
      </c>
      <c r="H11" s="249">
        <v>956.80776308577924</v>
      </c>
      <c r="I11" s="249">
        <v>1389.0237232551474</v>
      </c>
      <c r="J11" s="243">
        <v>1833.0969149025489</v>
      </c>
      <c r="K11" s="249">
        <v>410.77394304495743</v>
      </c>
      <c r="L11" s="249">
        <v>753.93798399884713</v>
      </c>
      <c r="M11" s="249">
        <v>1118.3985217569675</v>
      </c>
      <c r="N11" s="243">
        <v>1499.0184232720846</v>
      </c>
      <c r="O11" s="249">
        <v>391.79377947694201</v>
      </c>
      <c r="P11" s="249">
        <v>786.33206836119018</v>
      </c>
      <c r="Q11" s="249">
        <v>1145.2666972871541</v>
      </c>
      <c r="R11" s="243">
        <v>1528.0775523610876</v>
      </c>
    </row>
    <row r="12" spans="1:18" x14ac:dyDescent="0.25">
      <c r="A12" s="235"/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</row>
    <row r="13" spans="1:18" ht="28.5" customHeight="1" x14ac:dyDescent="0.25">
      <c r="A13" s="379" t="s">
        <v>247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</row>
    <row r="14" spans="1:18" s="54" customFormat="1" ht="20.25" customHeight="1" x14ac:dyDescent="0.25">
      <c r="A14" s="231" t="s">
        <v>252</v>
      </c>
      <c r="B14" s="591">
        <f>+B15+B16</f>
        <v>3492.4514266865076</v>
      </c>
      <c r="C14" s="251">
        <f t="shared" ref="C14:Q14" si="2">+C15+C16</f>
        <v>935.46798647505625</v>
      </c>
      <c r="D14" s="251">
        <f t="shared" si="2"/>
        <v>1885.8082074509252</v>
      </c>
      <c r="E14" s="251">
        <f t="shared" si="2"/>
        <v>2753.2482368379397</v>
      </c>
      <c r="F14" s="591">
        <f t="shared" si="2"/>
        <v>3829.4633228723724</v>
      </c>
      <c r="G14" s="251">
        <f t="shared" si="2"/>
        <v>995.60283124466719</v>
      </c>
      <c r="H14" s="251">
        <f t="shared" si="2"/>
        <v>2004.7181893888155</v>
      </c>
      <c r="I14" s="251">
        <f t="shared" si="2"/>
        <v>2975.7088470375029</v>
      </c>
      <c r="J14" s="591">
        <f t="shared" si="2"/>
        <v>4181.0862102660139</v>
      </c>
      <c r="K14" s="251">
        <f t="shared" si="2"/>
        <v>1034.1136727248775</v>
      </c>
      <c r="L14" s="251">
        <f t="shared" si="2"/>
        <v>2218.946518945816</v>
      </c>
      <c r="M14" s="251">
        <f t="shared" si="2"/>
        <v>3410.3758707674133</v>
      </c>
      <c r="N14" s="591">
        <f t="shared" si="2"/>
        <v>5090.3411526546433</v>
      </c>
      <c r="O14" s="251">
        <f t="shared" si="2"/>
        <v>1465.5161726606166</v>
      </c>
      <c r="P14" s="251">
        <f t="shared" si="2"/>
        <v>2936.9775661012486</v>
      </c>
      <c r="Q14" s="251">
        <f t="shared" si="2"/>
        <v>4266.5332508085257</v>
      </c>
      <c r="R14" s="591">
        <f t="shared" ref="R14" si="3">+R15+R16</f>
        <v>5983.5675999048144</v>
      </c>
    </row>
    <row r="15" spans="1:18" s="54" customFormat="1" ht="20.25" customHeight="1" x14ac:dyDescent="0.25">
      <c r="A15" s="167" t="s">
        <v>250</v>
      </c>
      <c r="B15" s="244">
        <v>2159.6631476959983</v>
      </c>
      <c r="C15" s="248">
        <v>588.25248011187625</v>
      </c>
      <c r="D15" s="248">
        <v>1170.2156695637782</v>
      </c>
      <c r="E15" s="248">
        <v>1713.9108807900473</v>
      </c>
      <c r="F15" s="244">
        <v>2404.2660590719943</v>
      </c>
      <c r="G15" s="248">
        <v>629.14035316907552</v>
      </c>
      <c r="H15" s="248">
        <v>1273.3409757529269</v>
      </c>
      <c r="I15" s="248">
        <v>1901.9973251916811</v>
      </c>
      <c r="J15" s="244">
        <v>2702.5716717756281</v>
      </c>
      <c r="K15" s="248">
        <v>698.28214454370755</v>
      </c>
      <c r="L15" s="248">
        <v>1563.6380592901205</v>
      </c>
      <c r="M15" s="248">
        <v>2382.8820641355969</v>
      </c>
      <c r="N15" s="244">
        <v>3599.6967836289336</v>
      </c>
      <c r="O15" s="248">
        <v>1035.7479070566312</v>
      </c>
      <c r="P15" s="248">
        <v>2061.9492598082747</v>
      </c>
      <c r="Q15" s="248">
        <v>2982.8542551763808</v>
      </c>
      <c r="R15" s="244">
        <v>4192.3924237657775</v>
      </c>
    </row>
    <row r="16" spans="1:18" s="54" customFormat="1" ht="20.25" customHeight="1" x14ac:dyDescent="0.25">
      <c r="A16" s="241" t="s">
        <v>251</v>
      </c>
      <c r="B16" s="243">
        <v>1332.7882789905093</v>
      </c>
      <c r="C16" s="249">
        <v>347.21550636317994</v>
      </c>
      <c r="D16" s="249">
        <v>715.59253788714705</v>
      </c>
      <c r="E16" s="249">
        <v>1039.3373560478922</v>
      </c>
      <c r="F16" s="243">
        <v>1425.1972638003781</v>
      </c>
      <c r="G16" s="249">
        <v>366.4624780755916</v>
      </c>
      <c r="H16" s="249">
        <v>731.37721363588878</v>
      </c>
      <c r="I16" s="249">
        <v>1073.7115218458218</v>
      </c>
      <c r="J16" s="243">
        <v>1478.514538490386</v>
      </c>
      <c r="K16" s="249">
        <v>335.83152818116997</v>
      </c>
      <c r="L16" s="249">
        <v>655.30845965569529</v>
      </c>
      <c r="M16" s="249">
        <v>1027.4938066318164</v>
      </c>
      <c r="N16" s="243">
        <v>1490.6443690257095</v>
      </c>
      <c r="O16" s="249">
        <v>429.76826560398536</v>
      </c>
      <c r="P16" s="249">
        <v>875.02830629297375</v>
      </c>
      <c r="Q16" s="249">
        <v>1283.678995632145</v>
      </c>
      <c r="R16" s="243">
        <v>1791.1751761390374</v>
      </c>
    </row>
    <row r="17" spans="1:18" s="54" customFormat="1" ht="20.25" customHeight="1" x14ac:dyDescent="0.25">
      <c r="A17" s="231" t="s">
        <v>253</v>
      </c>
      <c r="B17" s="591">
        <f>+B18+B19</f>
        <v>457.78310224184406</v>
      </c>
      <c r="C17" s="251">
        <f t="shared" ref="C17:Q17" si="4">+C18+C19</f>
        <v>122.77694485347604</v>
      </c>
      <c r="D17" s="251">
        <f t="shared" si="4"/>
        <v>245.57810444049542</v>
      </c>
      <c r="E17" s="251">
        <f t="shared" si="4"/>
        <v>365.7564113722097</v>
      </c>
      <c r="F17" s="591">
        <f t="shared" si="4"/>
        <v>512.97701808318129</v>
      </c>
      <c r="G17" s="251">
        <f t="shared" si="4"/>
        <v>138.09581218310484</v>
      </c>
      <c r="H17" s="251">
        <f t="shared" si="4"/>
        <v>277.39011267511421</v>
      </c>
      <c r="I17" s="251">
        <f t="shared" si="4"/>
        <v>418.10978243780983</v>
      </c>
      <c r="J17" s="591">
        <f t="shared" si="4"/>
        <v>594.0539787819813</v>
      </c>
      <c r="K17" s="251">
        <f t="shared" si="4"/>
        <v>157.37097144916882</v>
      </c>
      <c r="L17" s="251">
        <f t="shared" si="4"/>
        <v>356.10213962949268</v>
      </c>
      <c r="M17" s="251">
        <f t="shared" si="4"/>
        <v>543.66812641705496</v>
      </c>
      <c r="N17" s="591">
        <f t="shared" si="4"/>
        <v>815.76442249381353</v>
      </c>
      <c r="O17" s="251">
        <f t="shared" si="4"/>
        <v>249.49459609239705</v>
      </c>
      <c r="P17" s="251">
        <f t="shared" si="4"/>
        <v>482.55401588806637</v>
      </c>
      <c r="Q17" s="251">
        <f t="shared" si="4"/>
        <v>688.61341128456127</v>
      </c>
      <c r="R17" s="591">
        <f t="shared" ref="R17" si="5">+R18+R19</f>
        <v>949.18500074646386</v>
      </c>
    </row>
    <row r="18" spans="1:18" s="54" customFormat="1" ht="20.25" customHeight="1" x14ac:dyDescent="0.25">
      <c r="A18" s="167" t="s">
        <v>250</v>
      </c>
      <c r="B18" s="244">
        <v>381.26586755164755</v>
      </c>
      <c r="C18" s="248">
        <v>102.14771310542837</v>
      </c>
      <c r="D18" s="248">
        <v>203.94569601727071</v>
      </c>
      <c r="E18" s="248">
        <v>304.62764215707358</v>
      </c>
      <c r="F18" s="244">
        <v>428.76271629740978</v>
      </c>
      <c r="G18" s="248">
        <v>116.90676355554622</v>
      </c>
      <c r="H18" s="248">
        <v>235.39878752542393</v>
      </c>
      <c r="I18" s="248">
        <v>355.50102035299119</v>
      </c>
      <c r="J18" s="244">
        <v>507.53796767998188</v>
      </c>
      <c r="K18" s="248">
        <v>136.63897744381882</v>
      </c>
      <c r="L18" s="248">
        <v>312.0698965180427</v>
      </c>
      <c r="M18" s="248">
        <v>475.1140995117612</v>
      </c>
      <c r="N18" s="244">
        <v>716.28655802114508</v>
      </c>
      <c r="O18" s="248">
        <v>219.74439644873704</v>
      </c>
      <c r="P18" s="248">
        <v>423.05122065789465</v>
      </c>
      <c r="Q18" s="248">
        <v>602.96765471399374</v>
      </c>
      <c r="R18" s="244">
        <v>830.60895505215387</v>
      </c>
    </row>
    <row r="19" spans="1:18" s="54" customFormat="1" ht="20.25" customHeight="1" x14ac:dyDescent="0.25">
      <c r="A19" s="241" t="s">
        <v>251</v>
      </c>
      <c r="B19" s="243">
        <v>76.517234690196545</v>
      </c>
      <c r="C19" s="249">
        <v>20.629231748047669</v>
      </c>
      <c r="D19" s="249">
        <v>41.632408423224724</v>
      </c>
      <c r="E19" s="249">
        <v>61.128769215136131</v>
      </c>
      <c r="F19" s="243">
        <v>84.214301785771497</v>
      </c>
      <c r="G19" s="249">
        <v>21.189048627558609</v>
      </c>
      <c r="H19" s="249">
        <v>41.991325149690255</v>
      </c>
      <c r="I19" s="249">
        <v>62.608762084818665</v>
      </c>
      <c r="J19" s="243">
        <v>86.516011101999439</v>
      </c>
      <c r="K19" s="249">
        <v>20.731994005350003</v>
      </c>
      <c r="L19" s="249">
        <v>44.032243111449993</v>
      </c>
      <c r="M19" s="249">
        <v>68.554026905293824</v>
      </c>
      <c r="N19" s="243">
        <v>99.477864472668401</v>
      </c>
      <c r="O19" s="249">
        <v>29.750199643660004</v>
      </c>
      <c r="P19" s="249">
        <v>59.502795230171728</v>
      </c>
      <c r="Q19" s="249">
        <v>85.645756570567556</v>
      </c>
      <c r="R19" s="243">
        <v>118.57604569430998</v>
      </c>
    </row>
    <row r="21" spans="1:18" x14ac:dyDescent="0.25">
      <c r="B21" s="237"/>
      <c r="C21" s="237"/>
      <c r="D21" s="237"/>
      <c r="E21" s="238"/>
      <c r="F21" s="237"/>
      <c r="G21" s="237"/>
      <c r="H21" s="237"/>
      <c r="I21" s="238"/>
      <c r="J21" s="237"/>
      <c r="K21" s="237"/>
      <c r="L21" s="237"/>
      <c r="M21" s="238"/>
      <c r="N21" s="237"/>
      <c r="O21" s="237"/>
      <c r="P21" s="237"/>
      <c r="Q21" s="237"/>
      <c r="R21" s="237"/>
    </row>
    <row r="22" spans="1:18" x14ac:dyDescent="0.25">
      <c r="B22" s="238"/>
      <c r="C22" s="238"/>
      <c r="D22" s="238"/>
      <c r="E22" s="238"/>
      <c r="F22" s="238"/>
      <c r="G22" s="237"/>
      <c r="H22" s="237"/>
      <c r="I22" s="238"/>
      <c r="J22" s="237"/>
      <c r="K22" s="237"/>
      <c r="L22" s="237"/>
      <c r="M22" s="238"/>
      <c r="N22" s="237"/>
      <c r="O22" s="237"/>
      <c r="P22" s="237"/>
      <c r="Q22" s="238"/>
      <c r="R22" s="237"/>
    </row>
    <row r="23" spans="1:18" x14ac:dyDescent="0.25">
      <c r="B23" s="239"/>
      <c r="C23" s="239"/>
      <c r="D23" s="239"/>
      <c r="E23" s="239"/>
      <c r="F23" s="239"/>
    </row>
  </sheetData>
  <phoneticPr fontId="95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-0.249977111117893"/>
  </sheetPr>
  <dimension ref="A1:U32"/>
  <sheetViews>
    <sheetView showGridLines="0" zoomScale="80" zoomScaleNormal="80" workbookViewId="0">
      <selection activeCell="L19" sqref="L19"/>
    </sheetView>
  </sheetViews>
  <sheetFormatPr defaultColWidth="9.140625" defaultRowHeight="15.75" x14ac:dyDescent="0.25"/>
  <cols>
    <col min="1" max="1" width="59.5703125" style="40" customWidth="1"/>
    <col min="2" max="18" width="7.85546875" style="40" customWidth="1"/>
    <col min="19" max="19" width="1.5703125" style="40" customWidth="1"/>
    <col min="20" max="16384" width="9.140625" style="40"/>
  </cols>
  <sheetData>
    <row r="1" spans="1:21" ht="21" x14ac:dyDescent="0.35">
      <c r="A1" s="135" t="str">
        <f>'Indice-Index'!C23</f>
        <v>4.1   Indici generali e principali utilities - General indexes and main utilities (2010=100)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21" s="9" customFormat="1" x14ac:dyDescent="0.25"/>
    <row r="3" spans="1:21" s="9" customFormat="1" x14ac:dyDescent="0.25">
      <c r="A3" s="735" t="s">
        <v>39</v>
      </c>
      <c r="B3" s="104" t="s">
        <v>87</v>
      </c>
      <c r="C3" s="104" t="s">
        <v>96</v>
      </c>
      <c r="D3" s="104" t="s">
        <v>123</v>
      </c>
      <c r="E3" s="104" t="s">
        <v>125</v>
      </c>
      <c r="F3" s="104" t="s">
        <v>127</v>
      </c>
      <c r="G3" s="104" t="s">
        <v>135</v>
      </c>
      <c r="H3" s="104" t="s">
        <v>141</v>
      </c>
      <c r="I3" s="104" t="s">
        <v>143</v>
      </c>
      <c r="J3" s="104" t="s">
        <v>147</v>
      </c>
      <c r="K3" s="104" t="s">
        <v>153</v>
      </c>
      <c r="L3" s="104" t="s">
        <v>161</v>
      </c>
      <c r="M3" s="104" t="s">
        <v>204</v>
      </c>
      <c r="N3" s="104" t="s">
        <v>208</v>
      </c>
      <c r="O3" s="104" t="s">
        <v>254</v>
      </c>
      <c r="P3" s="104" t="s">
        <v>293</v>
      </c>
      <c r="Q3" s="104" t="s">
        <v>363</v>
      </c>
      <c r="R3" s="104" t="s">
        <v>460</v>
      </c>
      <c r="T3" s="740" t="s">
        <v>462</v>
      </c>
      <c r="U3" s="740"/>
    </row>
    <row r="4" spans="1:21" s="9" customFormat="1" x14ac:dyDescent="0.25">
      <c r="A4" s="735"/>
      <c r="B4" s="104" t="s">
        <v>86</v>
      </c>
      <c r="C4" s="104" t="s">
        <v>96</v>
      </c>
      <c r="D4" s="104" t="s">
        <v>124</v>
      </c>
      <c r="E4" s="104" t="s">
        <v>126</v>
      </c>
      <c r="F4" s="104" t="s">
        <v>128</v>
      </c>
      <c r="G4" s="104" t="s">
        <v>135</v>
      </c>
      <c r="H4" s="104" t="s">
        <v>142</v>
      </c>
      <c r="I4" s="104" t="s">
        <v>144</v>
      </c>
      <c r="J4" s="104" t="s">
        <v>148</v>
      </c>
      <c r="K4" s="104" t="s">
        <v>153</v>
      </c>
      <c r="L4" s="104" t="s">
        <v>162</v>
      </c>
      <c r="M4" s="104" t="s">
        <v>205</v>
      </c>
      <c r="N4" s="104" t="s">
        <v>209</v>
      </c>
      <c r="O4" s="104" t="s">
        <v>254</v>
      </c>
      <c r="P4" s="104" t="s">
        <v>294</v>
      </c>
      <c r="Q4" s="104" t="s">
        <v>364</v>
      </c>
      <c r="R4" s="104" t="s">
        <v>461</v>
      </c>
      <c r="T4" s="157" t="s">
        <v>463</v>
      </c>
      <c r="U4" s="157" t="s">
        <v>464</v>
      </c>
    </row>
    <row r="5" spans="1:21" s="9" customFormat="1" x14ac:dyDescent="0.25">
      <c r="A5" s="2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4"/>
      <c r="T5" s="155"/>
      <c r="U5" s="155"/>
    </row>
    <row r="7" spans="1:21" x14ac:dyDescent="0.25">
      <c r="A7" s="80" t="s">
        <v>71</v>
      </c>
      <c r="B7" s="81">
        <v>126.1</v>
      </c>
      <c r="C7" s="81">
        <v>128.1</v>
      </c>
      <c r="D7" s="81">
        <v>129.19999999999999</v>
      </c>
      <c r="E7" s="81">
        <v>130</v>
      </c>
      <c r="F7" s="81">
        <v>130.19999999999999</v>
      </c>
      <c r="G7" s="81">
        <v>131.30000000000001</v>
      </c>
      <c r="H7" s="81">
        <v>131.5</v>
      </c>
      <c r="I7" s="81">
        <v>131.9</v>
      </c>
      <c r="J7" s="81">
        <v>132.4</v>
      </c>
      <c r="K7" s="81">
        <v>132.69999999999999</v>
      </c>
      <c r="L7" s="81">
        <v>132.80000000000001</v>
      </c>
      <c r="M7" s="81">
        <v>133.30000000000001</v>
      </c>
      <c r="N7" s="81">
        <v>133.69999999999999</v>
      </c>
      <c r="O7" s="81">
        <v>134.6</v>
      </c>
      <c r="P7" s="81">
        <v>134.9</v>
      </c>
      <c r="Q7" s="81">
        <v>135.5</v>
      </c>
      <c r="R7" s="81">
        <v>135.69999999999999</v>
      </c>
      <c r="T7" s="110">
        <f>(R7-B7)/B7*100</f>
        <v>7.6130055511498762</v>
      </c>
      <c r="U7" s="110">
        <f>(R7-N7)/N7*100</f>
        <v>1.4958863126402395</v>
      </c>
    </row>
    <row r="8" spans="1:21" x14ac:dyDescent="0.25">
      <c r="A8" s="80" t="s">
        <v>70</v>
      </c>
      <c r="B8" s="81">
        <v>108.8</v>
      </c>
      <c r="C8" s="81">
        <v>109.5</v>
      </c>
      <c r="D8" s="81">
        <v>110.2</v>
      </c>
      <c r="E8" s="81">
        <v>110.4</v>
      </c>
      <c r="F8" s="81">
        <v>110</v>
      </c>
      <c r="G8" s="81">
        <v>110.5</v>
      </c>
      <c r="H8" s="81">
        <v>110.9</v>
      </c>
      <c r="I8" s="81">
        <v>110.7</v>
      </c>
      <c r="J8" s="81">
        <v>110.5</v>
      </c>
      <c r="K8" s="81">
        <v>110.7</v>
      </c>
      <c r="L8" s="81">
        <v>110.6</v>
      </c>
      <c r="M8" s="81">
        <v>110</v>
      </c>
      <c r="N8" s="81">
        <v>110.4</v>
      </c>
      <c r="O8" s="81">
        <v>111.5</v>
      </c>
      <c r="P8" s="81">
        <v>112.1</v>
      </c>
      <c r="Q8" s="81">
        <v>112.8</v>
      </c>
      <c r="R8" s="81">
        <v>114.7</v>
      </c>
      <c r="T8" s="110">
        <f>(R8-B8)/B8*100</f>
        <v>5.4227941176470642</v>
      </c>
      <c r="U8" s="110">
        <f>(R8-N8)/N8*100</f>
        <v>3.8949275362318811</v>
      </c>
    </row>
    <row r="9" spans="1:21" x14ac:dyDescent="0.25">
      <c r="A9" s="80" t="s">
        <v>12</v>
      </c>
      <c r="B9" s="81">
        <v>106.7</v>
      </c>
      <c r="C9" s="81">
        <v>107.2</v>
      </c>
      <c r="D9" s="81">
        <v>107.2</v>
      </c>
      <c r="E9" s="81">
        <v>107.4</v>
      </c>
      <c r="F9" s="81">
        <v>107.3</v>
      </c>
      <c r="G9" s="81">
        <v>107.4</v>
      </c>
      <c r="H9" s="81">
        <v>107.4</v>
      </c>
      <c r="I9" s="81">
        <v>107.4</v>
      </c>
      <c r="J9" s="81">
        <v>107.5</v>
      </c>
      <c r="K9" s="81">
        <v>107.6</v>
      </c>
      <c r="L9" s="81">
        <v>107.6</v>
      </c>
      <c r="M9" s="81">
        <v>107.6</v>
      </c>
      <c r="N9" s="81">
        <v>107.6</v>
      </c>
      <c r="O9" s="81">
        <v>107.7</v>
      </c>
      <c r="P9" s="81">
        <v>107.7</v>
      </c>
      <c r="Q9" s="81">
        <v>107.7</v>
      </c>
      <c r="R9" s="81">
        <v>110.4</v>
      </c>
      <c r="T9" s="110">
        <f>(R9-B9)/B9*100</f>
        <v>3.4676663542642947</v>
      </c>
      <c r="U9" s="110">
        <f>(R9-N9)/N9*100</f>
        <v>2.6022304832713861</v>
      </c>
    </row>
    <row r="10" spans="1:21" x14ac:dyDescent="0.25">
      <c r="A10" s="80" t="s">
        <v>72</v>
      </c>
      <c r="B10" s="81">
        <v>91.8</v>
      </c>
      <c r="C10" s="81">
        <v>91.3</v>
      </c>
      <c r="D10" s="81">
        <v>89.6</v>
      </c>
      <c r="E10" s="81">
        <v>89.5</v>
      </c>
      <c r="F10" s="81">
        <v>87.8</v>
      </c>
      <c r="G10" s="81">
        <v>86.5</v>
      </c>
      <c r="H10" s="81">
        <v>83.1</v>
      </c>
      <c r="I10" s="81">
        <v>84.6</v>
      </c>
      <c r="J10" s="81">
        <v>83.4</v>
      </c>
      <c r="K10" s="81">
        <v>82.6</v>
      </c>
      <c r="L10" s="81">
        <v>81.2</v>
      </c>
      <c r="M10" s="81">
        <v>80.099999999999994</v>
      </c>
      <c r="N10" s="81">
        <v>80</v>
      </c>
      <c r="O10" s="81">
        <v>80.7</v>
      </c>
      <c r="P10" s="81">
        <v>79.3</v>
      </c>
      <c r="Q10" s="81">
        <v>79.7</v>
      </c>
      <c r="R10" s="81">
        <v>78.400000000000006</v>
      </c>
      <c r="T10" s="110">
        <f>(R10-B10)/B10*100</f>
        <v>-14.596949891067529</v>
      </c>
      <c r="U10" s="110">
        <f>(R10-N10)/N10*100</f>
        <v>-1.9999999999999927</v>
      </c>
    </row>
    <row r="11" spans="1:21" x14ac:dyDescent="0.2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9"/>
    </row>
    <row r="12" spans="1:21" x14ac:dyDescent="0.25">
      <c r="A12" s="736" t="s">
        <v>113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37"/>
      <c r="O12" s="737"/>
      <c r="P12" s="737"/>
      <c r="Q12" s="737"/>
      <c r="R12" s="29"/>
    </row>
    <row r="13" spans="1:21" x14ac:dyDescent="0.25">
      <c r="A13" s="738" t="s">
        <v>114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39"/>
      <c r="N13" s="739"/>
      <c r="O13" s="739"/>
      <c r="P13" s="739"/>
      <c r="Q13" s="739"/>
      <c r="R13" s="29"/>
    </row>
    <row r="14" spans="1:2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9"/>
    </row>
    <row r="15" spans="1:21" x14ac:dyDescent="0.25">
      <c r="A15" s="27" t="s">
        <v>40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9"/>
    </row>
    <row r="16" spans="1:21" x14ac:dyDescent="0.25">
      <c r="A16" s="82" t="s">
        <v>73</v>
      </c>
      <c r="B16" s="81">
        <v>159</v>
      </c>
      <c r="C16" s="81">
        <v>163.9</v>
      </c>
      <c r="D16" s="81">
        <v>164.7</v>
      </c>
      <c r="E16" s="81">
        <v>165</v>
      </c>
      <c r="F16" s="81">
        <v>164.8</v>
      </c>
      <c r="G16" s="81">
        <v>167.4</v>
      </c>
      <c r="H16" s="81">
        <v>167.7</v>
      </c>
      <c r="I16" s="81">
        <v>168</v>
      </c>
      <c r="J16" s="81">
        <v>168</v>
      </c>
      <c r="K16" s="81">
        <v>170</v>
      </c>
      <c r="L16" s="81">
        <v>171.1</v>
      </c>
      <c r="M16" s="81">
        <v>171.5</v>
      </c>
      <c r="N16" s="81">
        <v>171.8</v>
      </c>
      <c r="O16" s="81">
        <v>175.2</v>
      </c>
      <c r="P16" s="81">
        <v>175.4</v>
      </c>
      <c r="Q16" s="81">
        <v>175.5</v>
      </c>
      <c r="R16" s="81">
        <v>175.5</v>
      </c>
      <c r="T16" s="110">
        <f t="shared" ref="T16:T22" si="0">(R16-B16)/B16*100</f>
        <v>10.377358490566039</v>
      </c>
      <c r="U16" s="110">
        <f t="shared" ref="U16:U22" si="1">(R16-N16)/N16*100</f>
        <v>2.153667054714778</v>
      </c>
    </row>
    <row r="17" spans="1:21" x14ac:dyDescent="0.25">
      <c r="A17" s="82" t="s">
        <v>76</v>
      </c>
      <c r="B17" s="81">
        <v>115.8</v>
      </c>
      <c r="C17" s="81">
        <v>113.4</v>
      </c>
      <c r="D17" s="81">
        <v>117.1</v>
      </c>
      <c r="E17" s="81">
        <v>119.8</v>
      </c>
      <c r="F17" s="81">
        <v>118.6</v>
      </c>
      <c r="G17" s="81">
        <v>123.7</v>
      </c>
      <c r="H17" s="81">
        <v>126.8</v>
      </c>
      <c r="I17" s="81">
        <v>126.4</v>
      </c>
      <c r="J17" s="81">
        <v>126.2</v>
      </c>
      <c r="K17" s="81">
        <v>122.3</v>
      </c>
      <c r="L17" s="81">
        <v>130.5</v>
      </c>
      <c r="M17" s="81">
        <v>133.69999999999999</v>
      </c>
      <c r="N17" s="81">
        <v>138.9</v>
      </c>
      <c r="O17" s="81">
        <v>137.30000000000001</v>
      </c>
      <c r="P17" s="81">
        <v>138.19999999999999</v>
      </c>
      <c r="Q17" s="81">
        <v>137.1</v>
      </c>
      <c r="R17" s="81">
        <v>132.69999999999999</v>
      </c>
      <c r="T17" s="110">
        <f t="shared" si="0"/>
        <v>14.594127806563032</v>
      </c>
      <c r="U17" s="110">
        <f>(R17-N17)/N17*100</f>
        <v>-4.4636429085673264</v>
      </c>
    </row>
    <row r="18" spans="1:21" x14ac:dyDescent="0.25">
      <c r="A18" s="82" t="s">
        <v>13</v>
      </c>
      <c r="B18" s="81">
        <v>124.5</v>
      </c>
      <c r="C18" s="81">
        <v>129.30000000000001</v>
      </c>
      <c r="D18" s="81">
        <v>121.7</v>
      </c>
      <c r="E18" s="81">
        <v>127.4</v>
      </c>
      <c r="F18" s="81">
        <v>135.19999999999999</v>
      </c>
      <c r="G18" s="81">
        <v>137.80000000000001</v>
      </c>
      <c r="H18" s="81">
        <v>132.30000000000001</v>
      </c>
      <c r="I18" s="81">
        <v>133.30000000000001</v>
      </c>
      <c r="J18" s="81">
        <v>135.6</v>
      </c>
      <c r="K18" s="81">
        <v>132.19999999999999</v>
      </c>
      <c r="L18" s="81">
        <v>119.3</v>
      </c>
      <c r="M18" s="81">
        <v>122.7</v>
      </c>
      <c r="N18" s="81">
        <v>130.80000000000001</v>
      </c>
      <c r="O18" s="81">
        <v>134.30000000000001</v>
      </c>
      <c r="P18" s="81">
        <v>139.30000000000001</v>
      </c>
      <c r="Q18" s="81">
        <v>141.80000000000001</v>
      </c>
      <c r="R18" s="81">
        <v>176.6</v>
      </c>
      <c r="T18" s="110">
        <f t="shared" si="0"/>
        <v>41.847389558232926</v>
      </c>
      <c r="U18" s="110">
        <f>(R18-N18)/N18*100</f>
        <v>35.015290519877659</v>
      </c>
    </row>
    <row r="19" spans="1:21" x14ac:dyDescent="0.25">
      <c r="A19" s="82" t="s">
        <v>74</v>
      </c>
      <c r="B19" s="81">
        <v>125.4</v>
      </c>
      <c r="C19" s="81">
        <v>125.6</v>
      </c>
      <c r="D19" s="81">
        <v>125.5</v>
      </c>
      <c r="E19" s="81">
        <v>125.5</v>
      </c>
      <c r="F19" s="81">
        <v>126</v>
      </c>
      <c r="G19" s="81">
        <v>126.6</v>
      </c>
      <c r="H19" s="81">
        <v>126.8</v>
      </c>
      <c r="I19" s="81">
        <v>126.8</v>
      </c>
      <c r="J19" s="81">
        <v>126.7</v>
      </c>
      <c r="K19" s="81">
        <v>126.4</v>
      </c>
      <c r="L19" s="81">
        <v>126.6</v>
      </c>
      <c r="M19" s="81">
        <v>126.7</v>
      </c>
      <c r="N19" s="81">
        <v>127.2</v>
      </c>
      <c r="O19" s="81">
        <v>127.5</v>
      </c>
      <c r="P19" s="81">
        <v>127.7</v>
      </c>
      <c r="Q19" s="81">
        <v>128.69999999999999</v>
      </c>
      <c r="R19" s="81">
        <v>128.9</v>
      </c>
      <c r="T19" s="110">
        <f t="shared" si="0"/>
        <v>2.7910685805422646</v>
      </c>
      <c r="U19" s="110">
        <f t="shared" si="1"/>
        <v>1.3364779874213857</v>
      </c>
    </row>
    <row r="20" spans="1:21" x14ac:dyDescent="0.25">
      <c r="A20" s="82" t="s">
        <v>77</v>
      </c>
      <c r="B20" s="81">
        <v>121.7</v>
      </c>
      <c r="C20" s="81">
        <v>121.8</v>
      </c>
      <c r="D20" s="81">
        <v>122.2</v>
      </c>
      <c r="E20" s="81">
        <v>124.3</v>
      </c>
      <c r="F20" s="81">
        <v>124.3</v>
      </c>
      <c r="G20" s="81">
        <v>124.4</v>
      </c>
      <c r="H20" s="81">
        <v>124.4</v>
      </c>
      <c r="I20" s="81">
        <v>124.8</v>
      </c>
      <c r="J20" s="81">
        <v>125.1</v>
      </c>
      <c r="K20" s="81">
        <v>125.8</v>
      </c>
      <c r="L20" s="81">
        <v>126.9</v>
      </c>
      <c r="M20" s="81">
        <v>126.9</v>
      </c>
      <c r="N20" s="81">
        <v>127.1</v>
      </c>
      <c r="O20" s="81">
        <v>127.1</v>
      </c>
      <c r="P20" s="81">
        <v>127.4</v>
      </c>
      <c r="Q20" s="81">
        <v>127.5</v>
      </c>
      <c r="R20" s="81">
        <v>127.5</v>
      </c>
      <c r="T20" s="110">
        <f t="shared" si="0"/>
        <v>4.7658175842234982</v>
      </c>
      <c r="U20" s="110">
        <f>(R20-N20)/N20*100</f>
        <v>0.3147128245476048</v>
      </c>
    </row>
    <row r="21" spans="1:21" x14ac:dyDescent="0.25">
      <c r="A21" s="82" t="s">
        <v>75</v>
      </c>
      <c r="B21" s="81">
        <v>104.4</v>
      </c>
      <c r="C21" s="81">
        <v>108.8</v>
      </c>
      <c r="D21" s="81">
        <v>103.5</v>
      </c>
      <c r="E21" s="81">
        <v>110.9</v>
      </c>
      <c r="F21" s="81">
        <v>116.8</v>
      </c>
      <c r="G21" s="81">
        <v>119.1</v>
      </c>
      <c r="H21" s="81">
        <v>108.7</v>
      </c>
      <c r="I21" s="81">
        <v>102.4</v>
      </c>
      <c r="J21" s="81">
        <v>105.7</v>
      </c>
      <c r="K21" s="81">
        <v>106.7</v>
      </c>
      <c r="L21" s="81">
        <v>94</v>
      </c>
      <c r="M21" s="81">
        <v>88.8</v>
      </c>
      <c r="N21" s="81">
        <v>97.3</v>
      </c>
      <c r="O21" s="81">
        <v>102</v>
      </c>
      <c r="P21" s="81">
        <v>105.4</v>
      </c>
      <c r="Q21" s="81">
        <v>119.2</v>
      </c>
      <c r="R21" s="81">
        <v>134.4</v>
      </c>
      <c r="T21" s="110">
        <f t="shared" si="0"/>
        <v>28.735632183908045</v>
      </c>
      <c r="U21" s="110">
        <f t="shared" si="1"/>
        <v>38.129496402877706</v>
      </c>
    </row>
    <row r="22" spans="1:21" x14ac:dyDescent="0.25">
      <c r="A22" s="82" t="s">
        <v>78</v>
      </c>
      <c r="B22" s="81">
        <v>82.2</v>
      </c>
      <c r="C22" s="81">
        <v>81.900000000000006</v>
      </c>
      <c r="D22" s="81">
        <v>79.7</v>
      </c>
      <c r="E22" s="81">
        <v>79.599999999999994</v>
      </c>
      <c r="F22" s="81">
        <v>77.7</v>
      </c>
      <c r="G22" s="81">
        <v>76</v>
      </c>
      <c r="H22" s="81">
        <v>72.3</v>
      </c>
      <c r="I22" s="81">
        <v>73.8</v>
      </c>
      <c r="J22" s="81">
        <v>72.599999999999994</v>
      </c>
      <c r="K22" s="81">
        <v>71.599999999999994</v>
      </c>
      <c r="L22" s="81">
        <v>70.099999999999994</v>
      </c>
      <c r="M22" s="81">
        <v>69.099999999999994</v>
      </c>
      <c r="N22" s="81">
        <v>68.8</v>
      </c>
      <c r="O22" s="81">
        <v>69.5</v>
      </c>
      <c r="P22" s="81">
        <v>68.099999999999994</v>
      </c>
      <c r="Q22" s="81">
        <v>68.5</v>
      </c>
      <c r="R22" s="81">
        <v>67</v>
      </c>
      <c r="T22" s="110">
        <f t="shared" si="0"/>
        <v>-18.491484184914846</v>
      </c>
      <c r="U22" s="110">
        <f t="shared" si="1"/>
        <v>-2.6162790697674376</v>
      </c>
    </row>
    <row r="23" spans="1:2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9"/>
    </row>
    <row r="24" spans="1:21" x14ac:dyDescent="0.25">
      <c r="A24" s="9" t="s">
        <v>49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21" x14ac:dyDescent="0.25">
      <c r="A25" s="23" t="s">
        <v>50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21" x14ac:dyDescent="0.25">
      <c r="A26" s="24" t="s">
        <v>17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21" x14ac:dyDescent="0.25">
      <c r="A27" s="24" t="s">
        <v>14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21" x14ac:dyDescent="0.25">
      <c r="A28" s="24" t="s">
        <v>15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21" x14ac:dyDescent="0.25">
      <c r="A29" s="24" t="s">
        <v>16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21" x14ac:dyDescent="0.25">
      <c r="A30" s="24" t="s">
        <v>18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21" x14ac:dyDescent="0.25">
      <c r="A31" s="24" t="s">
        <v>19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21" x14ac:dyDescent="0.25">
      <c r="A32" s="24" t="s">
        <v>20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</sheetData>
  <mergeCells count="4">
    <mergeCell ref="A3:A4"/>
    <mergeCell ref="A12:Q12"/>
    <mergeCell ref="A13:Q13"/>
    <mergeCell ref="T3:U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U34"/>
  <sheetViews>
    <sheetView showGridLines="0" zoomScale="80" zoomScaleNormal="80" workbookViewId="0"/>
  </sheetViews>
  <sheetFormatPr defaultColWidth="9.140625" defaultRowHeight="15.75" x14ac:dyDescent="0.25"/>
  <cols>
    <col min="1" max="1" width="56.140625" style="6" customWidth="1"/>
    <col min="2" max="18" width="7.85546875" style="6" customWidth="1"/>
    <col min="19" max="19" width="2.42578125" style="6" customWidth="1"/>
    <col min="20" max="16384" width="9.140625" style="6"/>
  </cols>
  <sheetData>
    <row r="1" spans="1:21" ht="21" x14ac:dyDescent="0.35">
      <c r="A1" s="135" t="str">
        <f>+'Indice-Index'!C24</f>
        <v>4.2   Telefonia fissa e mobile - Fixed and mobile telephony (2010=100)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21" s="9" customFormat="1" x14ac:dyDescent="0.25"/>
    <row r="3" spans="1:21" s="9" customFormat="1" x14ac:dyDescent="0.25">
      <c r="A3" s="735" t="s">
        <v>39</v>
      </c>
      <c r="B3" s="48" t="str">
        <f>'4.1'!B3</f>
        <v xml:space="preserve"> Dic 17</v>
      </c>
      <c r="C3" s="48" t="str">
        <f>'4.1'!C3</f>
        <v xml:space="preserve"> Mar 18</v>
      </c>
      <c r="D3" s="48" t="str">
        <f>'4.1'!D3</f>
        <v>Giu 18</v>
      </c>
      <c r="E3" s="48" t="str">
        <f>'4.1'!E3</f>
        <v>Set 18</v>
      </c>
      <c r="F3" s="48" t="str">
        <f>'4.1'!F3</f>
        <v xml:space="preserve"> Dic 18</v>
      </c>
      <c r="G3" s="48" t="str">
        <f>'4.1'!G3</f>
        <v xml:space="preserve"> Mar 19</v>
      </c>
      <c r="H3" s="48" t="str">
        <f>'4.1'!H3</f>
        <v>Giu 19</v>
      </c>
      <c r="I3" s="48" t="str">
        <f>'4.1'!I3</f>
        <v>Set 19</v>
      </c>
      <c r="J3" s="48" t="str">
        <f>'4.1'!J3</f>
        <v xml:space="preserve"> Dic 19</v>
      </c>
      <c r="K3" s="48" t="str">
        <f>'4.1'!K3</f>
        <v xml:space="preserve"> Mar 20</v>
      </c>
      <c r="L3" s="48" t="str">
        <f>'4.1'!L3</f>
        <v>Giu 20</v>
      </c>
      <c r="M3" s="48" t="str">
        <f>'4.1'!M3</f>
        <v>Set 20</v>
      </c>
      <c r="N3" s="48" t="str">
        <f>'4.1'!N3</f>
        <v xml:space="preserve"> Dic 20</v>
      </c>
      <c r="O3" s="48" t="str">
        <f>'4.1'!O3</f>
        <v xml:space="preserve"> Mar 21</v>
      </c>
      <c r="P3" s="48" t="str">
        <f>'4.1'!P3</f>
        <v>Giu 21</v>
      </c>
      <c r="Q3" s="48" t="str">
        <f>'4.1'!Q3</f>
        <v>Set 21</v>
      </c>
      <c r="R3" s="48" t="str">
        <f>'4.1'!R3</f>
        <v>Dic 21</v>
      </c>
      <c r="T3" s="740" t="s">
        <v>462</v>
      </c>
      <c r="U3" s="740"/>
    </row>
    <row r="4" spans="1:21" s="9" customFormat="1" x14ac:dyDescent="0.25">
      <c r="A4" s="735"/>
      <c r="B4" s="48" t="str">
        <f>'4.1'!B4</f>
        <v>Dec 17</v>
      </c>
      <c r="C4" s="48" t="str">
        <f>'4.1'!C4</f>
        <v xml:space="preserve"> Mar 18</v>
      </c>
      <c r="D4" s="48" t="str">
        <f>'4.1'!D4</f>
        <v>Jun 18</v>
      </c>
      <c r="E4" s="48" t="str">
        <f>'4.1'!E4</f>
        <v>Sept 18</v>
      </c>
      <c r="F4" s="48" t="str">
        <f>'4.1'!F4</f>
        <v>Dec 18</v>
      </c>
      <c r="G4" s="48" t="str">
        <f>'4.1'!G4</f>
        <v xml:space="preserve"> Mar 19</v>
      </c>
      <c r="H4" s="48" t="str">
        <f>'4.1'!H4</f>
        <v>Jun 19</v>
      </c>
      <c r="I4" s="48" t="str">
        <f>'4.1'!I4</f>
        <v>Sept 19</v>
      </c>
      <c r="J4" s="48" t="str">
        <f>'4.1'!J4</f>
        <v>Dec 19</v>
      </c>
      <c r="K4" s="48" t="str">
        <f>'4.1'!K4</f>
        <v xml:space="preserve"> Mar 20</v>
      </c>
      <c r="L4" s="48" t="str">
        <f>'4.1'!L4</f>
        <v>Jun 20</v>
      </c>
      <c r="M4" s="48" t="str">
        <f>'4.1'!M4</f>
        <v>Sept 20</v>
      </c>
      <c r="N4" s="48" t="str">
        <f>'4.1'!N4</f>
        <v>Dec 20</v>
      </c>
      <c r="O4" s="48" t="str">
        <f>'4.1'!O4</f>
        <v xml:space="preserve"> Mar 21</v>
      </c>
      <c r="P4" s="48" t="str">
        <f>'4.1'!P4</f>
        <v>Jun 21</v>
      </c>
      <c r="Q4" s="48" t="str">
        <f>'4.1'!Q4</f>
        <v>Sept 21</v>
      </c>
      <c r="R4" s="48" t="str">
        <f>'4.1'!R4</f>
        <v>Dec 21</v>
      </c>
      <c r="T4" s="524" t="s">
        <v>463</v>
      </c>
      <c r="U4" s="524" t="s">
        <v>464</v>
      </c>
    </row>
    <row r="5" spans="1:21" s="9" customFormat="1" x14ac:dyDescent="0.25">
      <c r="A5" s="2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4"/>
      <c r="T5" s="155"/>
      <c r="U5" s="155"/>
    </row>
    <row r="6" spans="1:21" s="9" customFormat="1" x14ac:dyDescent="0.25">
      <c r="A6" s="27" t="s">
        <v>52</v>
      </c>
      <c r="T6" s="156"/>
      <c r="U6" s="156"/>
    </row>
    <row r="7" spans="1:21" s="9" customFormat="1" x14ac:dyDescent="0.25">
      <c r="A7" s="82" t="s">
        <v>34</v>
      </c>
      <c r="B7" s="81">
        <v>124</v>
      </c>
      <c r="C7" s="81">
        <v>124</v>
      </c>
      <c r="D7" s="81">
        <v>123.3</v>
      </c>
      <c r="E7" s="81">
        <v>125.9</v>
      </c>
      <c r="F7" s="81">
        <v>130.19999999999999</v>
      </c>
      <c r="G7" s="81">
        <v>128.1</v>
      </c>
      <c r="H7" s="81">
        <v>130</v>
      </c>
      <c r="I7" s="81">
        <v>133.5</v>
      </c>
      <c r="J7" s="81">
        <v>133.5</v>
      </c>
      <c r="K7" s="81">
        <v>133.5</v>
      </c>
      <c r="L7" s="81">
        <v>132.9</v>
      </c>
      <c r="M7" s="81">
        <v>132.9</v>
      </c>
      <c r="N7" s="81">
        <v>136.1</v>
      </c>
      <c r="O7" s="81">
        <v>136.1</v>
      </c>
      <c r="P7" s="81">
        <v>136.1</v>
      </c>
      <c r="Q7" s="81">
        <v>136.1</v>
      </c>
      <c r="R7" s="81">
        <v>136.1</v>
      </c>
      <c r="T7" s="110">
        <f>(R7-B7)/B7*100</f>
        <v>9.7580645161290285</v>
      </c>
      <c r="U7" s="110">
        <f>(R7-N7)/N7*100</f>
        <v>0</v>
      </c>
    </row>
    <row r="8" spans="1:21" s="9" customFormat="1" x14ac:dyDescent="0.25">
      <c r="A8" s="82" t="s">
        <v>21</v>
      </c>
      <c r="B8" s="81">
        <v>98.2</v>
      </c>
      <c r="C8" s="81">
        <v>94.6</v>
      </c>
      <c r="D8" s="81">
        <v>90.7</v>
      </c>
      <c r="E8" s="81">
        <v>93.8</v>
      </c>
      <c r="F8" s="81">
        <v>94</v>
      </c>
      <c r="G8" s="81">
        <v>97.1</v>
      </c>
      <c r="H8" s="81">
        <v>100.5</v>
      </c>
      <c r="I8" s="81">
        <v>99.2</v>
      </c>
      <c r="J8" s="81">
        <v>99.9</v>
      </c>
      <c r="K8" s="81">
        <v>101.5</v>
      </c>
      <c r="L8" s="81">
        <v>111.3</v>
      </c>
      <c r="M8" s="81">
        <v>102.9</v>
      </c>
      <c r="N8" s="81">
        <v>101.3</v>
      </c>
      <c r="O8" s="81">
        <v>105.5</v>
      </c>
      <c r="P8" s="81">
        <v>108.5</v>
      </c>
      <c r="Q8" s="81">
        <v>117.8</v>
      </c>
      <c r="R8" s="81">
        <v>125.2</v>
      </c>
      <c r="S8" s="7"/>
      <c r="T8" s="110">
        <f>(R8-B8)/B8*100</f>
        <v>27.494908350305497</v>
      </c>
      <c r="U8" s="110">
        <f>(R8-N8)/N8*100</f>
        <v>23.593287265547882</v>
      </c>
    </row>
    <row r="9" spans="1:21" s="9" customFormat="1" x14ac:dyDescent="0.25">
      <c r="A9" s="82" t="s">
        <v>22</v>
      </c>
      <c r="B9" s="81">
        <v>87.7</v>
      </c>
      <c r="C9" s="81">
        <v>87.8</v>
      </c>
      <c r="D9" s="81">
        <v>84.7</v>
      </c>
      <c r="E9" s="81">
        <v>86.8</v>
      </c>
      <c r="F9" s="81">
        <v>86.9</v>
      </c>
      <c r="G9" s="81">
        <v>73.099999999999994</v>
      </c>
      <c r="H9" s="81">
        <v>73.7</v>
      </c>
      <c r="I9" s="81">
        <v>73.099999999999994</v>
      </c>
      <c r="J9" s="81">
        <v>73.3</v>
      </c>
      <c r="K9" s="81">
        <v>73.599999999999994</v>
      </c>
      <c r="L9" s="81">
        <v>73.8</v>
      </c>
      <c r="M9" s="81">
        <v>73.8</v>
      </c>
      <c r="N9" s="81">
        <v>74.599999999999994</v>
      </c>
      <c r="O9" s="81">
        <v>75</v>
      </c>
      <c r="P9" s="81">
        <v>75</v>
      </c>
      <c r="Q9" s="81">
        <v>74.8</v>
      </c>
      <c r="R9" s="81">
        <v>75</v>
      </c>
      <c r="T9" s="110">
        <f>(R9-B9)/B9*100</f>
        <v>-14.481185860889397</v>
      </c>
      <c r="U9" s="110">
        <f>(R9-N9)/N9*100</f>
        <v>0.53619302949062431</v>
      </c>
    </row>
    <row r="10" spans="1:21" s="9" customForma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49"/>
    </row>
    <row r="11" spans="1:21" s="9" customFormat="1" x14ac:dyDescent="0.25">
      <c r="A11" s="27" t="s">
        <v>53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49"/>
    </row>
    <row r="12" spans="1:21" s="9" customFormat="1" x14ac:dyDescent="0.25">
      <c r="A12" s="82" t="s">
        <v>29</v>
      </c>
      <c r="B12" s="81">
        <v>78.8</v>
      </c>
      <c r="C12" s="81">
        <v>79.8</v>
      </c>
      <c r="D12" s="81">
        <v>76.900000000000006</v>
      </c>
      <c r="E12" s="81">
        <v>76.7</v>
      </c>
      <c r="F12" s="81">
        <v>75.099999999999994</v>
      </c>
      <c r="G12" s="81">
        <v>75.2</v>
      </c>
      <c r="H12" s="81">
        <v>70.5</v>
      </c>
      <c r="I12" s="81">
        <v>69.400000000000006</v>
      </c>
      <c r="J12" s="81">
        <v>69.900000000000006</v>
      </c>
      <c r="K12" s="81">
        <v>69.900000000000006</v>
      </c>
      <c r="L12" s="81">
        <v>68.400000000000006</v>
      </c>
      <c r="M12" s="81">
        <v>68.2</v>
      </c>
      <c r="N12" s="81">
        <v>68.099999999999994</v>
      </c>
      <c r="O12" s="81">
        <v>68.099999999999994</v>
      </c>
      <c r="P12" s="81">
        <v>67.400000000000006</v>
      </c>
      <c r="Q12" s="81">
        <v>67.400000000000006</v>
      </c>
      <c r="R12" s="81">
        <v>67.5</v>
      </c>
      <c r="T12" s="110">
        <f>(R12-B12)/B12*100</f>
        <v>-14.340101522842636</v>
      </c>
      <c r="U12" s="110">
        <f>(R12-N12)/N12*100</f>
        <v>-0.88105726872245871</v>
      </c>
    </row>
    <row r="13" spans="1:21" s="9" customFormat="1" x14ac:dyDescent="0.25">
      <c r="A13" s="82" t="s">
        <v>23</v>
      </c>
      <c r="B13" s="81">
        <v>47.3</v>
      </c>
      <c r="C13" s="81">
        <v>45</v>
      </c>
      <c r="D13" s="81">
        <v>43.1</v>
      </c>
      <c r="E13" s="81">
        <v>41.6</v>
      </c>
      <c r="F13" s="81">
        <v>37.700000000000003</v>
      </c>
      <c r="G13" s="81">
        <v>38.4</v>
      </c>
      <c r="H13" s="81">
        <v>33.700000000000003</v>
      </c>
      <c r="I13" s="81">
        <v>37.299999999999997</v>
      </c>
      <c r="J13" s="81">
        <v>33.799999999999997</v>
      </c>
      <c r="K13" s="81">
        <v>32.1</v>
      </c>
      <c r="L13" s="81">
        <v>30.3</v>
      </c>
      <c r="M13" s="81">
        <v>28.5</v>
      </c>
      <c r="N13" s="81">
        <v>27.4</v>
      </c>
      <c r="O13" s="81">
        <v>28.2</v>
      </c>
      <c r="P13" s="81">
        <v>26.5</v>
      </c>
      <c r="Q13" s="81">
        <v>26.9</v>
      </c>
      <c r="R13" s="81">
        <v>24.9</v>
      </c>
      <c r="T13" s="110">
        <f>(R13-B13)/B13*100</f>
        <v>-47.357293868921772</v>
      </c>
      <c r="U13" s="110">
        <f>(R13-N13)/N13*100</f>
        <v>-9.1240875912408761</v>
      </c>
    </row>
    <row r="15" spans="1:21" s="9" customForma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21" s="9" customFormat="1" x14ac:dyDescent="0.25">
      <c r="A16" s="9" t="s">
        <v>41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s="9" customFormat="1" x14ac:dyDescent="0.25">
      <c r="A17" s="23" t="s">
        <v>36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25">
      <c r="A18" s="24" t="s">
        <v>24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 x14ac:dyDescent="0.25">
      <c r="A19" s="24" t="s">
        <v>25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x14ac:dyDescent="0.25">
      <c r="A20" s="24" t="s">
        <v>26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1:18" x14ac:dyDescent="0.25">
      <c r="A21" s="24" t="s">
        <v>27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x14ac:dyDescent="0.25">
      <c r="A22" s="24" t="s">
        <v>28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8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18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8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1:18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18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spans="1:18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pans="1:18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</sheetData>
  <mergeCells count="2">
    <mergeCell ref="A3:A4"/>
    <mergeCell ref="T3:U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7B68-2381-40FC-AADE-F31D84124ACF}">
  <sheetPr>
    <tabColor rgb="FF0000FF"/>
  </sheetPr>
  <dimension ref="A1:J25"/>
  <sheetViews>
    <sheetView showGridLines="0" zoomScale="80" zoomScaleNormal="80" workbookViewId="0">
      <selection activeCell="C24" sqref="C24"/>
    </sheetView>
  </sheetViews>
  <sheetFormatPr defaultColWidth="9.28515625" defaultRowHeight="15.75" x14ac:dyDescent="0.25"/>
  <cols>
    <col min="1" max="1" width="12.28515625" style="40" customWidth="1"/>
    <col min="2" max="2" width="30.28515625" style="40" customWidth="1"/>
    <col min="3" max="3" width="17.7109375" style="40" customWidth="1"/>
    <col min="4" max="7" width="3.28515625" style="40" customWidth="1"/>
    <col min="8" max="8" width="30.28515625" style="40" customWidth="1"/>
    <col min="9" max="9" width="17.7109375" style="40" customWidth="1"/>
    <col min="10" max="16384" width="9.28515625" style="40"/>
  </cols>
  <sheetData>
    <row r="1" spans="1:10" ht="21" x14ac:dyDescent="0.35">
      <c r="A1" s="592" t="str">
        <f>'Indice-Index'!A9</f>
        <v>1.3   Accessi BB/UBB  per tipologia di clientela e operatore - BB/UBB lines by customer type and operator</v>
      </c>
      <c r="B1" s="593"/>
      <c r="C1" s="593"/>
      <c r="D1" s="593"/>
      <c r="E1" s="593"/>
      <c r="F1" s="593"/>
      <c r="G1" s="593"/>
      <c r="H1" s="593"/>
      <c r="I1" s="593"/>
      <c r="J1" s="125"/>
    </row>
    <row r="2" spans="1:10" ht="18.75" customHeight="1" x14ac:dyDescent="0.25"/>
    <row r="3" spans="1:10" x14ac:dyDescent="0.25">
      <c r="B3" s="41"/>
      <c r="C3" s="594"/>
      <c r="D3" s="41"/>
      <c r="E3" s="41"/>
      <c r="F3" s="41"/>
      <c r="G3" s="41"/>
    </row>
    <row r="4" spans="1:10" ht="18.75" x14ac:dyDescent="0.3">
      <c r="B4" s="595" t="s">
        <v>468</v>
      </c>
      <c r="C4" s="392">
        <v>44531</v>
      </c>
      <c r="D4" s="41"/>
      <c r="E4" s="41"/>
      <c r="F4" s="41"/>
      <c r="G4" s="41"/>
      <c r="H4" s="595" t="s">
        <v>469</v>
      </c>
      <c r="I4" s="392">
        <f>C4</f>
        <v>44531</v>
      </c>
    </row>
    <row r="5" spans="1:10" ht="18.75" x14ac:dyDescent="0.3">
      <c r="B5" s="596" t="s">
        <v>470</v>
      </c>
      <c r="C5" s="393" t="s">
        <v>485</v>
      </c>
      <c r="D5" s="41"/>
      <c r="E5" s="41"/>
      <c r="F5" s="41"/>
      <c r="G5" s="41"/>
      <c r="H5" s="596" t="s">
        <v>471</v>
      </c>
      <c r="I5" s="393" t="str">
        <f>C5</f>
        <v>dec 21</v>
      </c>
    </row>
    <row r="6" spans="1:10" x14ac:dyDescent="0.25">
      <c r="C6" s="594"/>
    </row>
    <row r="7" spans="1:10" x14ac:dyDescent="0.25">
      <c r="B7" s="76" t="s">
        <v>472</v>
      </c>
      <c r="C7" s="597">
        <v>15.863</v>
      </c>
      <c r="H7" s="76" t="s">
        <v>472</v>
      </c>
      <c r="I7" s="597">
        <v>2.8239999999999998</v>
      </c>
    </row>
    <row r="9" spans="1:10" ht="17.25" x14ac:dyDescent="0.3">
      <c r="B9" s="598" t="s">
        <v>486</v>
      </c>
      <c r="H9" s="598" t="str">
        <f>+B9</f>
        <v>Linee per operatore - Lines by operator (%)</v>
      </c>
    </row>
    <row r="10" spans="1:10" x14ac:dyDescent="0.25">
      <c r="B10" s="599" t="s">
        <v>58</v>
      </c>
      <c r="C10" s="548">
        <v>41.236887082989412</v>
      </c>
      <c r="H10" s="599" t="s">
        <v>58</v>
      </c>
      <c r="I10" s="548">
        <v>42.209090446259928</v>
      </c>
    </row>
    <row r="11" spans="1:10" x14ac:dyDescent="0.25">
      <c r="B11" s="599" t="s">
        <v>4</v>
      </c>
      <c r="C11" s="548">
        <v>16.672070554675649</v>
      </c>
      <c r="H11" s="599" t="s">
        <v>3</v>
      </c>
      <c r="I11" s="548">
        <v>17.469885743066335</v>
      </c>
    </row>
    <row r="12" spans="1:10" x14ac:dyDescent="0.25">
      <c r="B12" s="599" t="s">
        <v>57</v>
      </c>
      <c r="C12" s="548">
        <v>14.509195084454316</v>
      </c>
      <c r="H12" s="599" t="s">
        <v>4</v>
      </c>
      <c r="I12" s="548">
        <v>16.748237224986649</v>
      </c>
    </row>
    <row r="13" spans="1:10" x14ac:dyDescent="0.25">
      <c r="B13" s="599" t="s">
        <v>3</v>
      </c>
      <c r="C13" s="548">
        <v>14.227745744148763</v>
      </c>
      <c r="H13" s="599" t="s">
        <v>57</v>
      </c>
      <c r="I13" s="548">
        <v>11.631611481532532</v>
      </c>
    </row>
    <row r="14" spans="1:10" x14ac:dyDescent="0.25">
      <c r="B14" s="599" t="s">
        <v>133</v>
      </c>
      <c r="C14" s="548">
        <v>3.7695887056495034</v>
      </c>
      <c r="H14" s="599" t="s">
        <v>134</v>
      </c>
      <c r="I14" s="548">
        <v>2.3146648699287731</v>
      </c>
    </row>
    <row r="15" spans="1:10" x14ac:dyDescent="0.25">
      <c r="B15" s="599" t="s">
        <v>134</v>
      </c>
      <c r="C15" s="548">
        <v>3.2861923645315594</v>
      </c>
      <c r="H15" s="599" t="s">
        <v>5</v>
      </c>
      <c r="I15" s="548">
        <v>1.239292074549029</v>
      </c>
    </row>
    <row r="16" spans="1:10" x14ac:dyDescent="0.25">
      <c r="B16" s="599" t="s">
        <v>5</v>
      </c>
      <c r="C16" s="548">
        <v>2.3276392135603081</v>
      </c>
      <c r="H16" s="599" t="s">
        <v>473</v>
      </c>
      <c r="I16" s="548">
        <v>0.91126912936378723</v>
      </c>
    </row>
    <row r="17" spans="2:10" x14ac:dyDescent="0.25">
      <c r="B17" s="87" t="s">
        <v>64</v>
      </c>
      <c r="C17" s="548">
        <v>3.970681249990494</v>
      </c>
      <c r="H17" s="87" t="s">
        <v>64</v>
      </c>
      <c r="I17" s="548">
        <v>7.4759490303129619</v>
      </c>
    </row>
    <row r="18" spans="2:10" x14ac:dyDescent="0.25">
      <c r="B18" s="255" t="s">
        <v>84</v>
      </c>
      <c r="C18" s="86">
        <f>SUM(C10:C17)</f>
        <v>99.999999999999986</v>
      </c>
      <c r="H18" s="255" t="s">
        <v>84</v>
      </c>
      <c r="I18" s="86">
        <f>SUM(I10:I17)</f>
        <v>100</v>
      </c>
    </row>
    <row r="19" spans="2:10" x14ac:dyDescent="0.25">
      <c r="D19" s="8"/>
      <c r="J19" s="8"/>
    </row>
    <row r="21" spans="2:10" ht="17.25" x14ac:dyDescent="0.3">
      <c r="B21" s="598" t="s">
        <v>487</v>
      </c>
      <c r="H21" s="598" t="str">
        <f>+B21</f>
        <v>Linee per velocità - Lines by speed (%)</v>
      </c>
    </row>
    <row r="22" spans="2:10" x14ac:dyDescent="0.25">
      <c r="B22" s="599" t="s">
        <v>474</v>
      </c>
      <c r="C22" s="85">
        <v>21.303303022456436</v>
      </c>
      <c r="H22" s="599" t="s">
        <v>474</v>
      </c>
      <c r="I22" s="85">
        <v>32.758952870559426</v>
      </c>
    </row>
    <row r="23" spans="2:10" x14ac:dyDescent="0.25">
      <c r="B23" s="599" t="s">
        <v>475</v>
      </c>
      <c r="C23" s="85">
        <v>16.034772509190319</v>
      </c>
      <c r="H23" s="599" t="s">
        <v>475</v>
      </c>
      <c r="I23" s="85">
        <v>11.849346822163472</v>
      </c>
    </row>
    <row r="24" spans="2:10" x14ac:dyDescent="0.25">
      <c r="B24" s="599" t="s">
        <v>476</v>
      </c>
      <c r="C24" s="85">
        <v>62.661924468353249</v>
      </c>
      <c r="H24" s="599" t="s">
        <v>476</v>
      </c>
      <c r="I24" s="85">
        <v>55.391700307277105</v>
      </c>
    </row>
    <row r="25" spans="2:10" x14ac:dyDescent="0.25">
      <c r="B25" s="65" t="s">
        <v>477</v>
      </c>
      <c r="C25" s="86">
        <f>SUM(C22:C24)</f>
        <v>100</v>
      </c>
      <c r="H25" s="65" t="s">
        <v>477</v>
      </c>
      <c r="I25" s="86">
        <f>SUM(I22:I24)</f>
        <v>100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249977111117893"/>
  </sheetPr>
  <dimension ref="A1:U35"/>
  <sheetViews>
    <sheetView showGridLines="0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40625" defaultRowHeight="15.75" x14ac:dyDescent="0.25"/>
  <cols>
    <col min="1" max="1" width="56.140625" style="40" customWidth="1"/>
    <col min="2" max="18" width="7.85546875" style="40" customWidth="1"/>
    <col min="19" max="19" width="1.42578125" style="40" customWidth="1"/>
    <col min="20" max="21" width="8.140625" style="40" customWidth="1"/>
    <col min="22" max="16384" width="9.140625" style="40"/>
  </cols>
  <sheetData>
    <row r="1" spans="1:21" ht="21" x14ac:dyDescent="0.35">
      <c r="A1" s="135" t="str">
        <f>'Indice-Index'!C25</f>
        <v>4.3   Quotidiani, periodici tv e servizi postali - Newspapers, magazines, TV and postal services (2010=100)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21" s="9" customFormat="1" x14ac:dyDescent="0.25"/>
    <row r="3" spans="1:21" s="9" customFormat="1" x14ac:dyDescent="0.25">
      <c r="A3" s="735" t="s">
        <v>39</v>
      </c>
      <c r="B3" s="48" t="str">
        <f>'4.1'!B3</f>
        <v xml:space="preserve"> Dic 17</v>
      </c>
      <c r="C3" s="48" t="str">
        <f>'4.1'!C3</f>
        <v xml:space="preserve"> Mar 18</v>
      </c>
      <c r="D3" s="48" t="str">
        <f>'4.1'!D3</f>
        <v>Giu 18</v>
      </c>
      <c r="E3" s="48" t="str">
        <f>'4.1'!E3</f>
        <v>Set 18</v>
      </c>
      <c r="F3" s="48" t="str">
        <f>'4.1'!F3</f>
        <v xml:space="preserve"> Dic 18</v>
      </c>
      <c r="G3" s="48" t="str">
        <f>'4.1'!G3</f>
        <v xml:space="preserve"> Mar 19</v>
      </c>
      <c r="H3" s="48" t="str">
        <f>'4.1'!H3</f>
        <v>Giu 19</v>
      </c>
      <c r="I3" s="48" t="str">
        <f>'4.1'!I3</f>
        <v>Set 19</v>
      </c>
      <c r="J3" s="48" t="str">
        <f>'4.1'!J3</f>
        <v xml:space="preserve"> Dic 19</v>
      </c>
      <c r="K3" s="48" t="str">
        <f>'4.1'!K3</f>
        <v xml:space="preserve"> Mar 20</v>
      </c>
      <c r="L3" s="48" t="str">
        <f>'4.1'!L3</f>
        <v>Giu 20</v>
      </c>
      <c r="M3" s="48" t="str">
        <f>'4.1'!M3</f>
        <v>Set 20</v>
      </c>
      <c r="N3" s="48" t="str">
        <f>'4.1'!N3</f>
        <v xml:space="preserve"> Dic 20</v>
      </c>
      <c r="O3" s="48" t="str">
        <f>'4.1'!O3</f>
        <v xml:space="preserve"> Mar 21</v>
      </c>
      <c r="P3" s="48" t="str">
        <f>'4.1'!P3</f>
        <v>Giu 21</v>
      </c>
      <c r="Q3" s="48" t="str">
        <f>'4.1'!Q3</f>
        <v>Set 21</v>
      </c>
      <c r="R3" s="48" t="str">
        <f>'4.1'!R3</f>
        <v>Dic 21</v>
      </c>
      <c r="T3" s="740" t="s">
        <v>462</v>
      </c>
      <c r="U3" s="740"/>
    </row>
    <row r="4" spans="1:21" s="9" customFormat="1" x14ac:dyDescent="0.25">
      <c r="A4" s="735"/>
      <c r="B4" s="48" t="str">
        <f>'4.1'!B4</f>
        <v>Dec 17</v>
      </c>
      <c r="C4" s="48" t="str">
        <f>'4.1'!C4</f>
        <v xml:space="preserve"> Mar 18</v>
      </c>
      <c r="D4" s="48" t="str">
        <f>'4.1'!D4</f>
        <v>Jun 18</v>
      </c>
      <c r="E4" s="48" t="str">
        <f>'4.1'!E4</f>
        <v>Sept 18</v>
      </c>
      <c r="F4" s="48" t="str">
        <f>'4.1'!F4</f>
        <v>Dec 18</v>
      </c>
      <c r="G4" s="48" t="str">
        <f>'4.1'!G4</f>
        <v xml:space="preserve"> Mar 19</v>
      </c>
      <c r="H4" s="48" t="str">
        <f>'4.1'!H4</f>
        <v>Jun 19</v>
      </c>
      <c r="I4" s="48" t="str">
        <f>'4.1'!I4</f>
        <v>Sept 19</v>
      </c>
      <c r="J4" s="48" t="str">
        <f>'4.1'!J4</f>
        <v>Dec 19</v>
      </c>
      <c r="K4" s="48" t="str">
        <f>'4.1'!K4</f>
        <v xml:space="preserve"> Mar 20</v>
      </c>
      <c r="L4" s="48" t="str">
        <f>'4.1'!L4</f>
        <v>Jun 20</v>
      </c>
      <c r="M4" s="48" t="str">
        <f>'4.1'!M4</f>
        <v>Sept 20</v>
      </c>
      <c r="N4" s="48" t="str">
        <f>'4.1'!N4</f>
        <v>Dec 20</v>
      </c>
      <c r="O4" s="48" t="str">
        <f>'4.1'!O4</f>
        <v xml:space="preserve"> Mar 21</v>
      </c>
      <c r="P4" s="48" t="str">
        <f>'4.1'!P4</f>
        <v>Jun 21</v>
      </c>
      <c r="Q4" s="48" t="str">
        <f>'4.1'!Q4</f>
        <v>Sept 21</v>
      </c>
      <c r="R4" s="48" t="str">
        <f>'4.1'!R4</f>
        <v>Dec 21</v>
      </c>
      <c r="T4" s="524" t="s">
        <v>463</v>
      </c>
      <c r="U4" s="524" t="s">
        <v>464</v>
      </c>
    </row>
    <row r="5" spans="1:21" s="9" customFormat="1" x14ac:dyDescent="0.25">
      <c r="A5" s="2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4"/>
      <c r="T5" s="155"/>
      <c r="U5" s="155"/>
    </row>
    <row r="6" spans="1:21" s="9" customFormat="1" x14ac:dyDescent="0.25">
      <c r="A6" s="27" t="s">
        <v>42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T6" s="156"/>
      <c r="U6" s="156"/>
    </row>
    <row r="7" spans="1:21" s="9" customFormat="1" x14ac:dyDescent="0.25">
      <c r="A7" s="83" t="s">
        <v>154</v>
      </c>
      <c r="B7" s="81">
        <v>134.19999999999999</v>
      </c>
      <c r="C7" s="81">
        <v>133.69999999999999</v>
      </c>
      <c r="D7" s="81">
        <v>137.30000000000001</v>
      </c>
      <c r="E7" s="81">
        <v>136.30000000000001</v>
      </c>
      <c r="F7" s="81">
        <v>137</v>
      </c>
      <c r="G7" s="81">
        <v>139</v>
      </c>
      <c r="H7" s="81">
        <v>138.5</v>
      </c>
      <c r="I7" s="81">
        <v>140.1</v>
      </c>
      <c r="J7" s="81">
        <v>139.6</v>
      </c>
      <c r="K7" s="81">
        <v>139.9</v>
      </c>
      <c r="L7" s="81">
        <v>140.4</v>
      </c>
      <c r="M7" s="81">
        <v>139.5</v>
      </c>
      <c r="N7" s="81">
        <v>140.19999999999999</v>
      </c>
      <c r="O7" s="81">
        <v>141.4</v>
      </c>
      <c r="P7" s="81">
        <v>143</v>
      </c>
      <c r="Q7" s="81">
        <v>142.6</v>
      </c>
      <c r="R7" s="81">
        <v>141.6</v>
      </c>
      <c r="T7" s="110">
        <f>(R7-B7)/B7*100</f>
        <v>5.5141579731743713</v>
      </c>
      <c r="U7" s="110">
        <f>(R7-N7)/N7*100</f>
        <v>0.99857346647646628</v>
      </c>
    </row>
    <row r="8" spans="1:21" s="9" customFormat="1" x14ac:dyDescent="0.25">
      <c r="A8" s="82" t="s">
        <v>11</v>
      </c>
      <c r="B8" s="81">
        <v>127.6</v>
      </c>
      <c r="C8" s="81">
        <v>127.6</v>
      </c>
      <c r="D8" s="81">
        <v>127.3</v>
      </c>
      <c r="E8" s="81">
        <v>127.3</v>
      </c>
      <c r="F8" s="81">
        <v>127.3</v>
      </c>
      <c r="G8" s="81">
        <v>127.4</v>
      </c>
      <c r="H8" s="81">
        <v>127.4</v>
      </c>
      <c r="I8" s="81">
        <v>128</v>
      </c>
      <c r="J8" s="81">
        <v>128</v>
      </c>
      <c r="K8" s="81">
        <v>126.8</v>
      </c>
      <c r="L8" s="81">
        <v>126.8</v>
      </c>
      <c r="M8" s="81">
        <v>126.8</v>
      </c>
      <c r="N8" s="81">
        <v>126.8</v>
      </c>
      <c r="O8" s="81">
        <v>125.7</v>
      </c>
      <c r="P8" s="81">
        <v>125.7</v>
      </c>
      <c r="Q8" s="81">
        <v>125.7</v>
      </c>
      <c r="R8" s="81">
        <v>126</v>
      </c>
      <c r="T8" s="110">
        <f>(R8-B8)/B8*100</f>
        <v>-1.2539184952978013</v>
      </c>
      <c r="U8" s="110">
        <f>(R8-N8)/N8*100</f>
        <v>-0.63091482649842057</v>
      </c>
    </row>
    <row r="9" spans="1:21" s="9" customFormat="1" x14ac:dyDescent="0.25">
      <c r="A9" s="83" t="s">
        <v>35</v>
      </c>
      <c r="B9" s="81">
        <v>108.2</v>
      </c>
      <c r="C9" s="81">
        <v>105.8</v>
      </c>
      <c r="D9" s="81">
        <v>106.2</v>
      </c>
      <c r="E9" s="81">
        <v>107.3</v>
      </c>
      <c r="F9" s="81">
        <v>105.3</v>
      </c>
      <c r="G9" s="81">
        <v>106.1</v>
      </c>
      <c r="H9" s="81">
        <v>106.2</v>
      </c>
      <c r="I9" s="81">
        <v>106.6</v>
      </c>
      <c r="J9" s="81">
        <v>106.3</v>
      </c>
      <c r="K9" s="81">
        <v>108.5</v>
      </c>
      <c r="L9" s="81">
        <v>107.7</v>
      </c>
      <c r="M9" s="81">
        <v>107.3</v>
      </c>
      <c r="N9" s="81">
        <v>106.7</v>
      </c>
      <c r="O9" s="81">
        <v>108.8</v>
      </c>
      <c r="P9" s="81">
        <v>107.8</v>
      </c>
      <c r="Q9" s="81">
        <v>108.7</v>
      </c>
      <c r="R9" s="81">
        <v>108.6</v>
      </c>
      <c r="T9" s="110">
        <f>(R9-B9)/B9*100</f>
        <v>0.36968576709795881</v>
      </c>
      <c r="U9" s="110">
        <f>(R9-N9)/N9*100</f>
        <v>1.7806935332708447</v>
      </c>
    </row>
    <row r="11" spans="1:21" s="9" customForma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5"/>
    </row>
    <row r="12" spans="1:21" s="9" customFormat="1" x14ac:dyDescent="0.25">
      <c r="A12" s="27" t="s">
        <v>43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5"/>
    </row>
    <row r="13" spans="1:21" s="9" customFormat="1" x14ac:dyDescent="0.25">
      <c r="A13" s="82" t="s">
        <v>99</v>
      </c>
      <c r="B13" s="81">
        <v>149.69999999999999</v>
      </c>
      <c r="C13" s="81">
        <v>149.69999999999999</v>
      </c>
      <c r="D13" s="81">
        <v>149.69999999999999</v>
      </c>
      <c r="E13" s="81">
        <v>164.6</v>
      </c>
      <c r="F13" s="81">
        <v>164.6</v>
      </c>
      <c r="G13" s="81">
        <v>164.6</v>
      </c>
      <c r="H13" s="81">
        <v>164.6</v>
      </c>
      <c r="I13" s="81">
        <v>164.6</v>
      </c>
      <c r="J13" s="81">
        <v>164.6</v>
      </c>
      <c r="K13" s="81">
        <v>164.6</v>
      </c>
      <c r="L13" s="81">
        <v>164.6</v>
      </c>
      <c r="M13" s="81">
        <v>164.6</v>
      </c>
      <c r="N13" s="81">
        <v>164.6</v>
      </c>
      <c r="O13" s="81">
        <v>164.6</v>
      </c>
      <c r="P13" s="81">
        <v>164.6</v>
      </c>
      <c r="Q13" s="81">
        <v>167.3</v>
      </c>
      <c r="R13" s="81">
        <v>167.3</v>
      </c>
      <c r="T13" s="110">
        <f>(R13-B13)/B13*100</f>
        <v>11.756847027388126</v>
      </c>
      <c r="U13" s="110">
        <f>(R13-N13)/N13*100</f>
        <v>1.6403402187120397</v>
      </c>
    </row>
    <row r="14" spans="1:21" s="9" customFormat="1" x14ac:dyDescent="0.25">
      <c r="A14" s="82" t="s">
        <v>97</v>
      </c>
      <c r="B14" s="81">
        <v>130.5</v>
      </c>
      <c r="C14" s="81">
        <v>130.69999999999999</v>
      </c>
      <c r="D14" s="81">
        <v>130.69999999999999</v>
      </c>
      <c r="E14" s="81">
        <v>137.30000000000001</v>
      </c>
      <c r="F14" s="81">
        <v>137.30000000000001</v>
      </c>
      <c r="G14" s="81">
        <v>138.9</v>
      </c>
      <c r="H14" s="81">
        <v>138.9</v>
      </c>
      <c r="I14" s="81">
        <v>138.9</v>
      </c>
      <c r="J14" s="81">
        <v>138.9</v>
      </c>
      <c r="K14" s="81">
        <v>139.19999999999999</v>
      </c>
      <c r="L14" s="81">
        <v>139.19999999999999</v>
      </c>
      <c r="M14" s="81">
        <v>139.19999999999999</v>
      </c>
      <c r="N14" s="81">
        <v>139.19999999999999</v>
      </c>
      <c r="O14" s="81">
        <v>140.5</v>
      </c>
      <c r="P14" s="81">
        <v>140.5</v>
      </c>
      <c r="Q14" s="81">
        <v>147.80000000000001</v>
      </c>
      <c r="R14" s="81">
        <v>147.80000000000001</v>
      </c>
      <c r="T14" s="110">
        <f>(R14-B14)/B14*100</f>
        <v>13.256704980842921</v>
      </c>
      <c r="U14" s="110">
        <f>(R14-N14)/N14*100</f>
        <v>6.1781609195402467</v>
      </c>
    </row>
    <row r="15" spans="1:21" s="9" customFormat="1" x14ac:dyDescent="0.25">
      <c r="A15" s="82" t="s">
        <v>98</v>
      </c>
      <c r="B15" s="81">
        <v>122</v>
      </c>
      <c r="C15" s="81">
        <v>122.5</v>
      </c>
      <c r="D15" s="81">
        <v>122.5</v>
      </c>
      <c r="E15" s="81">
        <v>122.6</v>
      </c>
      <c r="F15" s="81">
        <v>122.6</v>
      </c>
      <c r="G15" s="81">
        <v>125.4</v>
      </c>
      <c r="H15" s="81">
        <v>125.4</v>
      </c>
      <c r="I15" s="81">
        <v>125.4</v>
      </c>
      <c r="J15" s="81">
        <v>125.4</v>
      </c>
      <c r="K15" s="81">
        <v>126</v>
      </c>
      <c r="L15" s="81">
        <v>126</v>
      </c>
      <c r="M15" s="81">
        <v>126</v>
      </c>
      <c r="N15" s="81">
        <v>126</v>
      </c>
      <c r="O15" s="81">
        <v>127.6</v>
      </c>
      <c r="P15" s="81">
        <v>127.6</v>
      </c>
      <c r="Q15" s="81">
        <v>136.5</v>
      </c>
      <c r="R15" s="81">
        <v>136.6</v>
      </c>
      <c r="T15" s="110">
        <f>(R15-B15)/B15*100</f>
        <v>11.967213114754093</v>
      </c>
      <c r="U15" s="110">
        <f>(R15-N15)/N15*100</f>
        <v>8.4126984126984077</v>
      </c>
    </row>
    <row r="16" spans="1:21" s="9" customFormat="1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s="9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s="9" customFormat="1" x14ac:dyDescent="0.25">
      <c r="A18" s="9" t="s">
        <v>41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s="9" customFormat="1" x14ac:dyDescent="0.25">
      <c r="A19" s="23" t="s">
        <v>36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x14ac:dyDescent="0.25">
      <c r="A20" s="24" t="s">
        <v>30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1:18" x14ac:dyDescent="0.25">
      <c r="A21" s="24" t="s">
        <v>31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x14ac:dyDescent="0.25">
      <c r="A22" s="24" t="s">
        <v>32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x14ac:dyDescent="0.25">
      <c r="A23" s="24" t="s">
        <v>33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25">
      <c r="A24" s="24" t="s">
        <v>100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 x14ac:dyDescent="0.25">
      <c r="A25" s="24" t="s">
        <v>101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8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18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8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1:18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18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spans="1:18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pans="1:18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18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</sheetData>
  <mergeCells count="2">
    <mergeCell ref="A3:A4"/>
    <mergeCell ref="T3:U3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</sheetPr>
  <dimension ref="A1:L24"/>
  <sheetViews>
    <sheetView showGridLines="0" zoomScale="80" zoomScaleNormal="80" workbookViewId="0"/>
  </sheetViews>
  <sheetFormatPr defaultColWidth="9.140625" defaultRowHeight="15.75" x14ac:dyDescent="0.25"/>
  <cols>
    <col min="1" max="1" width="28.5703125" style="54" customWidth="1"/>
    <col min="2" max="2" width="3.5703125" style="29" customWidth="1"/>
    <col min="3" max="3" width="7.85546875" style="54" customWidth="1"/>
    <col min="4" max="4" width="30.140625" style="54" customWidth="1"/>
    <col min="5" max="5" width="3.5703125" style="29" customWidth="1"/>
    <col min="6" max="6" width="7.85546875" style="54" customWidth="1"/>
    <col min="7" max="7" width="30.140625" style="54" customWidth="1"/>
    <col min="8" max="8" width="3.5703125" style="29" customWidth="1"/>
    <col min="9" max="9" width="7.85546875" style="54" customWidth="1"/>
    <col min="10" max="10" width="30.140625" style="54" customWidth="1"/>
    <col min="11" max="12" width="8.85546875" style="67" customWidth="1"/>
    <col min="13" max="15" width="9.140625" style="54"/>
    <col min="16" max="16" width="9.140625" style="54" customWidth="1"/>
    <col min="17" max="16384" width="9.140625" style="54"/>
  </cols>
  <sheetData>
    <row r="1" spans="1:12" ht="21" x14ac:dyDescent="0.25">
      <c r="A1" s="213" t="str">
        <f>+'Indice-Index'!C26</f>
        <v>4.4   Dinamiche dei prezzi in Europa - European prices changing  (2015=100)</v>
      </c>
      <c r="B1" s="214"/>
      <c r="C1" s="215"/>
      <c r="D1" s="215"/>
      <c r="E1" s="216"/>
      <c r="F1" s="215"/>
      <c r="G1" s="215"/>
      <c r="H1" s="216"/>
      <c r="I1" s="215"/>
      <c r="J1" s="215"/>
    </row>
    <row r="2" spans="1:12" ht="6.6" customHeight="1" x14ac:dyDescent="0.25"/>
    <row r="3" spans="1:12" ht="32.1" customHeight="1" x14ac:dyDescent="0.25">
      <c r="D3" s="217" t="s">
        <v>130</v>
      </c>
      <c r="E3" s="218"/>
      <c r="F3" s="217"/>
      <c r="G3" s="217" t="s">
        <v>131</v>
      </c>
      <c r="H3" s="218"/>
      <c r="I3" s="217"/>
      <c r="J3" s="217" t="s">
        <v>129</v>
      </c>
      <c r="K3" s="54"/>
      <c r="L3" s="54"/>
    </row>
    <row r="4" spans="1:12" ht="18" customHeight="1" x14ac:dyDescent="0.25">
      <c r="A4" s="321" t="s">
        <v>295</v>
      </c>
      <c r="D4" s="219" t="s">
        <v>149</v>
      </c>
      <c r="E4" s="220"/>
      <c r="F4" s="219"/>
      <c r="G4" s="219" t="s">
        <v>150</v>
      </c>
      <c r="H4" s="220"/>
      <c r="I4" s="219"/>
      <c r="J4" s="219" t="s">
        <v>151</v>
      </c>
      <c r="K4" s="54"/>
      <c r="L4" s="54"/>
    </row>
    <row r="5" spans="1:12" ht="17.100000000000001" customHeight="1" x14ac:dyDescent="0.25">
      <c r="K5" s="54"/>
      <c r="L5" s="54"/>
    </row>
    <row r="6" spans="1:12" ht="18.95" customHeight="1" x14ac:dyDescent="0.25">
      <c r="A6" s="741" t="s">
        <v>465</v>
      </c>
      <c r="B6" s="211"/>
      <c r="C6" s="221" t="s">
        <v>215</v>
      </c>
      <c r="D6" s="222">
        <v>-0.32261218105387862</v>
      </c>
      <c r="E6" s="223"/>
      <c r="F6" s="224" t="s">
        <v>214</v>
      </c>
      <c r="G6" s="222">
        <v>1.302325581395354</v>
      </c>
      <c r="H6" s="223"/>
      <c r="I6" s="224" t="s">
        <v>216</v>
      </c>
      <c r="J6" s="222">
        <v>0.35650623885917243</v>
      </c>
      <c r="K6" s="54"/>
      <c r="L6" s="54"/>
    </row>
    <row r="7" spans="1:12" ht="18.95" customHeight="1" x14ac:dyDescent="0.25">
      <c r="A7" s="743"/>
      <c r="B7" s="211"/>
      <c r="C7" s="225" t="s">
        <v>214</v>
      </c>
      <c r="D7" s="222">
        <v>-2.7397260273972641</v>
      </c>
      <c r="E7" s="223"/>
      <c r="F7" s="224" t="s">
        <v>218</v>
      </c>
      <c r="G7" s="222">
        <v>2.9137338353249205</v>
      </c>
      <c r="H7" s="223"/>
      <c r="I7" s="224" t="s">
        <v>215</v>
      </c>
      <c r="J7" s="222">
        <v>1.3570465273095074</v>
      </c>
      <c r="K7" s="54"/>
      <c r="L7" s="54"/>
    </row>
    <row r="8" spans="1:12" ht="18.95" customHeight="1" x14ac:dyDescent="0.25">
      <c r="A8" s="743"/>
      <c r="B8" s="211"/>
      <c r="C8" s="225" t="s">
        <v>217</v>
      </c>
      <c r="D8" s="222">
        <v>0.63949707348795704</v>
      </c>
      <c r="E8" s="223"/>
      <c r="F8" s="224" t="s">
        <v>215</v>
      </c>
      <c r="G8" s="222">
        <v>3.654957759004001</v>
      </c>
      <c r="H8" s="223"/>
      <c r="I8" s="224" t="s">
        <v>217</v>
      </c>
      <c r="J8" s="222">
        <v>4.2257042840473353</v>
      </c>
      <c r="K8" s="54"/>
      <c r="L8" s="54"/>
    </row>
    <row r="9" spans="1:12" ht="18.95" customHeight="1" x14ac:dyDescent="0.25">
      <c r="A9" s="743"/>
      <c r="B9" s="211"/>
      <c r="C9" s="225" t="s">
        <v>216</v>
      </c>
      <c r="D9" s="222">
        <v>1.960784313725487</v>
      </c>
      <c r="E9" s="223"/>
      <c r="F9" s="224" t="s">
        <v>217</v>
      </c>
      <c r="G9" s="222">
        <v>4.248552556470691</v>
      </c>
      <c r="H9" s="223"/>
      <c r="I9" s="224" t="s">
        <v>214</v>
      </c>
      <c r="J9" s="222">
        <v>6.1728395061728394</v>
      </c>
      <c r="K9" s="54"/>
      <c r="L9" s="54"/>
    </row>
    <row r="10" spans="1:12" ht="18.95" customHeight="1" x14ac:dyDescent="0.25">
      <c r="A10" s="743"/>
      <c r="B10" s="211"/>
      <c r="C10" s="225" t="s">
        <v>218</v>
      </c>
      <c r="D10" s="222">
        <v>2.0435362061305966</v>
      </c>
      <c r="E10" s="223"/>
      <c r="F10" s="224" t="s">
        <v>216</v>
      </c>
      <c r="G10" s="222">
        <v>4.4059795436664002</v>
      </c>
      <c r="H10" s="223"/>
      <c r="I10" s="224" t="s">
        <v>218</v>
      </c>
      <c r="J10" s="222">
        <v>6.8884332042226948</v>
      </c>
      <c r="K10" s="54"/>
      <c r="L10" s="54"/>
    </row>
    <row r="11" spans="1:12" ht="30" customHeight="1" x14ac:dyDescent="0.25">
      <c r="A11" s="29"/>
      <c r="K11" s="54"/>
      <c r="L11" s="54"/>
    </row>
    <row r="12" spans="1:12" ht="18.95" customHeight="1" x14ac:dyDescent="0.25">
      <c r="A12" s="741" t="s">
        <v>466</v>
      </c>
      <c r="B12" s="211"/>
      <c r="C12" s="221" t="s">
        <v>214</v>
      </c>
      <c r="D12" s="222">
        <v>-19.151138716356108</v>
      </c>
      <c r="E12" s="223"/>
      <c r="F12" s="224" t="s">
        <v>214</v>
      </c>
      <c r="G12" s="222">
        <v>3.6156041864890693</v>
      </c>
      <c r="H12" s="223"/>
      <c r="I12" s="224" t="s">
        <v>216</v>
      </c>
      <c r="J12" s="222">
        <v>6.4272211720226817</v>
      </c>
      <c r="K12" s="54"/>
      <c r="L12" s="54"/>
    </row>
    <row r="13" spans="1:12" ht="18.95" customHeight="1" x14ac:dyDescent="0.25">
      <c r="A13" s="743"/>
      <c r="B13" s="211"/>
      <c r="C13" s="225" t="s">
        <v>217</v>
      </c>
      <c r="D13" s="222">
        <v>-4.651879235982749</v>
      </c>
      <c r="E13" s="223"/>
      <c r="F13" s="224" t="s">
        <v>215</v>
      </c>
      <c r="G13" s="222">
        <v>12.152410276147402</v>
      </c>
      <c r="H13" s="223"/>
      <c r="I13" s="224" t="s">
        <v>214</v>
      </c>
      <c r="J13" s="222">
        <v>13.257243195785771</v>
      </c>
      <c r="K13" s="54"/>
      <c r="L13" s="54"/>
    </row>
    <row r="14" spans="1:12" ht="18.95" customHeight="1" x14ac:dyDescent="0.25">
      <c r="A14" s="743"/>
      <c r="B14" s="211"/>
      <c r="C14" s="225" t="s">
        <v>216</v>
      </c>
      <c r="D14" s="222">
        <v>-4.0000000000000053</v>
      </c>
      <c r="E14" s="223"/>
      <c r="F14" s="224" t="s">
        <v>218</v>
      </c>
      <c r="G14" s="222">
        <v>14.548601621572377</v>
      </c>
      <c r="H14" s="223"/>
      <c r="I14" s="224" t="s">
        <v>215</v>
      </c>
      <c r="J14" s="222">
        <v>14.742366412213745</v>
      </c>
      <c r="K14" s="54"/>
      <c r="L14" s="54"/>
    </row>
    <row r="15" spans="1:12" ht="18.95" customHeight="1" x14ac:dyDescent="0.25">
      <c r="A15" s="743"/>
      <c r="B15" s="211"/>
      <c r="C15" s="225" t="s">
        <v>218</v>
      </c>
      <c r="D15" s="222">
        <v>-3.7200041915540307</v>
      </c>
      <c r="E15" s="223"/>
      <c r="F15" s="224" t="s">
        <v>217</v>
      </c>
      <c r="G15" s="222">
        <v>17.478404705017468</v>
      </c>
      <c r="H15" s="223"/>
      <c r="I15" s="224" t="s">
        <v>217</v>
      </c>
      <c r="J15" s="222">
        <v>16.249883796597569</v>
      </c>
      <c r="K15" s="54"/>
      <c r="L15" s="54"/>
    </row>
    <row r="16" spans="1:12" ht="18.95" customHeight="1" x14ac:dyDescent="0.25">
      <c r="A16" s="743"/>
      <c r="B16" s="211"/>
      <c r="C16" s="225" t="s">
        <v>215</v>
      </c>
      <c r="D16" s="222">
        <v>-1.6020073344914214</v>
      </c>
      <c r="E16" s="223"/>
      <c r="F16" s="224" t="s">
        <v>216</v>
      </c>
      <c r="G16" s="222">
        <v>19.65734896302974</v>
      </c>
      <c r="H16" s="223"/>
      <c r="I16" s="224" t="s">
        <v>218</v>
      </c>
      <c r="J16" s="222">
        <v>30.532368762752753</v>
      </c>
      <c r="K16" s="54"/>
      <c r="L16" s="54"/>
    </row>
    <row r="17" spans="1:12" ht="30" customHeight="1" x14ac:dyDescent="0.25">
      <c r="A17" s="29"/>
      <c r="D17" s="226"/>
      <c r="E17" s="227"/>
      <c r="F17" s="226"/>
      <c r="G17" s="226"/>
      <c r="H17" s="227"/>
      <c r="I17" s="226"/>
      <c r="J17" s="226"/>
      <c r="K17" s="54"/>
      <c r="L17" s="54"/>
    </row>
    <row r="18" spans="1:12" ht="18.95" customHeight="1" x14ac:dyDescent="0.25">
      <c r="A18" s="741" t="s">
        <v>467</v>
      </c>
      <c r="B18" s="211"/>
      <c r="C18" s="221" t="s">
        <v>214</v>
      </c>
      <c r="D18" s="222">
        <v>-33.304867634500432</v>
      </c>
      <c r="E18" s="223"/>
      <c r="F18" s="224" t="s">
        <v>214</v>
      </c>
      <c r="G18" s="222">
        <v>21.134593993325918</v>
      </c>
      <c r="H18" s="223"/>
      <c r="I18" s="224" t="s">
        <v>216</v>
      </c>
      <c r="J18" s="222">
        <v>20.427807486631011</v>
      </c>
    </row>
    <row r="19" spans="1:12" ht="18.95" customHeight="1" x14ac:dyDescent="0.25">
      <c r="A19" s="742"/>
      <c r="B19" s="212"/>
      <c r="C19" s="225" t="s">
        <v>218</v>
      </c>
      <c r="D19" s="222">
        <v>-24.731711313180963</v>
      </c>
      <c r="E19" s="223"/>
      <c r="F19" s="224" t="s">
        <v>215</v>
      </c>
      <c r="G19" s="222">
        <v>22.424115113958628</v>
      </c>
      <c r="H19" s="223"/>
      <c r="I19" s="224" t="s">
        <v>215</v>
      </c>
      <c r="J19" s="222">
        <v>41.520536659997646</v>
      </c>
    </row>
    <row r="20" spans="1:12" ht="18.95" customHeight="1" x14ac:dyDescent="0.25">
      <c r="A20" s="742"/>
      <c r="B20" s="212"/>
      <c r="C20" s="225" t="s">
        <v>217</v>
      </c>
      <c r="D20" s="222">
        <v>-16.11708374740266</v>
      </c>
      <c r="E20" s="223"/>
      <c r="F20" s="224" t="s">
        <v>218</v>
      </c>
      <c r="G20" s="222">
        <v>39.788771539744296</v>
      </c>
      <c r="H20" s="223"/>
      <c r="I20" s="224" t="s">
        <v>217</v>
      </c>
      <c r="J20" s="222">
        <v>43.159702346880373</v>
      </c>
    </row>
    <row r="21" spans="1:12" ht="18.95" customHeight="1" x14ac:dyDescent="0.25">
      <c r="A21" s="742"/>
      <c r="B21" s="212"/>
      <c r="C21" s="225" t="s">
        <v>215</v>
      </c>
      <c r="D21" s="222">
        <v>-12.405498281786951</v>
      </c>
      <c r="E21" s="223"/>
      <c r="F21" s="224" t="s">
        <v>217</v>
      </c>
      <c r="G21" s="222">
        <v>45.520774046670475</v>
      </c>
      <c r="H21" s="223"/>
      <c r="I21" s="224" t="s">
        <v>214</v>
      </c>
      <c r="J21" s="222">
        <v>46.258503401360542</v>
      </c>
    </row>
    <row r="22" spans="1:12" ht="18.95" customHeight="1" x14ac:dyDescent="0.25">
      <c r="A22" s="742"/>
      <c r="B22" s="212"/>
      <c r="C22" s="225" t="s">
        <v>216</v>
      </c>
      <c r="D22" s="222">
        <v>-11.195445920303616</v>
      </c>
      <c r="E22" s="223"/>
      <c r="F22" s="224" t="s">
        <v>216</v>
      </c>
      <c r="G22" s="222">
        <v>57.227488151658747</v>
      </c>
      <c r="H22" s="223"/>
      <c r="I22" s="224" t="s">
        <v>218</v>
      </c>
      <c r="J22" s="222">
        <v>65.381903642773239</v>
      </c>
    </row>
    <row r="23" spans="1:12" ht="3.95" customHeight="1" x14ac:dyDescent="0.25"/>
    <row r="24" spans="1:12" x14ac:dyDescent="0.25">
      <c r="A24" s="29" t="s">
        <v>51</v>
      </c>
    </row>
  </sheetData>
  <mergeCells count="3">
    <mergeCell ref="A18:A22"/>
    <mergeCell ref="A12:A16"/>
    <mergeCell ref="A6: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W17"/>
  <sheetViews>
    <sheetView showGridLines="0" zoomScale="80" zoomScaleNormal="80" workbookViewId="0">
      <selection activeCell="A2" sqref="A2"/>
    </sheetView>
  </sheetViews>
  <sheetFormatPr defaultColWidth="9.140625" defaultRowHeight="15.75" x14ac:dyDescent="0.25"/>
  <cols>
    <col min="1" max="1" width="15.42578125" style="40" customWidth="1"/>
    <col min="2" max="2" width="14.42578125" style="40" customWidth="1"/>
    <col min="3" max="4" width="3.85546875" style="40" customWidth="1"/>
    <col min="5" max="5" width="16.42578125" style="40" customWidth="1"/>
    <col min="6" max="6" width="2.85546875" style="40" customWidth="1"/>
    <col min="7" max="7" width="15.42578125" style="40" customWidth="1"/>
    <col min="8" max="8" width="14.42578125" style="40" customWidth="1"/>
    <col min="9" max="10" width="3.85546875" style="40" customWidth="1"/>
    <col min="11" max="11" width="16.42578125" style="40" customWidth="1"/>
    <col min="12" max="12" width="3.5703125" style="40" customWidth="1"/>
    <col min="13" max="13" width="15.42578125" style="40" customWidth="1"/>
    <col min="14" max="14" width="14.42578125" style="40" customWidth="1"/>
    <col min="15" max="16" width="4.42578125" style="40" customWidth="1"/>
    <col min="17" max="17" width="16.42578125" style="40" customWidth="1"/>
    <col min="18" max="18" width="3.140625" style="40" customWidth="1"/>
    <col min="19" max="19" width="15.42578125" style="40" customWidth="1"/>
    <col min="20" max="20" width="14.42578125" style="40" customWidth="1"/>
    <col min="21" max="22" width="4.140625" style="40" customWidth="1"/>
    <col min="23" max="23" width="16.42578125" style="40" customWidth="1"/>
    <col min="24" max="16384" width="9.140625" style="40"/>
  </cols>
  <sheetData>
    <row r="1" spans="1:23" ht="21" x14ac:dyDescent="0.35">
      <c r="A1" s="122" t="str">
        <f>'Indice-Index'!A10</f>
        <v>1.4   Accessi BB/UBB  per tecnologia e operatore - BB/UBB lines by technology and operator</v>
      </c>
      <c r="B1" s="126"/>
      <c r="C1" s="126"/>
      <c r="D1" s="126"/>
      <c r="E1" s="126"/>
      <c r="F1" s="126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5"/>
      <c r="S1" s="125"/>
      <c r="T1" s="125"/>
      <c r="U1" s="125"/>
      <c r="V1" s="125"/>
      <c r="W1" s="125"/>
    </row>
    <row r="2" spans="1:23" ht="17.2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23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23" ht="18.600000000000001" customHeight="1" x14ac:dyDescent="0.25">
      <c r="A4" s="107"/>
      <c r="B4" s="148" t="s">
        <v>159</v>
      </c>
      <c r="C4" s="713" t="s">
        <v>7</v>
      </c>
      <c r="D4" s="713"/>
      <c r="E4" s="149" t="s">
        <v>438</v>
      </c>
      <c r="F4" s="108"/>
      <c r="G4" s="144"/>
      <c r="H4" s="148" t="s">
        <v>159</v>
      </c>
      <c r="I4" s="711" t="s">
        <v>6</v>
      </c>
      <c r="J4" s="711"/>
      <c r="K4" s="149" t="str">
        <f>+E4</f>
        <v>Var. vs 12/20 (%)</v>
      </c>
      <c r="L4" s="108"/>
      <c r="M4" s="144"/>
      <c r="N4" s="148" t="s">
        <v>159</v>
      </c>
      <c r="O4" s="711" t="s">
        <v>92</v>
      </c>
      <c r="P4" s="711"/>
      <c r="Q4" s="149" t="str">
        <f>+E4</f>
        <v>Var. vs 12/20 (%)</v>
      </c>
      <c r="S4" s="144"/>
      <c r="T4" s="148" t="s">
        <v>159</v>
      </c>
      <c r="U4" s="711" t="s">
        <v>93</v>
      </c>
      <c r="V4" s="711"/>
      <c r="W4" s="149" t="str">
        <f>+E4</f>
        <v>Var. vs 12/20 (%)</v>
      </c>
    </row>
    <row r="5" spans="1:23" ht="18.600000000000001" customHeight="1" x14ac:dyDescent="0.25">
      <c r="A5" s="107"/>
      <c r="B5" s="146">
        <v>4.0976854495333086</v>
      </c>
      <c r="C5" s="714"/>
      <c r="D5" s="714"/>
      <c r="E5" s="147">
        <v>-25.483508837643381</v>
      </c>
      <c r="F5" s="108"/>
      <c r="G5" s="145"/>
      <c r="H5" s="146">
        <v>1.7046330000000001</v>
      </c>
      <c r="I5" s="712"/>
      <c r="J5" s="712"/>
      <c r="K5" s="147">
        <v>10.6959893449218</v>
      </c>
      <c r="L5" s="108"/>
      <c r="M5" s="145"/>
      <c r="N5" s="146">
        <v>10.222072114000001</v>
      </c>
      <c r="O5" s="712"/>
      <c r="P5" s="712"/>
      <c r="Q5" s="147">
        <v>10.21727070283333</v>
      </c>
      <c r="S5" s="145"/>
      <c r="T5" s="146">
        <v>2.6528238578358798</v>
      </c>
      <c r="U5" s="712"/>
      <c r="V5" s="712"/>
      <c r="W5" s="147">
        <v>43.312731838448357</v>
      </c>
    </row>
    <row r="6" spans="1:23" s="208" customFormat="1" ht="35.25" customHeight="1" x14ac:dyDescent="0.25">
      <c r="A6" s="111"/>
      <c r="B6" s="118" t="str">
        <f>'1.1'!L4</f>
        <v>12/2021 (in %)</v>
      </c>
      <c r="C6" s="118"/>
      <c r="D6" s="118"/>
      <c r="E6" s="118" t="str">
        <f>'1.1'!O4</f>
        <v>Var/Chg. vs 12/2020 (p.p.)</v>
      </c>
      <c r="H6" s="119" t="str">
        <f>+T6</f>
        <v>12/2021 (in %)</v>
      </c>
      <c r="I6" s="119"/>
      <c r="J6" s="119"/>
      <c r="K6" s="119" t="str">
        <f>+W6</f>
        <v>Var/Chg. vs 12/2020 (p.p.)</v>
      </c>
      <c r="N6" s="119" t="str">
        <f>+B6</f>
        <v>12/2021 (in %)</v>
      </c>
      <c r="O6" s="119"/>
      <c r="P6" s="119"/>
      <c r="Q6" s="119" t="str">
        <f>+E6</f>
        <v>Var/Chg. vs 12/2020 (p.p.)</v>
      </c>
      <c r="T6" s="119" t="str">
        <f>+N6</f>
        <v>12/2021 (in %)</v>
      </c>
      <c r="U6" s="119"/>
      <c r="V6" s="119"/>
      <c r="W6" s="119" t="str">
        <f>+Q6</f>
        <v>Var/Chg. vs 12/2020 (p.p.)</v>
      </c>
    </row>
    <row r="7" spans="1:23" s="200" customFormat="1" ht="12.75" x14ac:dyDescent="0.2">
      <c r="A7" s="201"/>
      <c r="B7" s="202"/>
      <c r="C7" s="203"/>
      <c r="D7" s="203"/>
      <c r="E7" s="204"/>
      <c r="F7" s="205"/>
      <c r="G7" s="205"/>
      <c r="H7" s="202"/>
      <c r="I7" s="206"/>
      <c r="J7" s="206"/>
      <c r="K7" s="206"/>
      <c r="L7" s="205"/>
      <c r="M7" s="205"/>
      <c r="N7" s="202"/>
      <c r="O7" s="206"/>
      <c r="P7" s="206"/>
      <c r="Q7" s="206"/>
      <c r="R7" s="207"/>
      <c r="S7" s="205"/>
      <c r="T7" s="202"/>
      <c r="U7" s="206"/>
      <c r="V7" s="206"/>
      <c r="W7" s="206"/>
    </row>
    <row r="8" spans="1:23" x14ac:dyDescent="0.25">
      <c r="A8" s="87" t="s">
        <v>58</v>
      </c>
      <c r="B8" s="64">
        <v>62.162653316645091</v>
      </c>
      <c r="C8" s="158"/>
      <c r="D8" s="158"/>
      <c r="E8" s="91">
        <v>3.910779326131788</v>
      </c>
      <c r="F8" s="18"/>
      <c r="G8" s="87" t="s">
        <v>133</v>
      </c>
      <c r="H8" s="64">
        <v>36.107361525912026</v>
      </c>
      <c r="I8" s="64"/>
      <c r="J8" s="64"/>
      <c r="K8" s="64">
        <v>-8.099329328111196</v>
      </c>
      <c r="L8" s="18"/>
      <c r="M8" s="87" t="s">
        <v>58</v>
      </c>
      <c r="N8" s="64">
        <v>43.321422022986916</v>
      </c>
      <c r="O8" s="158"/>
      <c r="P8" s="158"/>
      <c r="Q8" s="91">
        <v>-0.16301709812059073</v>
      </c>
      <c r="S8" s="87" t="s">
        <v>3</v>
      </c>
      <c r="T8" s="64">
        <v>24.268709741068299</v>
      </c>
      <c r="U8" s="64"/>
      <c r="V8" s="64"/>
      <c r="W8" s="64">
        <v>-5.365664239350739</v>
      </c>
    </row>
    <row r="9" spans="1:23" x14ac:dyDescent="0.25">
      <c r="A9" s="109" t="s">
        <v>3</v>
      </c>
      <c r="B9" s="64">
        <v>12.383318724259325</v>
      </c>
      <c r="C9" s="158"/>
      <c r="D9" s="158"/>
      <c r="E9" s="91">
        <v>-1.0119245755109016</v>
      </c>
      <c r="F9" s="18"/>
      <c r="G9" s="87" t="s">
        <v>134</v>
      </c>
      <c r="H9" s="64">
        <v>34.202024717343846</v>
      </c>
      <c r="I9" s="64"/>
      <c r="J9" s="64"/>
      <c r="K9" s="64">
        <v>-0.71043519136587463</v>
      </c>
      <c r="L9" s="18"/>
      <c r="M9" s="109" t="s">
        <v>4</v>
      </c>
      <c r="N9" s="64">
        <v>19.544011994044126</v>
      </c>
      <c r="O9" s="158"/>
      <c r="P9" s="158"/>
      <c r="Q9" s="91">
        <v>-1.0579434393070422</v>
      </c>
      <c r="S9" s="87" t="s">
        <v>4</v>
      </c>
      <c r="T9" s="64">
        <v>22.930772361805037</v>
      </c>
      <c r="U9" s="64"/>
      <c r="V9" s="64"/>
      <c r="W9" s="64">
        <v>-0.99383268122056379</v>
      </c>
    </row>
    <row r="10" spans="1:23" x14ac:dyDescent="0.25">
      <c r="A10" s="87" t="s">
        <v>57</v>
      </c>
      <c r="B10" s="64">
        <v>10.462028022400437</v>
      </c>
      <c r="C10" s="158"/>
      <c r="D10" s="158"/>
      <c r="E10" s="91">
        <v>-0.76603969716298259</v>
      </c>
      <c r="F10" s="18"/>
      <c r="G10" s="93" t="s">
        <v>58</v>
      </c>
      <c r="H10" s="64">
        <v>12.5753167983959</v>
      </c>
      <c r="I10" s="64"/>
      <c r="J10" s="64"/>
      <c r="K10" s="64">
        <v>6.7000879720195154</v>
      </c>
      <c r="L10" s="18"/>
      <c r="M10" s="87" t="s">
        <v>57</v>
      </c>
      <c r="N10" s="64">
        <v>15.800739634656818</v>
      </c>
      <c r="O10" s="158"/>
      <c r="P10" s="158"/>
      <c r="Q10" s="91">
        <v>-0.61091885249830113</v>
      </c>
      <c r="S10" s="93" t="s">
        <v>57</v>
      </c>
      <c r="T10" s="64">
        <v>21.994137835893078</v>
      </c>
      <c r="U10" s="64"/>
      <c r="V10" s="64"/>
      <c r="W10" s="64">
        <v>0.57816448882688931</v>
      </c>
    </row>
    <row r="11" spans="1:23" x14ac:dyDescent="0.25">
      <c r="A11" s="87" t="s">
        <v>4</v>
      </c>
      <c r="B11" s="64">
        <v>10.101434214457399</v>
      </c>
      <c r="C11" s="112"/>
      <c r="D11" s="112"/>
      <c r="E11" s="91">
        <v>-0.90948618329998965</v>
      </c>
      <c r="F11" s="18"/>
      <c r="G11" s="109" t="s">
        <v>4</v>
      </c>
      <c r="H11" s="64">
        <v>5.7218767910746777</v>
      </c>
      <c r="I11" s="64"/>
      <c r="J11" s="64"/>
      <c r="K11" s="64">
        <v>4.336937414235706</v>
      </c>
      <c r="L11" s="18"/>
      <c r="M11" s="87" t="s">
        <v>3</v>
      </c>
      <c r="N11" s="64">
        <v>15.634248087637785</v>
      </c>
      <c r="O11" s="112"/>
      <c r="P11" s="112"/>
      <c r="Q11" s="91">
        <v>-0.12553516390474861</v>
      </c>
      <c r="S11" s="109" t="s">
        <v>58</v>
      </c>
      <c r="T11" s="64">
        <v>20.478065228317497</v>
      </c>
      <c r="U11" s="64"/>
      <c r="V11" s="64"/>
      <c r="W11" s="64">
        <v>3.8081698041526444</v>
      </c>
    </row>
    <row r="12" spans="1:23" x14ac:dyDescent="0.25">
      <c r="A12" s="87" t="s">
        <v>5</v>
      </c>
      <c r="B12" s="64">
        <v>1.8017244346661236</v>
      </c>
      <c r="C12" s="158"/>
      <c r="D12" s="158"/>
      <c r="E12" s="91">
        <v>-1.1543414640173522</v>
      </c>
      <c r="F12" s="18"/>
      <c r="G12" s="87" t="s">
        <v>5</v>
      </c>
      <c r="H12" s="64">
        <v>2.1069637863399335</v>
      </c>
      <c r="I12" s="64"/>
      <c r="J12" s="64"/>
      <c r="K12" s="64">
        <v>-0.63999174325472818</v>
      </c>
      <c r="L12" s="18"/>
      <c r="M12" s="87" t="s">
        <v>5</v>
      </c>
      <c r="N12" s="64">
        <v>1.6360283720847171</v>
      </c>
      <c r="O12" s="158"/>
      <c r="P12" s="158"/>
      <c r="Q12" s="91">
        <v>0.13442299789856671</v>
      </c>
      <c r="S12" s="87" t="s">
        <v>5</v>
      </c>
      <c r="T12" s="64">
        <v>4.790706311864847</v>
      </c>
      <c r="U12" s="64"/>
      <c r="V12" s="64"/>
      <c r="W12" s="64">
        <v>-0.31519602574037009</v>
      </c>
    </row>
    <row r="13" spans="1:23" x14ac:dyDescent="0.25">
      <c r="A13" s="93" t="s">
        <v>258</v>
      </c>
      <c r="B13" s="64">
        <v>3.0888412875716238</v>
      </c>
      <c r="C13" s="158"/>
      <c r="D13" s="158"/>
      <c r="E13" s="91">
        <v>-6.8987406140560203E-2</v>
      </c>
      <c r="F13" s="18"/>
      <c r="G13" s="93" t="s">
        <v>64</v>
      </c>
      <c r="H13" s="64">
        <v>9.2864563809336165</v>
      </c>
      <c r="I13" s="64"/>
      <c r="J13" s="64"/>
      <c r="K13" s="64">
        <v>-1.5872691235234235</v>
      </c>
      <c r="L13" s="18"/>
      <c r="M13" s="93" t="s">
        <v>258</v>
      </c>
      <c r="N13" s="64">
        <v>4.0635498885896366</v>
      </c>
      <c r="O13" s="158"/>
      <c r="P13" s="158"/>
      <c r="Q13" s="91">
        <v>1.8229915559321173</v>
      </c>
      <c r="S13" s="93" t="s">
        <v>64</v>
      </c>
      <c r="T13" s="64">
        <v>5.5376085210512453</v>
      </c>
      <c r="U13" s="64"/>
      <c r="V13" s="64"/>
      <c r="W13" s="64">
        <v>2.2883586533321392</v>
      </c>
    </row>
    <row r="14" spans="1:23" x14ac:dyDescent="0.25">
      <c r="A14" s="120" t="s">
        <v>84</v>
      </c>
      <c r="B14" s="73">
        <f>SUM(B8:B13)</f>
        <v>100</v>
      </c>
      <c r="C14" s="153"/>
      <c r="D14" s="153"/>
      <c r="E14" s="73">
        <f>SUM(E8:E13)</f>
        <v>1.7763568394002505E-15</v>
      </c>
      <c r="F14" s="18"/>
      <c r="G14" s="120" t="s">
        <v>146</v>
      </c>
      <c r="H14" s="73">
        <f>SUM(H8:H13)</f>
        <v>100</v>
      </c>
      <c r="I14" s="113"/>
      <c r="J14" s="113"/>
      <c r="K14" s="73">
        <f>SUM(K8:K13)</f>
        <v>0</v>
      </c>
      <c r="L14" s="18"/>
      <c r="M14" s="120" t="s">
        <v>146</v>
      </c>
      <c r="N14" s="73">
        <f>SUM(N8:N13)</f>
        <v>100</v>
      </c>
      <c r="O14" s="153"/>
      <c r="P14" s="153"/>
      <c r="Q14" s="73">
        <f>SUM(Q8:Q13)</f>
        <v>0</v>
      </c>
      <c r="S14" s="120" t="s">
        <v>146</v>
      </c>
      <c r="T14" s="73">
        <f>SUM(T8:T13)</f>
        <v>99.999999999999986</v>
      </c>
      <c r="U14" s="113"/>
      <c r="V14" s="113"/>
      <c r="W14" s="73">
        <f>SUM(W8:W13)</f>
        <v>0</v>
      </c>
    </row>
    <row r="15" spans="1:23" x14ac:dyDescent="0.25">
      <c r="F15" s="18"/>
      <c r="G15" s="142"/>
      <c r="H15" s="143"/>
      <c r="I15" s="151"/>
      <c r="J15" s="151"/>
      <c r="K15" s="152"/>
      <c r="L15" s="18"/>
    </row>
    <row r="16" spans="1:23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x14ac:dyDescent="0.25">
      <c r="A17" s="2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</sheetData>
  <mergeCells count="4">
    <mergeCell ref="I4:J5"/>
    <mergeCell ref="C4:D5"/>
    <mergeCell ref="O4:P5"/>
    <mergeCell ref="U4:V5"/>
  </mergeCells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F46C-9A4B-4641-9DAE-F8DD6E947F51}">
  <sheetPr>
    <tabColor rgb="FF0000FF"/>
  </sheetPr>
  <dimension ref="A1:P25"/>
  <sheetViews>
    <sheetView showGridLines="0" zoomScale="80" zoomScaleNormal="80" workbookViewId="0">
      <selection activeCell="M21" sqref="M21"/>
    </sheetView>
  </sheetViews>
  <sheetFormatPr defaultColWidth="9.140625" defaultRowHeight="15.75" x14ac:dyDescent="0.25"/>
  <cols>
    <col min="1" max="1" width="15" style="54" customWidth="1"/>
    <col min="2" max="13" width="12" style="54" customWidth="1"/>
    <col min="14" max="14" width="14" style="54" customWidth="1"/>
    <col min="15" max="16384" width="9.140625" style="54"/>
  </cols>
  <sheetData>
    <row r="1" spans="1:16" ht="23.25" x14ac:dyDescent="0.25">
      <c r="A1" s="259" t="str">
        <f>'Indice-Index'!A11</f>
        <v>1.5   Traffico dati: giornaliero - Data traffic: daily   (1/2)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33"/>
      <c r="P1" s="233"/>
    </row>
    <row r="4" spans="1:16" x14ac:dyDescent="0.25">
      <c r="A4" s="233"/>
      <c r="B4" s="263" t="s">
        <v>261</v>
      </c>
      <c r="C4" s="264" t="s">
        <v>262</v>
      </c>
      <c r="D4" s="264" t="s">
        <v>263</v>
      </c>
      <c r="E4" s="264" t="s">
        <v>264</v>
      </c>
      <c r="F4" s="264" t="s">
        <v>265</v>
      </c>
      <c r="G4" s="264" t="s">
        <v>266</v>
      </c>
      <c r="H4" s="264" t="s">
        <v>329</v>
      </c>
      <c r="I4" s="264" t="s">
        <v>330</v>
      </c>
      <c r="J4" s="264" t="s">
        <v>331</v>
      </c>
      <c r="K4" s="264" t="s">
        <v>439</v>
      </c>
      <c r="L4" s="264" t="s">
        <v>440</v>
      </c>
      <c r="M4" s="264" t="s">
        <v>441</v>
      </c>
      <c r="N4" s="715" t="s">
        <v>442</v>
      </c>
    </row>
    <row r="5" spans="1:16" x14ac:dyDescent="0.25">
      <c r="A5" s="233"/>
      <c r="B5" s="265" t="s">
        <v>267</v>
      </c>
      <c r="C5" s="265" t="s">
        <v>268</v>
      </c>
      <c r="D5" s="265" t="s">
        <v>269</v>
      </c>
      <c r="E5" s="265" t="s">
        <v>270</v>
      </c>
      <c r="F5" s="265" t="s">
        <v>271</v>
      </c>
      <c r="G5" s="265" t="s">
        <v>272</v>
      </c>
      <c r="H5" s="265" t="s">
        <v>332</v>
      </c>
      <c r="I5" s="265" t="s">
        <v>333</v>
      </c>
      <c r="J5" s="265" t="s">
        <v>334</v>
      </c>
      <c r="K5" s="265" t="s">
        <v>445</v>
      </c>
      <c r="L5" s="265" t="s">
        <v>446</v>
      </c>
      <c r="M5" s="265" t="s">
        <v>447</v>
      </c>
      <c r="N5" s="716"/>
    </row>
    <row r="6" spans="1:16" x14ac:dyDescent="0.25">
      <c r="A6" s="233"/>
      <c r="B6" s="256"/>
      <c r="C6" s="256"/>
      <c r="D6" s="256"/>
      <c r="E6" s="256"/>
      <c r="F6" s="256"/>
      <c r="G6" s="256"/>
      <c r="H6" s="430"/>
      <c r="I6" s="430"/>
      <c r="J6" s="430"/>
      <c r="K6" s="523"/>
      <c r="L6" s="523"/>
      <c r="M6" s="523"/>
    </row>
    <row r="7" spans="1:16" x14ac:dyDescent="0.25">
      <c r="A7" s="233"/>
      <c r="B7" s="329"/>
      <c r="C7" s="329"/>
      <c r="D7" s="329"/>
      <c r="E7" s="329"/>
      <c r="F7" s="329"/>
      <c r="G7" s="329"/>
      <c r="H7" s="430"/>
      <c r="I7" s="430"/>
      <c r="J7" s="430"/>
      <c r="K7" s="523"/>
      <c r="L7" s="523"/>
      <c r="M7" s="523"/>
    </row>
    <row r="8" spans="1:16" ht="17.25" x14ac:dyDescent="0.25">
      <c r="A8" s="413" t="s">
        <v>277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</row>
    <row r="9" spans="1:16" x14ac:dyDescent="0.25">
      <c r="A9" s="332">
        <v>2021</v>
      </c>
      <c r="B9" s="525">
        <v>135.4027914849608</v>
      </c>
      <c r="C9" s="525">
        <v>130.35061314800802</v>
      </c>
      <c r="D9" s="525">
        <v>141.60654949634778</v>
      </c>
      <c r="E9" s="525">
        <v>136.39763135718542</v>
      </c>
      <c r="F9" s="525">
        <v>117.84583093508051</v>
      </c>
      <c r="G9" s="525">
        <v>109.39443507963675</v>
      </c>
      <c r="H9" s="525">
        <v>105.8192514780813</v>
      </c>
      <c r="I9" s="525">
        <v>101.23008150509439</v>
      </c>
      <c r="J9" s="525">
        <v>125.42573949320771</v>
      </c>
      <c r="K9" s="525">
        <v>125.0236377283919</v>
      </c>
      <c r="L9" s="525">
        <v>130.57728021164334</v>
      </c>
      <c r="M9" s="525">
        <v>139.08572795791298</v>
      </c>
      <c r="N9" s="91">
        <v>124.79479380974351</v>
      </c>
    </row>
    <row r="10" spans="1:16" x14ac:dyDescent="0.25">
      <c r="A10" s="332">
        <v>2020</v>
      </c>
      <c r="B10" s="525">
        <v>78.79706342397121</v>
      </c>
      <c r="C10" s="525">
        <v>84.531012953732017</v>
      </c>
      <c r="D10" s="525">
        <v>123.86158352477194</v>
      </c>
      <c r="E10" s="525">
        <v>125.83449855199528</v>
      </c>
      <c r="F10" s="525">
        <v>105.24951462147803</v>
      </c>
      <c r="G10" s="525">
        <v>93.860782271232878</v>
      </c>
      <c r="H10" s="525">
        <v>87.925820159592547</v>
      </c>
      <c r="I10" s="525">
        <v>85.655977845804173</v>
      </c>
      <c r="J10" s="525">
        <v>98.975836554054794</v>
      </c>
      <c r="K10" s="525">
        <v>103.53983225572786</v>
      </c>
      <c r="L10" s="525">
        <v>136.16489149707459</v>
      </c>
      <c r="M10" s="525">
        <v>130.60019353873233</v>
      </c>
      <c r="N10" s="91">
        <v>104.59292127967589</v>
      </c>
    </row>
    <row r="11" spans="1:16" x14ac:dyDescent="0.25">
      <c r="A11" s="332">
        <v>2019</v>
      </c>
      <c r="B11" s="525">
        <v>66.951456221371998</v>
      </c>
      <c r="C11" s="525">
        <v>69.038064880867083</v>
      </c>
      <c r="D11" s="525">
        <v>65.025420546176633</v>
      </c>
      <c r="E11" s="525">
        <v>69.803726412630326</v>
      </c>
      <c r="F11" s="525">
        <v>69.461636020992501</v>
      </c>
      <c r="G11" s="525">
        <v>68.328642881950742</v>
      </c>
      <c r="H11" s="525">
        <v>66.357159701325216</v>
      </c>
      <c r="I11" s="525">
        <v>63.558635888001753</v>
      </c>
      <c r="J11" s="525">
        <v>74.124243852666069</v>
      </c>
      <c r="K11" s="525">
        <v>71.767372635860312</v>
      </c>
      <c r="L11" s="525">
        <v>75.101425534412542</v>
      </c>
      <c r="M11" s="525">
        <v>78.756989503506219</v>
      </c>
      <c r="N11" s="91">
        <v>69.84122126889956</v>
      </c>
    </row>
    <row r="12" spans="1:16" x14ac:dyDescent="0.25">
      <c r="A12" s="526" t="s">
        <v>498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7"/>
      <c r="M12" s="527"/>
      <c r="N12" s="529"/>
    </row>
    <row r="13" spans="1:16" x14ac:dyDescent="0.25">
      <c r="A13" s="530" t="s">
        <v>292</v>
      </c>
      <c r="B13" s="531">
        <f>(B10-B11)/B11*100</f>
        <v>17.692829807065348</v>
      </c>
      <c r="C13" s="531">
        <f t="shared" ref="C13:N13" si="0">(C10-C11)/C11*100</f>
        <v>22.441167926128507</v>
      </c>
      <c r="D13" s="531">
        <f t="shared" si="0"/>
        <v>90.481787713797047</v>
      </c>
      <c r="E13" s="531">
        <f t="shared" si="0"/>
        <v>80.269027197990269</v>
      </c>
      <c r="F13" s="531">
        <f t="shared" si="0"/>
        <v>51.521790517098985</v>
      </c>
      <c r="G13" s="531">
        <f t="shared" si="0"/>
        <v>37.366671299755232</v>
      </c>
      <c r="H13" s="531">
        <f t="shared" ref="H13:J13" si="1">(H10-H11)/H11*100</f>
        <v>32.503893408560977</v>
      </c>
      <c r="I13" s="531">
        <f t="shared" si="1"/>
        <v>34.7668600011188</v>
      </c>
      <c r="J13" s="531">
        <f t="shared" si="1"/>
        <v>33.526942616487645</v>
      </c>
      <c r="K13" s="531">
        <f t="shared" ref="K13:M13" si="2">(K10-K11)/K11*100</f>
        <v>44.271454357229274</v>
      </c>
      <c r="L13" s="531">
        <f t="shared" si="2"/>
        <v>81.307998520856174</v>
      </c>
      <c r="M13" s="531">
        <f t="shared" si="2"/>
        <v>65.826797547813925</v>
      </c>
      <c r="N13" s="531">
        <f t="shared" si="0"/>
        <v>49.75815052972353</v>
      </c>
    </row>
    <row r="14" spans="1:16" x14ac:dyDescent="0.25">
      <c r="A14" s="530" t="s">
        <v>289</v>
      </c>
      <c r="B14" s="531">
        <f t="shared" ref="B14:G14" si="3">(B9-B10)/B10*100</f>
        <v>71.837357385287163</v>
      </c>
      <c r="C14" s="531">
        <f t="shared" si="3"/>
        <v>54.204484949630647</v>
      </c>
      <c r="D14" s="531">
        <f t="shared" si="3"/>
        <v>14.32644849726703</v>
      </c>
      <c r="E14" s="531">
        <f t="shared" si="3"/>
        <v>8.3944648937631445</v>
      </c>
      <c r="F14" s="531">
        <f t="shared" si="3"/>
        <v>11.968051690218422</v>
      </c>
      <c r="G14" s="531">
        <f t="shared" si="3"/>
        <v>16.549673284754558</v>
      </c>
      <c r="H14" s="531">
        <f t="shared" ref="H14:J14" si="4">(H9-H10)/H10*100</f>
        <v>20.350599273354188</v>
      </c>
      <c r="I14" s="531">
        <f t="shared" si="4"/>
        <v>18.182156168161832</v>
      </c>
      <c r="J14" s="531">
        <f t="shared" si="4"/>
        <v>26.72359624331898</v>
      </c>
      <c r="K14" s="531">
        <f t="shared" ref="K14:M14" si="5">(K9-K10)/K10*100</f>
        <v>20.74931454360701</v>
      </c>
      <c r="L14" s="531">
        <f t="shared" si="5"/>
        <v>-4.1035623970304389</v>
      </c>
      <c r="M14" s="531">
        <f t="shared" si="5"/>
        <v>6.4973367873793251</v>
      </c>
      <c r="N14" s="531">
        <f>(N9-N10)/N10*100</f>
        <v>19.314760772432095</v>
      </c>
    </row>
    <row r="15" spans="1:16" x14ac:dyDescent="0.25">
      <c r="A15" s="530" t="s">
        <v>290</v>
      </c>
      <c r="B15" s="531">
        <f t="shared" ref="B15:G15" si="6">(B9-B11)/B11*100</f>
        <v>102.24024857242466</v>
      </c>
      <c r="C15" s="531">
        <f t="shared" si="6"/>
        <v>88.809772366798825</v>
      </c>
      <c r="D15" s="531">
        <f t="shared" si="6"/>
        <v>117.7710629272877</v>
      </c>
      <c r="E15" s="531">
        <f t="shared" si="6"/>
        <v>95.401647400453911</v>
      </c>
      <c r="F15" s="531">
        <f t="shared" si="6"/>
        <v>69.655996728129864</v>
      </c>
      <c r="G15" s="531">
        <f t="shared" si="6"/>
        <v>60.100406602007439</v>
      </c>
      <c r="H15" s="531">
        <f t="shared" ref="H15:J15" si="7">(H9-H11)/H11*100</f>
        <v>59.469229777729602</v>
      </c>
      <c r="I15" s="531">
        <f t="shared" si="7"/>
        <v>59.270380949450242</v>
      </c>
      <c r="J15" s="531">
        <f t="shared" si="7"/>
        <v>69.210143637366031</v>
      </c>
      <c r="K15" s="531">
        <f t="shared" ref="K15:M15" si="8">(K9-K11)/K11*100</f>
        <v>74.206792218447191</v>
      </c>
      <c r="L15" s="531">
        <f t="shared" si="8"/>
        <v>73.867911670745812</v>
      </c>
      <c r="M15" s="531">
        <f t="shared" si="8"/>
        <v>76.601123068221085</v>
      </c>
      <c r="N15" s="531">
        <f>(N9-N11)/N11*100</f>
        <v>78.683579041758378</v>
      </c>
    </row>
    <row r="16" spans="1:16" x14ac:dyDescent="0.25">
      <c r="A16" s="305"/>
      <c r="B16" s="301"/>
      <c r="C16" s="301"/>
      <c r="D16" s="301"/>
      <c r="E16" s="301"/>
      <c r="F16" s="301"/>
      <c r="G16" s="301"/>
      <c r="H16" s="301"/>
      <c r="I16" s="301"/>
      <c r="J16" s="301"/>
      <c r="K16" s="301"/>
      <c r="L16" s="301"/>
      <c r="M16" s="301"/>
      <c r="N16" s="301"/>
    </row>
    <row r="17" spans="1:14" x14ac:dyDescent="0.25">
      <c r="N17" s="344"/>
    </row>
    <row r="18" spans="1:14" ht="17.25" x14ac:dyDescent="0.25">
      <c r="A18" s="413" t="s">
        <v>278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66"/>
    </row>
    <row r="19" spans="1:14" x14ac:dyDescent="0.25">
      <c r="A19" s="332">
        <v>2021</v>
      </c>
      <c r="B19" s="600">
        <v>7.7746945470267725</v>
      </c>
      <c r="C19" s="600">
        <v>7.4504353531759229</v>
      </c>
      <c r="D19" s="600">
        <v>8.057008442004987</v>
      </c>
      <c r="E19" s="600">
        <v>7.7478910249753383</v>
      </c>
      <c r="F19" s="600">
        <v>6.6831047210202215</v>
      </c>
      <c r="G19" s="600">
        <v>6.1936663866690207</v>
      </c>
      <c r="H19" s="600">
        <v>5.9799908200235965</v>
      </c>
      <c r="I19" s="600">
        <v>5.7099223831600048</v>
      </c>
      <c r="J19" s="600">
        <v>7.061445344495171</v>
      </c>
      <c r="K19" s="600">
        <v>7.038807091400991</v>
      </c>
      <c r="L19" s="600">
        <v>7.3514761098720376</v>
      </c>
      <c r="M19" s="600">
        <v>7.804667796083006</v>
      </c>
      <c r="N19" s="601">
        <v>7.066568133480656</v>
      </c>
    </row>
    <row r="20" spans="1:14" x14ac:dyDescent="0.25">
      <c r="A20" s="332">
        <v>2020</v>
      </c>
      <c r="B20" s="600">
        <v>4.6883843455592915</v>
      </c>
      <c r="C20" s="600">
        <v>5.0217690816215521</v>
      </c>
      <c r="D20" s="600">
        <v>7.3469286758514762</v>
      </c>
      <c r="E20" s="600">
        <v>7.4463867559572394</v>
      </c>
      <c r="F20" s="600">
        <v>6.2136250689754489</v>
      </c>
      <c r="G20" s="600">
        <v>5.5282870180997499</v>
      </c>
      <c r="H20" s="600">
        <v>5.1737055929483464</v>
      </c>
      <c r="I20" s="600">
        <v>5.0352639293999024</v>
      </c>
      <c r="J20" s="600">
        <v>5.8126400376240017</v>
      </c>
      <c r="K20" s="600">
        <v>6.0441985521509203</v>
      </c>
      <c r="L20" s="600">
        <v>7.9013091528381239</v>
      </c>
      <c r="M20" s="600">
        <v>7.5334830818810392</v>
      </c>
      <c r="N20" s="601">
        <v>6.151091494968064</v>
      </c>
    </row>
    <row r="21" spans="1:14" x14ac:dyDescent="0.25">
      <c r="A21" s="332">
        <v>2019</v>
      </c>
      <c r="B21" s="601">
        <v>4.0936936504295307</v>
      </c>
      <c r="C21" s="601">
        <v>4.2222352841852127</v>
      </c>
      <c r="D21" s="601">
        <v>3.9777320279342483</v>
      </c>
      <c r="E21" s="601">
        <v>4.2594938024773228</v>
      </c>
      <c r="F21" s="601">
        <v>4.2281858236493095</v>
      </c>
      <c r="G21" s="601">
        <v>4.1490069178221276</v>
      </c>
      <c r="H21" s="601">
        <v>4.0119643673199255</v>
      </c>
      <c r="I21" s="601">
        <v>3.8263068580084427</v>
      </c>
      <c r="J21" s="601">
        <v>4.4433387186730462</v>
      </c>
      <c r="K21" s="601">
        <v>4.2935880330251104</v>
      </c>
      <c r="L21" s="601">
        <v>4.4842247153969552</v>
      </c>
      <c r="M21" s="601">
        <v>4.693273177595529</v>
      </c>
      <c r="N21" s="601">
        <v>4.2239575139994869</v>
      </c>
    </row>
    <row r="22" spans="1:14" x14ac:dyDescent="0.25">
      <c r="A22" s="526" t="s">
        <v>498</v>
      </c>
      <c r="B22" s="527"/>
      <c r="C22" s="527"/>
      <c r="D22" s="527"/>
      <c r="E22" s="527"/>
      <c r="F22" s="527"/>
      <c r="G22" s="527"/>
      <c r="H22" s="527"/>
      <c r="I22" s="527"/>
      <c r="J22" s="527"/>
      <c r="K22" s="527"/>
      <c r="L22" s="527"/>
      <c r="M22" s="527"/>
      <c r="N22" s="529"/>
    </row>
    <row r="23" spans="1:14" x14ac:dyDescent="0.25">
      <c r="A23" s="530" t="s">
        <v>292</v>
      </c>
      <c r="B23" s="531">
        <f>(B20-B21)/B21*100</f>
        <v>14.526995567129525</v>
      </c>
      <c r="C23" s="531">
        <f t="shared" ref="C23:N23" si="9">(C20-C21)/C21*100</f>
        <v>18.936268199715681</v>
      </c>
      <c r="D23" s="531">
        <f t="shared" si="9"/>
        <v>84.701448570605436</v>
      </c>
      <c r="E23" s="531">
        <f t="shared" si="9"/>
        <v>74.81858411500491</v>
      </c>
      <c r="F23" s="531">
        <f t="shared" si="9"/>
        <v>46.957237172999278</v>
      </c>
      <c r="G23" s="531">
        <f t="shared" si="9"/>
        <v>33.243620162523754</v>
      </c>
      <c r="H23" s="531">
        <f t="shared" ref="H23:J23" si="10">(H20-H21)/H21*100</f>
        <v>28.95691784033685</v>
      </c>
      <c r="I23" s="531">
        <f t="shared" si="10"/>
        <v>31.595925686438818</v>
      </c>
      <c r="J23" s="531">
        <f t="shared" si="10"/>
        <v>30.816946572101127</v>
      </c>
      <c r="K23" s="531">
        <f t="shared" ref="K23:M23" si="11">(K20-K21)/K21*100</f>
        <v>40.772670914409822</v>
      </c>
      <c r="L23" s="531">
        <f t="shared" si="11"/>
        <v>76.202346098051848</v>
      </c>
      <c r="M23" s="531">
        <f t="shared" si="11"/>
        <v>60.516611686784763</v>
      </c>
      <c r="N23" s="531">
        <f t="shared" si="9"/>
        <v>45.623895945483959</v>
      </c>
    </row>
    <row r="24" spans="1:14" x14ac:dyDescent="0.25">
      <c r="A24" s="530" t="s">
        <v>289</v>
      </c>
      <c r="B24" s="531">
        <f t="shared" ref="B24:G24" si="12">(B19-B20)/B20*100</f>
        <v>65.828864998893465</v>
      </c>
      <c r="C24" s="531">
        <f t="shared" si="12"/>
        <v>48.362762844725296</v>
      </c>
      <c r="D24" s="531">
        <f t="shared" si="12"/>
        <v>9.6649878810918999</v>
      </c>
      <c r="E24" s="531">
        <f t="shared" si="12"/>
        <v>4.0490009302416397</v>
      </c>
      <c r="F24" s="531">
        <f t="shared" si="12"/>
        <v>7.5556482219836294</v>
      </c>
      <c r="G24" s="531">
        <f t="shared" si="12"/>
        <v>12.035904908533189</v>
      </c>
      <c r="H24" s="531">
        <f t="shared" ref="H24:J24" si="13">(H19-H20)/H20*100</f>
        <v>15.584288912268224</v>
      </c>
      <c r="I24" s="531">
        <f t="shared" si="13"/>
        <v>13.398671116739406</v>
      </c>
      <c r="J24" s="531">
        <f t="shared" si="13"/>
        <v>21.4843048733091</v>
      </c>
      <c r="K24" s="531">
        <f t="shared" ref="K24:M24" si="14">(K19-K20)/K20*100</f>
        <v>16.455590111217049</v>
      </c>
      <c r="L24" s="531">
        <f t="shared" si="14"/>
        <v>-6.9587587617501088</v>
      </c>
      <c r="M24" s="531">
        <f t="shared" si="14"/>
        <v>3.5997255353795063</v>
      </c>
      <c r="N24" s="531">
        <f>(N19-N20)/N20*100</f>
        <v>14.883157554419457</v>
      </c>
    </row>
    <row r="25" spans="1:14" x14ac:dyDescent="0.25">
      <c r="A25" s="530" t="s">
        <v>290</v>
      </c>
      <c r="B25" s="531">
        <f t="shared" ref="B25:G25" si="15">(B19-B21)/B21*100</f>
        <v>89.918816866303928</v>
      </c>
      <c r="C25" s="531">
        <f t="shared" si="15"/>
        <v>76.457133525510599</v>
      </c>
      <c r="D25" s="531">
        <f t="shared" si="15"/>
        <v>102.55282119115563</v>
      </c>
      <c r="E25" s="531">
        <f t="shared" si="15"/>
        <v>81.896990212056721</v>
      </c>
      <c r="F25" s="531">
        <f t="shared" si="15"/>
        <v>58.060809050537266</v>
      </c>
      <c r="G25" s="531">
        <f t="shared" si="15"/>
        <v>49.280695581972275</v>
      </c>
      <c r="H25" s="531">
        <f t="shared" ref="H25:J25" si="16">(H19-H21)/H21*100</f>
        <v>49.053936488931313</v>
      </c>
      <c r="I25" s="531">
        <f t="shared" si="16"/>
        <v>49.228030972193551</v>
      </c>
      <c r="J25" s="531">
        <f t="shared" si="16"/>
        <v>58.92205819960521</v>
      </c>
      <c r="K25" s="531">
        <f t="shared" ref="K25:M25" si="17">(K19-K21)/K21*100</f>
        <v>63.937644628697555</v>
      </c>
      <c r="L25" s="531">
        <f t="shared" si="17"/>
        <v>63.940849900544414</v>
      </c>
      <c r="M25" s="531">
        <f t="shared" si="17"/>
        <v>66.294769146199911</v>
      </c>
      <c r="N25" s="531">
        <f>(N19-N21)/N21*100</f>
        <v>67.297329815934177</v>
      </c>
    </row>
  </sheetData>
  <mergeCells count="1">
    <mergeCell ref="N4:N5"/>
  </mergeCells>
  <phoneticPr fontId="9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012F-38B8-4BFC-A318-E7B57A9D916B}">
  <sheetPr>
    <tabColor rgb="FF0000FF"/>
  </sheetPr>
  <dimension ref="A1:W24"/>
  <sheetViews>
    <sheetView showGridLines="0" zoomScale="80" zoomScaleNormal="80" workbookViewId="0"/>
  </sheetViews>
  <sheetFormatPr defaultColWidth="9.140625" defaultRowHeight="15.75" x14ac:dyDescent="0.25"/>
  <cols>
    <col min="1" max="1" width="24.5703125" style="54" customWidth="1"/>
    <col min="2" max="2" width="3" style="29" customWidth="1"/>
    <col min="3" max="5" width="11.7109375" style="54" customWidth="1"/>
    <col min="6" max="6" width="12.140625" style="54" customWidth="1"/>
    <col min="7" max="7" width="0.85546875" style="54" customWidth="1"/>
    <col min="8" max="10" width="11.7109375" style="54" customWidth="1"/>
    <col min="11" max="11" width="12.140625" style="54" customWidth="1"/>
    <col min="12" max="12" width="0.85546875" style="54" customWidth="1"/>
    <col min="13" max="15" width="11.7109375" style="54" customWidth="1"/>
    <col min="16" max="16" width="12.140625" style="54" customWidth="1"/>
    <col min="17" max="17" width="0.85546875" style="54" customWidth="1"/>
    <col min="18" max="20" width="11.7109375" style="54" customWidth="1"/>
    <col min="21" max="21" width="12.140625" style="54" customWidth="1"/>
    <col min="22" max="22" width="0.85546875" style="54" customWidth="1"/>
    <col min="23" max="23" width="12.140625" style="54" customWidth="1"/>
    <col min="24" max="16384" width="9.140625" style="54"/>
  </cols>
  <sheetData>
    <row r="1" spans="1:23" ht="23.25" x14ac:dyDescent="0.25">
      <c r="A1" s="259" t="str">
        <f>'Indice-Index'!A12</f>
        <v>1.6   Traffico dati - Data traffic: download/upload - (2/2)</v>
      </c>
      <c r="B1" s="31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</row>
    <row r="3" spans="1:23" x14ac:dyDescent="0.25">
      <c r="A3" s="269"/>
    </row>
    <row r="4" spans="1:23" ht="18.75" x14ac:dyDescent="0.25">
      <c r="A4" s="326" t="s">
        <v>279</v>
      </c>
      <c r="C4" s="394" t="str">
        <f>+'1.5'!B4</f>
        <v>Gennaio</v>
      </c>
      <c r="D4" s="394" t="str">
        <f>+'1.5'!C4</f>
        <v>Febbraio</v>
      </c>
      <c r="E4" s="395" t="str">
        <f>+'1.5'!D4</f>
        <v>Marzo</v>
      </c>
      <c r="F4" s="717" t="s">
        <v>273</v>
      </c>
      <c r="G4" s="267"/>
      <c r="H4" s="396" t="str">
        <f>+'1.5'!E4</f>
        <v>Aprile</v>
      </c>
      <c r="I4" s="396" t="str">
        <f>+'1.5'!F4</f>
        <v>Maggio</v>
      </c>
      <c r="J4" s="397" t="str">
        <f>+'1.5'!G4</f>
        <v>Giugno</v>
      </c>
      <c r="K4" s="717" t="s">
        <v>274</v>
      </c>
      <c r="L4" s="431"/>
      <c r="M4" s="396" t="str">
        <f>+'1.5'!H4</f>
        <v>Luglio</v>
      </c>
      <c r="N4" s="396" t="str">
        <f>+'1.5'!I4</f>
        <v>Agosto</v>
      </c>
      <c r="O4" s="396" t="str">
        <f>+'1.5'!J4</f>
        <v>Settembre</v>
      </c>
      <c r="P4" s="717" t="s">
        <v>335</v>
      </c>
      <c r="R4" s="396" t="str">
        <f>+'1.5'!K4</f>
        <v>Ottobre</v>
      </c>
      <c r="S4" s="396" t="str">
        <f>+'1.5'!L4</f>
        <v>Novembre</v>
      </c>
      <c r="T4" s="396" t="str">
        <f>+'1.5'!M4</f>
        <v>Dicembre</v>
      </c>
      <c r="U4" s="717" t="s">
        <v>443</v>
      </c>
      <c r="V4" s="303"/>
      <c r="W4" s="718" t="s">
        <v>444</v>
      </c>
    </row>
    <row r="5" spans="1:23" ht="18.75" customHeight="1" x14ac:dyDescent="0.25">
      <c r="C5" s="553" t="str">
        <f>+'1.5'!B5</f>
        <v>January</v>
      </c>
      <c r="D5" s="553" t="str">
        <f>+'1.5'!C5</f>
        <v>February</v>
      </c>
      <c r="E5" s="554" t="str">
        <f>+'1.5'!D5</f>
        <v>March</v>
      </c>
      <c r="F5" s="717"/>
      <c r="G5" s="329"/>
      <c r="H5" s="265" t="str">
        <f>+'1.5'!E5</f>
        <v>April</v>
      </c>
      <c r="I5" s="265" t="str">
        <f>+'1.5'!F5</f>
        <v>May</v>
      </c>
      <c r="J5" s="555" t="str">
        <f>+'1.5'!G5</f>
        <v>June</v>
      </c>
      <c r="K5" s="717"/>
      <c r="L5" s="431"/>
      <c r="M5" s="265" t="str">
        <f>+'1.5'!H5</f>
        <v>July</v>
      </c>
      <c r="N5" s="265" t="str">
        <f>+'1.5'!I5</f>
        <v>August</v>
      </c>
      <c r="O5" s="265" t="str">
        <f>+'1.5'!J5</f>
        <v>September</v>
      </c>
      <c r="P5" s="717"/>
      <c r="R5" s="265" t="str">
        <f>+'1.5'!K5</f>
        <v>October</v>
      </c>
      <c r="S5" s="265" t="str">
        <f>+'1.5'!L5</f>
        <v>November</v>
      </c>
      <c r="T5" s="265" t="str">
        <f>+'1.5'!M5</f>
        <v>December</v>
      </c>
      <c r="U5" s="717"/>
      <c r="V5" s="329"/>
      <c r="W5" s="718"/>
    </row>
    <row r="6" spans="1:23" ht="18.75" x14ac:dyDescent="0.25">
      <c r="F6" s="320"/>
      <c r="K6" s="320"/>
      <c r="L6" s="320"/>
      <c r="M6" s="320"/>
      <c r="N6" s="320"/>
      <c r="O6" s="320"/>
      <c r="P6" s="320"/>
      <c r="R6" s="320"/>
      <c r="S6" s="320"/>
      <c r="T6" s="320"/>
      <c r="U6" s="320"/>
      <c r="W6" s="320"/>
    </row>
    <row r="7" spans="1:23" s="233" customFormat="1" ht="18.75" x14ac:dyDescent="0.25">
      <c r="A7" s="414" t="s">
        <v>275</v>
      </c>
      <c r="B7" s="311"/>
      <c r="F7" s="327"/>
      <c r="K7" s="327"/>
      <c r="L7" s="327"/>
      <c r="M7" s="327"/>
      <c r="N7" s="327"/>
      <c r="O7" s="327"/>
      <c r="P7" s="327"/>
      <c r="R7" s="327"/>
      <c r="S7" s="327"/>
      <c r="T7" s="327"/>
      <c r="U7" s="327"/>
      <c r="W7" s="327"/>
    </row>
    <row r="8" spans="1:23" ht="18.75" x14ac:dyDescent="0.25">
      <c r="A8" s="342">
        <v>2021</v>
      </c>
      <c r="B8" s="312"/>
      <c r="C8" s="532">
        <v>3.6892198966013585</v>
      </c>
      <c r="D8" s="532">
        <v>3.1880221363844745</v>
      </c>
      <c r="E8" s="532">
        <v>3.8133183945185958</v>
      </c>
      <c r="F8" s="343">
        <f>+C8+D8+E8</f>
        <v>10.69056042750443</v>
      </c>
      <c r="H8" s="532">
        <v>3.5616618808065783</v>
      </c>
      <c r="I8" s="532">
        <v>3.1749803057543495</v>
      </c>
      <c r="J8" s="532">
        <v>2.8705285115919681</v>
      </c>
      <c r="K8" s="343">
        <f>+H8+I8+J8</f>
        <v>9.6071706981528955</v>
      </c>
      <c r="L8" s="432"/>
      <c r="M8" s="532">
        <v>2.8538712053632223</v>
      </c>
      <c r="N8" s="532">
        <v>2.737929684066247</v>
      </c>
      <c r="O8" s="532">
        <v>3.2679441692840028</v>
      </c>
      <c r="P8" s="343">
        <f>+M8+N8+O8</f>
        <v>8.8597450587134716</v>
      </c>
      <c r="R8" s="532">
        <v>3.3522948919646214</v>
      </c>
      <c r="S8" s="532">
        <v>3.4036287932146632</v>
      </c>
      <c r="T8" s="532">
        <v>3.7272988166720142</v>
      </c>
      <c r="U8" s="343">
        <f>+R8+S8+T8</f>
        <v>10.4832225018513</v>
      </c>
      <c r="V8" s="309"/>
      <c r="W8" s="343">
        <f>+C8+D8+E8+H8+I8+J8+M8+N8+O8+R8+S8+T8</f>
        <v>39.640698686222095</v>
      </c>
    </row>
    <row r="9" spans="1:23" ht="18.75" x14ac:dyDescent="0.25">
      <c r="A9" s="342">
        <v>2020</v>
      </c>
      <c r="B9" s="312"/>
      <c r="C9" s="532">
        <v>2.1508623189321749</v>
      </c>
      <c r="D9" s="532">
        <v>2.1619748518456032</v>
      </c>
      <c r="E9" s="532">
        <v>3.3556158843749166</v>
      </c>
      <c r="F9" s="343">
        <f>+C9+D9+E9</f>
        <v>7.6684530551526944</v>
      </c>
      <c r="H9" s="532">
        <v>3.2497760919631795</v>
      </c>
      <c r="I9" s="532">
        <v>2.8320555297569632</v>
      </c>
      <c r="J9" s="532">
        <v>2.46004398957347</v>
      </c>
      <c r="K9" s="343">
        <f>+H9+I9+J9</f>
        <v>8.5418756112936123</v>
      </c>
      <c r="L9" s="432"/>
      <c r="M9" s="532">
        <v>2.3999898973237483</v>
      </c>
      <c r="N9" s="532">
        <v>2.3555205115914664</v>
      </c>
      <c r="O9" s="532">
        <v>2.6242663792427949</v>
      </c>
      <c r="P9" s="343">
        <f>+M9+N9+O9</f>
        <v>7.3797767881580096</v>
      </c>
      <c r="R9" s="532">
        <v>2.8178056048318672</v>
      </c>
      <c r="S9" s="532">
        <v>3.3128763291182337</v>
      </c>
      <c r="T9" s="532">
        <v>3.555429515920034</v>
      </c>
      <c r="U9" s="343">
        <f>+R9+S9+T9</f>
        <v>9.6861114498701344</v>
      </c>
      <c r="V9" s="309"/>
      <c r="W9" s="343">
        <f t="shared" ref="W9:W10" si="0">+C9+D9+E9+H9+I9+J9+M9+N9+O9+R9+S9+T9</f>
        <v>33.276216904474452</v>
      </c>
    </row>
    <row r="10" spans="1:23" ht="18.75" x14ac:dyDescent="0.25">
      <c r="A10" s="342">
        <v>2019</v>
      </c>
      <c r="B10" s="312"/>
      <c r="C10" s="532">
        <v>1.8140365280680084</v>
      </c>
      <c r="D10" s="532">
        <v>1.6965043963283812</v>
      </c>
      <c r="E10" s="532">
        <v>1.7671114840944102</v>
      </c>
      <c r="F10" s="343">
        <f>+C10+D10+E10</f>
        <v>5.2776524084908001</v>
      </c>
      <c r="H10" s="532">
        <v>1.8352288982800655</v>
      </c>
      <c r="I10" s="532">
        <v>1.882818207116713</v>
      </c>
      <c r="J10" s="532">
        <v>1.8017728257451602</v>
      </c>
      <c r="K10" s="343">
        <f>+H10+I10+J10</f>
        <v>5.5198199311419387</v>
      </c>
      <c r="L10" s="432"/>
      <c r="M10" s="532">
        <v>1.8118318423815065</v>
      </c>
      <c r="N10" s="532">
        <v>1.7396731816975985</v>
      </c>
      <c r="O10" s="532">
        <v>1.9587169743169301</v>
      </c>
      <c r="P10" s="343">
        <f>+M10+N10+O10</f>
        <v>5.5102219983960357</v>
      </c>
      <c r="R10" s="532">
        <v>1.9598388904508144</v>
      </c>
      <c r="S10" s="532">
        <v>1.9812543183218982</v>
      </c>
      <c r="T10" s="532">
        <v>2.153175350748239</v>
      </c>
      <c r="U10" s="343">
        <f>+R10+S10+T10</f>
        <v>6.0942685595209518</v>
      </c>
      <c r="V10" s="309"/>
      <c r="W10" s="343">
        <f t="shared" si="0"/>
        <v>22.401962897549726</v>
      </c>
    </row>
    <row r="11" spans="1:23" ht="18.75" x14ac:dyDescent="0.25">
      <c r="A11" s="526" t="s">
        <v>286</v>
      </c>
      <c r="B11" s="542"/>
      <c r="C11" s="543"/>
      <c r="D11" s="543"/>
      <c r="E11" s="543"/>
      <c r="F11" s="533"/>
      <c r="G11" s="528"/>
      <c r="H11" s="528"/>
      <c r="I11" s="528"/>
      <c r="J11" s="528"/>
      <c r="K11" s="533"/>
      <c r="L11" s="533"/>
      <c r="M11" s="528"/>
      <c r="N11" s="528"/>
      <c r="O11" s="528"/>
      <c r="P11" s="533"/>
      <c r="Q11" s="528"/>
      <c r="R11" s="528"/>
      <c r="S11" s="528"/>
      <c r="T11" s="528"/>
      <c r="U11" s="533"/>
      <c r="V11" s="528"/>
      <c r="W11" s="533"/>
    </row>
    <row r="12" spans="1:23" ht="18.75" x14ac:dyDescent="0.25">
      <c r="A12" s="530" t="s">
        <v>292</v>
      </c>
      <c r="B12" s="542"/>
      <c r="C12" s="544">
        <f>(C9-C10)/C10*100</f>
        <v>18.56775129125398</v>
      </c>
      <c r="D12" s="544">
        <f>(D9-D10)/D10*100</f>
        <v>27.437032083418423</v>
      </c>
      <c r="E12" s="544">
        <f>(E9-E10)/E10*100</f>
        <v>89.892709915501783</v>
      </c>
      <c r="F12" s="534">
        <f>(F9-F10)/F10*100</f>
        <v>45.300456748828758</v>
      </c>
      <c r="G12" s="528"/>
      <c r="H12" s="544">
        <f>(H9-H10)/H10*100</f>
        <v>77.077425873622374</v>
      </c>
      <c r="I12" s="544">
        <f>(I9-I10)/I10*100</f>
        <v>50.415771371463499</v>
      </c>
      <c r="J12" s="544">
        <f>(J9-J10)/J10*100</f>
        <v>36.534637131962974</v>
      </c>
      <c r="K12" s="534">
        <f>(K9-K10)/K10*100</f>
        <v>54.749171492021333</v>
      </c>
      <c r="L12" s="539"/>
      <c r="M12" s="544">
        <f>(M9-M10)/M10*100</f>
        <v>32.462066356508871</v>
      </c>
      <c r="N12" s="544">
        <f>(N9-N10)/N10*100</f>
        <v>35.400173801202996</v>
      </c>
      <c r="O12" s="544">
        <f>(O9-O10)/O10*100</f>
        <v>33.97884501194789</v>
      </c>
      <c r="P12" s="534">
        <f>(P9-P10)/P10*100</f>
        <v>33.928846973972746</v>
      </c>
      <c r="Q12" s="528"/>
      <c r="R12" s="544">
        <f>(R9-R10)/R10*100</f>
        <v>43.777410406612447</v>
      </c>
      <c r="S12" s="544">
        <f>(S9-S10)/S10*100</f>
        <v>67.211059099379298</v>
      </c>
      <c r="T12" s="544">
        <f>(T9-T10)/T10*100</f>
        <v>65.124940459888919</v>
      </c>
      <c r="U12" s="534">
        <f>(U9-U10)/U10*100</f>
        <v>58.938047368091773</v>
      </c>
      <c r="V12" s="528"/>
      <c r="W12" s="534">
        <f t="shared" ref="W12" si="1">(W9-W10)/W10*100</f>
        <v>48.541523154268447</v>
      </c>
    </row>
    <row r="13" spans="1:23" ht="18.75" x14ac:dyDescent="0.25">
      <c r="A13" s="530" t="s">
        <v>289</v>
      </c>
      <c r="B13" s="545"/>
      <c r="C13" s="531">
        <f>(C8-C9)/C9*100</f>
        <v>71.522828966240965</v>
      </c>
      <c r="D13" s="531">
        <f>(D8-D9)/D9*100</f>
        <v>47.458798314095567</v>
      </c>
      <c r="E13" s="531">
        <f>(E8-E9)/E9*100</f>
        <v>13.639895801987475</v>
      </c>
      <c r="F13" s="535">
        <f>(F8-F9)/F9*100</f>
        <v>39.409609090859313</v>
      </c>
      <c r="G13" s="528"/>
      <c r="H13" s="531">
        <f>(H8-H9)/H9*100</f>
        <v>9.5971470039029541</v>
      </c>
      <c r="I13" s="531">
        <f>(I8-I9)/I9*100</f>
        <v>12.108688279386067</v>
      </c>
      <c r="J13" s="531">
        <f>(J8-J9)/J9*100</f>
        <v>16.686064304470797</v>
      </c>
      <c r="K13" s="535">
        <f>(K8-K9)/K9*100</f>
        <v>12.471442284301199</v>
      </c>
      <c r="L13" s="541"/>
      <c r="M13" s="531">
        <f>(M8-M9)/M9*100</f>
        <v>18.911800776561655</v>
      </c>
      <c r="N13" s="531">
        <f>(N8-N9)/N9*100</f>
        <v>16.234593186217367</v>
      </c>
      <c r="O13" s="531">
        <f>(O8-O9)/O9*100</f>
        <v>24.527913596444218</v>
      </c>
      <c r="P13" s="535">
        <f>(P8-P9)/P9*100</f>
        <v>20.054377158538177</v>
      </c>
      <c r="Q13" s="528"/>
      <c r="R13" s="531">
        <f>(R8-R9)/R9*100</f>
        <v>18.96828107007212</v>
      </c>
      <c r="S13" s="531">
        <f>(S8-S9)/S9*100</f>
        <v>2.7393858110177156</v>
      </c>
      <c r="T13" s="531">
        <f>(T8-T9)/T9*100</f>
        <v>4.8339954422498481</v>
      </c>
      <c r="U13" s="535">
        <f>(U8-U9)/U9*100</f>
        <v>8.2294226749977408</v>
      </c>
      <c r="V13" s="528"/>
      <c r="W13" s="535">
        <f>(W8-W9)/W9*100</f>
        <v>19.126217983306415</v>
      </c>
    </row>
    <row r="14" spans="1:23" ht="18.75" x14ac:dyDescent="0.25">
      <c r="A14" s="530" t="s">
        <v>290</v>
      </c>
      <c r="B14" s="545"/>
      <c r="C14" s="531">
        <f>(C8-C10)/C10*100</f>
        <v>103.37076125641551</v>
      </c>
      <c r="D14" s="531">
        <f>(D8-D10)/D10*100</f>
        <v>87.917116117357224</v>
      </c>
      <c r="E14" s="531">
        <f>(E8-E10)/E10*100</f>
        <v>115.79387768354654</v>
      </c>
      <c r="F14" s="535">
        <f>(F8-F10)/F10*100</f>
        <v>102.56279876077529</v>
      </c>
      <c r="G14" s="528"/>
      <c r="H14" s="531">
        <f>(H8-H10)/H10*100</f>
        <v>94.071806745441194</v>
      </c>
      <c r="I14" s="531">
        <f>(I8-I10)/I10*100</f>
        <v>68.629148249868038</v>
      </c>
      <c r="J14" s="531">
        <f>(J8-J10)/J10*100</f>
        <v>59.316894481678183</v>
      </c>
      <c r="K14" s="535">
        <f>(K8-K10)/K10*100</f>
        <v>74.048625100083058</v>
      </c>
      <c r="L14" s="541"/>
      <c r="M14" s="531">
        <f>(M8-M10)/M10*100</f>
        <v>57.513028450368729</v>
      </c>
      <c r="N14" s="531">
        <f>(N8-N10)/N10*100</f>
        <v>57.381841191259561</v>
      </c>
      <c r="O14" s="531">
        <f>(O8-O10)/O10*100</f>
        <v>66.841060353992376</v>
      </c>
      <c r="P14" s="535">
        <f>(P8-P10)/P10*100</f>
        <v>60.787443070214685</v>
      </c>
      <c r="Q14" s="528"/>
      <c r="R14" s="531">
        <f>(R8-R10)/R10*100</f>
        <v>71.049513727809824</v>
      </c>
      <c r="S14" s="531">
        <f>(S8-S10)/S10*100</f>
        <v>71.791615126800139</v>
      </c>
      <c r="T14" s="531">
        <f>(T8-T10)/T10*100</f>
        <v>73.10707255573773</v>
      </c>
      <c r="U14" s="535">
        <f>(U8-U10)/U10*100</f>
        <v>72.017731077400157</v>
      </c>
      <c r="V14" s="528"/>
      <c r="W14" s="535">
        <f>(W8-W10)/W10*100</f>
        <v>76.951898668477398</v>
      </c>
    </row>
    <row r="15" spans="1:23" ht="18.75" x14ac:dyDescent="0.25">
      <c r="A15" s="334"/>
      <c r="F15" s="533"/>
      <c r="K15" s="533"/>
      <c r="L15" s="320"/>
      <c r="P15" s="533"/>
      <c r="U15" s="533"/>
      <c r="W15" s="533"/>
    </row>
    <row r="16" spans="1:23" ht="18.75" x14ac:dyDescent="0.25">
      <c r="A16" s="334"/>
      <c r="F16" s="533"/>
      <c r="K16" s="533"/>
      <c r="L16" s="320"/>
      <c r="P16" s="533"/>
      <c r="U16" s="533"/>
      <c r="W16" s="533"/>
    </row>
    <row r="17" spans="1:23" ht="18.75" x14ac:dyDescent="0.25">
      <c r="A17" s="414" t="s">
        <v>276</v>
      </c>
      <c r="F17" s="533"/>
      <c r="K17" s="533"/>
      <c r="L17" s="320"/>
      <c r="P17" s="533"/>
      <c r="U17" s="533"/>
      <c r="W17" s="533"/>
    </row>
    <row r="18" spans="1:23" ht="18.75" x14ac:dyDescent="0.25">
      <c r="A18" s="342">
        <v>2021</v>
      </c>
      <c r="C18" s="532">
        <v>0.39537607558242255</v>
      </c>
      <c r="D18" s="532">
        <v>0.3576392589130889</v>
      </c>
      <c r="E18" s="532">
        <v>0.45124388302716206</v>
      </c>
      <c r="F18" s="343">
        <f>+C18+D18+E18</f>
        <v>1.2042592175226736</v>
      </c>
      <c r="H18" s="532">
        <v>0.40738755655243919</v>
      </c>
      <c r="I18" s="532">
        <v>0.36102300229991252</v>
      </c>
      <c r="J18" s="532">
        <v>0.3013492536777011</v>
      </c>
      <c r="K18" s="343">
        <f>+H18+I18+J18</f>
        <v>1.0697598125300529</v>
      </c>
      <c r="L18" s="432"/>
      <c r="M18" s="532">
        <v>0.31411310757185629</v>
      </c>
      <c r="N18" s="532">
        <v>0.2896388539297744</v>
      </c>
      <c r="O18" s="532">
        <v>0.35371579359073502</v>
      </c>
      <c r="P18" s="343">
        <f>+M18+N18+O18</f>
        <v>0.9574677550923657</v>
      </c>
      <c r="R18" s="532">
        <v>0.36902750722253602</v>
      </c>
      <c r="S18" s="532">
        <v>0.3505626512792821</v>
      </c>
      <c r="T18" s="532">
        <v>0.39314772062808551</v>
      </c>
      <c r="U18" s="343">
        <f>+R18+S18+T18</f>
        <v>1.1127378791299036</v>
      </c>
      <c r="W18" s="343">
        <f>+C18+D18+E18+H18+I18+J18+M18+N18+O18+R18+S18+T18</f>
        <v>4.3442246642749955</v>
      </c>
    </row>
    <row r="19" spans="1:23" ht="18.75" x14ac:dyDescent="0.25">
      <c r="A19" s="342">
        <v>2020</v>
      </c>
      <c r="C19" s="532">
        <v>0.23459565581695335</v>
      </c>
      <c r="D19" s="532">
        <v>0.23196985094563571</v>
      </c>
      <c r="E19" s="532">
        <v>0.39410002311329662</v>
      </c>
      <c r="F19" s="343">
        <f>+C19+D19+E19</f>
        <v>0.86066552987588563</v>
      </c>
      <c r="H19" s="532">
        <v>0.43678148280230733</v>
      </c>
      <c r="I19" s="532">
        <v>0.35420907304168819</v>
      </c>
      <c r="J19" s="532">
        <v>0.2894814920056179</v>
      </c>
      <c r="K19" s="343">
        <f>+H19+I19+J19</f>
        <v>1.0804720478496135</v>
      </c>
      <c r="L19" s="432"/>
      <c r="M19" s="532">
        <v>0.26107161385532301</v>
      </c>
      <c r="N19" s="532">
        <v>0.23605545499293762</v>
      </c>
      <c r="O19" s="532">
        <v>0.27202983480422072</v>
      </c>
      <c r="P19" s="343">
        <f>+M19+N19+O19</f>
        <v>0.76915690365248135</v>
      </c>
      <c r="R19" s="532">
        <v>0.31042871974339015</v>
      </c>
      <c r="S19" s="532">
        <v>0.66595159254899061</v>
      </c>
      <c r="T19" s="532">
        <v>0.38401268349471429</v>
      </c>
      <c r="U19" s="343">
        <f>+R19+S19+T19</f>
        <v>1.360392995787095</v>
      </c>
      <c r="W19" s="343">
        <f t="shared" ref="W19:W20" si="2">+C19+D19+E19+H19+I19+J19+M19+N19+O19+R19+S19+T19</f>
        <v>4.070687477165075</v>
      </c>
    </row>
    <row r="20" spans="1:23" ht="18.75" x14ac:dyDescent="0.25">
      <c r="A20" s="342">
        <v>2019</v>
      </c>
      <c r="C20" s="532">
        <v>0.21281419738368301</v>
      </c>
      <c r="D20" s="532">
        <v>0.19125519025782803</v>
      </c>
      <c r="E20" s="532">
        <v>0.20143152072148401</v>
      </c>
      <c r="F20" s="343">
        <f>+C20+D20+E20</f>
        <v>0.60550090836299497</v>
      </c>
      <c r="H20" s="532">
        <v>0.20980214896496371</v>
      </c>
      <c r="I20" s="532">
        <v>0.22002428961255222</v>
      </c>
      <c r="J20" s="532">
        <v>0.20004288368699011</v>
      </c>
      <c r="K20" s="343">
        <f>+H20+I20+J20</f>
        <v>0.62986932226450598</v>
      </c>
      <c r="L20" s="432"/>
      <c r="M20" s="532">
        <v>0.19702748451408117</v>
      </c>
      <c r="N20" s="532">
        <v>0.18446520944307943</v>
      </c>
      <c r="O20" s="532">
        <v>0.2128917323041461</v>
      </c>
      <c r="P20" s="343">
        <f>+M20+N20+O20</f>
        <v>0.59438442626130672</v>
      </c>
      <c r="R20" s="532">
        <v>0.21280617958011289</v>
      </c>
      <c r="S20" s="532">
        <v>0.21898275788159433</v>
      </c>
      <c r="T20" s="532">
        <v>0.23106944867431242</v>
      </c>
      <c r="U20" s="343">
        <f>+R20+S20+T20</f>
        <v>0.66285838613601966</v>
      </c>
      <c r="W20" s="343">
        <f t="shared" si="2"/>
        <v>2.4926130430248277</v>
      </c>
    </row>
    <row r="21" spans="1:23" ht="18.75" x14ac:dyDescent="0.25">
      <c r="A21" s="526" t="s">
        <v>286</v>
      </c>
      <c r="C21" s="322"/>
      <c r="D21" s="322"/>
      <c r="E21" s="294"/>
      <c r="F21" s="533"/>
      <c r="K21" s="533"/>
      <c r="L21" s="320"/>
      <c r="P21" s="533"/>
      <c r="U21" s="533"/>
      <c r="W21" s="533"/>
    </row>
    <row r="22" spans="1:23" ht="18.75" x14ac:dyDescent="0.25">
      <c r="A22" s="546" t="s">
        <v>292</v>
      </c>
      <c r="C22" s="538">
        <f>(C19-C20)/C20*100</f>
        <v>10.234964913548751</v>
      </c>
      <c r="D22" s="538">
        <f>(D19-D20)/D20*100</f>
        <v>21.288133740538445</v>
      </c>
      <c r="E22" s="538">
        <f>(E19-E20)/E20*100</f>
        <v>95.649629065856132</v>
      </c>
      <c r="F22" s="536">
        <f>(F19-F20)/F20*100</f>
        <v>42.141079887516973</v>
      </c>
      <c r="G22" s="528"/>
      <c r="H22" s="538">
        <f>(H19-H20)/H20*100</f>
        <v>108.18732551459634</v>
      </c>
      <c r="I22" s="538">
        <f>(I19-I20)/I20*100</f>
        <v>60.986350036819225</v>
      </c>
      <c r="J22" s="538">
        <f>(J19-J20)/J20*100</f>
        <v>44.709717571645101</v>
      </c>
      <c r="K22" s="536">
        <f>(K19-K20)/K20*100</f>
        <v>71.539081148626309</v>
      </c>
      <c r="L22" s="539"/>
      <c r="M22" s="538">
        <f>(M19-M20)/M20*100</f>
        <v>32.505175356215204</v>
      </c>
      <c r="N22" s="538">
        <f>(N19-N20)/N20*100</f>
        <v>27.967466442921552</v>
      </c>
      <c r="O22" s="538">
        <f>(O19-O20)/O20*100</f>
        <v>27.778487149321251</v>
      </c>
      <c r="P22" s="536">
        <f>(P19-P20)/P20*100</f>
        <v>29.403946279430297</v>
      </c>
      <c r="Q22" s="528"/>
      <c r="R22" s="538">
        <f>(R19-R20)/R20*100</f>
        <v>45.873921685872062</v>
      </c>
      <c r="S22" s="538">
        <f>(S19-S20)/S20*100</f>
        <v>204.11142821987647</v>
      </c>
      <c r="T22" s="538">
        <f>(T19-T20)/T20*100</f>
        <v>66.189293174785817</v>
      </c>
      <c r="U22" s="536">
        <f>(U19-U20)/U20*100</f>
        <v>105.23131701134427</v>
      </c>
      <c r="V22" s="528"/>
      <c r="W22" s="536">
        <f>(W19-W20)/W20*100</f>
        <v>63.310044796412825</v>
      </c>
    </row>
    <row r="23" spans="1:23" ht="18.75" x14ac:dyDescent="0.25">
      <c r="A23" s="546" t="s">
        <v>289</v>
      </c>
      <c r="C23" s="540">
        <f>(C18-C19)/C19*100</f>
        <v>68.53512236003229</v>
      </c>
      <c r="D23" s="540">
        <f>(D18-D19)/D19*100</f>
        <v>54.174888441388433</v>
      </c>
      <c r="E23" s="540">
        <f>(E18-E19)/E19*100</f>
        <v>14.49983673242202</v>
      </c>
      <c r="F23" s="537">
        <f>(F18-F19)/F19*100</f>
        <v>39.92185996996264</v>
      </c>
      <c r="G23" s="528"/>
      <c r="H23" s="540">
        <f>(H18-H19)/H19*100</f>
        <v>-6.7296640098573484</v>
      </c>
      <c r="I23" s="540">
        <f>(I18-I19)/I19*100</f>
        <v>1.9237026312486269</v>
      </c>
      <c r="J23" s="540">
        <f>(J18-J19)/J19*100</f>
        <v>4.0996616363483724</v>
      </c>
      <c r="K23" s="537">
        <f>(K18-K19)/K19*100</f>
        <v>-0.99144030064270117</v>
      </c>
      <c r="L23" s="541"/>
      <c r="M23" s="540">
        <f>(M18-M19)/M19*100</f>
        <v>20.316836799395226</v>
      </c>
      <c r="N23" s="540">
        <f>(N18-N19)/N19*100</f>
        <v>22.699496157985376</v>
      </c>
      <c r="O23" s="540">
        <f>(O18-O19)/O19*100</f>
        <v>30.028308786535678</v>
      </c>
      <c r="P23" s="537">
        <f>(P18-P19)/P19*100</f>
        <v>24.482761650536588</v>
      </c>
      <c r="Q23" s="528"/>
      <c r="R23" s="540">
        <f>(R18-R19)/R19*100</f>
        <v>18.876728779342784</v>
      </c>
      <c r="S23" s="540">
        <f>(S18-S19)/S19*100</f>
        <v>-47.359139132399775</v>
      </c>
      <c r="T23" s="540">
        <f>(T18-T19)/T19*100</f>
        <v>2.3788373473078148</v>
      </c>
      <c r="U23" s="537">
        <f>(U18-U19)/U19*100</f>
        <v>-18.204674489220178</v>
      </c>
      <c r="V23" s="528"/>
      <c r="W23" s="537">
        <f>(W18-W19)/W19*100</f>
        <v>6.7196803646645566</v>
      </c>
    </row>
    <row r="24" spans="1:23" ht="18.75" x14ac:dyDescent="0.25">
      <c r="A24" s="546" t="s">
        <v>290</v>
      </c>
      <c r="C24" s="540">
        <f>(C18-C20)/C20*100</f>
        <v>85.784633000588045</v>
      </c>
      <c r="D24" s="540">
        <f>(D18-D20)/D20*100</f>
        <v>86.995844887117158</v>
      </c>
      <c r="E24" s="540">
        <f>(E18-E20)/E20*100</f>
        <v>124.01850584799456</v>
      </c>
      <c r="F24" s="537">
        <f>(F18-F20)/F20*100</f>
        <v>98.886442760004229</v>
      </c>
      <c r="G24" s="528"/>
      <c r="H24" s="540">
        <f>(H18-H20)/H20*100</f>
        <v>94.177017996355985</v>
      </c>
      <c r="I24" s="540">
        <f>(I18-I20)/I20*100</f>
        <v>64.08324868842864</v>
      </c>
      <c r="J24" s="540">
        <f>(J18-J20)/J20*100</f>
        <v>50.642326346997926</v>
      </c>
      <c r="K24" s="537">
        <f>(K18-K20)/K20*100</f>
        <v>69.838373566766649</v>
      </c>
      <c r="L24" s="541"/>
      <c r="M24" s="540">
        <f>(M18-M20)/M20*100</f>
        <v>59.426035584089909</v>
      </c>
      <c r="N24" s="540">
        <f>(N18-N20)/N20*100</f>
        <v>57.015436571603765</v>
      </c>
      <c r="O24" s="540">
        <f>(O18-O20)/O20*100</f>
        <v>66.148205833283242</v>
      </c>
      <c r="P24" s="537">
        <f>(P18-P20)/P20*100</f>
        <v>61.085606013411628</v>
      </c>
      <c r="Q24" s="528"/>
      <c r="R24" s="540">
        <f>(R18-R20)/R20*100</f>
        <v>73.410146242305032</v>
      </c>
      <c r="S24" s="540">
        <f>(S18-S20)/S20*100</f>
        <v>60.086873811697103</v>
      </c>
      <c r="T24" s="540">
        <f>(T18-T20)/T20*100</f>
        <v>70.142666148054488</v>
      </c>
      <c r="U24" s="537">
        <f>(U18-U20)/U20*100</f>
        <v>67.869623799489503</v>
      </c>
      <c r="V24" s="528"/>
      <c r="W24" s="537">
        <f>(W18-W20)/W20*100</f>
        <v>74.283957810122274</v>
      </c>
    </row>
  </sheetData>
  <mergeCells count="5">
    <mergeCell ref="F4:F5"/>
    <mergeCell ref="K4:K5"/>
    <mergeCell ref="W4:W5"/>
    <mergeCell ref="P4:P5"/>
    <mergeCell ref="U4:U5"/>
  </mergeCells>
  <phoneticPr fontId="9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1:M35"/>
  <sheetViews>
    <sheetView showGridLines="0" zoomScale="80" zoomScaleNormal="80" workbookViewId="0"/>
  </sheetViews>
  <sheetFormatPr defaultColWidth="9.140625" defaultRowHeight="15.75" x14ac:dyDescent="0.25"/>
  <cols>
    <col min="1" max="1" width="46.140625" style="40" customWidth="1"/>
    <col min="2" max="9" width="10.5703125" style="40" customWidth="1"/>
    <col min="10" max="16384" width="9.140625" style="40"/>
  </cols>
  <sheetData>
    <row r="1" spans="1:13" ht="21" x14ac:dyDescent="0.35">
      <c r="A1" s="2" t="str">
        <f>+'Indice-Index'!A14</f>
        <v>1.7   Linee complessive - Total lines</v>
      </c>
      <c r="B1" s="124"/>
      <c r="C1" s="124"/>
      <c r="D1" s="124"/>
      <c r="E1" s="124"/>
      <c r="F1" s="124"/>
      <c r="G1" s="124"/>
      <c r="H1" s="124"/>
      <c r="I1" s="124"/>
    </row>
    <row r="2" spans="1:13" ht="16.5" customHeight="1" x14ac:dyDescent="0.25"/>
    <row r="3" spans="1:13" ht="16.5" customHeight="1" x14ac:dyDescent="0.25"/>
    <row r="4" spans="1:13" x14ac:dyDescent="0.25">
      <c r="B4" s="390">
        <f>'1.1'!B4</f>
        <v>43070</v>
      </c>
      <c r="C4" s="390">
        <f>'1.1'!C4</f>
        <v>43435</v>
      </c>
      <c r="D4" s="390">
        <f>'1.1'!D4</f>
        <v>43800</v>
      </c>
      <c r="E4" s="390">
        <f>'1.1'!E4</f>
        <v>44166</v>
      </c>
      <c r="F4" s="390">
        <f>'1.1'!F4</f>
        <v>44256</v>
      </c>
      <c r="G4" s="390">
        <f>'1.1'!G4</f>
        <v>44348</v>
      </c>
      <c r="H4" s="390">
        <f>'1.1'!H4</f>
        <v>44440</v>
      </c>
      <c r="I4" s="390">
        <f>'1.1'!I4</f>
        <v>44531</v>
      </c>
    </row>
    <row r="5" spans="1:13" x14ac:dyDescent="0.25">
      <c r="A5" s="5" t="s">
        <v>46</v>
      </c>
      <c r="B5" s="391" t="str">
        <f>'1.1'!B5</f>
        <v>dec-17</v>
      </c>
      <c r="C5" s="391" t="str">
        <f>'1.1'!C5</f>
        <v>dec-18</v>
      </c>
      <c r="D5" s="391" t="str">
        <f>'1.1'!D5</f>
        <v>dec-19</v>
      </c>
      <c r="E5" s="391" t="str">
        <f>'1.1'!E5</f>
        <v>dec-20</v>
      </c>
      <c r="F5" s="391">
        <f>'1.1'!F5</f>
        <v>44256</v>
      </c>
      <c r="G5" s="391" t="str">
        <f>'1.1'!G5</f>
        <v>june-21</v>
      </c>
      <c r="H5" s="391" t="str">
        <f>'1.1'!H5</f>
        <v>sept-21</v>
      </c>
      <c r="I5" s="391" t="str">
        <f>'1.1'!I5</f>
        <v>dec-21</v>
      </c>
    </row>
    <row r="6" spans="1:13" ht="0.75" customHeight="1" x14ac:dyDescent="0.25"/>
    <row r="7" spans="1:13" ht="6" customHeight="1" x14ac:dyDescent="0.25"/>
    <row r="8" spans="1:13" x14ac:dyDescent="0.25">
      <c r="A8" s="65" t="s">
        <v>65</v>
      </c>
      <c r="B8" s="85">
        <v>83.868728989999994</v>
      </c>
      <c r="C8" s="85">
        <v>82.592419410000019</v>
      </c>
      <c r="D8" s="85">
        <v>79.597418209999987</v>
      </c>
      <c r="E8" s="85">
        <v>77.62776147000001</v>
      </c>
      <c r="F8" s="85">
        <v>77.643963669999991</v>
      </c>
      <c r="G8" s="85">
        <v>77.742647390000002</v>
      </c>
      <c r="H8" s="85">
        <v>77.988024689999989</v>
      </c>
      <c r="I8" s="85">
        <v>78.114933089999994</v>
      </c>
      <c r="J8" s="28"/>
      <c r="K8" s="28"/>
      <c r="L8" s="28"/>
      <c r="M8" s="7"/>
    </row>
    <row r="9" spans="1:13" x14ac:dyDescent="0.25">
      <c r="A9" s="65" t="s">
        <v>54</v>
      </c>
      <c r="B9" s="85">
        <v>16.293879080000011</v>
      </c>
      <c r="C9" s="85">
        <v>21.049775919999988</v>
      </c>
      <c r="D9" s="85">
        <v>24.254348180000008</v>
      </c>
      <c r="E9" s="85">
        <v>26.345401059999986</v>
      </c>
      <c r="F9" s="85">
        <v>26.732241050000013</v>
      </c>
      <c r="G9" s="85">
        <v>27.490517369999992</v>
      </c>
      <c r="H9" s="85">
        <v>27.85250369000002</v>
      </c>
      <c r="I9" s="85">
        <v>28.08167730000001</v>
      </c>
      <c r="J9" s="28"/>
      <c r="K9" s="28"/>
      <c r="L9" s="28"/>
      <c r="M9" s="7"/>
    </row>
    <row r="10" spans="1:13" x14ac:dyDescent="0.25">
      <c r="A10" s="76" t="s">
        <v>68</v>
      </c>
      <c r="B10" s="86">
        <f>+B9+B8</f>
        <v>100.16260807</v>
      </c>
      <c r="C10" s="86">
        <f t="shared" ref="C10:I10" si="0">+C9+C8</f>
        <v>103.64219533000001</v>
      </c>
      <c r="D10" s="86">
        <f t="shared" si="0"/>
        <v>103.85176638999999</v>
      </c>
      <c r="E10" s="86">
        <f t="shared" si="0"/>
        <v>103.97316253</v>
      </c>
      <c r="F10" s="86">
        <f t="shared" si="0"/>
        <v>104.37620472</v>
      </c>
      <c r="G10" s="86">
        <f t="shared" si="0"/>
        <v>105.23316475999999</v>
      </c>
      <c r="H10" s="86">
        <f t="shared" si="0"/>
        <v>105.84052838000001</v>
      </c>
      <c r="I10" s="86">
        <f t="shared" si="0"/>
        <v>106.19661039</v>
      </c>
      <c r="J10" s="28"/>
      <c r="K10" s="28"/>
      <c r="L10" s="28"/>
      <c r="M10" s="7"/>
    </row>
    <row r="11" spans="1:13" ht="18" customHeight="1" x14ac:dyDescent="0.25">
      <c r="A11" s="719" t="s">
        <v>66</v>
      </c>
      <c r="B11" s="719"/>
      <c r="C11" s="719"/>
      <c r="D11" s="719"/>
      <c r="E11" s="719"/>
      <c r="F11" s="719"/>
      <c r="G11" s="719"/>
      <c r="H11" s="719"/>
      <c r="I11" s="719"/>
      <c r="J11" s="28"/>
      <c r="K11" s="28"/>
      <c r="L11" s="28"/>
      <c r="M11" s="7"/>
    </row>
    <row r="12" spans="1:13" ht="18" customHeight="1" x14ac:dyDescent="0.25">
      <c r="A12" s="165" t="s">
        <v>67</v>
      </c>
      <c r="B12" s="166"/>
      <c r="C12" s="166"/>
      <c r="D12" s="166"/>
      <c r="E12" s="166"/>
      <c r="F12" s="166"/>
      <c r="G12" s="166"/>
      <c r="H12" s="166"/>
      <c r="I12" s="166"/>
      <c r="J12" s="28"/>
      <c r="K12" s="28"/>
      <c r="L12" s="28"/>
      <c r="M12" s="7"/>
    </row>
    <row r="13" spans="1:13" ht="4.5" customHeight="1" x14ac:dyDescent="0.25"/>
    <row r="14" spans="1:13" ht="15.75" customHeight="1" x14ac:dyDescent="0.25"/>
    <row r="15" spans="1:13" x14ac:dyDescent="0.25">
      <c r="A15" s="59" t="s">
        <v>55</v>
      </c>
      <c r="B15" s="4"/>
      <c r="D15" s="42" t="str">
        <f>'1.1'!L4</f>
        <v>12/2021 (in %)</v>
      </c>
      <c r="G15" s="42" t="str">
        <f>'1.1'!O4</f>
        <v>Var/Chg. vs 12/2020 (p.p.)</v>
      </c>
    </row>
    <row r="16" spans="1:13" x14ac:dyDescent="0.25">
      <c r="D16" s="17"/>
      <c r="E16" s="16"/>
      <c r="F16" s="14"/>
      <c r="G16" s="17"/>
      <c r="H16" s="14"/>
    </row>
    <row r="17" spans="1:8" ht="6" customHeight="1" x14ac:dyDescent="0.25">
      <c r="D17" s="13"/>
      <c r="E17" s="16"/>
      <c r="G17" s="17"/>
      <c r="H17" s="14"/>
    </row>
    <row r="18" spans="1:8" x14ac:dyDescent="0.25">
      <c r="A18" s="5" t="s">
        <v>59</v>
      </c>
      <c r="D18" s="13"/>
      <c r="E18" s="16"/>
      <c r="G18" s="17"/>
      <c r="H18" s="14"/>
    </row>
    <row r="19" spans="1:8" x14ac:dyDescent="0.25">
      <c r="A19" s="65" t="s">
        <v>58</v>
      </c>
      <c r="B19" s="65"/>
      <c r="C19" s="65"/>
      <c r="D19" s="64">
        <v>28.688578560195609</v>
      </c>
      <c r="E19" s="160"/>
      <c r="F19" s="160"/>
      <c r="G19" s="64">
        <v>-0.32811888929765942</v>
      </c>
    </row>
    <row r="20" spans="1:8" x14ac:dyDescent="0.25">
      <c r="A20" s="65" t="s">
        <v>4</v>
      </c>
      <c r="B20" s="65"/>
      <c r="C20" s="65"/>
      <c r="D20" s="64">
        <v>28.426900810802795</v>
      </c>
      <c r="E20" s="160"/>
      <c r="F20" s="160"/>
      <c r="G20" s="64">
        <v>-0.47888061267585513</v>
      </c>
    </row>
    <row r="21" spans="1:8" x14ac:dyDescent="0.25">
      <c r="A21" s="65" t="s">
        <v>57</v>
      </c>
      <c r="B21" s="65"/>
      <c r="C21" s="65"/>
      <c r="D21" s="64">
        <v>24.548806128801715</v>
      </c>
      <c r="E21" s="160"/>
      <c r="F21" s="160"/>
      <c r="G21" s="64">
        <v>-1.1655218279781892</v>
      </c>
    </row>
    <row r="22" spans="1:8" x14ac:dyDescent="0.25">
      <c r="A22" s="65" t="s">
        <v>121</v>
      </c>
      <c r="B22" s="65"/>
      <c r="C22" s="65"/>
      <c r="D22" s="64">
        <v>8.008730192767878</v>
      </c>
      <c r="E22" s="160"/>
      <c r="F22" s="160"/>
      <c r="G22" s="64">
        <v>1.0502037577251402</v>
      </c>
    </row>
    <row r="23" spans="1:8" x14ac:dyDescent="0.25">
      <c r="A23" s="65" t="s">
        <v>10</v>
      </c>
      <c r="B23" s="65"/>
      <c r="C23" s="65"/>
      <c r="D23" s="64">
        <v>4.1684626126417736</v>
      </c>
      <c r="E23" s="160"/>
      <c r="F23" s="160"/>
      <c r="G23" s="64">
        <v>-4.4133112467791058E-2</v>
      </c>
    </row>
    <row r="24" spans="1:8" x14ac:dyDescent="0.25">
      <c r="A24" s="65" t="s">
        <v>122</v>
      </c>
      <c r="B24" s="65"/>
      <c r="C24" s="65"/>
      <c r="D24" s="64">
        <v>6.1585216947902266</v>
      </c>
      <c r="E24" s="160"/>
      <c r="F24" s="160"/>
      <c r="G24" s="64">
        <v>0.96645068469434836</v>
      </c>
    </row>
    <row r="25" spans="1:8" x14ac:dyDescent="0.25">
      <c r="A25" s="76" t="s">
        <v>68</v>
      </c>
      <c r="B25" s="65"/>
      <c r="C25" s="86"/>
      <c r="D25" s="94">
        <f>SUM(D19:D24)</f>
        <v>99.999999999999986</v>
      </c>
      <c r="E25" s="160"/>
      <c r="F25" s="160"/>
      <c r="G25" s="94">
        <f>SUM(G19:G24)</f>
        <v>-6.2172489379008766E-15</v>
      </c>
    </row>
    <row r="26" spans="1:8" ht="15" customHeight="1" x14ac:dyDescent="0.25">
      <c r="D26" s="106"/>
      <c r="E26" s="160"/>
      <c r="F26" s="160"/>
      <c r="G26" s="15"/>
    </row>
    <row r="27" spans="1:8" x14ac:dyDescent="0.25">
      <c r="A27" s="5" t="s">
        <v>56</v>
      </c>
      <c r="D27" s="15"/>
      <c r="E27" s="162"/>
      <c r="F27" s="162"/>
      <c r="G27" s="15"/>
    </row>
    <row r="28" spans="1:8" x14ac:dyDescent="0.25">
      <c r="A28" s="65" t="s">
        <v>57</v>
      </c>
      <c r="B28" s="65"/>
      <c r="C28" s="65"/>
      <c r="D28" s="64">
        <v>26.499414620442074</v>
      </c>
      <c r="E28" s="163"/>
      <c r="F28" s="163"/>
      <c r="G28" s="64">
        <v>-1.2161855625088087</v>
      </c>
    </row>
    <row r="29" spans="1:8" x14ac:dyDescent="0.25">
      <c r="A29" s="65" t="s">
        <v>58</v>
      </c>
      <c r="B29" s="65"/>
      <c r="C29" s="65"/>
      <c r="D29" s="64">
        <v>25.539374113032352</v>
      </c>
      <c r="E29" s="163"/>
      <c r="F29" s="163"/>
      <c r="G29" s="64">
        <v>-1.0536611736774262</v>
      </c>
    </row>
    <row r="30" spans="1:8" x14ac:dyDescent="0.25">
      <c r="A30" s="65" t="s">
        <v>4</v>
      </c>
      <c r="B30" s="65"/>
      <c r="C30" s="65"/>
      <c r="D30" s="64">
        <v>23.124504349492238</v>
      </c>
      <c r="E30" s="163"/>
      <c r="F30" s="163"/>
      <c r="G30" s="64">
        <v>-0.741520831666449</v>
      </c>
    </row>
    <row r="31" spans="1:8" x14ac:dyDescent="0.25">
      <c r="A31" s="65" t="s">
        <v>121</v>
      </c>
      <c r="B31" s="65"/>
      <c r="C31" s="65"/>
      <c r="D31" s="64">
        <v>10.887802963616416</v>
      </c>
      <c r="E31" s="163"/>
      <c r="F31" s="163"/>
      <c r="G31" s="64">
        <v>1.5676836364656062</v>
      </c>
    </row>
    <row r="32" spans="1:8" x14ac:dyDescent="0.25">
      <c r="A32" s="65" t="s">
        <v>10</v>
      </c>
      <c r="B32" s="65"/>
      <c r="C32" s="65"/>
      <c r="D32" s="64">
        <v>5.5981946434769716</v>
      </c>
      <c r="E32" s="163"/>
      <c r="F32" s="163"/>
      <c r="G32" s="64">
        <v>2.2532125277605175E-2</v>
      </c>
    </row>
    <row r="33" spans="1:7" x14ac:dyDescent="0.25">
      <c r="A33" s="65" t="s">
        <v>139</v>
      </c>
      <c r="B33" s="65"/>
      <c r="C33" s="65"/>
      <c r="D33" s="64">
        <v>8.3507093099399619</v>
      </c>
      <c r="E33" s="163"/>
      <c r="F33" s="163"/>
      <c r="G33" s="64">
        <v>1.4211518061094965</v>
      </c>
    </row>
    <row r="34" spans="1:7" x14ac:dyDescent="0.25">
      <c r="A34" s="76" t="s">
        <v>68</v>
      </c>
      <c r="B34" s="65"/>
      <c r="C34" s="65"/>
      <c r="D34" s="94">
        <f>SUM(D28:D33)</f>
        <v>100</v>
      </c>
      <c r="E34" s="160"/>
      <c r="F34" s="160"/>
      <c r="G34" s="94">
        <f>SUM(G28:G33)</f>
        <v>2.3980817331903381E-14</v>
      </c>
    </row>
    <row r="35" spans="1:7" ht="6" customHeight="1" x14ac:dyDescent="0.25"/>
  </sheetData>
  <mergeCells count="1">
    <mergeCell ref="A11:I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I33"/>
  <sheetViews>
    <sheetView showGridLines="0" zoomScale="80" zoomScaleNormal="80" workbookViewId="0"/>
  </sheetViews>
  <sheetFormatPr defaultColWidth="9.140625" defaultRowHeight="15.75" x14ac:dyDescent="0.25"/>
  <cols>
    <col min="1" max="1" width="46.85546875" style="6" customWidth="1"/>
    <col min="2" max="6" width="11.85546875" style="6" customWidth="1"/>
    <col min="7" max="16384" width="9.140625" style="6"/>
  </cols>
  <sheetData>
    <row r="1" spans="1:9" ht="21" x14ac:dyDescent="0.35">
      <c r="A1" s="2" t="str">
        <f>+'Indice-Index'!A15</f>
        <v>1.8   Sim "human" per tipologia di clientela - "human" Sim by customer type</v>
      </c>
      <c r="B1" s="124"/>
      <c r="C1" s="124"/>
      <c r="D1" s="124"/>
      <c r="E1" s="124"/>
      <c r="F1" s="124"/>
      <c r="G1" s="11"/>
      <c r="H1" s="11"/>
      <c r="I1" s="11"/>
    </row>
    <row r="3" spans="1:9" s="40" customFormat="1" x14ac:dyDescent="0.25"/>
    <row r="4" spans="1:9" s="40" customFormat="1" x14ac:dyDescent="0.25">
      <c r="B4" s="392">
        <f>'1.1'!B4</f>
        <v>43070</v>
      </c>
      <c r="C4" s="392">
        <f>'1.1'!C4</f>
        <v>43435</v>
      </c>
      <c r="D4" s="392">
        <f>'1.1'!D4</f>
        <v>43800</v>
      </c>
      <c r="E4" s="392">
        <f>'1.1'!E4</f>
        <v>44166</v>
      </c>
      <c r="F4" s="392">
        <f>'1.1'!I4</f>
        <v>44531</v>
      </c>
      <c r="G4" s="21"/>
      <c r="H4" s="21"/>
    </row>
    <row r="5" spans="1:9" s="40" customFormat="1" x14ac:dyDescent="0.25">
      <c r="B5" s="393" t="str">
        <f>'1.1'!B5</f>
        <v>dec-17</v>
      </c>
      <c r="C5" s="393" t="str">
        <f>'1.1'!C5</f>
        <v>dec-18</v>
      </c>
      <c r="D5" s="393" t="str">
        <f>'1.1'!D5</f>
        <v>dec-19</v>
      </c>
      <c r="E5" s="393" t="str">
        <f>'1.1'!E5</f>
        <v>dec-20</v>
      </c>
      <c r="F5" s="393" t="str">
        <f>'1.1'!I5</f>
        <v>dec-21</v>
      </c>
      <c r="G5" s="31"/>
      <c r="H5" s="31"/>
    </row>
    <row r="6" spans="1:9" s="40" customFormat="1" x14ac:dyDescent="0.25"/>
    <row r="7" spans="1:9" s="40" customFormat="1" x14ac:dyDescent="0.25">
      <c r="A7" s="76" t="s">
        <v>103</v>
      </c>
      <c r="B7" s="86">
        <f>'1.7'!B8</f>
        <v>83.868728989999994</v>
      </c>
      <c r="C7" s="86">
        <f>'1.7'!C8</f>
        <v>82.592419410000019</v>
      </c>
      <c r="D7" s="86">
        <f>'1.7'!D8</f>
        <v>79.597418209999987</v>
      </c>
      <c r="E7" s="86">
        <f>'1.7'!E8</f>
        <v>77.62776147000001</v>
      </c>
      <c r="F7" s="86">
        <f>'1.7'!I8</f>
        <v>78.114933089999994</v>
      </c>
    </row>
    <row r="8" spans="1:9" s="40" customFormat="1" x14ac:dyDescent="0.25">
      <c r="B8" s="32"/>
      <c r="C8" s="32"/>
      <c r="D8" s="32"/>
      <c r="E8" s="32"/>
      <c r="F8" s="32"/>
    </row>
    <row r="9" spans="1:9" s="40" customFormat="1" x14ac:dyDescent="0.25">
      <c r="A9" s="5" t="s">
        <v>8</v>
      </c>
      <c r="B9" s="32"/>
      <c r="C9" s="32"/>
      <c r="D9" s="32"/>
      <c r="E9" s="32"/>
      <c r="F9" s="32"/>
    </row>
    <row r="10" spans="1:9" s="40" customFormat="1" x14ac:dyDescent="0.25">
      <c r="A10" s="65" t="s">
        <v>88</v>
      </c>
      <c r="B10" s="85">
        <v>11.58027452777784</v>
      </c>
      <c r="C10" s="85">
        <v>11.526287353301038</v>
      </c>
      <c r="D10" s="85">
        <v>11.858067085917359</v>
      </c>
      <c r="E10" s="85">
        <v>12.647764129875291</v>
      </c>
      <c r="F10" s="85">
        <v>12.976432993063195</v>
      </c>
    </row>
    <row r="11" spans="1:9" s="40" customFormat="1" x14ac:dyDescent="0.25">
      <c r="A11" s="65" t="s">
        <v>89</v>
      </c>
      <c r="B11" s="85">
        <v>88.419725472222154</v>
      </c>
      <c r="C11" s="85">
        <v>88.473712646698957</v>
      </c>
      <c r="D11" s="85">
        <v>88.141932914082645</v>
      </c>
      <c r="E11" s="85">
        <v>87.352235870124701</v>
      </c>
      <c r="F11" s="85">
        <v>87.023567006936801</v>
      </c>
    </row>
    <row r="12" spans="1:9" s="40" customFormat="1" x14ac:dyDescent="0.25">
      <c r="A12" s="76" t="s">
        <v>68</v>
      </c>
      <c r="B12" s="86">
        <f>+B11+B10</f>
        <v>100</v>
      </c>
      <c r="C12" s="86">
        <f>+C11+C10</f>
        <v>100</v>
      </c>
      <c r="D12" s="86">
        <f>+D11+D10</f>
        <v>100</v>
      </c>
      <c r="E12" s="86">
        <f>+E11+E10</f>
        <v>100</v>
      </c>
      <c r="F12" s="86">
        <f>+F11+F10</f>
        <v>100</v>
      </c>
    </row>
    <row r="13" spans="1:9" s="40" customFormat="1" x14ac:dyDescent="0.25"/>
    <row r="14" spans="1:9" s="40" customFormat="1" x14ac:dyDescent="0.25">
      <c r="C14" s="42" t="str">
        <f>+'1.7'!D15</f>
        <v>12/2021 (in %)</v>
      </c>
      <c r="D14" s="15"/>
      <c r="E14" s="15"/>
      <c r="F14" s="42" t="str">
        <f>+'1.7'!G15</f>
        <v>Var/Chg. vs 12/2020 (p.p.)</v>
      </c>
    </row>
    <row r="15" spans="1:9" s="40" customFormat="1" x14ac:dyDescent="0.25">
      <c r="A15" s="5" t="s">
        <v>104</v>
      </c>
    </row>
    <row r="16" spans="1:9" s="40" customFormat="1" x14ac:dyDescent="0.25">
      <c r="A16" s="65" t="s">
        <v>57</v>
      </c>
      <c r="B16" s="65"/>
      <c r="C16" s="64">
        <v>27.22635379711727</v>
      </c>
      <c r="D16" s="160"/>
      <c r="E16" s="160"/>
      <c r="F16" s="64">
        <v>-1.3625247725441092</v>
      </c>
    </row>
    <row r="17" spans="1:6" s="40" customFormat="1" x14ac:dyDescent="0.25">
      <c r="A17" s="65" t="s">
        <v>58</v>
      </c>
      <c r="B17" s="65"/>
      <c r="C17" s="64">
        <v>23.567232725885788</v>
      </c>
      <c r="D17" s="160"/>
      <c r="E17" s="160"/>
      <c r="F17" s="64">
        <v>-1.389193309073228</v>
      </c>
    </row>
    <row r="18" spans="1:6" s="40" customFormat="1" x14ac:dyDescent="0.25">
      <c r="A18" s="65" t="s">
        <v>4</v>
      </c>
      <c r="B18" s="65"/>
      <c r="C18" s="64">
        <v>21.449174672365647</v>
      </c>
      <c r="D18" s="160"/>
      <c r="E18" s="160"/>
      <c r="F18" s="64">
        <v>-0.79117959803008375</v>
      </c>
    </row>
    <row r="19" spans="1:6" s="40" customFormat="1" x14ac:dyDescent="0.25">
      <c r="A19" s="65" t="s">
        <v>121</v>
      </c>
      <c r="B19" s="65"/>
      <c r="C19" s="64">
        <v>12.511326917625118</v>
      </c>
      <c r="D19" s="160"/>
      <c r="E19" s="160"/>
      <c r="F19" s="64">
        <v>1.8417438962952879</v>
      </c>
    </row>
    <row r="20" spans="1:6" s="40" customFormat="1" x14ac:dyDescent="0.25">
      <c r="A20" s="65" t="s">
        <v>10</v>
      </c>
      <c r="B20" s="65"/>
      <c r="C20" s="64">
        <v>6.0460733572351852</v>
      </c>
      <c r="D20" s="160"/>
      <c r="E20" s="160"/>
      <c r="F20" s="64">
        <v>5.565624727880536E-2</v>
      </c>
    </row>
    <row r="21" spans="1:6" s="40" customFormat="1" x14ac:dyDescent="0.25">
      <c r="A21" s="65" t="s">
        <v>139</v>
      </c>
      <c r="B21" s="65"/>
      <c r="C21" s="64">
        <v>9.1998385297709877</v>
      </c>
      <c r="D21" s="160"/>
      <c r="E21" s="160"/>
      <c r="F21" s="64">
        <v>1.6454975360733171</v>
      </c>
    </row>
    <row r="22" spans="1:6" s="40" customFormat="1" x14ac:dyDescent="0.25">
      <c r="A22" s="76" t="s">
        <v>68</v>
      </c>
      <c r="B22" s="65"/>
      <c r="C22" s="94">
        <f>SUM(C16:C21)</f>
        <v>99.999999999999986</v>
      </c>
      <c r="D22" s="161"/>
      <c r="E22" s="161"/>
      <c r="F22" s="94">
        <f>SUM(F16:F21)</f>
        <v>-1.0658141036401503E-14</v>
      </c>
    </row>
    <row r="23" spans="1:6" s="40" customFormat="1" x14ac:dyDescent="0.25">
      <c r="C23" s="15"/>
      <c r="D23" s="162"/>
      <c r="E23" s="162"/>
      <c r="F23" s="15"/>
    </row>
    <row r="24" spans="1:6" s="40" customFormat="1" x14ac:dyDescent="0.25">
      <c r="A24" s="5" t="s">
        <v>105</v>
      </c>
      <c r="C24" s="13"/>
      <c r="D24" s="159"/>
      <c r="E24" s="159"/>
      <c r="F24" s="17"/>
    </row>
    <row r="25" spans="1:6" s="40" customFormat="1" x14ac:dyDescent="0.25">
      <c r="A25" s="65" t="s">
        <v>58</v>
      </c>
      <c r="B25" s="65"/>
      <c r="C25" s="64">
        <v>38.765102496421378</v>
      </c>
      <c r="D25" s="160"/>
      <c r="E25" s="160"/>
      <c r="F25" s="64">
        <v>0.86876680672006046</v>
      </c>
    </row>
    <row r="26" spans="1:6" s="40" customFormat="1" x14ac:dyDescent="0.25">
      <c r="A26" s="65" t="s">
        <v>4</v>
      </c>
      <c r="B26" s="65"/>
      <c r="C26" s="64">
        <v>34.359730893957277</v>
      </c>
      <c r="D26" s="160"/>
      <c r="E26" s="160"/>
      <c r="F26" s="64">
        <v>-0.73404864646668244</v>
      </c>
    </row>
    <row r="27" spans="1:6" s="40" customFormat="1" x14ac:dyDescent="0.25">
      <c r="A27" s="65" t="s">
        <v>57</v>
      </c>
      <c r="B27" s="65"/>
      <c r="C27" s="64">
        <v>21.624358417772264</v>
      </c>
      <c r="D27" s="160"/>
      <c r="E27" s="160"/>
      <c r="F27" s="64">
        <v>-5.9913315905227194E-2</v>
      </c>
    </row>
    <row r="28" spans="1:6" s="40" customFormat="1" x14ac:dyDescent="0.25">
      <c r="A28" s="65" t="s">
        <v>10</v>
      </c>
      <c r="B28" s="65"/>
      <c r="C28" s="64">
        <v>2.5945954819389683</v>
      </c>
      <c r="D28" s="160"/>
      <c r="E28" s="160"/>
      <c r="F28" s="64">
        <v>-0.11654959623338623</v>
      </c>
    </row>
    <row r="29" spans="1:6" s="40" customFormat="1" x14ac:dyDescent="0.25">
      <c r="A29" s="65" t="s">
        <v>139</v>
      </c>
      <c r="B29" s="65"/>
      <c r="C29" s="64">
        <v>2.6562127099101187</v>
      </c>
      <c r="D29" s="160"/>
      <c r="E29" s="160"/>
      <c r="F29" s="64">
        <v>4.1744751885238074E-2</v>
      </c>
    </row>
    <row r="30" spans="1:6" s="40" customFormat="1" x14ac:dyDescent="0.25">
      <c r="A30" s="76" t="s">
        <v>68</v>
      </c>
      <c r="B30" s="65"/>
      <c r="C30" s="94">
        <f>SUM(C25:C29)</f>
        <v>100.00000000000001</v>
      </c>
      <c r="D30" s="161"/>
      <c r="E30" s="161"/>
      <c r="F30" s="94">
        <f>SUM(F25:F29)</f>
        <v>2.6645352591003757E-15</v>
      </c>
    </row>
    <row r="31" spans="1:6" s="40" customFormat="1" x14ac:dyDescent="0.25"/>
    <row r="32" spans="1:6" s="40" customFormat="1" x14ac:dyDescent="0.25"/>
    <row r="33" s="40" customFormat="1" x14ac:dyDescent="0.25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7983f-e8d2-42c6-aaa9-e3e773964df3">
      <Terms xmlns="http://schemas.microsoft.com/office/infopath/2007/PartnerControls"/>
    </lcf76f155ced4ddcb4097134ff3c332f>
    <TaxCatchAll xmlns="0524074f-48dc-42cf-86b7-9aaf95bffb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9F8A49D1072C408F1D2F8100DCF7E1" ma:contentTypeVersion="11" ma:contentTypeDescription="Creare un nuovo documento." ma:contentTypeScope="" ma:versionID="6d1656422ae737d362f91a3b84dc6580">
  <xsd:schema xmlns:xsd="http://www.w3.org/2001/XMLSchema" xmlns:xs="http://www.w3.org/2001/XMLSchema" xmlns:p="http://schemas.microsoft.com/office/2006/metadata/properties" xmlns:ns2="3727983f-e8d2-42c6-aaa9-e3e773964df3" xmlns:ns3="0524074f-48dc-42cf-86b7-9aaf95bffbff" targetNamespace="http://schemas.microsoft.com/office/2006/metadata/properties" ma:root="true" ma:fieldsID="17263308333c77ebfe0f79d2d924710c" ns2:_="" ns3:_="">
    <xsd:import namespace="3727983f-e8d2-42c6-aaa9-e3e773964df3"/>
    <xsd:import namespace="0524074f-48dc-42cf-86b7-9aaf95bff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7983f-e8d2-42c6-aaa9-e3e773964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f6ce4560-7b1b-4135-9935-81ff0cd6b6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4074f-48dc-42cf-86b7-9aaf95bffbf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a5b330f-bde7-458d-84e9-cbc7c6fffe76}" ma:internalName="TaxCatchAll" ma:showField="CatchAllData" ma:web="0524074f-48dc-42cf-86b7-9aaf95bff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3F3E3B-1077-4D26-B149-4E91F0B19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FA8F29-5CC5-4ADD-BF4B-F2C48F824A21}">
  <ds:schemaRefs>
    <ds:schemaRef ds:uri="http://schemas.microsoft.com/office/2006/metadata/properties"/>
    <ds:schemaRef ds:uri="http://schemas.microsoft.com/office/infopath/2007/PartnerControls"/>
    <ds:schemaRef ds:uri="3727983f-e8d2-42c6-aaa9-e3e773964df3"/>
    <ds:schemaRef ds:uri="0524074f-48dc-42cf-86b7-9aaf95bffbff"/>
  </ds:schemaRefs>
</ds:datastoreItem>
</file>

<file path=customXml/itemProps3.xml><?xml version="1.0" encoding="utf-8"?>
<ds:datastoreItem xmlns:ds="http://schemas.openxmlformats.org/officeDocument/2006/customXml" ds:itemID="{0F6AC9B4-22B1-49E1-8136-5AD04C1B6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7983f-e8d2-42c6-aaa9-e3e773964df3"/>
    <ds:schemaRef ds:uri="0524074f-48dc-42cf-86b7-9aaf95bffb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41</vt:i4>
      </vt:variant>
      <vt:variant>
        <vt:lpstr>Intervalli denominati</vt:lpstr>
      </vt:variant>
      <vt:variant>
        <vt:i4>1</vt:i4>
      </vt:variant>
    </vt:vector>
  </HeadingPairs>
  <TitlesOfParts>
    <vt:vector size="42" baseType="lpstr">
      <vt:lpstr>Indice-Index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Principali serie storiche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 Principali serie storiche</vt:lpstr>
      <vt:lpstr>4.1</vt:lpstr>
      <vt:lpstr>4.2</vt:lpstr>
      <vt:lpstr>4.3</vt:lpstr>
      <vt:lpstr>4.4</vt:lpstr>
      <vt:lpstr>'3.10'!Area_stampa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Nevio Capodaglio</dc:creator>
  <cp:lastModifiedBy>10675497@polimi.it</cp:lastModifiedBy>
  <cp:lastPrinted>2020-04-14T08:53:46Z</cp:lastPrinted>
  <dcterms:created xsi:type="dcterms:W3CDTF">2015-04-08T12:40:46Z</dcterms:created>
  <dcterms:modified xsi:type="dcterms:W3CDTF">2022-05-25T09:57:00Z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0x010100F89F8A49D1072C408F1D2F8100DCF7E1</vt:lpwstr>
  </property>
</Properties>
</file>