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leja\Documents\proyectos-web\inversorhouse-web\"/>
    </mc:Choice>
  </mc:AlternateContent>
  <xr:revisionPtr revIDLastSave="0" documentId="13_ncr:1_{66BD8359-4119-4739-809F-BC6742FF49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F70" i="1"/>
  <c r="J70" i="1"/>
  <c r="H7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" i="1"/>
  <c r="M70" i="1" s="1"/>
  <c r="L32" i="1"/>
  <c r="L34" i="1"/>
  <c r="L37" i="1"/>
  <c r="L38" i="1"/>
  <c r="L49" i="1"/>
  <c r="L50" i="1"/>
  <c r="L51" i="1"/>
  <c r="L54" i="1"/>
  <c r="L56" i="1"/>
  <c r="L57" i="1"/>
  <c r="L64" i="1"/>
  <c r="L65" i="1"/>
  <c r="L66" i="1"/>
  <c r="L67" i="1"/>
  <c r="L2" i="1"/>
  <c r="K2" i="1"/>
  <c r="K7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I63" i="1"/>
  <c r="L63" i="1" s="1"/>
  <c r="I64" i="1"/>
  <c r="I65" i="1"/>
  <c r="I66" i="1"/>
  <c r="I67" i="1"/>
  <c r="I68" i="1"/>
  <c r="L68" i="1" s="1"/>
  <c r="I69" i="1"/>
  <c r="L69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I50" i="1"/>
  <c r="I51" i="1"/>
  <c r="I52" i="1"/>
  <c r="L52" i="1" s="1"/>
  <c r="I53" i="1"/>
  <c r="L53" i="1" s="1"/>
  <c r="I54" i="1"/>
  <c r="I55" i="1"/>
  <c r="L55" i="1" s="1"/>
  <c r="I56" i="1"/>
  <c r="I57" i="1"/>
  <c r="I58" i="1"/>
  <c r="L58" i="1" s="1"/>
  <c r="I59" i="1"/>
  <c r="L59" i="1" s="1"/>
  <c r="I60" i="1"/>
  <c r="L60" i="1" s="1"/>
  <c r="I61" i="1"/>
  <c r="L61" i="1" s="1"/>
  <c r="I62" i="1"/>
  <c r="L62" i="1" s="1"/>
  <c r="I30" i="1"/>
  <c r="L30" i="1" s="1"/>
  <c r="I31" i="1"/>
  <c r="L31" i="1" s="1"/>
  <c r="I32" i="1"/>
  <c r="I33" i="1"/>
  <c r="L33" i="1" s="1"/>
  <c r="I34" i="1"/>
  <c r="I35" i="1"/>
  <c r="L35" i="1" s="1"/>
  <c r="I36" i="1"/>
  <c r="L36" i="1" s="1"/>
  <c r="I37" i="1"/>
  <c r="I38" i="1"/>
  <c r="I39" i="1"/>
  <c r="L39" i="1" s="1"/>
  <c r="I40" i="1"/>
  <c r="L40" i="1" s="1"/>
  <c r="I41" i="1"/>
  <c r="L41" i="1" s="1"/>
  <c r="I42" i="1"/>
  <c r="L42" i="1" s="1"/>
  <c r="I43" i="1"/>
  <c r="L43" i="1" s="1"/>
  <c r="I3" i="1"/>
  <c r="I70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2" i="1"/>
  <c r="L3" i="1" l="1"/>
  <c r="L70" i="1" s="1"/>
</calcChain>
</file>

<file path=xl/sharedStrings.xml><?xml version="1.0" encoding="utf-8"?>
<sst xmlns="http://schemas.openxmlformats.org/spreadsheetml/2006/main" count="423" uniqueCount="140">
  <si>
    <t>CCAA</t>
  </si>
  <si>
    <t>Provincia</t>
  </si>
  <si>
    <t>Localidad</t>
  </si>
  <si>
    <t>Precio Ask</t>
  </si>
  <si>
    <t>Piso</t>
  </si>
  <si>
    <t>Madrid, Comunidad de</t>
  </si>
  <si>
    <t>Madrid</t>
  </si>
  <si>
    <t>2612109VK6621S0017UE</t>
  </si>
  <si>
    <t>8005602VK6880N0037GE</t>
  </si>
  <si>
    <t>4621367VK3742B0004UO</t>
  </si>
  <si>
    <t>5340307VK1554N0001RE</t>
  </si>
  <si>
    <t>3809712VK1630N0008XI</t>
  </si>
  <si>
    <t>8622205VK5782S0005PT</t>
  </si>
  <si>
    <t>0783903VK4608D0018KH</t>
  </si>
  <si>
    <t>3203502VK4730C0008GL</t>
  </si>
  <si>
    <t>4694208VK1949S0005PQ</t>
  </si>
  <si>
    <t>8603212VK4780D0051SU</t>
  </si>
  <si>
    <t>3615520VK4731F0003HS</t>
  </si>
  <si>
    <t>5669907VK4756F0006OH</t>
  </si>
  <si>
    <t>6916906VK3761F0002WA</t>
  </si>
  <si>
    <t>Andalucía</t>
  </si>
  <si>
    <t>Málaga</t>
  </si>
  <si>
    <t>1058105UF7615N0020GY</t>
  </si>
  <si>
    <t>1058105UF7615N0034EJ</t>
  </si>
  <si>
    <t>1058105UF7615N0028MF</t>
  </si>
  <si>
    <t>7695472UF0679N0056WK</t>
  </si>
  <si>
    <t>8852411UF7685S0001GY</t>
  </si>
  <si>
    <t>1337301UF7613N0019TB</t>
  </si>
  <si>
    <t>3960113UF5436S0001LG</t>
  </si>
  <si>
    <t>3569101UF5436N0002HI</t>
  </si>
  <si>
    <t>9322901UF6692S0156OD</t>
  </si>
  <si>
    <t>2297213UF2329N0008YB</t>
  </si>
  <si>
    <t>Comunitat Valenciana</t>
  </si>
  <si>
    <t>Alicante</t>
  </si>
  <si>
    <t>7370803YH1477A0027QM</t>
  </si>
  <si>
    <t>1079317YH0307H0002YX</t>
  </si>
  <si>
    <t>Casa adosada</t>
  </si>
  <si>
    <t>4109101YH1340N0029PY</t>
  </si>
  <si>
    <t>03099A019000500003IY</t>
  </si>
  <si>
    <t>5936003YH1553N0169WP</t>
  </si>
  <si>
    <t>0866304YH0306F0013RK</t>
  </si>
  <si>
    <t>8671603XH7287S0003GX</t>
  </si>
  <si>
    <t>5220312BC6851N0012FP</t>
  </si>
  <si>
    <t>Piso + trastero</t>
  </si>
  <si>
    <t>9871104XH7197S0014OY</t>
  </si>
  <si>
    <t>Casa aislada</t>
  </si>
  <si>
    <t>5614709YH0251S0001ZL</t>
  </si>
  <si>
    <t>6746707YH1364N0001IF</t>
  </si>
  <si>
    <t>8304606YH0780S0001KH</t>
  </si>
  <si>
    <t>Piso + garaje + trastero</t>
  </si>
  <si>
    <t>Valencia</t>
  </si>
  <si>
    <t>1877605YJ2617N0017DM</t>
  </si>
  <si>
    <t>6495406YJ1469S0001BR</t>
  </si>
  <si>
    <t>0886201YJ3808N0063OB</t>
  </si>
  <si>
    <t>7440303YJ3974A0035AP</t>
  </si>
  <si>
    <t>46174A009002170001HJ</t>
  </si>
  <si>
    <t>4597107YJ2649F0030DR</t>
  </si>
  <si>
    <t>6253112YJ2765C0005BZ</t>
  </si>
  <si>
    <t>5548203YJ2754H0009LE</t>
  </si>
  <si>
    <t>1961913YJ2716B0042DA</t>
  </si>
  <si>
    <t>1917802YJ2711N0001HT</t>
  </si>
  <si>
    <t>6171726YJ0567S0001MO</t>
  </si>
  <si>
    <t>1975801YJ2617N0010YH</t>
  </si>
  <si>
    <t>7786017YJ3378N0003FR</t>
  </si>
  <si>
    <t>Cataluña</t>
  </si>
  <si>
    <t>Barcelona</t>
  </si>
  <si>
    <t>0379407DG4007N0016DE</t>
  </si>
  <si>
    <t>9291304DF1799A0014BU</t>
  </si>
  <si>
    <t>5522714DG0652S0008PG</t>
  </si>
  <si>
    <t>0422405DF2802C0004ZK</t>
  </si>
  <si>
    <t>4675114DF3847D0021QD</t>
  </si>
  <si>
    <t>5592709DF3859A0005RF</t>
  </si>
  <si>
    <t>9536814DF1993N0003QQ</t>
  </si>
  <si>
    <t>4918205DF1941N0001JF</t>
  </si>
  <si>
    <t>4587234DF3848H0004SO</t>
  </si>
  <si>
    <t>2296310DF5929N0004BO</t>
  </si>
  <si>
    <t>9323128DG7192S0001DF</t>
  </si>
  <si>
    <t>3398209DF2739G0040RB</t>
  </si>
  <si>
    <t>3464909DF3836C0007HZ</t>
  </si>
  <si>
    <t>6938301DF1863H0031PK</t>
  </si>
  <si>
    <t>2863031DF0926S0001KK</t>
  </si>
  <si>
    <t>5473814DF3857C0030IF</t>
  </si>
  <si>
    <t>5150704CF9655S0007RU</t>
  </si>
  <si>
    <t>8296810DF2789E0004EZ</t>
  </si>
  <si>
    <t>2978101DG7027N0014PX</t>
  </si>
  <si>
    <t>4687011DG7048N0002WG</t>
  </si>
  <si>
    <t>Subtipología Proteo</t>
  </si>
  <si>
    <t>Idealista MIN</t>
  </si>
  <si>
    <t>Idealista MAX</t>
  </si>
  <si>
    <t>Ocupación</t>
  </si>
  <si>
    <t>SÍ</t>
  </si>
  <si>
    <t>Idealista Media</t>
  </si>
  <si>
    <t>Rent. MIN</t>
  </si>
  <si>
    <t>Rent. Media</t>
  </si>
  <si>
    <t>Rent. MAX</t>
  </si>
  <si>
    <t>Totales</t>
  </si>
  <si>
    <t>Total de propiedades</t>
  </si>
  <si>
    <t>Ref. Catastral</t>
  </si>
  <si>
    <t>Arganda</t>
  </si>
  <si>
    <t>Alcala De Henares</t>
  </si>
  <si>
    <t>El Alamo</t>
  </si>
  <si>
    <t>Navalcarnero</t>
  </si>
  <si>
    <t>Mejorada Del Campo</t>
  </si>
  <si>
    <t>Collado Villalba</t>
  </si>
  <si>
    <t>Malaga</t>
  </si>
  <si>
    <t>Ronda</t>
  </si>
  <si>
    <t>Mijas</t>
  </si>
  <si>
    <t>Marbella</t>
  </si>
  <si>
    <t>Alicante/Alacant</t>
  </si>
  <si>
    <t>Elche/Elx</t>
  </si>
  <si>
    <t>Santa Pola</t>
  </si>
  <si>
    <t>Orihuela</t>
  </si>
  <si>
    <t>San Vicente Del Raspeig/Sant Vicent Del Raspeig</t>
  </si>
  <si>
    <t>Calpe</t>
  </si>
  <si>
    <t>San Fulgencio</t>
  </si>
  <si>
    <t>Tibi</t>
  </si>
  <si>
    <t>Paiporta</t>
  </si>
  <si>
    <t>Alginet</t>
  </si>
  <si>
    <t>Puçol</t>
  </si>
  <si>
    <t>Sagunto</t>
  </si>
  <si>
    <t>Monserrat</t>
  </si>
  <si>
    <t>Benimamet-Beniferri</t>
  </si>
  <si>
    <t>Xirivella</t>
  </si>
  <si>
    <t>Real</t>
  </si>
  <si>
    <t>Cullera</t>
  </si>
  <si>
    <t>Canovelles</t>
  </si>
  <si>
    <t>Sant Boi De Llobregat</t>
  </si>
  <si>
    <t>Berga</t>
  </si>
  <si>
    <t>Sant Feliu De Llobregat</t>
  </si>
  <si>
    <t>Badalona</t>
  </si>
  <si>
    <t>Rubi</t>
  </si>
  <si>
    <t>Castellbisbal</t>
  </si>
  <si>
    <t>Santa Coloma De Gramenet</t>
  </si>
  <si>
    <t>Mataro</t>
  </si>
  <si>
    <t>Palafolls</t>
  </si>
  <si>
    <t>Cornella De Llobregat</t>
  </si>
  <si>
    <t>Sant Vicenç Dels Horts</t>
  </si>
  <si>
    <t>Masquefa</t>
  </si>
  <si>
    <t>Sant Pere De Ribes</t>
  </si>
  <si>
    <t>Pineda De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</si>
</sst>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#,##0\ &quot;€&quot;"/>
  </numFmts>
  <fonts count="2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ont="1"/>
  </cellXfs>
  <cellStyles count="2">
    <cellStyle name="Normal" xfId="0" builtinId="0"/>
    <cellStyle name="Porcentaje" xfId="1" builtinId="5"/>
  </cellStyles>
  <dxfs count="18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</dxf>
    <dxf>
      <font>
        <b val="0"/>
        <i val="0"/>
        <sz val="10"/>
        <color rgb="FFCC0000"/>
        <name val="Arial"/>
        <charset val="1"/>
      </font>
    </dxf>
    <dxf>
      <numFmt numFmtId="14" formatCode="0.00%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4" formatCode="0.00%"/>
    </dxf>
    <dxf>
      <numFmt numFmtId="14" formatCode="0.00%"/>
    </dxf>
    <dxf>
      <numFmt numFmtId="14" formatCode="0.00%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073763"/>
          <bgColor rgb="FF073763"/>
        </patternFill>
      </fill>
    </dxf>
  </dxfs>
  <tableStyles count="1">
    <tableStyle name="Hoja 1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35C57-CBDE-41F7-9496-47A315FEE5CF}" name="Tabla1" displayName="Tabla1" ref="A1:M70" totalsRowCount="1">
  <autoFilter ref="A1:M69" xr:uid="{78135C57-CBDE-41F7-9496-47A315FEE5CF}"/>
  <tableColumns count="13">
    <tableColumn id="3" xr3:uid="{7B472062-DBD7-4174-978A-08832AF6AEFE}" name="Subtipología Proteo" totalsRowLabel="Total de propiedades"/>
    <tableColumn id="5" xr3:uid="{3AF2B308-E010-4C0A-A6B8-70D268641BA0}" name="CCAA" totalsRowFunction="count"/>
    <tableColumn id="6" xr3:uid="{38F1E387-8759-43E3-9C5E-E5740DF544A2}" name="Provincia"/>
    <tableColumn id="7" xr3:uid="{876B3576-A336-490D-ACAE-9894C30C83C1}" name="Localidad"/>
    <tableColumn id="10" xr3:uid="{D8EF8E43-8146-4874-910E-80B80394BC93}" name="Ref. Catastral" totalsRowLabel="Totales"/>
    <tableColumn id="11" xr3:uid="{CCF00273-2E22-4F5B-895A-BEE4956927E4}" name="Precio Ask" totalsRowFunction="sum" dataDxfId="14" totalsRowDxfId="7"/>
    <tableColumn id="12" xr3:uid="{2F790885-E8A9-4EBC-871E-E416E20B0233}" name="Ocupación"/>
    <tableColumn id="13" xr3:uid="{DBC856B1-01BE-464B-8754-D41DAE2C535A}" name="Idealista MIN" totalsRowFunction="sum" dataDxfId="13" totalsRowDxfId="6"/>
    <tableColumn id="15" xr3:uid="{0C2B8281-C532-4F35-BCD6-4DDE12397626}" name="Idealista Media" totalsRowFunction="sum" dataDxfId="12" totalsRowDxfId="5">
      <calculatedColumnFormula>(H2+J2)/2</calculatedColumnFormula>
    </tableColumn>
    <tableColumn id="14" xr3:uid="{B51C3EEF-D747-4AD0-8507-77F4EAE8E7F9}" name="Idealista MAX" totalsRowFunction="sum" dataDxfId="11" totalsRowDxfId="4"/>
    <tableColumn id="18" xr3:uid="{AF4CAC12-8BC5-4FFB-9F2E-5CEF6F3FA729}" name="Rent. MIN" totalsRowFunction="average" dataDxfId="10" totalsRowDxfId="1" dataCellStyle="Porcentaje">
      <calculatedColumnFormula>(Tabla1[[#This Row],[Idealista MIN]]-Tabla1[[#This Row],[Precio Ask]])/Tabla1[[#This Row],[Precio Ask]]</calculatedColumnFormula>
    </tableColumn>
    <tableColumn id="16" xr3:uid="{07961DB3-2B3B-4194-A6D8-C482D21B1A8E}" name="Rent. Media" totalsRowFunction="average" dataDxfId="9" totalsRowDxfId="3" dataCellStyle="Porcentaje">
      <calculatedColumnFormula>(Tabla1[[#This Row],[Idealista Media]]-Tabla1[[#This Row],[Precio Ask]])/Tabla1[[#This Row],[Precio Ask]]</calculatedColumnFormula>
    </tableColumn>
    <tableColumn id="17" xr3:uid="{1FFB2F5E-64D9-4240-8589-F40A2995FB84}" name="Rent. MAX" totalsRowFunction="average" dataDxfId="8" totalsRowDxfId="0" dataCellStyle="Porcentaje">
      <calculatedColumnFormula>(Tabla1[[#This Row],[Idealista MAX]]-Tabla1[[#This Row],[Precio Ask]])/Tabla1[[#This Row],[Precio Ask]]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0"/>
  <sheetViews>
    <sheetView tabSelected="1" topLeftCell="B1" zoomScaleNormal="100" workbookViewId="0">
      <selection activeCell="J73" sqref="J73"/>
    </sheetView>
  </sheetViews>
  <sheetFormatPr baseColWidth="10" defaultColWidth="12.6640625" defaultRowHeight="15.75" customHeight="1" x14ac:dyDescent="0.25"/>
  <cols>
    <col min="1" max="1" width="20.6640625" bestFit="1" customWidth="1"/>
    <col min="2" max="2" width="19.5546875" bestFit="1" customWidth="1"/>
    <col min="3" max="3" width="11.33203125" bestFit="1" customWidth="1"/>
    <col min="4" max="4" width="42.109375" bestFit="1" customWidth="1"/>
    <col min="5" max="5" width="23.33203125" bestFit="1" customWidth="1"/>
    <col min="6" max="6" width="12.5546875" style="4" bestFit="1" customWidth="1"/>
    <col min="7" max="7" width="12.5546875" bestFit="1" customWidth="1"/>
    <col min="8" max="8" width="14.109375" style="4" bestFit="1" customWidth="1"/>
    <col min="9" max="9" width="15.88671875" style="4" bestFit="1" customWidth="1"/>
    <col min="10" max="10" width="14.77734375" style="4" bestFit="1" customWidth="1"/>
    <col min="11" max="11" width="11.6640625" bestFit="1" customWidth="1"/>
    <col min="12" max="12" width="13.44140625" bestFit="1" customWidth="1"/>
    <col min="13" max="13" width="12.33203125" bestFit="1" customWidth="1"/>
    <col min="14" max="14" width="18.5546875" bestFit="1" customWidth="1"/>
  </cols>
  <sheetData>
    <row r="1" spans="1:13" ht="15.75" customHeight="1" x14ac:dyDescent="0.25">
      <c r="A1" t="s">
        <v>86</v>
      </c>
      <c r="B1" t="s">
        <v>0</v>
      </c>
      <c r="C1" t="s">
        <v>1</v>
      </c>
      <c r="D1" t="s">
        <v>2</v>
      </c>
      <c r="E1" t="s">
        <v>97</v>
      </c>
      <c r="F1" s="4" t="s">
        <v>3</v>
      </c>
      <c r="G1" t="s">
        <v>89</v>
      </c>
      <c r="H1" s="4" t="s">
        <v>87</v>
      </c>
      <c r="I1" s="4" t="s">
        <v>91</v>
      </c>
      <c r="J1" s="4" t="s">
        <v>88</v>
      </c>
      <c r="K1" s="1" t="s">
        <v>92</v>
      </c>
      <c r="L1" t="s">
        <v>93</v>
      </c>
      <c r="M1" t="s">
        <v>94</v>
      </c>
    </row>
    <row r="2" spans="1:13" ht="15.75" customHeight="1" x14ac:dyDescent="0.25">
      <c r="A2" t="s">
        <v>4</v>
      </c>
      <c r="B2" t="s">
        <v>5</v>
      </c>
      <c r="C2" t="s">
        <v>6</v>
      </c>
      <c r="D2" t="s">
        <v>98</v>
      </c>
      <c r="E2" t="s">
        <v>7</v>
      </c>
      <c r="F2" s="4">
        <v>114200</v>
      </c>
      <c r="G2" t="s">
        <v>90</v>
      </c>
      <c r="H2" s="4">
        <v>145000</v>
      </c>
      <c r="I2" s="4">
        <f>(H2+J2)/2</f>
        <v>157000</v>
      </c>
      <c r="J2" s="4">
        <v>169000</v>
      </c>
      <c r="K2" s="2">
        <f>(Tabla1[[#This Row],[Idealista MIN]]-Tabla1[[#This Row],[Precio Ask]])/Tabla1[[#This Row],[Precio Ask]]</f>
        <v>0.26970227670753066</v>
      </c>
      <c r="L2" s="2">
        <f>(Tabla1[[#This Row],[Idealista Media]]-Tabla1[[#This Row],[Precio Ask]])/Tabla1[[#This Row],[Precio Ask]]</f>
        <v>0.37478108581436076</v>
      </c>
      <c r="M2" s="2">
        <f>(Tabla1[[#This Row],[Idealista MAX]]-Tabla1[[#This Row],[Precio Ask]])/Tabla1[[#This Row],[Precio Ask]]</f>
        <v>0.47985989492119091</v>
      </c>
    </row>
    <row r="3" spans="1:13" ht="15.75" customHeight="1" x14ac:dyDescent="0.25">
      <c r="A3" t="s">
        <v>4</v>
      </c>
      <c r="B3" t="s">
        <v>5</v>
      </c>
      <c r="C3" t="s">
        <v>6</v>
      </c>
      <c r="D3" t="s">
        <v>99</v>
      </c>
      <c r="E3" t="s">
        <v>8</v>
      </c>
      <c r="F3" s="4">
        <v>91000</v>
      </c>
      <c r="G3" t="s">
        <v>90</v>
      </c>
      <c r="H3" s="4">
        <v>122000</v>
      </c>
      <c r="I3" s="4">
        <f>(H3+J3)/2</f>
        <v>132000</v>
      </c>
      <c r="J3" s="4">
        <v>142000</v>
      </c>
      <c r="K3" s="2">
        <f>(Tabla1[[#This Row],[Idealista MIN]]-Tabla1[[#This Row],[Precio Ask]])/Tabla1[[#This Row],[Precio Ask]]</f>
        <v>0.34065934065934067</v>
      </c>
      <c r="L3" s="2">
        <f>(Tabla1[[#This Row],[Idealista Media]]-Tabla1[[#This Row],[Precio Ask]])/Tabla1[[#This Row],[Precio Ask]]</f>
        <v>0.45054945054945056</v>
      </c>
      <c r="M3" s="2">
        <f>(Tabla1[[#This Row],[Idealista MAX]]-Tabla1[[#This Row],[Precio Ask]])/Tabla1[[#This Row],[Precio Ask]]</f>
        <v>0.56043956043956045</v>
      </c>
    </row>
    <row r="4" spans="1:13" ht="15.75" customHeight="1" x14ac:dyDescent="0.25">
      <c r="A4" t="s">
        <v>4</v>
      </c>
      <c r="B4" t="s">
        <v>5</v>
      </c>
      <c r="C4" t="s">
        <v>6</v>
      </c>
      <c r="D4" t="s">
        <v>6</v>
      </c>
      <c r="E4" t="s">
        <v>9</v>
      </c>
      <c r="F4" s="4">
        <v>108300</v>
      </c>
      <c r="G4" t="s">
        <v>90</v>
      </c>
      <c r="H4" s="4">
        <v>133000</v>
      </c>
      <c r="I4" s="4">
        <f>(H4+J4)/2</f>
        <v>143500</v>
      </c>
      <c r="J4" s="4">
        <v>154000</v>
      </c>
      <c r="K4" s="2">
        <f>(Tabla1[[#This Row],[Idealista MIN]]-Tabla1[[#This Row],[Precio Ask]])/Tabla1[[#This Row],[Precio Ask]]</f>
        <v>0.22807017543859648</v>
      </c>
      <c r="L4" s="2">
        <f>(Tabla1[[#This Row],[Idealista Media]]-Tabla1[[#This Row],[Precio Ask]])/Tabla1[[#This Row],[Precio Ask]]</f>
        <v>0.32502308402585411</v>
      </c>
      <c r="M4" s="2">
        <f>(Tabla1[[#This Row],[Idealista MAX]]-Tabla1[[#This Row],[Precio Ask]])/Tabla1[[#This Row],[Precio Ask]]</f>
        <v>0.42197599261311175</v>
      </c>
    </row>
    <row r="5" spans="1:13" ht="15.75" customHeight="1" x14ac:dyDescent="0.25">
      <c r="A5" t="s">
        <v>4</v>
      </c>
      <c r="B5" t="s">
        <v>5</v>
      </c>
      <c r="C5" t="s">
        <v>6</v>
      </c>
      <c r="D5" t="s">
        <v>100</v>
      </c>
      <c r="E5" t="s">
        <v>10</v>
      </c>
      <c r="F5" s="4">
        <v>133500</v>
      </c>
      <c r="G5" t="s">
        <v>90</v>
      </c>
      <c r="H5" s="4">
        <v>138000</v>
      </c>
      <c r="I5" s="4">
        <f>(H5+J5)/2</f>
        <v>154500</v>
      </c>
      <c r="J5" s="4">
        <v>171000</v>
      </c>
      <c r="K5" s="2">
        <f>(Tabla1[[#This Row],[Idealista MIN]]-Tabla1[[#This Row],[Precio Ask]])/Tabla1[[#This Row],[Precio Ask]]</f>
        <v>3.3707865168539325E-2</v>
      </c>
      <c r="L5" s="2">
        <f>(Tabla1[[#This Row],[Idealista Media]]-Tabla1[[#This Row],[Precio Ask]])/Tabla1[[#This Row],[Precio Ask]]</f>
        <v>0.15730337078651685</v>
      </c>
      <c r="M5" s="2">
        <f>(Tabla1[[#This Row],[Idealista MAX]]-Tabla1[[#This Row],[Precio Ask]])/Tabla1[[#This Row],[Precio Ask]]</f>
        <v>0.2808988764044944</v>
      </c>
    </row>
    <row r="6" spans="1:13" ht="15.75" customHeight="1" x14ac:dyDescent="0.25">
      <c r="A6" t="s">
        <v>4</v>
      </c>
      <c r="B6" t="s">
        <v>5</v>
      </c>
      <c r="C6" t="s">
        <v>6</v>
      </c>
      <c r="D6" t="s">
        <v>101</v>
      </c>
      <c r="E6" t="s">
        <v>11</v>
      </c>
      <c r="F6" s="4">
        <v>89900</v>
      </c>
      <c r="G6" t="s">
        <v>90</v>
      </c>
      <c r="H6" s="4">
        <v>142000</v>
      </c>
      <c r="I6" s="4">
        <f>(H6+J6)/2</f>
        <v>154000</v>
      </c>
      <c r="J6" s="4">
        <v>166000</v>
      </c>
      <c r="K6" s="2">
        <f>(Tabla1[[#This Row],[Idealista MIN]]-Tabla1[[#This Row],[Precio Ask]])/Tabla1[[#This Row],[Precio Ask]]</f>
        <v>0.57953281423804226</v>
      </c>
      <c r="L6" s="2">
        <f>(Tabla1[[#This Row],[Idealista Media]]-Tabla1[[#This Row],[Precio Ask]])/Tabla1[[#This Row],[Precio Ask]]</f>
        <v>0.7130144605116796</v>
      </c>
      <c r="M6" s="2">
        <f>(Tabla1[[#This Row],[Idealista MAX]]-Tabla1[[#This Row],[Precio Ask]])/Tabla1[[#This Row],[Precio Ask]]</f>
        <v>0.84649610678531706</v>
      </c>
    </row>
    <row r="7" spans="1:13" ht="15.75" customHeight="1" x14ac:dyDescent="0.25">
      <c r="A7" t="s">
        <v>4</v>
      </c>
      <c r="B7" t="s">
        <v>5</v>
      </c>
      <c r="C7" t="s">
        <v>6</v>
      </c>
      <c r="D7" t="s">
        <v>102</v>
      </c>
      <c r="E7" t="s">
        <v>12</v>
      </c>
      <c r="F7" s="4">
        <v>111100</v>
      </c>
      <c r="G7" t="s">
        <v>90</v>
      </c>
      <c r="H7" s="4">
        <v>168000</v>
      </c>
      <c r="I7" s="4">
        <f>(H7+J7)/2</f>
        <v>181000</v>
      </c>
      <c r="J7" s="4">
        <v>194000</v>
      </c>
      <c r="K7" s="2">
        <f>(Tabla1[[#This Row],[Idealista MIN]]-Tabla1[[#This Row],[Precio Ask]])/Tabla1[[#This Row],[Precio Ask]]</f>
        <v>0.51215121512151218</v>
      </c>
      <c r="L7" s="2">
        <f>(Tabla1[[#This Row],[Idealista Media]]-Tabla1[[#This Row],[Precio Ask]])/Tabla1[[#This Row],[Precio Ask]]</f>
        <v>0.62916291629162913</v>
      </c>
      <c r="M7" s="2">
        <f>(Tabla1[[#This Row],[Idealista MAX]]-Tabla1[[#This Row],[Precio Ask]])/Tabla1[[#This Row],[Precio Ask]]</f>
        <v>0.74617461746174618</v>
      </c>
    </row>
    <row r="8" spans="1:13" ht="15.75" customHeight="1" x14ac:dyDescent="0.25">
      <c r="A8" t="s">
        <v>4</v>
      </c>
      <c r="B8" t="s">
        <v>5</v>
      </c>
      <c r="C8" t="s">
        <v>6</v>
      </c>
      <c r="D8" t="s">
        <v>6</v>
      </c>
      <c r="E8" t="s">
        <v>13</v>
      </c>
      <c r="F8" s="4">
        <v>138000</v>
      </c>
      <c r="G8" t="s">
        <v>90</v>
      </c>
      <c r="H8" s="4">
        <v>198000</v>
      </c>
      <c r="I8" s="4">
        <f>(H8+J8)/2</f>
        <v>164000</v>
      </c>
      <c r="J8" s="4">
        <v>130000</v>
      </c>
      <c r="K8" s="2">
        <f>(Tabla1[[#This Row],[Idealista MIN]]-Tabla1[[#This Row],[Precio Ask]])/Tabla1[[#This Row],[Precio Ask]]</f>
        <v>0.43478260869565216</v>
      </c>
      <c r="L8" s="2">
        <f>(Tabla1[[#This Row],[Idealista Media]]-Tabla1[[#This Row],[Precio Ask]])/Tabla1[[#This Row],[Precio Ask]]</f>
        <v>0.18840579710144928</v>
      </c>
      <c r="M8" s="2">
        <f>(Tabla1[[#This Row],[Idealista MAX]]-Tabla1[[#This Row],[Precio Ask]])/Tabla1[[#This Row],[Precio Ask]]</f>
        <v>-5.7971014492753624E-2</v>
      </c>
    </row>
    <row r="9" spans="1:13" ht="15.75" customHeight="1" x14ac:dyDescent="0.25">
      <c r="A9" t="s">
        <v>4</v>
      </c>
      <c r="B9" t="s">
        <v>5</v>
      </c>
      <c r="C9" t="s">
        <v>6</v>
      </c>
      <c r="D9" t="s">
        <v>6</v>
      </c>
      <c r="E9" t="s">
        <v>14</v>
      </c>
      <c r="F9" s="4">
        <v>128600</v>
      </c>
      <c r="G9" t="s">
        <v>90</v>
      </c>
      <c r="H9" s="4">
        <v>151000</v>
      </c>
      <c r="I9" s="4">
        <f>(H9+J9)/2</f>
        <v>163500</v>
      </c>
      <c r="J9" s="4">
        <v>176000</v>
      </c>
      <c r="K9" s="2">
        <f>(Tabla1[[#This Row],[Idealista MIN]]-Tabla1[[#This Row],[Precio Ask]])/Tabla1[[#This Row],[Precio Ask]]</f>
        <v>0.17418351477449456</v>
      </c>
      <c r="L9" s="2">
        <f>(Tabla1[[#This Row],[Idealista Media]]-Tabla1[[#This Row],[Precio Ask]])/Tabla1[[#This Row],[Precio Ask]]</f>
        <v>0.2713841368584759</v>
      </c>
      <c r="M9" s="2">
        <f>(Tabla1[[#This Row],[Idealista MAX]]-Tabla1[[#This Row],[Precio Ask]])/Tabla1[[#This Row],[Precio Ask]]</f>
        <v>0.36858475894245724</v>
      </c>
    </row>
    <row r="10" spans="1:13" ht="15.75" customHeight="1" x14ac:dyDescent="0.25">
      <c r="A10" t="s">
        <v>4</v>
      </c>
      <c r="B10" t="s">
        <v>5</v>
      </c>
      <c r="C10" t="s">
        <v>6</v>
      </c>
      <c r="D10" t="s">
        <v>103</v>
      </c>
      <c r="E10" t="s">
        <v>15</v>
      </c>
      <c r="F10" s="4">
        <v>138900</v>
      </c>
      <c r="G10" t="s">
        <v>90</v>
      </c>
      <c r="H10" s="4">
        <v>171000</v>
      </c>
      <c r="I10" s="4">
        <f>(H10+J10)/2</f>
        <v>186500</v>
      </c>
      <c r="J10" s="4">
        <v>202000</v>
      </c>
      <c r="K10" s="2">
        <f>(Tabla1[[#This Row],[Idealista MIN]]-Tabla1[[#This Row],[Precio Ask]])/Tabla1[[#This Row],[Precio Ask]]</f>
        <v>0.23110151187904968</v>
      </c>
      <c r="L10" s="2">
        <f>(Tabla1[[#This Row],[Idealista Media]]-Tabla1[[#This Row],[Precio Ask]])/Tabla1[[#This Row],[Precio Ask]]</f>
        <v>0.34269258459323254</v>
      </c>
      <c r="M10" s="2">
        <f>(Tabla1[[#This Row],[Idealista MAX]]-Tabla1[[#This Row],[Precio Ask]])/Tabla1[[#This Row],[Precio Ask]]</f>
        <v>0.45428365730741543</v>
      </c>
    </row>
    <row r="11" spans="1:13" ht="15.75" customHeight="1" x14ac:dyDescent="0.25">
      <c r="A11" t="s">
        <v>4</v>
      </c>
      <c r="B11" t="s">
        <v>5</v>
      </c>
      <c r="C11" t="s">
        <v>6</v>
      </c>
      <c r="D11" t="s">
        <v>6</v>
      </c>
      <c r="E11" t="s">
        <v>16</v>
      </c>
      <c r="F11" s="4">
        <v>146600</v>
      </c>
      <c r="G11" t="s">
        <v>90</v>
      </c>
      <c r="H11" s="4">
        <v>244000</v>
      </c>
      <c r="I11" s="4">
        <f>(H11+J11)/2</f>
        <v>263500</v>
      </c>
      <c r="J11" s="4">
        <v>283000</v>
      </c>
      <c r="K11" s="2">
        <f>(Tabla1[[#This Row],[Idealista MIN]]-Tabla1[[#This Row],[Precio Ask]])/Tabla1[[#This Row],[Precio Ask]]</f>
        <v>0.66439290586630284</v>
      </c>
      <c r="L11" s="2">
        <f>(Tabla1[[#This Row],[Idealista Media]]-Tabla1[[#This Row],[Precio Ask]])/Tabla1[[#This Row],[Precio Ask]]</f>
        <v>0.79740791268758526</v>
      </c>
      <c r="M11" s="2">
        <f>(Tabla1[[#This Row],[Idealista MAX]]-Tabla1[[#This Row],[Precio Ask]])/Tabla1[[#This Row],[Precio Ask]]</f>
        <v>0.93042291950886769</v>
      </c>
    </row>
    <row r="12" spans="1:13" ht="15.75" customHeight="1" x14ac:dyDescent="0.25">
      <c r="A12" t="s">
        <v>4</v>
      </c>
      <c r="B12" t="s">
        <v>5</v>
      </c>
      <c r="C12" t="s">
        <v>6</v>
      </c>
      <c r="D12" t="s">
        <v>6</v>
      </c>
      <c r="E12" t="s">
        <v>17</v>
      </c>
      <c r="F12" s="4">
        <v>96700</v>
      </c>
      <c r="G12" t="s">
        <v>90</v>
      </c>
      <c r="H12" s="4">
        <v>121000</v>
      </c>
      <c r="I12" s="4">
        <f>(H12+J12)/2</f>
        <v>131000</v>
      </c>
      <c r="J12" s="4">
        <v>141000</v>
      </c>
      <c r="K12" s="2">
        <f>(Tabla1[[#This Row],[Idealista MIN]]-Tabla1[[#This Row],[Precio Ask]])/Tabla1[[#This Row],[Precio Ask]]</f>
        <v>0.25129265770423992</v>
      </c>
      <c r="L12" s="2">
        <f>(Tabla1[[#This Row],[Idealista Media]]-Tabla1[[#This Row],[Precio Ask]])/Tabla1[[#This Row],[Precio Ask]]</f>
        <v>0.35470527404343327</v>
      </c>
      <c r="M12" s="2">
        <f>(Tabla1[[#This Row],[Idealista MAX]]-Tabla1[[#This Row],[Precio Ask]])/Tabla1[[#This Row],[Precio Ask]]</f>
        <v>0.45811789038262668</v>
      </c>
    </row>
    <row r="13" spans="1:13" ht="15.75" customHeight="1" x14ac:dyDescent="0.25">
      <c r="A13" t="s">
        <v>4</v>
      </c>
      <c r="B13" t="s">
        <v>5</v>
      </c>
      <c r="C13" t="s">
        <v>6</v>
      </c>
      <c r="D13" t="s">
        <v>6</v>
      </c>
      <c r="E13" t="s">
        <v>18</v>
      </c>
      <c r="F13" s="4">
        <v>149500</v>
      </c>
      <c r="G13" t="s">
        <v>90</v>
      </c>
      <c r="H13" s="4">
        <v>206000</v>
      </c>
      <c r="I13" s="4">
        <f>(H13+J13)/2</f>
        <v>222500</v>
      </c>
      <c r="J13" s="4">
        <v>239000</v>
      </c>
      <c r="K13" s="2">
        <f>(Tabla1[[#This Row],[Idealista MIN]]-Tabla1[[#This Row],[Precio Ask]])/Tabla1[[#This Row],[Precio Ask]]</f>
        <v>0.3779264214046823</v>
      </c>
      <c r="L13" s="2">
        <f>(Tabla1[[#This Row],[Idealista Media]]-Tabla1[[#This Row],[Precio Ask]])/Tabla1[[#This Row],[Precio Ask]]</f>
        <v>0.48829431438127091</v>
      </c>
      <c r="M13" s="2">
        <f>(Tabla1[[#This Row],[Idealista MAX]]-Tabla1[[#This Row],[Precio Ask]])/Tabla1[[#This Row],[Precio Ask]]</f>
        <v>0.59866220735785958</v>
      </c>
    </row>
    <row r="14" spans="1:13" ht="15.75" customHeight="1" x14ac:dyDescent="0.25">
      <c r="A14" t="s">
        <v>4</v>
      </c>
      <c r="B14" t="s">
        <v>5</v>
      </c>
      <c r="C14" t="s">
        <v>6</v>
      </c>
      <c r="D14" t="s">
        <v>6</v>
      </c>
      <c r="E14" t="s">
        <v>19</v>
      </c>
      <c r="F14" s="4">
        <v>125200</v>
      </c>
      <c r="G14" t="s">
        <v>90</v>
      </c>
      <c r="H14" s="4">
        <v>158000</v>
      </c>
      <c r="I14" s="4">
        <f>(H14+J14)/2</f>
        <v>170500</v>
      </c>
      <c r="J14" s="4">
        <v>183000</v>
      </c>
      <c r="K14" s="2">
        <f>(Tabla1[[#This Row],[Idealista MIN]]-Tabla1[[#This Row],[Precio Ask]])/Tabla1[[#This Row],[Precio Ask]]</f>
        <v>0.26198083067092653</v>
      </c>
      <c r="L14" s="2">
        <f>(Tabla1[[#This Row],[Idealista Media]]-Tabla1[[#This Row],[Precio Ask]])/Tabla1[[#This Row],[Precio Ask]]</f>
        <v>0.36182108626198084</v>
      </c>
      <c r="M14" s="2">
        <f>(Tabla1[[#This Row],[Idealista MAX]]-Tabla1[[#This Row],[Precio Ask]])/Tabla1[[#This Row],[Precio Ask]]</f>
        <v>0.46166134185303515</v>
      </c>
    </row>
    <row r="15" spans="1:13" ht="15.75" customHeight="1" x14ac:dyDescent="0.25">
      <c r="A15" t="s">
        <v>4</v>
      </c>
      <c r="B15" t="s">
        <v>20</v>
      </c>
      <c r="C15" t="s">
        <v>21</v>
      </c>
      <c r="D15" t="s">
        <v>104</v>
      </c>
      <c r="E15" t="s">
        <v>22</v>
      </c>
      <c r="F15" s="4">
        <v>70500</v>
      </c>
      <c r="G15" t="s">
        <v>90</v>
      </c>
      <c r="H15" s="4">
        <v>163000</v>
      </c>
      <c r="I15" s="4">
        <f>(H15+J15)/2</f>
        <v>177000</v>
      </c>
      <c r="J15" s="4">
        <v>191000</v>
      </c>
      <c r="K15" s="2">
        <f>(Tabla1[[#This Row],[Idealista MIN]]-Tabla1[[#This Row],[Precio Ask]])/Tabla1[[#This Row],[Precio Ask]]</f>
        <v>1.3120567375886525</v>
      </c>
      <c r="L15" s="2">
        <f>(Tabla1[[#This Row],[Idealista Media]]-Tabla1[[#This Row],[Precio Ask]])/Tabla1[[#This Row],[Precio Ask]]</f>
        <v>1.5106382978723405</v>
      </c>
      <c r="M15" s="2">
        <f>(Tabla1[[#This Row],[Idealista MAX]]-Tabla1[[#This Row],[Precio Ask]])/Tabla1[[#This Row],[Precio Ask]]</f>
        <v>1.7092198581560283</v>
      </c>
    </row>
    <row r="16" spans="1:13" ht="15.75" customHeight="1" x14ac:dyDescent="0.25">
      <c r="A16" t="s">
        <v>4</v>
      </c>
      <c r="B16" t="s">
        <v>20</v>
      </c>
      <c r="C16" t="s">
        <v>21</v>
      </c>
      <c r="D16" t="s">
        <v>104</v>
      </c>
      <c r="E16" t="s">
        <v>23</v>
      </c>
      <c r="F16" s="4">
        <v>90300</v>
      </c>
      <c r="G16" t="s">
        <v>90</v>
      </c>
      <c r="H16" s="4">
        <v>179000</v>
      </c>
      <c r="I16" s="4">
        <f>(H16+J16)/2</f>
        <v>194500</v>
      </c>
      <c r="J16" s="4">
        <v>210000</v>
      </c>
      <c r="K16" s="2">
        <f>(Tabla1[[#This Row],[Idealista MIN]]-Tabla1[[#This Row],[Precio Ask]])/Tabla1[[#This Row],[Precio Ask]]</f>
        <v>0.98228128460686603</v>
      </c>
      <c r="L16" s="2">
        <f>(Tabla1[[#This Row],[Idealista Media]]-Tabla1[[#This Row],[Precio Ask]])/Tabla1[[#This Row],[Precio Ask]]</f>
        <v>1.1539313399778517</v>
      </c>
      <c r="M16" s="2">
        <f>(Tabla1[[#This Row],[Idealista MAX]]-Tabla1[[#This Row],[Precio Ask]])/Tabla1[[#This Row],[Precio Ask]]</f>
        <v>1.3255813953488371</v>
      </c>
    </row>
    <row r="17" spans="1:13" ht="15.75" customHeight="1" x14ac:dyDescent="0.25">
      <c r="A17" t="s">
        <v>4</v>
      </c>
      <c r="B17" t="s">
        <v>20</v>
      </c>
      <c r="C17" t="s">
        <v>21</v>
      </c>
      <c r="D17" t="s">
        <v>104</v>
      </c>
      <c r="E17" t="s">
        <v>24</v>
      </c>
      <c r="F17" s="4">
        <v>70500</v>
      </c>
      <c r="G17" t="s">
        <v>90</v>
      </c>
      <c r="H17" s="4">
        <v>165000</v>
      </c>
      <c r="I17" s="4">
        <f>(H17+J17)/2</f>
        <v>179000</v>
      </c>
      <c r="J17" s="4">
        <v>193000</v>
      </c>
      <c r="K17" s="2">
        <f>(Tabla1[[#This Row],[Idealista MIN]]-Tabla1[[#This Row],[Precio Ask]])/Tabla1[[#This Row],[Precio Ask]]</f>
        <v>1.3404255319148937</v>
      </c>
      <c r="L17" s="2">
        <f>(Tabla1[[#This Row],[Idealista Media]]-Tabla1[[#This Row],[Precio Ask]])/Tabla1[[#This Row],[Precio Ask]]</f>
        <v>1.5390070921985815</v>
      </c>
      <c r="M17" s="2">
        <f>(Tabla1[[#This Row],[Idealista MAX]]-Tabla1[[#This Row],[Precio Ask]])/Tabla1[[#This Row],[Precio Ask]]</f>
        <v>1.7375886524822695</v>
      </c>
    </row>
    <row r="18" spans="1:13" ht="15.75" customHeight="1" x14ac:dyDescent="0.25">
      <c r="A18" t="s">
        <v>4</v>
      </c>
      <c r="B18" t="s">
        <v>20</v>
      </c>
      <c r="C18" t="s">
        <v>21</v>
      </c>
      <c r="D18" t="s">
        <v>105</v>
      </c>
      <c r="E18" t="s">
        <v>25</v>
      </c>
      <c r="F18" s="4">
        <v>77500</v>
      </c>
      <c r="G18" t="s">
        <v>90</v>
      </c>
      <c r="H18" s="4">
        <v>137000</v>
      </c>
      <c r="I18" s="4">
        <f>(H18+J18)/2</f>
        <v>151000</v>
      </c>
      <c r="J18" s="4">
        <v>165000</v>
      </c>
      <c r="K18" s="2">
        <f>(Tabla1[[#This Row],[Idealista MIN]]-Tabla1[[#This Row],[Precio Ask]])/Tabla1[[#This Row],[Precio Ask]]</f>
        <v>0.76774193548387093</v>
      </c>
      <c r="L18" s="2">
        <f>(Tabla1[[#This Row],[Idealista Media]]-Tabla1[[#This Row],[Precio Ask]])/Tabla1[[#This Row],[Precio Ask]]</f>
        <v>0.94838709677419353</v>
      </c>
      <c r="M18" s="2">
        <f>(Tabla1[[#This Row],[Idealista MAX]]-Tabla1[[#This Row],[Precio Ask]])/Tabla1[[#This Row],[Precio Ask]]</f>
        <v>1.1290322580645162</v>
      </c>
    </row>
    <row r="19" spans="1:13" ht="15.75" customHeight="1" x14ac:dyDescent="0.25">
      <c r="A19" t="s">
        <v>4</v>
      </c>
      <c r="B19" t="s">
        <v>20</v>
      </c>
      <c r="C19" t="s">
        <v>21</v>
      </c>
      <c r="D19" t="s">
        <v>104</v>
      </c>
      <c r="E19" t="s">
        <v>26</v>
      </c>
      <c r="F19" s="4">
        <v>115300</v>
      </c>
      <c r="G19" t="s">
        <v>90</v>
      </c>
      <c r="H19" s="4">
        <v>253000</v>
      </c>
      <c r="I19" s="4">
        <f>(H19+J19)/2</f>
        <v>281000</v>
      </c>
      <c r="J19" s="4">
        <v>309000</v>
      </c>
      <c r="K19" s="2">
        <f>(Tabla1[[#This Row],[Idealista MIN]]-Tabla1[[#This Row],[Precio Ask]])/Tabla1[[#This Row],[Precio Ask]]</f>
        <v>1.1942758022549871</v>
      </c>
      <c r="L19" s="2">
        <f>(Tabla1[[#This Row],[Idealista Media]]-Tabla1[[#This Row],[Precio Ask]])/Tabla1[[#This Row],[Precio Ask]]</f>
        <v>1.4371205550737207</v>
      </c>
      <c r="M19" s="2">
        <f>(Tabla1[[#This Row],[Idealista MAX]]-Tabla1[[#This Row],[Precio Ask]])/Tabla1[[#This Row],[Precio Ask]]</f>
        <v>1.6799653078924546</v>
      </c>
    </row>
    <row r="20" spans="1:13" ht="15.75" customHeight="1" x14ac:dyDescent="0.25">
      <c r="A20" t="s">
        <v>4</v>
      </c>
      <c r="B20" t="s">
        <v>20</v>
      </c>
      <c r="C20" t="s">
        <v>21</v>
      </c>
      <c r="D20" t="s">
        <v>104</v>
      </c>
      <c r="E20" t="s">
        <v>27</v>
      </c>
      <c r="F20" s="4">
        <v>120700</v>
      </c>
      <c r="G20" t="s">
        <v>90</v>
      </c>
      <c r="H20" s="4">
        <v>165000</v>
      </c>
      <c r="I20" s="4">
        <f>(H20+J20)/2</f>
        <v>179000</v>
      </c>
      <c r="J20" s="4">
        <v>193000</v>
      </c>
      <c r="K20" s="2">
        <f>(Tabla1[[#This Row],[Idealista MIN]]-Tabla1[[#This Row],[Precio Ask]])/Tabla1[[#This Row],[Precio Ask]]</f>
        <v>0.36702568351284176</v>
      </c>
      <c r="L20" s="2">
        <f>(Tabla1[[#This Row],[Idealista Media]]-Tabla1[[#This Row],[Precio Ask]])/Tabla1[[#This Row],[Precio Ask]]</f>
        <v>0.48301574150787074</v>
      </c>
      <c r="M20" s="2">
        <f>(Tabla1[[#This Row],[Idealista MAX]]-Tabla1[[#This Row],[Precio Ask]])/Tabla1[[#This Row],[Precio Ask]]</f>
        <v>0.59900579950289978</v>
      </c>
    </row>
    <row r="21" spans="1:13" ht="15.75" customHeight="1" x14ac:dyDescent="0.25">
      <c r="A21" t="s">
        <v>4</v>
      </c>
      <c r="B21" t="s">
        <v>20</v>
      </c>
      <c r="C21" t="s">
        <v>21</v>
      </c>
      <c r="D21" t="s">
        <v>106</v>
      </c>
      <c r="E21" t="s">
        <v>28</v>
      </c>
      <c r="F21" s="4">
        <v>107000</v>
      </c>
      <c r="G21" t="s">
        <v>90</v>
      </c>
      <c r="H21" s="4">
        <v>167000</v>
      </c>
      <c r="I21" s="4">
        <f>(H21+J21)/2</f>
        <v>181500</v>
      </c>
      <c r="J21" s="4">
        <v>196000</v>
      </c>
      <c r="K21" s="2">
        <f>(Tabla1[[#This Row],[Idealista MIN]]-Tabla1[[#This Row],[Precio Ask]])/Tabla1[[#This Row],[Precio Ask]]</f>
        <v>0.56074766355140182</v>
      </c>
      <c r="L21" s="2">
        <f>(Tabla1[[#This Row],[Idealista Media]]-Tabla1[[#This Row],[Precio Ask]])/Tabla1[[#This Row],[Precio Ask]]</f>
        <v>0.69626168224299068</v>
      </c>
      <c r="M21" s="2">
        <f>(Tabla1[[#This Row],[Idealista MAX]]-Tabla1[[#This Row],[Precio Ask]])/Tabla1[[#This Row],[Precio Ask]]</f>
        <v>0.83177570093457942</v>
      </c>
    </row>
    <row r="22" spans="1:13" ht="15.75" customHeight="1" x14ac:dyDescent="0.25">
      <c r="A22" t="s">
        <v>4</v>
      </c>
      <c r="B22" t="s">
        <v>20</v>
      </c>
      <c r="C22" t="s">
        <v>21</v>
      </c>
      <c r="D22" t="s">
        <v>106</v>
      </c>
      <c r="E22" t="s">
        <v>29</v>
      </c>
      <c r="F22" s="4">
        <v>147300</v>
      </c>
      <c r="G22" t="s">
        <v>90</v>
      </c>
      <c r="H22" s="4">
        <v>252000</v>
      </c>
      <c r="I22" s="4">
        <f>(H22+J22)/2</f>
        <v>278000</v>
      </c>
      <c r="J22" s="4">
        <v>304000</v>
      </c>
      <c r="K22" s="2">
        <f>(Tabla1[[#This Row],[Idealista MIN]]-Tabla1[[#This Row],[Precio Ask]])/Tabla1[[#This Row],[Precio Ask]]</f>
        <v>0.71079429735234212</v>
      </c>
      <c r="L22" s="2">
        <f>(Tabla1[[#This Row],[Idealista Media]]-Tabla1[[#This Row],[Precio Ask]])/Tabla1[[#This Row],[Precio Ask]]</f>
        <v>0.88730482009504408</v>
      </c>
      <c r="M22" s="2">
        <f>(Tabla1[[#This Row],[Idealista MAX]]-Tabla1[[#This Row],[Precio Ask]])/Tabla1[[#This Row],[Precio Ask]]</f>
        <v>1.0638153428377461</v>
      </c>
    </row>
    <row r="23" spans="1:13" ht="15.75" customHeight="1" x14ac:dyDescent="0.25">
      <c r="A23" t="s">
        <v>4</v>
      </c>
      <c r="B23" t="s">
        <v>20</v>
      </c>
      <c r="C23" t="s">
        <v>21</v>
      </c>
      <c r="D23" t="s">
        <v>104</v>
      </c>
      <c r="E23" t="s">
        <v>30</v>
      </c>
      <c r="F23" s="4">
        <v>149900</v>
      </c>
      <c r="G23" t="s">
        <v>90</v>
      </c>
      <c r="H23" s="4">
        <v>239000</v>
      </c>
      <c r="I23" s="4">
        <f>(H23+J23)/2</f>
        <v>257500</v>
      </c>
      <c r="J23" s="4">
        <v>276000</v>
      </c>
      <c r="K23" s="2">
        <f>(Tabla1[[#This Row],[Idealista MIN]]-Tabla1[[#This Row],[Precio Ask]])/Tabla1[[#This Row],[Precio Ask]]</f>
        <v>0.59439626417611746</v>
      </c>
      <c r="L23" s="2">
        <f>(Tabla1[[#This Row],[Idealista Media]]-Tabla1[[#This Row],[Precio Ask]])/Tabla1[[#This Row],[Precio Ask]]</f>
        <v>0.7178118745830554</v>
      </c>
      <c r="M23" s="2">
        <f>(Tabla1[[#This Row],[Idealista MAX]]-Tabla1[[#This Row],[Precio Ask]])/Tabla1[[#This Row],[Precio Ask]]</f>
        <v>0.84122748498999333</v>
      </c>
    </row>
    <row r="24" spans="1:13" ht="15.75" customHeight="1" x14ac:dyDescent="0.25">
      <c r="A24" t="s">
        <v>4</v>
      </c>
      <c r="B24" t="s">
        <v>20</v>
      </c>
      <c r="C24" t="s">
        <v>21</v>
      </c>
      <c r="D24" t="s">
        <v>107</v>
      </c>
      <c r="E24" t="s">
        <v>31</v>
      </c>
      <c r="F24" s="4">
        <v>96700</v>
      </c>
      <c r="G24" t="s">
        <v>90</v>
      </c>
      <c r="H24" s="4">
        <v>156000</v>
      </c>
      <c r="I24" s="4">
        <f>(H24+J24)/2</f>
        <v>170500</v>
      </c>
      <c r="J24" s="4">
        <v>185000</v>
      </c>
      <c r="K24" s="2">
        <f>(Tabla1[[#This Row],[Idealista MIN]]-Tabla1[[#This Row],[Precio Ask]])/Tabla1[[#This Row],[Precio Ask]]</f>
        <v>0.61323681489141679</v>
      </c>
      <c r="L24" s="2">
        <f>(Tabla1[[#This Row],[Idealista Media]]-Tabla1[[#This Row],[Precio Ask]])/Tabla1[[#This Row],[Precio Ask]]</f>
        <v>0.76318510858324717</v>
      </c>
      <c r="M24" s="2">
        <f>(Tabla1[[#This Row],[Idealista MAX]]-Tabla1[[#This Row],[Precio Ask]])/Tabla1[[#This Row],[Precio Ask]]</f>
        <v>0.91313340227507755</v>
      </c>
    </row>
    <row r="25" spans="1:13" ht="15.75" customHeight="1" x14ac:dyDescent="0.25">
      <c r="A25" t="s">
        <v>4</v>
      </c>
      <c r="B25" t="s">
        <v>32</v>
      </c>
      <c r="C25" t="s">
        <v>33</v>
      </c>
      <c r="D25" t="s">
        <v>108</v>
      </c>
      <c r="E25" t="s">
        <v>34</v>
      </c>
      <c r="F25" s="4">
        <v>79400</v>
      </c>
      <c r="G25" t="s">
        <v>90</v>
      </c>
      <c r="H25" s="4">
        <v>173000</v>
      </c>
      <c r="I25" s="4">
        <f>(H25+J25)/2</f>
        <v>189500</v>
      </c>
      <c r="J25" s="4">
        <v>206000</v>
      </c>
      <c r="K25" s="2">
        <f>(Tabla1[[#This Row],[Idealista MIN]]-Tabla1[[#This Row],[Precio Ask]])/Tabla1[[#This Row],[Precio Ask]]</f>
        <v>1.1788413098236776</v>
      </c>
      <c r="L25" s="2">
        <f>(Tabla1[[#This Row],[Idealista Media]]-Tabla1[[#This Row],[Precio Ask]])/Tabla1[[#This Row],[Precio Ask]]</f>
        <v>1.3866498740554156</v>
      </c>
      <c r="M25" s="2">
        <f>(Tabla1[[#This Row],[Idealista MAX]]-Tabla1[[#This Row],[Precio Ask]])/Tabla1[[#This Row],[Precio Ask]]</f>
        <v>1.5944584382871536</v>
      </c>
    </row>
    <row r="26" spans="1:13" ht="15.75" customHeight="1" x14ac:dyDescent="0.25">
      <c r="A26" t="s">
        <v>4</v>
      </c>
      <c r="B26" t="s">
        <v>32</v>
      </c>
      <c r="C26" t="s">
        <v>33</v>
      </c>
      <c r="D26" t="s">
        <v>109</v>
      </c>
      <c r="E26" t="s">
        <v>35</v>
      </c>
      <c r="F26" s="4">
        <v>90700</v>
      </c>
      <c r="G26" t="s">
        <v>90</v>
      </c>
      <c r="H26" s="4">
        <v>175000</v>
      </c>
      <c r="I26" s="4">
        <f>(H26+J26)/2</f>
        <v>190500</v>
      </c>
      <c r="J26" s="4">
        <v>206000</v>
      </c>
      <c r="K26" s="2">
        <f>(Tabla1[[#This Row],[Idealista MIN]]-Tabla1[[#This Row],[Precio Ask]])/Tabla1[[#This Row],[Precio Ask]]</f>
        <v>0.92943770672546855</v>
      </c>
      <c r="L26" s="2">
        <f>(Tabla1[[#This Row],[Idealista Media]]-Tabla1[[#This Row],[Precio Ask]])/Tabla1[[#This Row],[Precio Ask]]</f>
        <v>1.1003307607497244</v>
      </c>
      <c r="M26" s="2">
        <f>(Tabla1[[#This Row],[Idealista MAX]]-Tabla1[[#This Row],[Precio Ask]])/Tabla1[[#This Row],[Precio Ask]]</f>
        <v>1.2712238147739801</v>
      </c>
    </row>
    <row r="27" spans="1:13" ht="15.75" customHeight="1" x14ac:dyDescent="0.25">
      <c r="A27" t="s">
        <v>36</v>
      </c>
      <c r="B27" t="s">
        <v>32</v>
      </c>
      <c r="C27" t="s">
        <v>33</v>
      </c>
      <c r="D27" t="s">
        <v>110</v>
      </c>
      <c r="E27" t="s">
        <v>37</v>
      </c>
      <c r="F27" s="4">
        <v>129600</v>
      </c>
      <c r="G27" t="s">
        <v>90</v>
      </c>
      <c r="H27" s="4">
        <v>197000</v>
      </c>
      <c r="I27" s="4">
        <f>(H27+J27)/2</f>
        <v>221500</v>
      </c>
      <c r="J27" s="4">
        <v>246000</v>
      </c>
      <c r="K27" s="2">
        <f>(Tabla1[[#This Row],[Idealista MIN]]-Tabla1[[#This Row],[Precio Ask]])/Tabla1[[#This Row],[Precio Ask]]</f>
        <v>0.52006172839506171</v>
      </c>
      <c r="L27" s="2">
        <f>(Tabla1[[#This Row],[Idealista Media]]-Tabla1[[#This Row],[Precio Ask]])/Tabla1[[#This Row],[Precio Ask]]</f>
        <v>0.70910493827160492</v>
      </c>
      <c r="M27" s="2">
        <f>(Tabla1[[#This Row],[Idealista MAX]]-Tabla1[[#This Row],[Precio Ask]])/Tabla1[[#This Row],[Precio Ask]]</f>
        <v>0.89814814814814814</v>
      </c>
    </row>
    <row r="28" spans="1:13" ht="15.75" customHeight="1" x14ac:dyDescent="0.25">
      <c r="A28" t="s">
        <v>4</v>
      </c>
      <c r="B28" t="s">
        <v>32</v>
      </c>
      <c r="C28" t="s">
        <v>33</v>
      </c>
      <c r="D28" t="s">
        <v>111</v>
      </c>
      <c r="E28" t="s">
        <v>38</v>
      </c>
      <c r="F28" s="4">
        <v>76000</v>
      </c>
      <c r="G28" t="s">
        <v>90</v>
      </c>
      <c r="H28" s="4">
        <v>65000</v>
      </c>
      <c r="I28" s="4">
        <f>(H28+J28)/2</f>
        <v>71500</v>
      </c>
      <c r="J28" s="4">
        <v>78000</v>
      </c>
      <c r="K28" s="2">
        <f>(Tabla1[[#This Row],[Idealista MIN]]-Tabla1[[#This Row],[Precio Ask]])/Tabla1[[#This Row],[Precio Ask]]</f>
        <v>-0.14473684210526316</v>
      </c>
      <c r="L28" s="2">
        <f>(Tabla1[[#This Row],[Idealista Media]]-Tabla1[[#This Row],[Precio Ask]])/Tabla1[[#This Row],[Precio Ask]]</f>
        <v>-5.921052631578947E-2</v>
      </c>
      <c r="M28" s="2">
        <f>(Tabla1[[#This Row],[Idealista MAX]]-Tabla1[[#This Row],[Precio Ask]])/Tabla1[[#This Row],[Precio Ask]]</f>
        <v>2.6315789473684209E-2</v>
      </c>
    </row>
    <row r="29" spans="1:13" ht="15.75" customHeight="1" x14ac:dyDescent="0.25">
      <c r="A29" t="s">
        <v>4</v>
      </c>
      <c r="B29" t="s">
        <v>32</v>
      </c>
      <c r="C29" t="s">
        <v>33</v>
      </c>
      <c r="D29" t="s">
        <v>112</v>
      </c>
      <c r="E29" t="s">
        <v>39</v>
      </c>
      <c r="F29" s="4">
        <v>76000</v>
      </c>
      <c r="G29" t="s">
        <v>90</v>
      </c>
      <c r="H29" s="4">
        <v>135000</v>
      </c>
      <c r="I29" s="4">
        <f>(H29+J29)/2</f>
        <v>147500</v>
      </c>
      <c r="J29" s="4">
        <v>160000</v>
      </c>
      <c r="K29" s="2">
        <f>(Tabla1[[#This Row],[Idealista MIN]]-Tabla1[[#This Row],[Precio Ask]])/Tabla1[[#This Row],[Precio Ask]]</f>
        <v>0.77631578947368418</v>
      </c>
      <c r="L29" s="2">
        <f>(Tabla1[[#This Row],[Idealista Media]]-Tabla1[[#This Row],[Precio Ask]])/Tabla1[[#This Row],[Precio Ask]]</f>
        <v>0.94078947368421051</v>
      </c>
      <c r="M29" s="2">
        <f>(Tabla1[[#This Row],[Idealista MAX]]-Tabla1[[#This Row],[Precio Ask]])/Tabla1[[#This Row],[Precio Ask]]</f>
        <v>1.1052631578947369</v>
      </c>
    </row>
    <row r="30" spans="1:13" ht="15.75" customHeight="1" x14ac:dyDescent="0.25">
      <c r="A30" t="s">
        <v>4</v>
      </c>
      <c r="B30" t="s">
        <v>32</v>
      </c>
      <c r="C30" t="s">
        <v>33</v>
      </c>
      <c r="D30" t="s">
        <v>109</v>
      </c>
      <c r="E30" t="s">
        <v>40</v>
      </c>
      <c r="F30" s="4">
        <v>98800</v>
      </c>
      <c r="G30" t="s">
        <v>90</v>
      </c>
      <c r="H30" s="4">
        <v>162000</v>
      </c>
      <c r="I30" s="4">
        <f>(H30+J30)/2</f>
        <v>177500</v>
      </c>
      <c r="J30" s="4">
        <v>193000</v>
      </c>
      <c r="K30" s="2">
        <f>(Tabla1[[#This Row],[Idealista MIN]]-Tabla1[[#This Row],[Precio Ask]])/Tabla1[[#This Row],[Precio Ask]]</f>
        <v>0.63967611336032393</v>
      </c>
      <c r="L30" s="2">
        <f>(Tabla1[[#This Row],[Idealista Media]]-Tabla1[[#This Row],[Precio Ask]])/Tabla1[[#This Row],[Precio Ask]]</f>
        <v>0.79655870445344135</v>
      </c>
      <c r="M30" s="2">
        <f>(Tabla1[[#This Row],[Idealista MAX]]-Tabla1[[#This Row],[Precio Ask]])/Tabla1[[#This Row],[Precio Ask]]</f>
        <v>0.95344129554655865</v>
      </c>
    </row>
    <row r="31" spans="1:13" ht="15.75" customHeight="1" x14ac:dyDescent="0.25">
      <c r="A31" t="s">
        <v>4</v>
      </c>
      <c r="B31" t="s">
        <v>32</v>
      </c>
      <c r="C31" t="s">
        <v>33</v>
      </c>
      <c r="D31" t="s">
        <v>111</v>
      </c>
      <c r="E31" t="s">
        <v>41</v>
      </c>
      <c r="F31" s="4">
        <v>85200</v>
      </c>
      <c r="G31" t="s">
        <v>90</v>
      </c>
      <c r="H31" s="4">
        <v>72000</v>
      </c>
      <c r="I31" s="4">
        <f>(H31+J31)/2</f>
        <v>79000</v>
      </c>
      <c r="J31" s="4">
        <v>86000</v>
      </c>
      <c r="K31" s="2">
        <f>(Tabla1[[#This Row],[Idealista MIN]]-Tabla1[[#This Row],[Precio Ask]])/Tabla1[[#This Row],[Precio Ask]]</f>
        <v>-0.15492957746478872</v>
      </c>
      <c r="L31" s="2">
        <f>(Tabla1[[#This Row],[Idealista Media]]-Tabla1[[#This Row],[Precio Ask]])/Tabla1[[#This Row],[Precio Ask]]</f>
        <v>-7.2769953051643188E-2</v>
      </c>
      <c r="M31" s="2">
        <f>(Tabla1[[#This Row],[Idealista MAX]]-Tabla1[[#This Row],[Precio Ask]])/Tabla1[[#This Row],[Precio Ask]]</f>
        <v>9.3896713615023476E-3</v>
      </c>
    </row>
    <row r="32" spans="1:13" ht="15.75" customHeight="1" x14ac:dyDescent="0.25">
      <c r="A32" t="s">
        <v>4</v>
      </c>
      <c r="B32" t="s">
        <v>32</v>
      </c>
      <c r="C32" t="s">
        <v>33</v>
      </c>
      <c r="D32" t="s">
        <v>113</v>
      </c>
      <c r="E32" t="s">
        <v>42</v>
      </c>
      <c r="F32" s="4">
        <v>128600</v>
      </c>
      <c r="G32" t="s">
        <v>90</v>
      </c>
      <c r="H32" s="4">
        <v>200000</v>
      </c>
      <c r="I32" s="4">
        <f>(H32+J32)/2</f>
        <v>223000</v>
      </c>
      <c r="J32" s="4">
        <v>246000</v>
      </c>
      <c r="K32" s="2">
        <f>(Tabla1[[#This Row],[Idealista MIN]]-Tabla1[[#This Row],[Precio Ask]])/Tabla1[[#This Row],[Precio Ask]]</f>
        <v>0.55520995334370138</v>
      </c>
      <c r="L32" s="2">
        <f>(Tabla1[[#This Row],[Idealista Media]]-Tabla1[[#This Row],[Precio Ask]])/Tabla1[[#This Row],[Precio Ask]]</f>
        <v>0.7340590979782271</v>
      </c>
      <c r="M32" s="2">
        <f>(Tabla1[[#This Row],[Idealista MAX]]-Tabla1[[#This Row],[Precio Ask]])/Tabla1[[#This Row],[Precio Ask]]</f>
        <v>0.91290824261275272</v>
      </c>
    </row>
    <row r="33" spans="1:13" ht="15.75" customHeight="1" x14ac:dyDescent="0.25">
      <c r="A33" t="s">
        <v>43</v>
      </c>
      <c r="B33" t="s">
        <v>32</v>
      </c>
      <c r="C33" t="s">
        <v>33</v>
      </c>
      <c r="D33" t="s">
        <v>111</v>
      </c>
      <c r="E33" t="s">
        <v>44</v>
      </c>
      <c r="F33" s="4">
        <v>102300</v>
      </c>
      <c r="G33" t="s">
        <v>90</v>
      </c>
      <c r="H33" s="4">
        <v>111000</v>
      </c>
      <c r="I33" s="4">
        <f>(H33+J33)/2</f>
        <v>122000</v>
      </c>
      <c r="J33" s="4">
        <v>133000</v>
      </c>
      <c r="K33" s="2">
        <f>(Tabla1[[#This Row],[Idealista MIN]]-Tabla1[[#This Row],[Precio Ask]])/Tabla1[[#This Row],[Precio Ask]]</f>
        <v>8.5043988269794715E-2</v>
      </c>
      <c r="L33" s="2">
        <f>(Tabla1[[#This Row],[Idealista Media]]-Tabla1[[#This Row],[Precio Ask]])/Tabla1[[#This Row],[Precio Ask]]</f>
        <v>0.19257086999022482</v>
      </c>
      <c r="M33" s="2">
        <f>(Tabla1[[#This Row],[Idealista MAX]]-Tabla1[[#This Row],[Precio Ask]])/Tabla1[[#This Row],[Precio Ask]]</f>
        <v>0.30009775171065495</v>
      </c>
    </row>
    <row r="34" spans="1:13" ht="15.75" customHeight="1" x14ac:dyDescent="0.25">
      <c r="A34" t="s">
        <v>45</v>
      </c>
      <c r="B34" t="s">
        <v>32</v>
      </c>
      <c r="C34" t="s">
        <v>33</v>
      </c>
      <c r="D34" t="s">
        <v>114</v>
      </c>
      <c r="E34" t="s">
        <v>46</v>
      </c>
      <c r="F34" s="4">
        <v>135000</v>
      </c>
      <c r="G34" t="s">
        <v>90</v>
      </c>
      <c r="H34" s="4">
        <v>227000</v>
      </c>
      <c r="I34" s="4">
        <f>(H34+J34)/2</f>
        <v>255000</v>
      </c>
      <c r="J34" s="4">
        <v>283000</v>
      </c>
      <c r="K34" s="2">
        <f>(Tabla1[[#This Row],[Idealista MIN]]-Tabla1[[#This Row],[Precio Ask]])/Tabla1[[#This Row],[Precio Ask]]</f>
        <v>0.68148148148148147</v>
      </c>
      <c r="L34" s="2">
        <f>(Tabla1[[#This Row],[Idealista Media]]-Tabla1[[#This Row],[Precio Ask]])/Tabla1[[#This Row],[Precio Ask]]</f>
        <v>0.88888888888888884</v>
      </c>
      <c r="M34" s="2">
        <f>(Tabla1[[#This Row],[Idealista MAX]]-Tabla1[[#This Row],[Precio Ask]])/Tabla1[[#This Row],[Precio Ask]]</f>
        <v>1.0962962962962963</v>
      </c>
    </row>
    <row r="35" spans="1:13" ht="15.75" customHeight="1" x14ac:dyDescent="0.25">
      <c r="A35" t="s">
        <v>36</v>
      </c>
      <c r="B35" t="s">
        <v>32</v>
      </c>
      <c r="C35" t="s">
        <v>33</v>
      </c>
      <c r="D35" t="s">
        <v>110</v>
      </c>
      <c r="E35" t="s">
        <v>47</v>
      </c>
      <c r="F35" s="4">
        <v>73000</v>
      </c>
      <c r="G35" t="s">
        <v>90</v>
      </c>
      <c r="H35" s="4">
        <v>104000</v>
      </c>
      <c r="I35" s="4">
        <f>(H35+J35)/2</f>
        <v>116000</v>
      </c>
      <c r="J35" s="4">
        <v>128000</v>
      </c>
      <c r="K35" s="2">
        <f>(Tabla1[[#This Row],[Idealista MIN]]-Tabla1[[#This Row],[Precio Ask]])/Tabla1[[#This Row],[Precio Ask]]</f>
        <v>0.42465753424657532</v>
      </c>
      <c r="L35" s="2">
        <f>(Tabla1[[#This Row],[Idealista Media]]-Tabla1[[#This Row],[Precio Ask]])/Tabla1[[#This Row],[Precio Ask]]</f>
        <v>0.58904109589041098</v>
      </c>
      <c r="M35" s="2">
        <f>(Tabla1[[#This Row],[Idealista MAX]]-Tabla1[[#This Row],[Precio Ask]])/Tabla1[[#This Row],[Precio Ask]]</f>
        <v>0.75342465753424659</v>
      </c>
    </row>
    <row r="36" spans="1:13" ht="15.75" customHeight="1" x14ac:dyDescent="0.25">
      <c r="A36" t="s">
        <v>36</v>
      </c>
      <c r="B36" t="s">
        <v>32</v>
      </c>
      <c r="C36" t="s">
        <v>33</v>
      </c>
      <c r="D36" t="s">
        <v>115</v>
      </c>
      <c r="E36" t="s">
        <v>48</v>
      </c>
      <c r="F36" s="4">
        <v>74200</v>
      </c>
      <c r="G36" t="s">
        <v>90</v>
      </c>
      <c r="H36" s="4">
        <v>148000</v>
      </c>
      <c r="I36" s="4">
        <f>(H36+J36)/2</f>
        <v>166500</v>
      </c>
      <c r="J36" s="4">
        <v>185000</v>
      </c>
      <c r="K36" s="2">
        <f>(Tabla1[[#This Row],[Idealista MIN]]-Tabla1[[#This Row],[Precio Ask]])/Tabla1[[#This Row],[Precio Ask]]</f>
        <v>0.99460916442048519</v>
      </c>
      <c r="L36" s="2">
        <f>(Tabla1[[#This Row],[Idealista Media]]-Tabla1[[#This Row],[Precio Ask]])/Tabla1[[#This Row],[Precio Ask]]</f>
        <v>1.2439353099730459</v>
      </c>
      <c r="M36" s="2">
        <f>(Tabla1[[#This Row],[Idealista MAX]]-Tabla1[[#This Row],[Precio Ask]])/Tabla1[[#This Row],[Precio Ask]]</f>
        <v>1.4932614555256065</v>
      </c>
    </row>
    <row r="37" spans="1:13" ht="15.75" customHeight="1" x14ac:dyDescent="0.25">
      <c r="A37" t="s">
        <v>49</v>
      </c>
      <c r="B37" t="s">
        <v>32</v>
      </c>
      <c r="C37" t="s">
        <v>50</v>
      </c>
      <c r="D37" t="s">
        <v>116</v>
      </c>
      <c r="E37" t="s">
        <v>51</v>
      </c>
      <c r="F37" s="4">
        <v>133500</v>
      </c>
      <c r="G37" t="s">
        <v>90</v>
      </c>
      <c r="H37" s="4">
        <v>172000</v>
      </c>
      <c r="I37" s="4">
        <f>(H37+J37)/2</f>
        <v>189000</v>
      </c>
      <c r="J37" s="4">
        <v>206000</v>
      </c>
      <c r="K37" s="2">
        <f>(Tabla1[[#This Row],[Idealista MIN]]-Tabla1[[#This Row],[Precio Ask]])/Tabla1[[#This Row],[Precio Ask]]</f>
        <v>0.28838951310861421</v>
      </c>
      <c r="L37" s="2">
        <f>(Tabla1[[#This Row],[Idealista Media]]-Tabla1[[#This Row],[Precio Ask]])/Tabla1[[#This Row],[Precio Ask]]</f>
        <v>0.4157303370786517</v>
      </c>
      <c r="M37" s="2">
        <f>(Tabla1[[#This Row],[Idealista MAX]]-Tabla1[[#This Row],[Precio Ask]])/Tabla1[[#This Row],[Precio Ask]]</f>
        <v>0.54307116104868913</v>
      </c>
    </row>
    <row r="38" spans="1:13" ht="15.75" customHeight="1" x14ac:dyDescent="0.25">
      <c r="A38" t="s">
        <v>45</v>
      </c>
      <c r="B38" t="s">
        <v>32</v>
      </c>
      <c r="C38" t="s">
        <v>50</v>
      </c>
      <c r="D38" t="s">
        <v>117</v>
      </c>
      <c r="E38" t="s">
        <v>52</v>
      </c>
      <c r="F38" s="4">
        <v>121000</v>
      </c>
      <c r="G38" t="s">
        <v>90</v>
      </c>
      <c r="H38" s="4">
        <v>191000</v>
      </c>
      <c r="I38" s="4">
        <f>(H38+J38)/2</f>
        <v>217500</v>
      </c>
      <c r="J38" s="4">
        <v>244000</v>
      </c>
      <c r="K38" s="2">
        <f>(Tabla1[[#This Row],[Idealista MIN]]-Tabla1[[#This Row],[Precio Ask]])/Tabla1[[#This Row],[Precio Ask]]</f>
        <v>0.57851239669421484</v>
      </c>
      <c r="L38" s="2">
        <f>(Tabla1[[#This Row],[Idealista Media]]-Tabla1[[#This Row],[Precio Ask]])/Tabla1[[#This Row],[Precio Ask]]</f>
        <v>0.7975206611570248</v>
      </c>
      <c r="M38" s="2">
        <f>(Tabla1[[#This Row],[Idealista MAX]]-Tabla1[[#This Row],[Precio Ask]])/Tabla1[[#This Row],[Precio Ask]]</f>
        <v>1.0165289256198347</v>
      </c>
    </row>
    <row r="39" spans="1:13" ht="15.75" customHeight="1" x14ac:dyDescent="0.25">
      <c r="A39" t="s">
        <v>4</v>
      </c>
      <c r="B39" t="s">
        <v>32</v>
      </c>
      <c r="C39" t="s">
        <v>50</v>
      </c>
      <c r="D39" t="s">
        <v>118</v>
      </c>
      <c r="E39" t="s">
        <v>53</v>
      </c>
      <c r="F39" s="4">
        <v>86800</v>
      </c>
      <c r="G39" t="s">
        <v>90</v>
      </c>
      <c r="H39" s="4">
        <v>143000</v>
      </c>
      <c r="I39" s="4">
        <f>(H39+J39)/2</f>
        <v>158000</v>
      </c>
      <c r="J39" s="4">
        <v>173000</v>
      </c>
      <c r="K39" s="2">
        <f>(Tabla1[[#This Row],[Idealista MIN]]-Tabla1[[#This Row],[Precio Ask]])/Tabla1[[#This Row],[Precio Ask]]</f>
        <v>0.64746543778801846</v>
      </c>
      <c r="L39" s="2">
        <f>(Tabla1[[#This Row],[Idealista Media]]-Tabla1[[#This Row],[Precio Ask]])/Tabla1[[#This Row],[Precio Ask]]</f>
        <v>0.82027649769585254</v>
      </c>
      <c r="M39" s="2">
        <f>(Tabla1[[#This Row],[Idealista MAX]]-Tabla1[[#This Row],[Precio Ask]])/Tabla1[[#This Row],[Precio Ask]]</f>
        <v>0.99308755760368661</v>
      </c>
    </row>
    <row r="40" spans="1:13" ht="15.75" customHeight="1" x14ac:dyDescent="0.25">
      <c r="A40" t="s">
        <v>4</v>
      </c>
      <c r="B40" t="s">
        <v>32</v>
      </c>
      <c r="C40" t="s">
        <v>50</v>
      </c>
      <c r="D40" t="s">
        <v>119</v>
      </c>
      <c r="E40" t="s">
        <v>54</v>
      </c>
      <c r="F40" s="4">
        <v>110000</v>
      </c>
      <c r="G40" t="s">
        <v>90</v>
      </c>
      <c r="H40" s="4">
        <v>157000</v>
      </c>
      <c r="I40" s="4">
        <f>(H40+J40)/2</f>
        <v>170000</v>
      </c>
      <c r="J40" s="4">
        <v>183000</v>
      </c>
      <c r="K40" s="2">
        <f>(Tabla1[[#This Row],[Idealista MIN]]-Tabla1[[#This Row],[Precio Ask]])/Tabla1[[#This Row],[Precio Ask]]</f>
        <v>0.42727272727272725</v>
      </c>
      <c r="L40" s="2">
        <f>(Tabla1[[#This Row],[Idealista Media]]-Tabla1[[#This Row],[Precio Ask]])/Tabla1[[#This Row],[Precio Ask]]</f>
        <v>0.54545454545454541</v>
      </c>
      <c r="M40" s="2">
        <f>(Tabla1[[#This Row],[Idealista MAX]]-Tabla1[[#This Row],[Precio Ask]])/Tabla1[[#This Row],[Precio Ask]]</f>
        <v>0.66363636363636369</v>
      </c>
    </row>
    <row r="41" spans="1:13" ht="15.75" customHeight="1" x14ac:dyDescent="0.25">
      <c r="A41" t="s">
        <v>4</v>
      </c>
      <c r="B41" t="s">
        <v>32</v>
      </c>
      <c r="C41" t="s">
        <v>50</v>
      </c>
      <c r="D41" t="s">
        <v>120</v>
      </c>
      <c r="E41" t="s">
        <v>55</v>
      </c>
      <c r="F41" s="4">
        <v>103600</v>
      </c>
      <c r="G41" t="s">
        <v>90</v>
      </c>
      <c r="H41" s="4">
        <v>218000</v>
      </c>
      <c r="I41" s="4">
        <f>(H41+J41)/2</f>
        <v>246500</v>
      </c>
      <c r="J41" s="4">
        <v>275000</v>
      </c>
      <c r="K41" s="2">
        <f>(Tabla1[[#This Row],[Idealista MIN]]-Tabla1[[#This Row],[Precio Ask]])/Tabla1[[#This Row],[Precio Ask]]</f>
        <v>1.1042471042471043</v>
      </c>
      <c r="L41" s="2">
        <f>(Tabla1[[#This Row],[Idealista Media]]-Tabla1[[#This Row],[Precio Ask]])/Tabla1[[#This Row],[Precio Ask]]</f>
        <v>1.3793436293436294</v>
      </c>
      <c r="M41" s="2">
        <f>(Tabla1[[#This Row],[Idealista MAX]]-Tabla1[[#This Row],[Precio Ask]])/Tabla1[[#This Row],[Precio Ask]]</f>
        <v>1.6544401544401544</v>
      </c>
    </row>
    <row r="42" spans="1:13" ht="15.75" customHeight="1" x14ac:dyDescent="0.25">
      <c r="A42" t="s">
        <v>4</v>
      </c>
      <c r="B42" t="s">
        <v>32</v>
      </c>
      <c r="C42" t="s">
        <v>50</v>
      </c>
      <c r="D42" t="s">
        <v>50</v>
      </c>
      <c r="E42" t="s">
        <v>56</v>
      </c>
      <c r="F42" s="4">
        <v>81700</v>
      </c>
      <c r="G42" t="s">
        <v>90</v>
      </c>
      <c r="H42" s="4">
        <v>133000</v>
      </c>
      <c r="I42" s="4">
        <f>(H42+J42)/2</f>
        <v>145500</v>
      </c>
      <c r="J42" s="4">
        <v>158000</v>
      </c>
      <c r="K42" s="2">
        <f>(Tabla1[[#This Row],[Idealista MIN]]-Tabla1[[#This Row],[Precio Ask]])/Tabla1[[#This Row],[Precio Ask]]</f>
        <v>0.62790697674418605</v>
      </c>
      <c r="L42" s="2">
        <f>(Tabla1[[#This Row],[Idealista Media]]-Tabla1[[#This Row],[Precio Ask]])/Tabla1[[#This Row],[Precio Ask]]</f>
        <v>0.780905752753978</v>
      </c>
      <c r="M42" s="2">
        <f>(Tabla1[[#This Row],[Idealista MAX]]-Tabla1[[#This Row],[Precio Ask]])/Tabla1[[#This Row],[Precio Ask]]</f>
        <v>0.93390452876376984</v>
      </c>
    </row>
    <row r="43" spans="1:13" ht="15.75" customHeight="1" x14ac:dyDescent="0.25">
      <c r="A43" t="s">
        <v>4</v>
      </c>
      <c r="B43" t="s">
        <v>32</v>
      </c>
      <c r="C43" t="s">
        <v>50</v>
      </c>
      <c r="D43" t="s">
        <v>50</v>
      </c>
      <c r="E43" t="s">
        <v>57</v>
      </c>
      <c r="F43" s="4">
        <v>72200</v>
      </c>
      <c r="G43" t="s">
        <v>90</v>
      </c>
      <c r="H43" s="4">
        <v>99000</v>
      </c>
      <c r="I43" s="4">
        <f>(H43+J43)/2</f>
        <v>108000</v>
      </c>
      <c r="J43" s="4">
        <v>117000</v>
      </c>
      <c r="K43" s="2">
        <f>(Tabla1[[#This Row],[Idealista MIN]]-Tabla1[[#This Row],[Precio Ask]])/Tabla1[[#This Row],[Precio Ask]]</f>
        <v>0.37119113573407203</v>
      </c>
      <c r="L43" s="2">
        <f>(Tabla1[[#This Row],[Idealista Media]]-Tabla1[[#This Row],[Precio Ask]])/Tabla1[[#This Row],[Precio Ask]]</f>
        <v>0.49584487534626037</v>
      </c>
      <c r="M43" s="2">
        <f>(Tabla1[[#This Row],[Idealista MAX]]-Tabla1[[#This Row],[Precio Ask]])/Tabla1[[#This Row],[Precio Ask]]</f>
        <v>0.62049861495844871</v>
      </c>
    </row>
    <row r="44" spans="1:13" ht="15.75" customHeight="1" x14ac:dyDescent="0.25">
      <c r="A44" t="s">
        <v>4</v>
      </c>
      <c r="B44" t="s">
        <v>32</v>
      </c>
      <c r="C44" t="s">
        <v>50</v>
      </c>
      <c r="D44" t="s">
        <v>50</v>
      </c>
      <c r="E44" t="s">
        <v>58</v>
      </c>
      <c r="F44" s="4">
        <v>106200</v>
      </c>
      <c r="G44" t="s">
        <v>90</v>
      </c>
      <c r="H44" s="4">
        <v>128000</v>
      </c>
      <c r="I44" s="4">
        <f>(H44+J44)/2</f>
        <v>140500</v>
      </c>
      <c r="J44" s="4">
        <v>153000</v>
      </c>
      <c r="K44" s="2">
        <f>(Tabla1[[#This Row],[Idealista MIN]]-Tabla1[[#This Row],[Precio Ask]])/Tabla1[[#This Row],[Precio Ask]]</f>
        <v>0.20527306967984935</v>
      </c>
      <c r="L44" s="2">
        <f>(Tabla1[[#This Row],[Idealista Media]]-Tabla1[[#This Row],[Precio Ask]])/Tabla1[[#This Row],[Precio Ask]]</f>
        <v>0.32297551789077211</v>
      </c>
      <c r="M44" s="2">
        <f>(Tabla1[[#This Row],[Idealista MAX]]-Tabla1[[#This Row],[Precio Ask]])/Tabla1[[#This Row],[Precio Ask]]</f>
        <v>0.44067796610169491</v>
      </c>
    </row>
    <row r="45" spans="1:13" ht="15.75" customHeight="1" x14ac:dyDescent="0.25">
      <c r="A45" t="s">
        <v>4</v>
      </c>
      <c r="B45" t="s">
        <v>32</v>
      </c>
      <c r="C45" t="s">
        <v>50</v>
      </c>
      <c r="D45" t="s">
        <v>121</v>
      </c>
      <c r="E45" t="s">
        <v>59</v>
      </c>
      <c r="F45" s="4">
        <v>72800</v>
      </c>
      <c r="G45" t="s">
        <v>90</v>
      </c>
      <c r="H45" s="4">
        <v>154000</v>
      </c>
      <c r="I45" s="4">
        <f>(H45+J45)/2</f>
        <v>168500</v>
      </c>
      <c r="J45" s="4">
        <v>183000</v>
      </c>
      <c r="K45" s="2">
        <f>(Tabla1[[#This Row],[Idealista MIN]]-Tabla1[[#This Row],[Precio Ask]])/Tabla1[[#This Row],[Precio Ask]]</f>
        <v>1.1153846153846154</v>
      </c>
      <c r="L45" s="2">
        <f>(Tabla1[[#This Row],[Idealista Media]]-Tabla1[[#This Row],[Precio Ask]])/Tabla1[[#This Row],[Precio Ask]]</f>
        <v>1.3145604395604396</v>
      </c>
      <c r="M45" s="2">
        <f>(Tabla1[[#This Row],[Idealista MAX]]-Tabla1[[#This Row],[Precio Ask]])/Tabla1[[#This Row],[Precio Ask]]</f>
        <v>1.5137362637362637</v>
      </c>
    </row>
    <row r="46" spans="1:13" ht="13.2" x14ac:dyDescent="0.25">
      <c r="A46" t="s">
        <v>4</v>
      </c>
      <c r="B46" t="s">
        <v>32</v>
      </c>
      <c r="C46" t="s">
        <v>50</v>
      </c>
      <c r="D46" t="s">
        <v>122</v>
      </c>
      <c r="E46" t="s">
        <v>60</v>
      </c>
      <c r="F46" s="4">
        <v>87600</v>
      </c>
      <c r="G46" t="s">
        <v>90</v>
      </c>
      <c r="H46" s="4">
        <v>118000</v>
      </c>
      <c r="I46" s="4">
        <f>(H46+J46)/2</f>
        <v>129500</v>
      </c>
      <c r="J46" s="4">
        <v>141000</v>
      </c>
      <c r="K46" s="2">
        <f>(Tabla1[[#This Row],[Idealista MIN]]-Tabla1[[#This Row],[Precio Ask]])/Tabla1[[#This Row],[Precio Ask]]</f>
        <v>0.34703196347031962</v>
      </c>
      <c r="L46" s="2">
        <f>(Tabla1[[#This Row],[Idealista Media]]-Tabla1[[#This Row],[Precio Ask]])/Tabla1[[#This Row],[Precio Ask]]</f>
        <v>0.47831050228310501</v>
      </c>
      <c r="M46" s="2">
        <f>(Tabla1[[#This Row],[Idealista MAX]]-Tabla1[[#This Row],[Precio Ask]])/Tabla1[[#This Row],[Precio Ask]]</f>
        <v>0.6095890410958904</v>
      </c>
    </row>
    <row r="47" spans="1:13" ht="13.2" x14ac:dyDescent="0.25">
      <c r="A47" t="s">
        <v>36</v>
      </c>
      <c r="B47" t="s">
        <v>32</v>
      </c>
      <c r="C47" t="s">
        <v>50</v>
      </c>
      <c r="D47" t="s">
        <v>123</v>
      </c>
      <c r="E47" t="s">
        <v>61</v>
      </c>
      <c r="F47" s="4">
        <v>109300</v>
      </c>
      <c r="G47" t="s">
        <v>90</v>
      </c>
      <c r="H47" s="4">
        <v>135000</v>
      </c>
      <c r="I47" s="4">
        <f>(H47+J47)/2</f>
        <v>153000</v>
      </c>
      <c r="J47" s="4">
        <v>171000</v>
      </c>
      <c r="K47" s="2">
        <f>(Tabla1[[#This Row],[Idealista MIN]]-Tabla1[[#This Row],[Precio Ask]])/Tabla1[[#This Row],[Precio Ask]]</f>
        <v>0.23513266239707228</v>
      </c>
      <c r="L47" s="2">
        <f>(Tabla1[[#This Row],[Idealista Media]]-Tabla1[[#This Row],[Precio Ask]])/Tabla1[[#This Row],[Precio Ask]]</f>
        <v>0.39981701738334857</v>
      </c>
      <c r="M47" s="2">
        <f>(Tabla1[[#This Row],[Idealista MAX]]-Tabla1[[#This Row],[Precio Ask]])/Tabla1[[#This Row],[Precio Ask]]</f>
        <v>0.56450137236962483</v>
      </c>
    </row>
    <row r="48" spans="1:13" ht="13.2" x14ac:dyDescent="0.25">
      <c r="A48" t="s">
        <v>4</v>
      </c>
      <c r="B48" t="s">
        <v>32</v>
      </c>
      <c r="C48" t="s">
        <v>50</v>
      </c>
      <c r="D48" t="s">
        <v>116</v>
      </c>
      <c r="E48" t="s">
        <v>62</v>
      </c>
      <c r="F48" s="4">
        <v>84100</v>
      </c>
      <c r="G48" t="s">
        <v>90</v>
      </c>
      <c r="H48" s="4">
        <v>161000</v>
      </c>
      <c r="I48" s="4">
        <f>(H48+J48)/2</f>
        <v>177000</v>
      </c>
      <c r="J48" s="4">
        <v>193000</v>
      </c>
      <c r="K48" s="2">
        <f>(Tabla1[[#This Row],[Idealista MIN]]-Tabla1[[#This Row],[Precio Ask]])/Tabla1[[#This Row],[Precio Ask]]</f>
        <v>0.91438763376932219</v>
      </c>
      <c r="L48" s="2">
        <f>(Tabla1[[#This Row],[Idealista Media]]-Tabla1[[#This Row],[Precio Ask]])/Tabla1[[#This Row],[Precio Ask]]</f>
        <v>1.1046373365041617</v>
      </c>
      <c r="M48" s="2">
        <f>(Tabla1[[#This Row],[Idealista MAX]]-Tabla1[[#This Row],[Precio Ask]])/Tabla1[[#This Row],[Precio Ask]]</f>
        <v>1.2948870392390013</v>
      </c>
    </row>
    <row r="49" spans="1:13" ht="13.2" x14ac:dyDescent="0.25">
      <c r="A49" t="s">
        <v>4</v>
      </c>
      <c r="B49" t="s">
        <v>32</v>
      </c>
      <c r="C49" t="s">
        <v>50</v>
      </c>
      <c r="D49" t="s">
        <v>124</v>
      </c>
      <c r="E49" t="s">
        <v>63</v>
      </c>
      <c r="F49" s="4">
        <v>89000</v>
      </c>
      <c r="G49" t="s">
        <v>90</v>
      </c>
      <c r="H49" s="4">
        <v>129000</v>
      </c>
      <c r="I49" s="4">
        <f>(H49+J49)/2</f>
        <v>144500</v>
      </c>
      <c r="J49" s="4">
        <v>160000</v>
      </c>
      <c r="K49" s="2">
        <f>(Tabla1[[#This Row],[Idealista MIN]]-Tabla1[[#This Row],[Precio Ask]])/Tabla1[[#This Row],[Precio Ask]]</f>
        <v>0.449438202247191</v>
      </c>
      <c r="L49" s="2">
        <f>(Tabla1[[#This Row],[Idealista Media]]-Tabla1[[#This Row],[Precio Ask]])/Tabla1[[#This Row],[Precio Ask]]</f>
        <v>0.6235955056179775</v>
      </c>
      <c r="M49" s="2">
        <f>(Tabla1[[#This Row],[Idealista MAX]]-Tabla1[[#This Row],[Precio Ask]])/Tabla1[[#This Row],[Precio Ask]]</f>
        <v>0.797752808988764</v>
      </c>
    </row>
    <row r="50" spans="1:13" ht="13.2" x14ac:dyDescent="0.25">
      <c r="A50" t="s">
        <v>4</v>
      </c>
      <c r="B50" t="s">
        <v>64</v>
      </c>
      <c r="C50" t="s">
        <v>65</v>
      </c>
      <c r="D50" t="s">
        <v>125</v>
      </c>
      <c r="E50" t="s">
        <v>66</v>
      </c>
      <c r="F50" s="4">
        <v>72000</v>
      </c>
      <c r="G50" t="s">
        <v>90</v>
      </c>
      <c r="H50" s="4">
        <v>76000</v>
      </c>
      <c r="I50" s="4">
        <f>(H50+J50)/2</f>
        <v>84000</v>
      </c>
      <c r="J50" s="4">
        <v>92000</v>
      </c>
      <c r="K50" s="2">
        <f>(Tabla1[[#This Row],[Idealista MIN]]-Tabla1[[#This Row],[Precio Ask]])/Tabla1[[#This Row],[Precio Ask]]</f>
        <v>5.5555555555555552E-2</v>
      </c>
      <c r="L50" s="2">
        <f>(Tabla1[[#This Row],[Idealista Media]]-Tabla1[[#This Row],[Precio Ask]])/Tabla1[[#This Row],[Precio Ask]]</f>
        <v>0.16666666666666666</v>
      </c>
      <c r="M50" s="2">
        <f>(Tabla1[[#This Row],[Idealista MAX]]-Tabla1[[#This Row],[Precio Ask]])/Tabla1[[#This Row],[Precio Ask]]</f>
        <v>0.27777777777777779</v>
      </c>
    </row>
    <row r="51" spans="1:13" ht="13.2" x14ac:dyDescent="0.25">
      <c r="A51" t="s">
        <v>4</v>
      </c>
      <c r="B51" t="s">
        <v>64</v>
      </c>
      <c r="C51" t="s">
        <v>65</v>
      </c>
      <c r="D51" t="s">
        <v>126</v>
      </c>
      <c r="E51" t="s">
        <v>67</v>
      </c>
      <c r="F51" s="4">
        <v>72500</v>
      </c>
      <c r="G51" t="s">
        <v>90</v>
      </c>
      <c r="H51" s="4">
        <v>109000</v>
      </c>
      <c r="I51" s="4">
        <f>(H51+J51)/2</f>
        <v>119500</v>
      </c>
      <c r="J51" s="4">
        <v>130000</v>
      </c>
      <c r="K51" s="2">
        <f>(Tabla1[[#This Row],[Idealista MIN]]-Tabla1[[#This Row],[Precio Ask]])/Tabla1[[#This Row],[Precio Ask]]</f>
        <v>0.50344827586206897</v>
      </c>
      <c r="L51" s="2">
        <f>(Tabla1[[#This Row],[Idealista Media]]-Tabla1[[#This Row],[Precio Ask]])/Tabla1[[#This Row],[Precio Ask]]</f>
        <v>0.64827586206896548</v>
      </c>
      <c r="M51" s="2">
        <f>(Tabla1[[#This Row],[Idealista MAX]]-Tabla1[[#This Row],[Precio Ask]])/Tabla1[[#This Row],[Precio Ask]]</f>
        <v>0.7931034482758621</v>
      </c>
    </row>
    <row r="52" spans="1:13" ht="13.2" x14ac:dyDescent="0.25">
      <c r="A52" t="s">
        <v>4</v>
      </c>
      <c r="B52" t="s">
        <v>64</v>
      </c>
      <c r="C52" t="s">
        <v>65</v>
      </c>
      <c r="D52" t="s">
        <v>127</v>
      </c>
      <c r="E52" t="s">
        <v>68</v>
      </c>
      <c r="F52" s="4">
        <v>106900</v>
      </c>
      <c r="G52" t="s">
        <v>90</v>
      </c>
      <c r="H52" s="4">
        <v>97000</v>
      </c>
      <c r="I52" s="4">
        <f>(H52+J52)/2</f>
        <v>108000</v>
      </c>
      <c r="J52" s="4">
        <v>119000</v>
      </c>
      <c r="K52" s="2">
        <f>(Tabla1[[#This Row],[Idealista MIN]]-Tabla1[[#This Row],[Precio Ask]])/Tabla1[[#This Row],[Precio Ask]]</f>
        <v>-9.2609915809167442E-2</v>
      </c>
      <c r="L52" s="2">
        <f>(Tabla1[[#This Row],[Idealista Media]]-Tabla1[[#This Row],[Precio Ask]])/Tabla1[[#This Row],[Precio Ask]]</f>
        <v>1.028999064546305E-2</v>
      </c>
      <c r="M52" s="2">
        <f>(Tabla1[[#This Row],[Idealista MAX]]-Tabla1[[#This Row],[Precio Ask]])/Tabla1[[#This Row],[Precio Ask]]</f>
        <v>0.11318989710009354</v>
      </c>
    </row>
    <row r="53" spans="1:13" ht="13.2" x14ac:dyDescent="0.25">
      <c r="A53" t="s">
        <v>4</v>
      </c>
      <c r="B53" t="s">
        <v>64</v>
      </c>
      <c r="C53" t="s">
        <v>65</v>
      </c>
      <c r="D53" t="s">
        <v>128</v>
      </c>
      <c r="E53" t="s">
        <v>69</v>
      </c>
      <c r="F53" s="4">
        <v>99500</v>
      </c>
      <c r="G53" t="s">
        <v>90</v>
      </c>
      <c r="H53" s="4">
        <v>110000</v>
      </c>
      <c r="I53" s="4">
        <f>(H53+J53)/2</f>
        <v>120500</v>
      </c>
      <c r="J53" s="4">
        <v>131000</v>
      </c>
      <c r="K53" s="2">
        <f>(Tabla1[[#This Row],[Idealista MIN]]-Tabla1[[#This Row],[Precio Ask]])/Tabla1[[#This Row],[Precio Ask]]</f>
        <v>0.10552763819095477</v>
      </c>
      <c r="L53" s="2">
        <f>(Tabla1[[#This Row],[Idealista Media]]-Tabla1[[#This Row],[Precio Ask]])/Tabla1[[#This Row],[Precio Ask]]</f>
        <v>0.21105527638190955</v>
      </c>
      <c r="M53" s="2">
        <f>(Tabla1[[#This Row],[Idealista MAX]]-Tabla1[[#This Row],[Precio Ask]])/Tabla1[[#This Row],[Precio Ask]]</f>
        <v>0.3165829145728643</v>
      </c>
    </row>
    <row r="54" spans="1:13" ht="13.2" x14ac:dyDescent="0.25">
      <c r="A54" t="s">
        <v>4</v>
      </c>
      <c r="B54" t="s">
        <v>64</v>
      </c>
      <c r="C54" t="s">
        <v>65</v>
      </c>
      <c r="D54" t="s">
        <v>129</v>
      </c>
      <c r="E54" t="s">
        <v>70</v>
      </c>
      <c r="F54" s="4">
        <v>117500</v>
      </c>
      <c r="G54" t="s">
        <v>90</v>
      </c>
      <c r="H54" s="4">
        <v>186000</v>
      </c>
      <c r="I54" s="4">
        <f>(H54+J54)/2</f>
        <v>204500</v>
      </c>
      <c r="J54" s="4">
        <v>223000</v>
      </c>
      <c r="K54" s="2">
        <f>(Tabla1[[#This Row],[Idealista MIN]]-Tabla1[[#This Row],[Precio Ask]])/Tabla1[[#This Row],[Precio Ask]]</f>
        <v>0.58297872340425527</v>
      </c>
      <c r="L54" s="2">
        <f>(Tabla1[[#This Row],[Idealista Media]]-Tabla1[[#This Row],[Precio Ask]])/Tabla1[[#This Row],[Precio Ask]]</f>
        <v>0.74042553191489358</v>
      </c>
      <c r="M54" s="2">
        <f>(Tabla1[[#This Row],[Idealista MAX]]-Tabla1[[#This Row],[Precio Ask]])/Tabla1[[#This Row],[Precio Ask]]</f>
        <v>0.89787234042553188</v>
      </c>
    </row>
    <row r="55" spans="1:13" ht="13.2" x14ac:dyDescent="0.25">
      <c r="A55" t="s">
        <v>4</v>
      </c>
      <c r="B55" t="s">
        <v>64</v>
      </c>
      <c r="C55" t="s">
        <v>65</v>
      </c>
      <c r="D55" t="s">
        <v>129</v>
      </c>
      <c r="E55" t="s">
        <v>71</v>
      </c>
      <c r="F55" s="4">
        <v>107000</v>
      </c>
      <c r="G55" t="s">
        <v>90</v>
      </c>
      <c r="H55" s="4">
        <v>128000</v>
      </c>
      <c r="I55" s="4">
        <f>(H55+J55)/2</f>
        <v>140500</v>
      </c>
      <c r="J55" s="4">
        <v>153000</v>
      </c>
      <c r="K55" s="2">
        <f>(Tabla1[[#This Row],[Idealista MIN]]-Tabla1[[#This Row],[Precio Ask]])/Tabla1[[#This Row],[Precio Ask]]</f>
        <v>0.19626168224299065</v>
      </c>
      <c r="L55" s="2">
        <f>(Tabla1[[#This Row],[Idealista Media]]-Tabla1[[#This Row],[Precio Ask]])/Tabla1[[#This Row],[Precio Ask]]</f>
        <v>0.31308411214953269</v>
      </c>
      <c r="M55" s="2">
        <f>(Tabla1[[#This Row],[Idealista MAX]]-Tabla1[[#This Row],[Precio Ask]])/Tabla1[[#This Row],[Precio Ask]]</f>
        <v>0.42990654205607476</v>
      </c>
    </row>
    <row r="56" spans="1:13" ht="13.2" x14ac:dyDescent="0.25">
      <c r="A56" t="s">
        <v>4</v>
      </c>
      <c r="B56" t="s">
        <v>64</v>
      </c>
      <c r="C56" t="s">
        <v>65</v>
      </c>
      <c r="D56" t="s">
        <v>130</v>
      </c>
      <c r="E56" t="s">
        <v>72</v>
      </c>
      <c r="F56" s="4">
        <v>111900</v>
      </c>
      <c r="G56" t="s">
        <v>90</v>
      </c>
      <c r="H56" s="4">
        <v>163000</v>
      </c>
      <c r="I56" s="4">
        <f>(H56+J56)/2</f>
        <v>180000</v>
      </c>
      <c r="J56" s="4">
        <v>197000</v>
      </c>
      <c r="K56" s="2">
        <f>(Tabla1[[#This Row],[Idealista MIN]]-Tabla1[[#This Row],[Precio Ask]])/Tabla1[[#This Row],[Precio Ask]]</f>
        <v>0.45665773011617516</v>
      </c>
      <c r="L56" s="2">
        <f>(Tabla1[[#This Row],[Idealista Media]]-Tabla1[[#This Row],[Precio Ask]])/Tabla1[[#This Row],[Precio Ask]]</f>
        <v>0.60857908847184983</v>
      </c>
      <c r="M56" s="2">
        <f>(Tabla1[[#This Row],[Idealista MAX]]-Tabla1[[#This Row],[Precio Ask]])/Tabla1[[#This Row],[Precio Ask]]</f>
        <v>0.7605004468275246</v>
      </c>
    </row>
    <row r="57" spans="1:13" ht="13.2" x14ac:dyDescent="0.25">
      <c r="A57" t="s">
        <v>4</v>
      </c>
      <c r="B57" t="s">
        <v>64</v>
      </c>
      <c r="C57" t="s">
        <v>65</v>
      </c>
      <c r="D57" t="s">
        <v>131</v>
      </c>
      <c r="E57" t="s">
        <v>73</v>
      </c>
      <c r="F57" s="4">
        <v>116500</v>
      </c>
      <c r="G57" t="s">
        <v>90</v>
      </c>
      <c r="H57" s="4">
        <v>133000</v>
      </c>
      <c r="I57" s="4">
        <f>(H57+J57)/2</f>
        <v>147500</v>
      </c>
      <c r="J57" s="4">
        <v>162000</v>
      </c>
      <c r="K57" s="2">
        <f>(Tabla1[[#This Row],[Idealista MIN]]-Tabla1[[#This Row],[Precio Ask]])/Tabla1[[#This Row],[Precio Ask]]</f>
        <v>0.14163090128755365</v>
      </c>
      <c r="L57" s="2">
        <f>(Tabla1[[#This Row],[Idealista Media]]-Tabla1[[#This Row],[Precio Ask]])/Tabla1[[#This Row],[Precio Ask]]</f>
        <v>0.26609442060085836</v>
      </c>
      <c r="M57" s="2">
        <f>(Tabla1[[#This Row],[Idealista MAX]]-Tabla1[[#This Row],[Precio Ask]])/Tabla1[[#This Row],[Precio Ask]]</f>
        <v>0.3905579399141631</v>
      </c>
    </row>
    <row r="58" spans="1:13" ht="13.2" x14ac:dyDescent="0.25">
      <c r="A58" t="s">
        <v>4</v>
      </c>
      <c r="B58" t="s">
        <v>64</v>
      </c>
      <c r="C58" t="s">
        <v>65</v>
      </c>
      <c r="D58" t="s">
        <v>132</v>
      </c>
      <c r="E58" t="s">
        <v>74</v>
      </c>
      <c r="F58" s="4">
        <v>79000</v>
      </c>
      <c r="G58" t="s">
        <v>90</v>
      </c>
      <c r="H58" s="4">
        <v>123000</v>
      </c>
      <c r="I58" s="4">
        <f>(H58+J58)/2</f>
        <v>135500</v>
      </c>
      <c r="J58" s="4">
        <v>148000</v>
      </c>
      <c r="K58" s="2">
        <f>(Tabla1[[#This Row],[Idealista MIN]]-Tabla1[[#This Row],[Precio Ask]])/Tabla1[[#This Row],[Precio Ask]]</f>
        <v>0.55696202531645567</v>
      </c>
      <c r="L58" s="2">
        <f>(Tabla1[[#This Row],[Idealista Media]]-Tabla1[[#This Row],[Precio Ask]])/Tabla1[[#This Row],[Precio Ask]]</f>
        <v>0.71518987341772156</v>
      </c>
      <c r="M58" s="2">
        <f>(Tabla1[[#This Row],[Idealista MAX]]-Tabla1[[#This Row],[Precio Ask]])/Tabla1[[#This Row],[Precio Ask]]</f>
        <v>0.87341772151898733</v>
      </c>
    </row>
    <row r="59" spans="1:13" ht="13.2" x14ac:dyDescent="0.25">
      <c r="A59" t="s">
        <v>4</v>
      </c>
      <c r="B59" t="s">
        <v>64</v>
      </c>
      <c r="C59" t="s">
        <v>65</v>
      </c>
      <c r="D59" t="s">
        <v>133</v>
      </c>
      <c r="E59" t="s">
        <v>75</v>
      </c>
      <c r="F59" s="4">
        <v>144000</v>
      </c>
      <c r="G59" t="s">
        <v>90</v>
      </c>
      <c r="H59" s="4">
        <v>240000</v>
      </c>
      <c r="I59" s="4">
        <f>(H59+J59)/2</f>
        <v>266000</v>
      </c>
      <c r="J59" s="4">
        <v>292000</v>
      </c>
      <c r="K59" s="2">
        <f>(Tabla1[[#This Row],[Idealista MIN]]-Tabla1[[#This Row],[Precio Ask]])/Tabla1[[#This Row],[Precio Ask]]</f>
        <v>0.66666666666666663</v>
      </c>
      <c r="L59" s="2">
        <f>(Tabla1[[#This Row],[Idealista Media]]-Tabla1[[#This Row],[Precio Ask]])/Tabla1[[#This Row],[Precio Ask]]</f>
        <v>0.84722222222222221</v>
      </c>
      <c r="M59" s="2">
        <f>(Tabla1[[#This Row],[Idealista MAX]]-Tabla1[[#This Row],[Precio Ask]])/Tabla1[[#This Row],[Precio Ask]]</f>
        <v>1.0277777777777777</v>
      </c>
    </row>
    <row r="60" spans="1:13" ht="13.2" x14ac:dyDescent="0.25">
      <c r="A60" t="s">
        <v>36</v>
      </c>
      <c r="B60" t="s">
        <v>64</v>
      </c>
      <c r="C60" t="s">
        <v>65</v>
      </c>
      <c r="D60" t="s">
        <v>134</v>
      </c>
      <c r="E60" t="s">
        <v>76</v>
      </c>
      <c r="F60" s="4">
        <v>87500</v>
      </c>
      <c r="G60" t="s">
        <v>90</v>
      </c>
      <c r="H60" s="4">
        <v>107000</v>
      </c>
      <c r="I60" s="4">
        <f>(H60+J60)/2</f>
        <v>122000</v>
      </c>
      <c r="J60" s="4">
        <v>137000</v>
      </c>
      <c r="K60" s="2">
        <f>(Tabla1[[#This Row],[Idealista MIN]]-Tabla1[[#This Row],[Precio Ask]])/Tabla1[[#This Row],[Precio Ask]]</f>
        <v>0.22285714285714286</v>
      </c>
      <c r="L60" s="2">
        <f>(Tabla1[[#This Row],[Idealista Media]]-Tabla1[[#This Row],[Precio Ask]])/Tabla1[[#This Row],[Precio Ask]]</f>
        <v>0.39428571428571429</v>
      </c>
      <c r="M60" s="2">
        <f>(Tabla1[[#This Row],[Idealista MAX]]-Tabla1[[#This Row],[Precio Ask]])/Tabla1[[#This Row],[Precio Ask]]</f>
        <v>0.56571428571428573</v>
      </c>
    </row>
    <row r="61" spans="1:13" ht="13.2" x14ac:dyDescent="0.25">
      <c r="A61" t="s">
        <v>4</v>
      </c>
      <c r="B61" t="s">
        <v>64</v>
      </c>
      <c r="C61" t="s">
        <v>65</v>
      </c>
      <c r="D61" t="s">
        <v>135</v>
      </c>
      <c r="E61" t="s">
        <v>77</v>
      </c>
      <c r="F61" s="4">
        <v>79400</v>
      </c>
      <c r="G61" t="s">
        <v>90</v>
      </c>
      <c r="H61" s="4">
        <v>137000</v>
      </c>
      <c r="I61" s="4">
        <f>(H61+J61)/2</f>
        <v>150500</v>
      </c>
      <c r="J61" s="4">
        <v>164000</v>
      </c>
      <c r="K61" s="2">
        <f>(Tabla1[[#This Row],[Idealista MIN]]-Tabla1[[#This Row],[Precio Ask]])/Tabla1[[#This Row],[Precio Ask]]</f>
        <v>0.72544080604534</v>
      </c>
      <c r="L61" s="2">
        <f>(Tabla1[[#This Row],[Idealista Media]]-Tabla1[[#This Row],[Precio Ask]])/Tabla1[[#This Row],[Precio Ask]]</f>
        <v>0.89546599496221657</v>
      </c>
      <c r="M61" s="2">
        <f>(Tabla1[[#This Row],[Idealista MAX]]-Tabla1[[#This Row],[Precio Ask]])/Tabla1[[#This Row],[Precio Ask]]</f>
        <v>1.0654911838790933</v>
      </c>
    </row>
    <row r="62" spans="1:13" ht="13.2" x14ac:dyDescent="0.25">
      <c r="A62" t="s">
        <v>4</v>
      </c>
      <c r="B62" t="s">
        <v>64</v>
      </c>
      <c r="C62" t="s">
        <v>65</v>
      </c>
      <c r="D62" t="s">
        <v>65</v>
      </c>
      <c r="E62" t="s">
        <v>78</v>
      </c>
      <c r="F62" s="4">
        <v>129000</v>
      </c>
      <c r="G62" t="s">
        <v>90</v>
      </c>
      <c r="H62" s="4">
        <v>178000</v>
      </c>
      <c r="I62" s="4">
        <f>(H62+J62)/2</f>
        <v>195000</v>
      </c>
      <c r="J62" s="4">
        <v>212000</v>
      </c>
      <c r="K62" s="2">
        <f>(Tabla1[[#This Row],[Idealista MIN]]-Tabla1[[#This Row],[Precio Ask]])/Tabla1[[#This Row],[Precio Ask]]</f>
        <v>0.37984496124031009</v>
      </c>
      <c r="L62" s="2">
        <f>(Tabla1[[#This Row],[Idealista Media]]-Tabla1[[#This Row],[Precio Ask]])/Tabla1[[#This Row],[Precio Ask]]</f>
        <v>0.51162790697674421</v>
      </c>
      <c r="M62" s="2">
        <f>(Tabla1[[#This Row],[Idealista MAX]]-Tabla1[[#This Row],[Precio Ask]])/Tabla1[[#This Row],[Precio Ask]]</f>
        <v>0.64341085271317833</v>
      </c>
    </row>
    <row r="63" spans="1:13" ht="13.2" x14ac:dyDescent="0.25">
      <c r="A63" t="s">
        <v>4</v>
      </c>
      <c r="B63" t="s">
        <v>64</v>
      </c>
      <c r="C63" t="s">
        <v>65</v>
      </c>
      <c r="D63" t="s">
        <v>136</v>
      </c>
      <c r="E63" t="s">
        <v>79</v>
      </c>
      <c r="F63" s="4">
        <v>89300</v>
      </c>
      <c r="G63" t="s">
        <v>90</v>
      </c>
      <c r="H63" s="4">
        <v>139000</v>
      </c>
      <c r="I63" s="4">
        <f>(H63+J63)/2</f>
        <v>152500</v>
      </c>
      <c r="J63" s="4">
        <v>166000</v>
      </c>
      <c r="K63" s="2">
        <f>(Tabla1[[#This Row],[Idealista MIN]]-Tabla1[[#This Row],[Precio Ask]])/Tabla1[[#This Row],[Precio Ask]]</f>
        <v>0.55655095184770442</v>
      </c>
      <c r="L63" s="2">
        <f>(Tabla1[[#This Row],[Idealista Media]]-Tabla1[[#This Row],[Precio Ask]])/Tabla1[[#This Row],[Precio Ask]]</f>
        <v>0.70772676371780519</v>
      </c>
      <c r="M63" s="2">
        <f>(Tabla1[[#This Row],[Idealista MAX]]-Tabla1[[#This Row],[Precio Ask]])/Tabla1[[#This Row],[Precio Ask]]</f>
        <v>0.85890257558790595</v>
      </c>
    </row>
    <row r="64" spans="1:13" ht="13.2" x14ac:dyDescent="0.25">
      <c r="A64" t="s">
        <v>45</v>
      </c>
      <c r="B64" t="s">
        <v>64</v>
      </c>
      <c r="C64" t="s">
        <v>65</v>
      </c>
      <c r="D64" t="s">
        <v>137</v>
      </c>
      <c r="E64" t="s">
        <v>80</v>
      </c>
      <c r="F64" s="4">
        <v>140800</v>
      </c>
      <c r="G64" t="s">
        <v>90</v>
      </c>
      <c r="H64" s="4">
        <v>242000</v>
      </c>
      <c r="I64" s="4">
        <f>(H64+J64)/2</f>
        <v>272500</v>
      </c>
      <c r="J64" s="4">
        <v>303000</v>
      </c>
      <c r="K64" s="2">
        <f>(Tabla1[[#This Row],[Idealista MIN]]-Tabla1[[#This Row],[Precio Ask]])/Tabla1[[#This Row],[Precio Ask]]</f>
        <v>0.71875</v>
      </c>
      <c r="L64" s="2">
        <f>(Tabla1[[#This Row],[Idealista Media]]-Tabla1[[#This Row],[Precio Ask]])/Tabla1[[#This Row],[Precio Ask]]</f>
        <v>0.93536931818181823</v>
      </c>
      <c r="M64" s="2">
        <f>(Tabla1[[#This Row],[Idealista MAX]]-Tabla1[[#This Row],[Precio Ask]])/Tabla1[[#This Row],[Precio Ask]]</f>
        <v>1.1519886363636365</v>
      </c>
    </row>
    <row r="65" spans="1:13" ht="13.2" x14ac:dyDescent="0.25">
      <c r="A65" t="s">
        <v>4</v>
      </c>
      <c r="B65" t="s">
        <v>64</v>
      </c>
      <c r="C65" t="s">
        <v>65</v>
      </c>
      <c r="D65" t="s">
        <v>129</v>
      </c>
      <c r="E65" t="s">
        <v>81</v>
      </c>
      <c r="F65" s="4">
        <v>74000</v>
      </c>
      <c r="G65" t="s">
        <v>90</v>
      </c>
      <c r="H65" s="4">
        <v>86000</v>
      </c>
      <c r="I65" s="4">
        <f>(H65+J65)/2</f>
        <v>95000</v>
      </c>
      <c r="J65" s="4">
        <v>104000</v>
      </c>
      <c r="K65" s="2">
        <f>(Tabla1[[#This Row],[Idealista MIN]]-Tabla1[[#This Row],[Precio Ask]])/Tabla1[[#This Row],[Precio Ask]]</f>
        <v>0.16216216216216217</v>
      </c>
      <c r="L65" s="2">
        <f>(Tabla1[[#This Row],[Idealista Media]]-Tabla1[[#This Row],[Precio Ask]])/Tabla1[[#This Row],[Precio Ask]]</f>
        <v>0.28378378378378377</v>
      </c>
      <c r="M65" s="2">
        <f>(Tabla1[[#This Row],[Idealista MAX]]-Tabla1[[#This Row],[Precio Ask]])/Tabla1[[#This Row],[Precio Ask]]</f>
        <v>0.40540540540540543</v>
      </c>
    </row>
    <row r="66" spans="1:13" ht="13.2" x14ac:dyDescent="0.25">
      <c r="A66" t="s">
        <v>4</v>
      </c>
      <c r="B66" t="s">
        <v>64</v>
      </c>
      <c r="C66" t="s">
        <v>65</v>
      </c>
      <c r="D66" t="s">
        <v>138</v>
      </c>
      <c r="E66" t="s">
        <v>82</v>
      </c>
      <c r="F66" s="4">
        <v>89700</v>
      </c>
      <c r="G66" t="s">
        <v>90</v>
      </c>
      <c r="H66" s="4">
        <v>123000</v>
      </c>
      <c r="I66" s="4">
        <f>(H66+J66)/2</f>
        <v>136000</v>
      </c>
      <c r="J66" s="4">
        <v>149000</v>
      </c>
      <c r="K66" s="2">
        <f>(Tabla1[[#This Row],[Idealista MIN]]-Tabla1[[#This Row],[Precio Ask]])/Tabla1[[#This Row],[Precio Ask]]</f>
        <v>0.37123745819397991</v>
      </c>
      <c r="L66" s="2">
        <f>(Tabla1[[#This Row],[Idealista Media]]-Tabla1[[#This Row],[Precio Ask]])/Tabla1[[#This Row],[Precio Ask]]</f>
        <v>0.51616499442586394</v>
      </c>
      <c r="M66" s="2">
        <f>(Tabla1[[#This Row],[Idealista MAX]]-Tabla1[[#This Row],[Precio Ask]])/Tabla1[[#This Row],[Precio Ask]]</f>
        <v>0.66109253065774809</v>
      </c>
    </row>
    <row r="67" spans="1:13" ht="13.2" x14ac:dyDescent="0.25">
      <c r="A67" t="s">
        <v>4</v>
      </c>
      <c r="B67" t="s">
        <v>64</v>
      </c>
      <c r="C67" t="s">
        <v>65</v>
      </c>
      <c r="D67" t="s">
        <v>65</v>
      </c>
      <c r="E67" t="s">
        <v>83</v>
      </c>
      <c r="F67" s="4">
        <v>91000</v>
      </c>
      <c r="G67" t="s">
        <v>90</v>
      </c>
      <c r="H67" s="4">
        <v>149000</v>
      </c>
      <c r="I67" s="4">
        <f>(H67+J67)/2</f>
        <v>163500</v>
      </c>
      <c r="J67" s="4">
        <v>178000</v>
      </c>
      <c r="K67" s="2">
        <f>(Tabla1[[#This Row],[Idealista MIN]]-Tabla1[[#This Row],[Precio Ask]])/Tabla1[[#This Row],[Precio Ask]]</f>
        <v>0.63736263736263732</v>
      </c>
      <c r="L67" s="2">
        <f>(Tabla1[[#This Row],[Idealista Media]]-Tabla1[[#This Row],[Precio Ask]])/Tabla1[[#This Row],[Precio Ask]]</f>
        <v>0.79670329670329665</v>
      </c>
      <c r="M67" s="2">
        <f>(Tabla1[[#This Row],[Idealista MAX]]-Tabla1[[#This Row],[Precio Ask]])/Tabla1[[#This Row],[Precio Ask]]</f>
        <v>0.95604395604395609</v>
      </c>
    </row>
    <row r="68" spans="1:13" ht="13.2" x14ac:dyDescent="0.25">
      <c r="A68" t="s">
        <v>4</v>
      </c>
      <c r="B68" t="s">
        <v>64</v>
      </c>
      <c r="C68" t="s">
        <v>65</v>
      </c>
      <c r="D68" t="s">
        <v>139</v>
      </c>
      <c r="E68" t="s">
        <v>84</v>
      </c>
      <c r="F68" s="4">
        <v>87000</v>
      </c>
      <c r="G68" t="s">
        <v>90</v>
      </c>
      <c r="H68" s="4">
        <v>152000</v>
      </c>
      <c r="I68" s="4">
        <f>(H68+J68)/2</f>
        <v>169000</v>
      </c>
      <c r="J68" s="4">
        <v>186000</v>
      </c>
      <c r="K68" s="2">
        <f>(Tabla1[[#This Row],[Idealista MIN]]-Tabla1[[#This Row],[Precio Ask]])/Tabla1[[#This Row],[Precio Ask]]</f>
        <v>0.74712643678160917</v>
      </c>
      <c r="L68" s="2">
        <f>(Tabla1[[#This Row],[Idealista Media]]-Tabla1[[#This Row],[Precio Ask]])/Tabla1[[#This Row],[Precio Ask]]</f>
        <v>0.94252873563218387</v>
      </c>
      <c r="M68" s="2">
        <f>(Tabla1[[#This Row],[Idealista MAX]]-Tabla1[[#This Row],[Precio Ask]])/Tabla1[[#This Row],[Precio Ask]]</f>
        <v>1.1379310344827587</v>
      </c>
    </row>
    <row r="69" spans="1:13" ht="13.2" x14ac:dyDescent="0.25">
      <c r="A69" t="s">
        <v>4</v>
      </c>
      <c r="B69" t="s">
        <v>64</v>
      </c>
      <c r="C69" t="s">
        <v>65</v>
      </c>
      <c r="D69" t="s">
        <v>139</v>
      </c>
      <c r="E69" t="s">
        <v>85</v>
      </c>
      <c r="F69" s="4">
        <v>77000</v>
      </c>
      <c r="G69" t="s">
        <v>90</v>
      </c>
      <c r="H69" s="4">
        <v>116000</v>
      </c>
      <c r="I69" s="4">
        <f>(H69+J69)/2</f>
        <v>128500</v>
      </c>
      <c r="J69" s="4">
        <v>141000</v>
      </c>
      <c r="K69" s="2">
        <f>(Tabla1[[#This Row],[Idealista MIN]]-Tabla1[[#This Row],[Precio Ask]])/Tabla1[[#This Row],[Precio Ask]]</f>
        <v>0.50649350649350644</v>
      </c>
      <c r="L69" s="2">
        <f>(Tabla1[[#This Row],[Idealista Media]]-Tabla1[[#This Row],[Precio Ask]])/Tabla1[[#This Row],[Precio Ask]]</f>
        <v>0.66883116883116878</v>
      </c>
      <c r="M69" s="2">
        <f>(Tabla1[[#This Row],[Idealista MAX]]-Tabla1[[#This Row],[Precio Ask]])/Tabla1[[#This Row],[Precio Ask]]</f>
        <v>0.83116883116883122</v>
      </c>
    </row>
    <row r="70" spans="1:13" ht="15.75" customHeight="1" x14ac:dyDescent="0.25">
      <c r="A70" t="s">
        <v>96</v>
      </c>
      <c r="B70">
        <f>SUBTOTAL(103,Tabla1[CCAA])</f>
        <v>68</v>
      </c>
      <c r="E70" t="s">
        <v>95</v>
      </c>
      <c r="F70" s="4">
        <f>SUBTOTAL(109,Tabla1[Precio Ask])</f>
        <v>6995300</v>
      </c>
      <c r="H70" s="4">
        <f>SUBTOTAL(109,Tabla1[Idealista MIN])</f>
        <v>10474000</v>
      </c>
      <c r="I70" s="4">
        <f>SUBTOTAL(109,Tabla1[Idealista Media])</f>
        <v>11470000</v>
      </c>
      <c r="J70" s="4">
        <f>SUBTOTAL(109,Tabla1[Idealista MAX])</f>
        <v>12466000</v>
      </c>
      <c r="K70" s="5">
        <f>SUBTOTAL(101,Tabla1[Rent. MIN])</f>
        <v>0.51177460717628975</v>
      </c>
      <c r="L70" s="3">
        <f>SUBTOTAL(101,Tabla1[Rent. Media])</f>
        <v>0.6573456023160883</v>
      </c>
      <c r="M70" s="3">
        <f>SUBTOTAL(101,Tabla1[Rent. MAX])</f>
        <v>0.80291659745588639</v>
      </c>
    </row>
  </sheetData>
  <conditionalFormatting sqref="M71:N115">
    <cfRule type="cellIs" dxfId="2" priority="1" operator="greaterThan">
      <formula>80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Javier Del Medico Bravo</cp:lastModifiedBy>
  <dcterms:created xsi:type="dcterms:W3CDTF">2025-06-27T10:03:25Z</dcterms:created>
  <dcterms:modified xsi:type="dcterms:W3CDTF">2025-07-14T19:09:34Z</dcterms:modified>
</cp:coreProperties>
</file>