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di\Documents\GitHub\Taxation-of-Top-Incomes-and-Tax-Avoidance\Data\moments\IRS\sharereportedaswage\"/>
    </mc:Choice>
  </mc:AlternateContent>
  <xr:revisionPtr revIDLastSave="0" documentId="13_ncr:1_{9B0AA2DB-AF25-4339-92E2-006B140B6C75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2" l="1"/>
  <c r="M20" i="2"/>
  <c r="L20" i="2"/>
  <c r="K20" i="2"/>
  <c r="J20" i="2"/>
  <c r="I20" i="2"/>
  <c r="H20" i="2"/>
  <c r="G20" i="2"/>
  <c r="F20" i="2"/>
  <c r="E20" i="2"/>
  <c r="D20" i="2"/>
  <c r="C20" i="2"/>
  <c r="M18" i="2"/>
  <c r="C18" i="2"/>
  <c r="L17" i="2"/>
  <c r="L18" i="2" s="1"/>
  <c r="K17" i="2"/>
  <c r="K18" i="2" s="1"/>
  <c r="J17" i="2"/>
  <c r="J18" i="2" s="1"/>
  <c r="I17" i="2"/>
  <c r="I18" i="2" s="1"/>
  <c r="H17" i="2"/>
  <c r="H18" i="2" s="1"/>
  <c r="G17" i="2"/>
  <c r="G18" i="2" s="1"/>
  <c r="F17" i="2"/>
  <c r="F18" i="2" s="1"/>
  <c r="E17" i="2"/>
  <c r="E18" i="2" s="1"/>
  <c r="D17" i="2"/>
  <c r="D18" i="2" s="1"/>
  <c r="C17" i="2"/>
  <c r="B17" i="2"/>
  <c r="N11" i="2"/>
  <c r="M11" i="2"/>
  <c r="L11" i="2"/>
  <c r="K11" i="2"/>
  <c r="J11" i="2"/>
  <c r="I11" i="2"/>
  <c r="H11" i="2"/>
  <c r="G11" i="2"/>
  <c r="F11" i="2"/>
  <c r="E11" i="2"/>
  <c r="D11" i="2"/>
  <c r="C11" i="2"/>
  <c r="N8" i="2"/>
  <c r="M8" i="2"/>
  <c r="M9" i="2" s="1"/>
  <c r="L8" i="2"/>
  <c r="L9" i="2" s="1"/>
  <c r="K8" i="2"/>
  <c r="K9" i="2" s="1"/>
  <c r="J8" i="2"/>
  <c r="J9" i="2" s="1"/>
  <c r="I8" i="2"/>
  <c r="I9" i="2" s="1"/>
  <c r="H8" i="2"/>
  <c r="H9" i="2" s="1"/>
  <c r="G8" i="2"/>
  <c r="G9" i="2" s="1"/>
  <c r="F8" i="2"/>
  <c r="F9" i="2" s="1"/>
  <c r="E8" i="2"/>
  <c r="E9" i="2" s="1"/>
  <c r="D8" i="2"/>
  <c r="D9" i="2" s="1"/>
  <c r="C8" i="2"/>
  <c r="C9" i="2" s="1"/>
  <c r="B8" i="2"/>
  <c r="B19" i="2" l="1"/>
  <c r="B10" i="2"/>
</calcChain>
</file>

<file path=xl/sharedStrings.xml><?xml version="1.0" encoding="utf-8"?>
<sst xmlns="http://schemas.openxmlformats.org/spreadsheetml/2006/main" count="34" uniqueCount="28">
  <si>
    <t>$25,000
under
$100,000</t>
  </si>
  <si>
    <t>$100,000
under
$250,000</t>
  </si>
  <si>
    <t>$250,000
 under
$500,000</t>
  </si>
  <si>
    <t>$500,000
under
$1,000,000</t>
  </si>
  <si>
    <t>$1,000,000
under
$2,500,000</t>
  </si>
  <si>
    <t>$2,500,000
under
$5,000,000</t>
  </si>
  <si>
    <t xml:space="preserve"> $5,000,000
under
$10,000,000</t>
  </si>
  <si>
    <t>$10,000,000
under
$50,000,000</t>
  </si>
  <si>
    <t xml:space="preserve"> $50,000,000
under
$100,000,000</t>
  </si>
  <si>
    <t xml:space="preserve"> $100,000,000
under
$250,000,000</t>
  </si>
  <si>
    <t>$250,000,000
or
more</t>
  </si>
  <si>
    <t>compensation of officers</t>
  </si>
  <si>
    <t>net income less deficit</t>
  </si>
  <si>
    <t>wage Share</t>
  </si>
  <si>
    <t>C-corporations</t>
  </si>
  <si>
    <t>S-Corporations</t>
  </si>
  <si>
    <t>Total returns
of active
corporations</t>
  </si>
  <si>
    <t>Size of business receipts</t>
  </si>
  <si>
    <t>Wage share</t>
  </si>
  <si>
    <t>Under
$25,000 [21]</t>
  </si>
  <si>
    <t>numbers used in current version of paper</t>
  </si>
  <si>
    <t>wage share = Compensation of officers/(net income less deficit + compensation of officers)</t>
  </si>
  <si>
    <t>numbers from  13c05ccr</t>
  </si>
  <si>
    <t>numbers from 13c04s</t>
  </si>
  <si>
    <t>Number of returns</t>
  </si>
  <si>
    <t>average wage share (weighted by number of returns)</t>
  </si>
  <si>
    <t>wage share*number of returns</t>
  </si>
  <si>
    <t>fraction of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</si>
</sst>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#,##0;\-#,##0;0;@"/>
    <numFmt numFmtId="166" formatCode="General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7"/>
      <name val="Helvetica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7"/>
      <name val="Helvetica"/>
    </font>
    <font>
      <b/>
      <sz val="8"/>
      <name val="Arial"/>
      <family val="2"/>
    </font>
    <font>
      <b/>
      <sz val="8"/>
      <color indexed="8"/>
      <name val="Arial"/>
      <family val="2"/>
    </font>
    <font>
      <sz val="6.5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</borders>
  <cellStyleXfs count="4">
    <xf numFmtId="0" fontId="0" fillId="0" borderId="0"/>
    <xf numFmtId="0" fontId="3" fillId="0" borderId="1">
      <alignment horizontal="center"/>
    </xf>
    <xf numFmtId="0" fontId="3" fillId="0" borderId="2" applyBorder="0">
      <alignment horizontal="centerContinuous" vertical="center"/>
    </xf>
    <xf numFmtId="166" fontId="6" fillId="0" borderId="0" applyNumberFormat="0" applyBorder="0"/>
  </cellStyleXfs>
  <cellXfs count="25">
    <xf numFmtId="0" fontId="0" fillId="0" borderId="0" xfId="0"/>
    <xf numFmtId="0" fontId="0" fillId="0" borderId="0" xfId="0" applyFont="1" applyBorder="1"/>
    <xf numFmtId="0" fontId="2" fillId="0" borderId="0" xfId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Fill="1" applyBorder="1"/>
    <xf numFmtId="164" fontId="4" fillId="0" borderId="0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/>
    <xf numFmtId="0" fontId="4" fillId="0" borderId="0" xfId="1" applyFont="1" applyBorder="1" applyAlignment="1">
      <alignment horizontal="center" vertical="center" wrapText="1"/>
    </xf>
    <xf numFmtId="0" fontId="7" fillId="0" borderId="0" xfId="3" applyNumberFormat="1" applyFont="1" applyBorder="1" applyAlignment="1">
      <alignment vertical="center"/>
    </xf>
    <xf numFmtId="165" fontId="7" fillId="0" borderId="3" xfId="0" applyNumberFormat="1" applyFont="1" applyBorder="1" applyAlignment="1">
      <alignment horizontal="right" vertical="center"/>
    </xf>
    <xf numFmtId="165" fontId="7" fillId="0" borderId="4" xfId="0" applyNumberFormat="1" applyFont="1" applyBorder="1" applyAlignment="1">
      <alignment horizontal="right" vertical="center"/>
    </xf>
    <xf numFmtId="166" fontId="7" fillId="0" borderId="0" xfId="3" applyFont="1" applyBorder="1" applyAlignment="1">
      <alignment vertical="center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9" fillId="0" borderId="0" xfId="0" applyFont="1"/>
    <xf numFmtId="0" fontId="0" fillId="0" borderId="0" xfId="0" applyFont="1"/>
    <xf numFmtId="0" fontId="10" fillId="0" borderId="0" xfId="0" applyFont="1" applyFill="1" applyBorder="1"/>
    <xf numFmtId="0" fontId="10" fillId="0" borderId="0" xfId="0" applyFont="1" applyBorder="1"/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</cellXfs>
  <cellStyles count="4">
    <cellStyle name="Normal" xfId="0" builtinId="0"/>
    <cellStyle name="style_col_headings" xfId="1" xr:uid="{00000000-0005-0000-0000-000001000000}"/>
    <cellStyle name="style_spanners" xfId="2" xr:uid="{00000000-0005-0000-0000-000002000000}"/>
    <cellStyle name="style_totals" xfId="3" xr:uid="{CEBDC3E8-8611-C841-8F96-1C401375B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464C-23D1-5747-86D1-B305215F86EC}">
  <dimension ref="A1:P36"/>
  <sheetViews>
    <sheetView tabSelected="1" zoomScale="150" zoomScaleNormal="150" workbookViewId="0">
      <selection activeCell="A14" sqref="A14"/>
    </sheetView>
  </sheetViews>
  <sheetFormatPr defaultColWidth="11.5546875" defaultRowHeight="14.4" x14ac:dyDescent="0.3"/>
  <cols>
    <col min="1" max="14" width="15.6640625" style="1" customWidth="1"/>
    <col min="15" max="15" width="10.77734375" style="1"/>
  </cols>
  <sheetData>
    <row r="1" spans="1:16" x14ac:dyDescent="0.3">
      <c r="C1" s="23" t="s">
        <v>17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6" ht="43.2" x14ac:dyDescent="0.3">
      <c r="B2" s="24" t="s">
        <v>16</v>
      </c>
      <c r="C2" s="12" t="s">
        <v>19</v>
      </c>
      <c r="D2" s="6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7" t="s">
        <v>7</v>
      </c>
      <c r="L2" s="8" t="s">
        <v>8</v>
      </c>
      <c r="M2" s="8" t="s">
        <v>9</v>
      </c>
      <c r="N2" s="6" t="s">
        <v>10</v>
      </c>
    </row>
    <row r="3" spans="1:16" ht="11.25" customHeight="1" x14ac:dyDescent="0.3">
      <c r="B3" s="24"/>
      <c r="C3" s="12"/>
      <c r="D3" s="6"/>
      <c r="E3" s="12"/>
      <c r="F3" s="12"/>
      <c r="G3" s="12"/>
      <c r="H3" s="12"/>
      <c r="I3" s="12"/>
      <c r="J3" s="12"/>
      <c r="K3" s="7"/>
      <c r="L3" s="8"/>
      <c r="M3" s="8"/>
      <c r="N3" s="6"/>
    </row>
    <row r="4" spans="1:16" x14ac:dyDescent="0.3">
      <c r="A4" s="1" t="s">
        <v>14</v>
      </c>
      <c r="B4" s="24"/>
    </row>
    <row r="5" spans="1:16" s="19" customFormat="1" ht="11.25" customHeight="1" x14ac:dyDescent="0.2">
      <c r="A5" s="13" t="s">
        <v>24</v>
      </c>
      <c r="B5" s="17">
        <v>5887804</v>
      </c>
      <c r="C5" s="17">
        <v>1418966</v>
      </c>
      <c r="D5" s="17">
        <v>922162</v>
      </c>
      <c r="E5" s="17">
        <v>1028766</v>
      </c>
      <c r="F5" s="17">
        <v>770856</v>
      </c>
      <c r="G5" s="17">
        <v>644265</v>
      </c>
      <c r="H5" s="17">
        <v>556975</v>
      </c>
      <c r="I5" s="17">
        <v>240712</v>
      </c>
      <c r="J5" s="17">
        <v>139200</v>
      </c>
      <c r="K5" s="17">
        <v>129787</v>
      </c>
      <c r="L5" s="17">
        <v>17612</v>
      </c>
      <c r="M5" s="17">
        <v>10544</v>
      </c>
      <c r="N5" s="18">
        <v>7960</v>
      </c>
    </row>
    <row r="6" spans="1:16" x14ac:dyDescent="0.3">
      <c r="A6" s="1" t="s">
        <v>11</v>
      </c>
      <c r="B6" s="9">
        <v>478733557</v>
      </c>
      <c r="C6" s="9">
        <v>8070991</v>
      </c>
      <c r="D6" s="9">
        <v>7530622</v>
      </c>
      <c r="E6" s="9">
        <v>22852964</v>
      </c>
      <c r="F6" s="9">
        <v>32729838</v>
      </c>
      <c r="G6" s="9">
        <v>45963633</v>
      </c>
      <c r="H6" s="9">
        <v>65290387</v>
      </c>
      <c r="I6" s="9">
        <v>50432409</v>
      </c>
      <c r="J6" s="9">
        <v>43694087</v>
      </c>
      <c r="K6" s="9">
        <v>81822781</v>
      </c>
      <c r="L6" s="9">
        <v>19056282</v>
      </c>
      <c r="M6" s="9">
        <v>17822557</v>
      </c>
      <c r="N6" s="9">
        <v>83467006</v>
      </c>
      <c r="P6" t="s">
        <v>22</v>
      </c>
    </row>
    <row r="7" spans="1:16" x14ac:dyDescent="0.3">
      <c r="A7" s="1" t="s">
        <v>12</v>
      </c>
      <c r="B7" s="9">
        <v>1928855261</v>
      </c>
      <c r="C7" s="9">
        <v>17533952</v>
      </c>
      <c r="D7" s="9">
        <v>20775</v>
      </c>
      <c r="E7" s="9">
        <v>13361170</v>
      </c>
      <c r="F7" s="9">
        <v>19686263</v>
      </c>
      <c r="G7" s="9">
        <v>26360621</v>
      </c>
      <c r="H7" s="9">
        <v>45728875</v>
      </c>
      <c r="I7" s="9">
        <v>36962857</v>
      </c>
      <c r="J7" s="9">
        <v>42282872</v>
      </c>
      <c r="K7" s="9">
        <v>136555067</v>
      </c>
      <c r="L7" s="9">
        <v>76806965</v>
      </c>
      <c r="M7" s="9">
        <v>113218216</v>
      </c>
      <c r="N7" s="9">
        <v>1400337629</v>
      </c>
    </row>
    <row r="8" spans="1:16" x14ac:dyDescent="0.3">
      <c r="A8" s="1" t="s">
        <v>13</v>
      </c>
      <c r="B8" s="11">
        <f>B6/(B6+B7)</f>
        <v>0.19884357055524421</v>
      </c>
      <c r="C8" s="1">
        <f t="shared" ref="C8:N8" si="0">C6/(C6+C7)</f>
        <v>0.31521222288993184</v>
      </c>
      <c r="D8" s="1">
        <f t="shared" si="0"/>
        <v>0.99724885342407499</v>
      </c>
      <c r="E8" s="1">
        <f t="shared" si="0"/>
        <v>0.63105095927463017</v>
      </c>
      <c r="F8" s="1">
        <f t="shared" si="0"/>
        <v>0.62442336182158986</v>
      </c>
      <c r="G8" s="1">
        <f t="shared" si="0"/>
        <v>0.63552170202820202</v>
      </c>
      <c r="H8" s="1">
        <f t="shared" si="0"/>
        <v>0.58809963085504924</v>
      </c>
      <c r="I8" s="1">
        <f t="shared" si="0"/>
        <v>0.5770611076348231</v>
      </c>
      <c r="J8" s="1">
        <f t="shared" si="0"/>
        <v>0.50820693716324628</v>
      </c>
      <c r="K8" s="1">
        <f t="shared" si="0"/>
        <v>0.37468443685735009</v>
      </c>
      <c r="L8" s="1">
        <f t="shared" si="0"/>
        <v>0.19878611038493199</v>
      </c>
      <c r="M8" s="1">
        <f t="shared" si="0"/>
        <v>0.13600772181037118</v>
      </c>
      <c r="N8" s="1">
        <f t="shared" si="0"/>
        <v>5.6252018649341935E-2</v>
      </c>
    </row>
    <row r="9" spans="1:16" x14ac:dyDescent="0.3">
      <c r="A9" s="5" t="s">
        <v>26</v>
      </c>
      <c r="B9" s="11"/>
      <c r="C9" s="1">
        <f>C8*C5</f>
        <v>447275.42706523504</v>
      </c>
      <c r="D9" s="1">
        <f t="shared" ref="D9:M9" si="1">D8*D5</f>
        <v>919624.9971712518</v>
      </c>
      <c r="E9" s="1">
        <f t="shared" si="1"/>
        <v>649203.77116912417</v>
      </c>
      <c r="F9" s="1">
        <f t="shared" si="1"/>
        <v>481340.49500034348</v>
      </c>
      <c r="G9" s="1">
        <f t="shared" si="1"/>
        <v>409444.3893571996</v>
      </c>
      <c r="H9" s="1">
        <f t="shared" si="1"/>
        <v>327556.79189549107</v>
      </c>
      <c r="I9" s="1">
        <f t="shared" si="1"/>
        <v>138905.53334099354</v>
      </c>
      <c r="J9" s="1">
        <f t="shared" si="1"/>
        <v>70742.405653123875</v>
      </c>
      <c r="K9" s="1">
        <f t="shared" si="1"/>
        <v>48629.169006404896</v>
      </c>
      <c r="L9" s="1">
        <f t="shared" si="1"/>
        <v>3501.0209760994221</v>
      </c>
      <c r="M9" s="1">
        <f t="shared" si="1"/>
        <v>1434.0654187685539</v>
      </c>
    </row>
    <row r="10" spans="1:16" x14ac:dyDescent="0.3">
      <c r="A10" s="21" t="s">
        <v>25</v>
      </c>
      <c r="B10" s="22">
        <f>SUM(C9:M9)/B5</f>
        <v>0.59405137570035205</v>
      </c>
    </row>
    <row r="11" spans="1:16" x14ac:dyDescent="0.3">
      <c r="A11" s="21" t="s">
        <v>27</v>
      </c>
      <c r="B11" s="22"/>
      <c r="C11" s="1">
        <f>C5/$B5</f>
        <v>0.24100088929590727</v>
      </c>
      <c r="D11" s="1">
        <f t="shared" ref="D11:N11" si="2">D5/$B5</f>
        <v>0.15662240115329926</v>
      </c>
      <c r="E11" s="1">
        <f t="shared" si="2"/>
        <v>0.17472830277638318</v>
      </c>
      <c r="F11" s="1">
        <f t="shared" si="2"/>
        <v>0.1309241951668228</v>
      </c>
      <c r="G11" s="1">
        <f t="shared" si="2"/>
        <v>0.10942364929267347</v>
      </c>
      <c r="H11" s="1">
        <f t="shared" si="2"/>
        <v>9.4598087843956763E-2</v>
      </c>
      <c r="I11" s="1">
        <f t="shared" si="2"/>
        <v>4.0883154398482016E-2</v>
      </c>
      <c r="J11" s="1">
        <f t="shared" si="2"/>
        <v>2.3642091346790756E-2</v>
      </c>
      <c r="K11" s="1">
        <f t="shared" si="2"/>
        <v>2.2043362856508132E-2</v>
      </c>
      <c r="L11" s="1">
        <f t="shared" si="2"/>
        <v>2.9912680517218304E-3</v>
      </c>
      <c r="M11" s="1">
        <f t="shared" si="2"/>
        <v>1.7908204824752998E-3</v>
      </c>
      <c r="N11" s="1">
        <f t="shared" si="2"/>
        <v>1.3519471775894714E-3</v>
      </c>
    </row>
    <row r="13" spans="1:16" x14ac:dyDescent="0.3">
      <c r="A13" s="1" t="s">
        <v>15</v>
      </c>
    </row>
    <row r="14" spans="1:16" s="16" customFormat="1" ht="11.25" customHeight="1" x14ac:dyDescent="0.3">
      <c r="A14" s="13" t="s">
        <v>24</v>
      </c>
      <c r="B14" s="14">
        <v>4257909</v>
      </c>
      <c r="C14" s="14">
        <v>1001465</v>
      </c>
      <c r="D14" s="14">
        <v>669578</v>
      </c>
      <c r="E14" s="14">
        <v>791160</v>
      </c>
      <c r="F14" s="14">
        <v>579373</v>
      </c>
      <c r="G14" s="14">
        <v>475284</v>
      </c>
      <c r="H14" s="15">
        <v>395797</v>
      </c>
      <c r="I14" s="14">
        <v>158490</v>
      </c>
      <c r="J14" s="14">
        <v>90083</v>
      </c>
      <c r="K14" s="14">
        <v>80376</v>
      </c>
      <c r="L14" s="15">
        <v>16305</v>
      </c>
    </row>
    <row r="15" spans="1:16" x14ac:dyDescent="0.3">
      <c r="A15" s="5" t="s">
        <v>11</v>
      </c>
      <c r="B15" s="10">
        <v>253983002</v>
      </c>
      <c r="C15" s="10">
        <v>4344852</v>
      </c>
      <c r="D15" s="10">
        <v>5939875</v>
      </c>
      <c r="E15" s="10">
        <v>18027591</v>
      </c>
      <c r="F15" s="10">
        <v>25004566</v>
      </c>
      <c r="G15" s="10">
        <v>32069229</v>
      </c>
      <c r="H15" s="10">
        <v>43898398</v>
      </c>
      <c r="I15" s="10">
        <v>31283929</v>
      </c>
      <c r="J15" s="10">
        <v>25189363</v>
      </c>
      <c r="K15" s="10">
        <v>43929325</v>
      </c>
      <c r="L15" s="10">
        <v>24295875</v>
      </c>
      <c r="P15" t="s">
        <v>23</v>
      </c>
    </row>
    <row r="16" spans="1:16" x14ac:dyDescent="0.3">
      <c r="A16" s="5" t="s">
        <v>12</v>
      </c>
      <c r="B16" s="10">
        <v>446185575</v>
      </c>
      <c r="C16" s="10">
        <v>14261816</v>
      </c>
      <c r="D16" s="10">
        <v>5227584</v>
      </c>
      <c r="E16" s="10">
        <v>19867929</v>
      </c>
      <c r="F16" s="10">
        <v>23166491</v>
      </c>
      <c r="G16" s="10">
        <v>30080123</v>
      </c>
      <c r="H16" s="10">
        <v>53270933</v>
      </c>
      <c r="I16" s="10">
        <v>40736688</v>
      </c>
      <c r="J16" s="10">
        <v>40655018</v>
      </c>
      <c r="K16" s="10">
        <v>94917640</v>
      </c>
      <c r="L16" s="10">
        <v>124001353</v>
      </c>
    </row>
    <row r="17" spans="1:15" x14ac:dyDescent="0.3">
      <c r="A17" s="5" t="s">
        <v>18</v>
      </c>
      <c r="B17" s="11">
        <f>B15/(B15+B16)</f>
        <v>0.36274550207356704</v>
      </c>
      <c r="C17" s="1">
        <f t="shared" ref="C17:L17" si="3">C15/(C15+C16)</f>
        <v>0.23351048129627508</v>
      </c>
      <c r="D17" s="1">
        <f t="shared" si="3"/>
        <v>0.53189136400679871</v>
      </c>
      <c r="E17" s="1">
        <f t="shared" si="3"/>
        <v>0.47571826432253733</v>
      </c>
      <c r="F17" s="1">
        <f t="shared" si="3"/>
        <v>0.51907862432829743</v>
      </c>
      <c r="G17" s="1">
        <f t="shared" si="3"/>
        <v>0.51600262863561308</v>
      </c>
      <c r="H17" s="1">
        <f t="shared" si="3"/>
        <v>0.4517721543230549</v>
      </c>
      <c r="I17" s="1">
        <f t="shared" si="3"/>
        <v>0.43437463191963488</v>
      </c>
      <c r="J17" s="1">
        <f t="shared" si="3"/>
        <v>0.38255903719407736</v>
      </c>
      <c r="K17" s="1">
        <f t="shared" si="3"/>
        <v>0.31638664194064309</v>
      </c>
      <c r="L17" s="1">
        <f t="shared" si="3"/>
        <v>0.16383229361509036</v>
      </c>
    </row>
    <row r="18" spans="1:15" x14ac:dyDescent="0.3">
      <c r="A18" s="5" t="s">
        <v>26</v>
      </c>
      <c r="B18" s="11"/>
      <c r="C18" s="1">
        <f>C17*C14</f>
        <v>233852.57415137411</v>
      </c>
      <c r="D18" s="1">
        <f t="shared" ref="D18:M18" si="4">D17*D14</f>
        <v>356142.75572894426</v>
      </c>
      <c r="E18" s="1">
        <f t="shared" si="4"/>
        <v>376369.26200141863</v>
      </c>
      <c r="F18" s="1">
        <f t="shared" si="4"/>
        <v>300740.13981295866</v>
      </c>
      <c r="G18" s="1">
        <f t="shared" si="4"/>
        <v>245247.79334844873</v>
      </c>
      <c r="H18" s="1">
        <f t="shared" si="4"/>
        <v>178810.06336460216</v>
      </c>
      <c r="I18" s="1">
        <f t="shared" si="4"/>
        <v>68844.035412942932</v>
      </c>
      <c r="J18" s="1">
        <f t="shared" si="4"/>
        <v>34462.065747554072</v>
      </c>
      <c r="K18" s="1">
        <f t="shared" si="4"/>
        <v>25429.892732621131</v>
      </c>
      <c r="L18" s="1">
        <f t="shared" si="4"/>
        <v>2671.2855473940481</v>
      </c>
      <c r="M18" s="1">
        <f t="shared" si="4"/>
        <v>0</v>
      </c>
    </row>
    <row r="19" spans="1:15" s="5" customFormat="1" x14ac:dyDescent="0.3">
      <c r="A19" s="21" t="s">
        <v>25</v>
      </c>
      <c r="B19" s="22">
        <f>SUM(C18:M18)/B14</f>
        <v>0.42804340530721979</v>
      </c>
    </row>
    <row r="20" spans="1:15" x14ac:dyDescent="0.3">
      <c r="A20" s="21" t="s">
        <v>27</v>
      </c>
      <c r="B20" s="22"/>
      <c r="C20" s="1">
        <f>C14/$B14</f>
        <v>0.23520112806544244</v>
      </c>
      <c r="D20" s="1">
        <f t="shared" ref="D20:N20" si="5">D14/$B14</f>
        <v>0.15725512217381818</v>
      </c>
      <c r="E20" s="1">
        <f t="shared" si="5"/>
        <v>0.18580951354291508</v>
      </c>
      <c r="F20" s="1">
        <f t="shared" si="5"/>
        <v>0.13606984085380877</v>
      </c>
      <c r="G20" s="1">
        <f t="shared" si="5"/>
        <v>0.11162380407848077</v>
      </c>
      <c r="H20" s="1">
        <f t="shared" si="5"/>
        <v>9.2955720754013302E-2</v>
      </c>
      <c r="I20" s="1">
        <f t="shared" si="5"/>
        <v>3.7222495830699996E-2</v>
      </c>
      <c r="J20" s="1">
        <f t="shared" si="5"/>
        <v>2.1156628758388214E-2</v>
      </c>
      <c r="K20" s="1">
        <f t="shared" si="5"/>
        <v>1.8876871253002355E-2</v>
      </c>
      <c r="L20" s="1">
        <f t="shared" si="5"/>
        <v>3.82934440355583E-3</v>
      </c>
      <c r="M20" s="1">
        <f t="shared" si="5"/>
        <v>0</v>
      </c>
      <c r="N20" s="1">
        <f t="shared" si="5"/>
        <v>0</v>
      </c>
    </row>
    <row r="21" spans="1:15" x14ac:dyDescent="0.3">
      <c r="B21" t="s">
        <v>21</v>
      </c>
    </row>
    <row r="22" spans="1:15" x14ac:dyDescent="0.3">
      <c r="B22" s="20"/>
    </row>
    <row r="23" spans="1:15" s="4" customFormat="1" x14ac:dyDescent="0.3">
      <c r="A23" s="1"/>
      <c r="B23" s="1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s="4" customFormat="1" x14ac:dyDescent="0.3">
      <c r="A24" s="1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1"/>
      <c r="N24" s="1"/>
      <c r="O24" s="1"/>
    </row>
    <row r="25" spans="1:15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customForma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customForma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customForma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2">
    <mergeCell ref="C1:N1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Almuth Scholl</dc:creator>
  <cp:lastModifiedBy> </cp:lastModifiedBy>
  <dcterms:created xsi:type="dcterms:W3CDTF">2023-08-03T07:41:42Z</dcterms:created>
  <dcterms:modified xsi:type="dcterms:W3CDTF">2025-01-22T10:59:48Z</dcterms:modified>
</cp:coreProperties>
</file>