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" sheetId="1" r:id="rId4"/>
    <sheet state="visible" name="Cargos_Mensuales" sheetId="2" r:id="rId5"/>
    <sheet state="visible" name="Total Charges" sheetId="3" r:id="rId6"/>
    <sheet state="visible" name="Daily Accounts" sheetId="4" r:id="rId7"/>
    <sheet state="visible" name="Total_Contracto" sheetId="5" r:id="rId8"/>
  </sheets>
  <definedNames>
    <definedName hidden="1" localSheetId="1" name="_xlnm._FilterDatabase">Cargos_Mensuales!$B$5:$E$21</definedName>
    <definedName hidden="1" localSheetId="2" name="_xlnm._FilterDatabase">'Total Charges'!$B$5:$E$21</definedName>
    <definedName hidden="1" localSheetId="3" name="_xlnm._FilterDatabase">'Daily Accounts'!$B$5:$E$21</definedName>
    <definedName hidden="1" localSheetId="4" name="_xlnm._FilterDatabase">Total_Contracto!$B$5:$E$21</definedName>
  </definedNames>
  <calcPr/>
</workbook>
</file>

<file path=xl/sharedStrings.xml><?xml version="1.0" encoding="utf-8"?>
<sst xmlns="http://schemas.openxmlformats.org/spreadsheetml/2006/main" count="200" uniqueCount="52">
  <si>
    <t>Metric</t>
  </si>
  <si>
    <t>Value</t>
  </si>
  <si>
    <t>Sum Monthly Charges</t>
  </si>
  <si>
    <t>Sum Total Charges</t>
  </si>
  <si>
    <t>Sum Daily Accounts</t>
  </si>
  <si>
    <t>total_contracto</t>
  </si>
  <si>
    <t>TOTALES</t>
  </si>
  <si>
    <t>charges.monthly</t>
  </si>
  <si>
    <t>CARGO TOTAL / MENSUAL</t>
  </si>
  <si>
    <t>churn</t>
  </si>
  <si>
    <t>contract</t>
  </si>
  <si>
    <t>values</t>
  </si>
  <si>
    <t>TOTAL</t>
  </si>
  <si>
    <t>PORCENTAJE / Total Cargo Mensual / Two_Year</t>
  </si>
  <si>
    <t>PORCENTAJE / Total Cargo Mensual / One_Year</t>
  </si>
  <si>
    <t>PORCENTAJE / Total Cargo Mensual / Month-to-month</t>
  </si>
  <si>
    <t>PORCENTAJE / Total Cargo Mensual</t>
  </si>
  <si>
    <t>Month-to-month</t>
  </si>
  <si>
    <t>One year</t>
  </si>
  <si>
    <t>Two year</t>
  </si>
  <si>
    <t>No</t>
  </si>
  <si>
    <t>CHURN</t>
  </si>
  <si>
    <t>Values</t>
  </si>
  <si>
    <t>%Porcentaje / CARGO TOTAL MENSUAL</t>
  </si>
  <si>
    <t>NO</t>
  </si>
  <si>
    <t>YES</t>
  </si>
  <si>
    <t>%</t>
  </si>
  <si>
    <t>%nO</t>
  </si>
  <si>
    <t>%YES</t>
  </si>
  <si>
    <t>Yes</t>
  </si>
  <si>
    <t>charges.total</t>
  </si>
  <si>
    <t>CARGO TOTAL / TOTAL</t>
  </si>
  <si>
    <t>PORCENTAJE / Cargo_Total/ Two_Year</t>
  </si>
  <si>
    <t>PORCENTAJE /Cargo_Total/ One_Year</t>
  </si>
  <si>
    <t>PORCENTAJE /Cargo_Total / Month-to-month</t>
  </si>
  <si>
    <t>PORCENTAJE / Cargo Total</t>
  </si>
  <si>
    <t>%Porcentaje / Cargo Total</t>
  </si>
  <si>
    <t>Daily Accounts</t>
  </si>
  <si>
    <t>CUENTAS_DIARIAS / TOTAL</t>
  </si>
  <si>
    <t>PORCENTAJE / Cuentas_Diarias/ Two_Year</t>
  </si>
  <si>
    <t>PORCENTAJE /Cuentas_Diarias/ One_Year</t>
  </si>
  <si>
    <t>PORCENTAJE /Cuentas_Diarias/ Month-to-month</t>
  </si>
  <si>
    <t>PORCENTAJE / Cuenta Diaria  Total</t>
  </si>
  <si>
    <t>%Porcentaje / Cuenta_Diaria_ Total</t>
  </si>
  <si>
    <t>CUENTAS_DIARIAS / MENSUAL</t>
  </si>
  <si>
    <t>Total_Contracto</t>
  </si>
  <si>
    <t>TOTAL_CONTRATO/ TOTAL</t>
  </si>
  <si>
    <t>PORCENTAJE /Total_Contrato/ Two_Year</t>
  </si>
  <si>
    <t>PORCENTAJE /Total_Contrato/ One_Year</t>
  </si>
  <si>
    <t>PORCENTAJE /Total_Contrato/ Month-to-month</t>
  </si>
  <si>
    <t>PORCENTAJE / TOTAL_CONTRATO/TOTAL</t>
  </si>
  <si>
    <t>Total_Contrato / MENSUAL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</si>
</sst>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$]#,##0.00"/>
  </numFmts>
  <fonts count="11">
    <font>
      <sz val="10.0"/>
      <color rgb="FF000000"/>
      <name val="Arial"/>
      <scheme val="minor"/>
    </font>
    <font>
      <color theme="1"/>
      <name val="Arial"/>
      <scheme val="minor"/>
    </font>
    <font>
      <b/>
      <sz val="12.0"/>
      <color theme="1"/>
      <name val="Arial"/>
    </font>
    <font>
      <b/>
      <sz val="11.0"/>
      <color rgb="FF1F1F1F"/>
      <name val="Monospace"/>
    </font>
    <font/>
    <font>
      <b/>
      <sz val="11.0"/>
      <color rgb="FF1F1F1F"/>
      <name val="Arial"/>
    </font>
    <font>
      <sz val="11.0"/>
      <color rgb="FF1F1F1F"/>
      <name val="Roboto"/>
    </font>
    <font>
      <b/>
      <sz val="11.0"/>
      <color rgb="FF1F1F1F"/>
      <name val="Roboto"/>
    </font>
    <font>
      <color theme="1"/>
      <name val="Arial"/>
    </font>
    <font>
      <b/>
      <sz val="12.0"/>
      <color theme="1"/>
      <name val="Arial"/>
      <scheme val="minor"/>
    </font>
    <font>
      <b/>
      <color theme="1"/>
      <name val="Arial"/>
      <scheme val="minor"/>
    </font>
  </fonts>
  <fills count="13">
    <fill>
      <patternFill patternType="none"/>
    </fill>
    <fill>
      <patternFill patternType="lightGray"/>
    </fill>
    <fill>
      <patternFill patternType="solid">
        <fgColor rgb="FFEAD1DC"/>
        <bgColor rgb="FFEAD1DC"/>
      </patternFill>
    </fill>
    <fill>
      <patternFill patternType="solid">
        <fgColor rgb="FF8E7CC3"/>
        <bgColor rgb="FF8E7CC3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D0E0E3"/>
        <bgColor rgb="FFD0E0E3"/>
      </patternFill>
    </fill>
    <fill>
      <patternFill patternType="solid">
        <fgColor rgb="FFFFF2CC"/>
        <bgColor rgb="FFFFF2CC"/>
      </patternFill>
    </fill>
    <fill>
      <patternFill patternType="solid">
        <fgColor rgb="FFCC0000"/>
        <bgColor rgb="FFCC0000"/>
      </patternFill>
    </fill>
    <fill>
      <patternFill patternType="solid">
        <fgColor rgb="FFF4CCCC"/>
        <bgColor rgb="FFF4CCCC"/>
      </patternFill>
    </fill>
    <fill>
      <patternFill patternType="solid">
        <fgColor rgb="FFEFEFEF"/>
        <bgColor rgb="FFEFEFEF"/>
      </patternFill>
    </fill>
    <fill>
      <patternFill patternType="solid">
        <fgColor rgb="FFFCE5CD"/>
        <bgColor rgb="FFFCE5CD"/>
      </patternFill>
    </fill>
    <fill>
      <patternFill patternType="solid">
        <fgColor rgb="FFFFFF00"/>
        <bgColor rgb="FFFFFF00"/>
      </patternFill>
    </fill>
  </fills>
  <borders count="20">
    <border/>
    <border>
      <left style="thin">
        <color rgb="FF284E3F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D9D9D9"/>
      </right>
      <top style="thin">
        <color rgb="FFD9D9D9"/>
      </top>
      <bottom style="thin">
        <color rgb="FFD9D9D9"/>
      </bottom>
    </border>
    <border>
      <left style="thin">
        <color rgb="FFD9D9D9"/>
      </left>
      <right style="thin">
        <color rgb="FF284E3F"/>
      </right>
      <top style="thin">
        <color rgb="FFD9D9D9"/>
      </top>
      <bottom style="thin">
        <color rgb="FFD9D9D9"/>
      </bottom>
    </border>
    <border>
      <left style="thin">
        <color rgb="FF284E3F"/>
      </left>
      <right style="thin">
        <color rgb="FFD9D9D9"/>
      </right>
      <top style="thin">
        <color rgb="FFD9D9D9"/>
      </top>
      <bottom style="thin">
        <color rgb="FF284E3F"/>
      </bottom>
    </border>
    <border>
      <left style="thin">
        <color rgb="FFD9D9D9"/>
      </left>
      <right style="thin">
        <color rgb="FF284E3F"/>
      </right>
      <top style="thin">
        <color rgb="FFD9D9D9"/>
      </top>
      <bottom style="thin">
        <color rgb="FF284E3F"/>
      </bottom>
    </border>
    <border>
      <left style="thin">
        <color rgb="FF000000"/>
      </left>
      <top style="thin">
        <color rgb="FF000000"/>
      </top>
      <bottom style="thin">
        <color rgb="FFDADADA"/>
      </bottom>
    </border>
    <border>
      <top style="thin">
        <color rgb="FF000000"/>
      </top>
      <bottom style="thin">
        <color rgb="FFDADADA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bottom style="thin">
        <color rgb="FFDADADA"/>
      </bottom>
    </border>
    <border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10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2" numFmtId="0" xfId="0" applyAlignment="1" applyBorder="1" applyFont="1">
      <alignment horizontal="center" readingOrder="0" shrinkToFit="0" vertical="center" wrapText="0"/>
    </xf>
    <xf borderId="2" fillId="0" fontId="1" numFmtId="0" xfId="0" applyAlignment="1" applyBorder="1" applyFont="1">
      <alignment readingOrder="0" shrinkToFit="0" vertical="center" wrapText="1"/>
    </xf>
    <xf borderId="3" fillId="0" fontId="1" numFmtId="164" xfId="0" applyAlignment="1" applyBorder="1" applyFont="1" applyNumberFormat="1">
      <alignment readingOrder="0" shrinkToFit="0" vertical="center" wrapText="1"/>
    </xf>
    <xf borderId="2" fillId="0" fontId="1" numFmtId="0" xfId="0" applyAlignment="1" applyBorder="1" applyFont="1">
      <alignment shrinkToFit="0" vertical="center" wrapText="0"/>
    </xf>
    <xf borderId="3" fillId="0" fontId="1" numFmtId="164" xfId="0" applyAlignment="1" applyBorder="1" applyFont="1" applyNumberFormat="1">
      <alignment shrinkToFit="0" vertical="center" wrapText="0"/>
    </xf>
    <xf borderId="4" fillId="0" fontId="1" numFmtId="0" xfId="0" applyAlignment="1" applyBorder="1" applyFont="1">
      <alignment readingOrder="0" shrinkToFit="0" vertical="center" wrapText="0"/>
    </xf>
    <xf borderId="5" fillId="0" fontId="1" numFmtId="164" xfId="0" applyAlignment="1" applyBorder="1" applyFont="1" applyNumberFormat="1">
      <alignment shrinkToFit="0" vertical="center" wrapText="0"/>
    </xf>
    <xf borderId="6" fillId="2" fontId="3" numFmtId="0" xfId="0" applyAlignment="1" applyBorder="1" applyFill="1" applyFont="1">
      <alignment horizontal="center" readingOrder="0"/>
    </xf>
    <xf borderId="7" fillId="0" fontId="4" numFmtId="0" xfId="0" applyBorder="1" applyFont="1"/>
    <xf borderId="8" fillId="2" fontId="1" numFmtId="0" xfId="0" applyBorder="1" applyFont="1"/>
    <xf borderId="8" fillId="0" fontId="1" numFmtId="0" xfId="0" applyBorder="1" applyFont="1"/>
    <xf borderId="9" fillId="0" fontId="1" numFmtId="0" xfId="0" applyBorder="1" applyFont="1"/>
    <xf borderId="9" fillId="3" fontId="1" numFmtId="0" xfId="0" applyAlignment="1" applyBorder="1" applyFill="1" applyFont="1">
      <alignment readingOrder="0"/>
    </xf>
    <xf borderId="10" fillId="4" fontId="3" numFmtId="0" xfId="0" applyAlignment="1" applyBorder="1" applyFill="1" applyFont="1">
      <alignment horizontal="right" readingOrder="0"/>
    </xf>
    <xf borderId="0" fillId="4" fontId="3" numFmtId="0" xfId="0" applyAlignment="1" applyFont="1">
      <alignment horizontal="right" readingOrder="0"/>
    </xf>
    <xf borderId="0" fillId="4" fontId="3" numFmtId="0" xfId="0" applyAlignment="1" applyFont="1">
      <alignment horizontal="right"/>
    </xf>
    <xf borderId="11" fillId="4" fontId="5" numFmtId="0" xfId="0" applyAlignment="1" applyBorder="1" applyFont="1">
      <alignment horizontal="center" readingOrder="0"/>
    </xf>
    <xf borderId="11" fillId="0" fontId="1" numFmtId="0" xfId="0" applyBorder="1" applyFont="1"/>
    <xf borderId="9" fillId="0" fontId="1" numFmtId="164" xfId="0" applyAlignment="1" applyBorder="1" applyFont="1" applyNumberFormat="1">
      <alignment horizontal="center" readingOrder="0" shrinkToFit="0" wrapText="1"/>
    </xf>
    <xf borderId="9" fillId="5" fontId="3" numFmtId="0" xfId="0" applyAlignment="1" applyBorder="1" applyFill="1" applyFont="1">
      <alignment horizontal="center" readingOrder="0"/>
    </xf>
    <xf borderId="9" fillId="5" fontId="5" numFmtId="0" xfId="0" applyAlignment="1" applyBorder="1" applyFont="1">
      <alignment horizontal="center" readingOrder="0"/>
    </xf>
    <xf borderId="9" fillId="5" fontId="5" numFmtId="10" xfId="0" applyAlignment="1" applyBorder="1" applyFont="1" applyNumberFormat="1">
      <alignment horizontal="center" readingOrder="0" shrinkToFit="0" wrapText="1"/>
    </xf>
    <xf borderId="9" fillId="5" fontId="5" numFmtId="0" xfId="0" applyAlignment="1" applyBorder="1" applyFont="1">
      <alignment horizontal="center" readingOrder="0" shrinkToFit="0" wrapText="1"/>
    </xf>
    <xf borderId="11" fillId="2" fontId="6" numFmtId="4" xfId="0" applyAlignment="1" applyBorder="1" applyFont="1" applyNumberFormat="1">
      <alignment horizontal="right" readingOrder="0"/>
    </xf>
    <xf borderId="12" fillId="2" fontId="7" numFmtId="0" xfId="0" applyAlignment="1" applyBorder="1" applyFont="1">
      <alignment horizontal="center" vertical="top"/>
    </xf>
    <xf borderId="11" fillId="2" fontId="7" numFmtId="0" xfId="0" applyAlignment="1" applyBorder="1" applyFont="1">
      <alignment horizontal="center" readingOrder="0" vertical="top"/>
    </xf>
    <xf borderId="0" fillId="0" fontId="8" numFmtId="164" xfId="0" applyAlignment="1" applyFont="1" applyNumberFormat="1">
      <alignment horizontal="right" vertical="bottom"/>
    </xf>
    <xf borderId="11" fillId="2" fontId="1" numFmtId="164" xfId="0" applyBorder="1" applyFont="1" applyNumberFormat="1"/>
    <xf borderId="11" fillId="0" fontId="1" numFmtId="10" xfId="0" applyBorder="1" applyFont="1" applyNumberFormat="1"/>
    <xf borderId="13" fillId="0" fontId="1" numFmtId="10" xfId="0" applyBorder="1" applyFont="1" applyNumberFormat="1"/>
    <xf borderId="9" fillId="0" fontId="1" numFmtId="10" xfId="0" applyBorder="1" applyFont="1" applyNumberFormat="1"/>
    <xf borderId="13" fillId="2" fontId="6" numFmtId="4" xfId="0" applyAlignment="1" applyBorder="1" applyFont="1" applyNumberFormat="1">
      <alignment horizontal="right" readingOrder="0"/>
    </xf>
    <xf borderId="12" fillId="0" fontId="4" numFmtId="0" xfId="0" applyBorder="1" applyFont="1"/>
    <xf borderId="11" fillId="2" fontId="7" numFmtId="0" xfId="0" applyAlignment="1" applyBorder="1" applyFont="1">
      <alignment horizontal="center" readingOrder="0"/>
    </xf>
    <xf borderId="11" fillId="4" fontId="5" numFmtId="10" xfId="0" applyAlignment="1" applyBorder="1" applyFont="1" applyNumberFormat="1">
      <alignment horizontal="center" readingOrder="0"/>
    </xf>
    <xf borderId="9" fillId="4" fontId="5" numFmtId="10" xfId="0" applyAlignment="1" applyBorder="1" applyFont="1" applyNumberFormat="1">
      <alignment horizontal="center" readingOrder="0"/>
    </xf>
    <xf borderId="14" fillId="0" fontId="1" numFmtId="0" xfId="0" applyBorder="1" applyFont="1"/>
    <xf borderId="9" fillId="0" fontId="9" numFmtId="4" xfId="0" applyAlignment="1" applyBorder="1" applyFont="1" applyNumberFormat="1">
      <alignment horizontal="center"/>
    </xf>
    <xf borderId="15" fillId="0" fontId="4" numFmtId="0" xfId="0" applyBorder="1" applyFont="1"/>
    <xf borderId="13" fillId="2" fontId="7" numFmtId="0" xfId="0" applyAlignment="1" applyBorder="1" applyFont="1">
      <alignment horizontal="center" readingOrder="0"/>
    </xf>
    <xf borderId="16" fillId="6" fontId="7" numFmtId="0" xfId="0" applyAlignment="1" applyBorder="1" applyFill="1" applyFont="1">
      <alignment horizontal="center" readingOrder="0" vertical="top"/>
    </xf>
    <xf borderId="14" fillId="0" fontId="4" numFmtId="0" xfId="0" applyBorder="1" applyFont="1"/>
    <xf borderId="8" fillId="6" fontId="7" numFmtId="164" xfId="0" applyAlignment="1" applyBorder="1" applyFont="1" applyNumberFormat="1">
      <alignment horizontal="center" vertical="top"/>
    </xf>
    <xf borderId="9" fillId="6" fontId="1" numFmtId="164" xfId="0" applyBorder="1" applyFont="1" applyNumberFormat="1"/>
    <xf borderId="12" fillId="7" fontId="7" numFmtId="0" xfId="0" applyAlignment="1" applyBorder="1" applyFill="1" applyFont="1">
      <alignment horizontal="center" readingOrder="0" vertical="top"/>
    </xf>
    <xf borderId="0" fillId="7" fontId="7" numFmtId="0" xfId="0" applyAlignment="1" applyFont="1">
      <alignment horizontal="center" readingOrder="0" vertical="top"/>
    </xf>
    <xf borderId="11" fillId="7" fontId="1" numFmtId="164" xfId="0" applyBorder="1" applyFont="1" applyNumberFormat="1"/>
    <xf borderId="17" fillId="4" fontId="3" numFmtId="0" xfId="0" applyAlignment="1" applyBorder="1" applyFont="1">
      <alignment horizontal="right" readingOrder="0"/>
    </xf>
    <xf borderId="0" fillId="7" fontId="7" numFmtId="0" xfId="0" applyAlignment="1" applyFont="1">
      <alignment horizontal="center" readingOrder="0"/>
    </xf>
    <xf borderId="14" fillId="4" fontId="5" numFmtId="0" xfId="0" applyAlignment="1" applyBorder="1" applyFont="1">
      <alignment horizontal="center" readingOrder="0"/>
    </xf>
    <xf borderId="9" fillId="4" fontId="5" numFmtId="4" xfId="0" applyAlignment="1" applyBorder="1" applyFont="1" applyNumberFormat="1">
      <alignment horizontal="center" readingOrder="0"/>
    </xf>
    <xf borderId="0" fillId="0" fontId="8" numFmtId="0" xfId="0" applyAlignment="1" applyFont="1">
      <alignment horizontal="right" vertical="bottom"/>
    </xf>
    <xf borderId="17" fillId="4" fontId="3" numFmtId="0" xfId="0" applyAlignment="1" applyBorder="1" applyFont="1">
      <alignment horizontal="right"/>
    </xf>
    <xf borderId="0" fillId="8" fontId="10" numFmtId="0" xfId="0" applyAlignment="1" applyFill="1" applyFont="1">
      <alignment horizontal="center" readingOrder="0"/>
    </xf>
    <xf borderId="16" fillId="7" fontId="10" numFmtId="0" xfId="0" applyAlignment="1" applyBorder="1" applyFont="1">
      <alignment horizontal="center" readingOrder="0"/>
    </xf>
    <xf borderId="18" fillId="0" fontId="4" numFmtId="0" xfId="0" applyBorder="1" applyFont="1"/>
    <xf borderId="19" fillId="7" fontId="7" numFmtId="0" xfId="0" applyAlignment="1" applyBorder="1" applyFont="1">
      <alignment horizontal="center" readingOrder="0"/>
    </xf>
    <xf borderId="0" fillId="0" fontId="1" numFmtId="10" xfId="0" applyFont="1" applyNumberFormat="1"/>
    <xf borderId="9" fillId="5" fontId="7" numFmtId="0" xfId="0" applyAlignment="1" applyBorder="1" applyFont="1">
      <alignment horizontal="center" readingOrder="0" vertical="top"/>
    </xf>
    <xf borderId="9" fillId="5" fontId="7" numFmtId="0" xfId="0" applyAlignment="1" applyBorder="1" applyFont="1">
      <alignment horizontal="center" readingOrder="0" shrinkToFit="0" vertical="top" wrapText="1"/>
    </xf>
    <xf borderId="9" fillId="8" fontId="7" numFmtId="0" xfId="0" applyAlignment="1" applyBorder="1" applyFont="1">
      <alignment horizontal="center" readingOrder="0" vertical="top"/>
    </xf>
    <xf borderId="16" fillId="9" fontId="7" numFmtId="0" xfId="0" applyAlignment="1" applyBorder="1" applyFill="1" applyFont="1">
      <alignment horizontal="center" readingOrder="0" vertical="top"/>
    </xf>
    <xf borderId="9" fillId="9" fontId="7" numFmtId="164" xfId="0" applyAlignment="1" applyBorder="1" applyFont="1" applyNumberFormat="1">
      <alignment horizontal="center" readingOrder="0" vertical="top"/>
    </xf>
    <xf borderId="9" fillId="9" fontId="1" numFmtId="164" xfId="0" applyBorder="1" applyFont="1" applyNumberFormat="1"/>
    <xf borderId="9" fillId="2" fontId="7" numFmtId="0" xfId="0" applyAlignment="1" applyBorder="1" applyFont="1">
      <alignment horizontal="center" readingOrder="0" vertical="top"/>
    </xf>
    <xf borderId="9" fillId="0" fontId="8" numFmtId="164" xfId="0" applyAlignment="1" applyBorder="1" applyFont="1" applyNumberFormat="1">
      <alignment horizontal="right" vertical="bottom"/>
    </xf>
    <xf borderId="9" fillId="0" fontId="8" numFmtId="10" xfId="0" applyAlignment="1" applyBorder="1" applyFont="1" applyNumberFormat="1">
      <alignment horizontal="right" vertical="bottom"/>
    </xf>
    <xf borderId="9" fillId="8" fontId="1" numFmtId="0" xfId="0" applyBorder="1" applyFont="1"/>
    <xf borderId="9" fillId="0" fontId="1" numFmtId="164" xfId="0" applyBorder="1" applyFont="1" applyNumberFormat="1"/>
    <xf borderId="9" fillId="0" fontId="1" numFmtId="164" xfId="0" applyAlignment="1" applyBorder="1" applyFont="1" applyNumberFormat="1">
      <alignment readingOrder="0"/>
    </xf>
    <xf borderId="12" fillId="6" fontId="7" numFmtId="0" xfId="0" applyAlignment="1" applyBorder="1" applyFont="1">
      <alignment horizontal="center" readingOrder="0" vertical="top"/>
    </xf>
    <xf borderId="11" fillId="6" fontId="7" numFmtId="0" xfId="0" applyAlignment="1" applyBorder="1" applyFont="1">
      <alignment horizontal="center" readingOrder="0" vertical="top"/>
    </xf>
    <xf borderId="11" fillId="6" fontId="1" numFmtId="164" xfId="0" applyBorder="1" applyFont="1" applyNumberFormat="1"/>
    <xf borderId="9" fillId="2" fontId="7" numFmtId="0" xfId="0" applyAlignment="1" applyBorder="1" applyFont="1">
      <alignment horizontal="center" readingOrder="0"/>
    </xf>
    <xf borderId="11" fillId="6" fontId="7" numFmtId="0" xfId="0" applyAlignment="1" applyBorder="1" applyFont="1">
      <alignment horizontal="center" readingOrder="0"/>
    </xf>
    <xf borderId="13" fillId="6" fontId="7" numFmtId="0" xfId="0" applyAlignment="1" applyBorder="1" applyFont="1">
      <alignment horizontal="center" readingOrder="0"/>
    </xf>
    <xf borderId="13" fillId="6" fontId="1" numFmtId="164" xfId="0" applyBorder="1" applyFont="1" applyNumberFormat="1"/>
    <xf borderId="9" fillId="3" fontId="1" numFmtId="164" xfId="0" applyAlignment="1" applyBorder="1" applyFont="1" applyNumberFormat="1">
      <alignment readingOrder="0"/>
    </xf>
    <xf borderId="9" fillId="3" fontId="1" numFmtId="10" xfId="0" applyAlignment="1" applyBorder="1" applyFont="1" applyNumberFormat="1">
      <alignment readingOrder="0"/>
    </xf>
    <xf borderId="9" fillId="6" fontId="7" numFmtId="164" xfId="0" applyAlignment="1" applyBorder="1" applyFont="1" applyNumberFormat="1">
      <alignment horizontal="center" readingOrder="0" vertical="top"/>
    </xf>
    <xf borderId="13" fillId="0" fontId="1" numFmtId="0" xfId="0" applyBorder="1" applyFont="1"/>
    <xf borderId="0" fillId="4" fontId="7" numFmtId="0" xfId="0" applyAlignment="1" applyFont="1">
      <alignment horizontal="center" readingOrder="0" vertical="top"/>
    </xf>
    <xf borderId="0" fillId="4" fontId="6" numFmtId="4" xfId="0" applyAlignment="1" applyFont="1" applyNumberFormat="1">
      <alignment horizontal="right" readingOrder="0"/>
    </xf>
    <xf borderId="16" fillId="10" fontId="10" numFmtId="0" xfId="0" applyAlignment="1" applyBorder="1" applyFill="1" applyFont="1">
      <alignment horizontal="center" readingOrder="0"/>
    </xf>
    <xf borderId="14" fillId="11" fontId="1" numFmtId="164" xfId="0" applyBorder="1" applyFill="1" applyFont="1" applyNumberFormat="1"/>
    <xf borderId="0" fillId="0" fontId="7" numFmtId="0" xfId="0" applyAlignment="1" applyFont="1">
      <alignment horizontal="center" readingOrder="0" vertical="top"/>
    </xf>
    <xf borderId="0" fillId="0" fontId="6" numFmtId="4" xfId="0" applyAlignment="1" applyFont="1" applyNumberFormat="1">
      <alignment horizontal="right" readingOrder="0"/>
    </xf>
    <xf borderId="9" fillId="12" fontId="10" numFmtId="164" xfId="0" applyBorder="1" applyFill="1" applyFont="1" applyNumberFormat="1"/>
    <xf borderId="9" fillId="12" fontId="1" numFmtId="0" xfId="0" applyBorder="1" applyFont="1"/>
    <xf borderId="9" fillId="12" fontId="1" numFmtId="10" xfId="0" applyBorder="1" applyFont="1" applyNumberFormat="1"/>
    <xf borderId="9" fillId="7" fontId="10" numFmtId="164" xfId="0" applyBorder="1" applyFont="1" applyNumberFormat="1"/>
    <xf borderId="9" fillId="7" fontId="1" numFmtId="0" xfId="0" applyBorder="1" applyFont="1"/>
    <xf borderId="9" fillId="7" fontId="9" numFmtId="0" xfId="0" applyAlignment="1" applyBorder="1" applyFont="1">
      <alignment horizontal="center"/>
    </xf>
    <xf borderId="9" fillId="7" fontId="9" numFmtId="10" xfId="0" applyAlignment="1" applyBorder="1" applyFont="1" applyNumberFormat="1">
      <alignment horizontal="center"/>
    </xf>
    <xf borderId="9" fillId="7" fontId="9" numFmtId="4" xfId="0" applyAlignment="1" applyBorder="1" applyFont="1" applyNumberFormat="1">
      <alignment horizontal="center"/>
    </xf>
    <xf borderId="0" fillId="0" fontId="7" numFmtId="0" xfId="0" applyAlignment="1" applyFont="1">
      <alignment horizontal="center" readingOrder="0"/>
    </xf>
    <xf borderId="9" fillId="11" fontId="1" numFmtId="164" xfId="0" applyBorder="1" applyFont="1" applyNumberFormat="1"/>
    <xf borderId="9" fillId="11" fontId="1" numFmtId="0" xfId="0" applyBorder="1" applyFont="1"/>
    <xf borderId="9" fillId="11" fontId="1" numFmtId="10" xfId="0" applyBorder="1" applyFont="1" applyNumberFormat="1"/>
    <xf borderId="6" fillId="2" fontId="5" numFmtId="0" xfId="0" applyAlignment="1" applyBorder="1" applyFont="1">
      <alignment horizontal="center" readingOrder="0"/>
    </xf>
    <xf borderId="0" fillId="0" fontId="1" numFmtId="164" xfId="0" applyAlignment="1" applyFont="1" applyNumberFormat="1">
      <alignment readingOrder="0"/>
    </xf>
    <xf borderId="9" fillId="12" fontId="10" numFmtId="0" xfId="0" applyBorder="1" applyFont="1"/>
    <xf borderId="0" fillId="0" fontId="1" numFmtId="164" xfId="0" applyAlignment="1" applyFont="1" applyNumberFormat="1">
      <alignment readingOrder="0" shrinkToFit="0" wrapText="1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TOTAL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B2:C8" displayName="Tabla_1" name="Tabla_1" id="1">
  <tableColumns count="2">
    <tableColumn name="Metric" id="1"/>
    <tableColumn name="Value" id="2"/>
  </tableColumns>
  <tableStyleInfo name="TOTAL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88"/>
    <col customWidth="1" min="2" max="2" width="14.63"/>
    <col customWidth="1" min="3" max="3" width="14.75"/>
  </cols>
  <sheetData>
    <row r="1">
      <c r="A1" s="1"/>
      <c r="B1" s="1"/>
      <c r="C1" s="1"/>
    </row>
    <row r="2">
      <c r="A2" s="1"/>
      <c r="B2" s="2" t="s">
        <v>0</v>
      </c>
      <c r="C2" s="2" t="s">
        <v>1</v>
      </c>
    </row>
    <row r="3">
      <c r="A3" s="1"/>
      <c r="B3" s="3" t="s">
        <v>2</v>
      </c>
      <c r="C3" s="4">
        <v>470320.94999999995</v>
      </c>
    </row>
    <row r="4">
      <c r="A4" s="1"/>
      <c r="B4" s="3" t="s">
        <v>3</v>
      </c>
      <c r="C4" s="4">
        <v>1.654828185E7</v>
      </c>
    </row>
    <row r="5">
      <c r="A5" s="1"/>
      <c r="B5" s="3" t="s">
        <v>4</v>
      </c>
      <c r="C5" s="4">
        <v>15677.364999999998</v>
      </c>
    </row>
    <row r="6">
      <c r="A6" s="1"/>
      <c r="B6" s="3" t="s">
        <v>5</v>
      </c>
      <c r="C6" s="4">
        <v>2.156548449E8</v>
      </c>
    </row>
    <row r="7">
      <c r="B7" s="5"/>
      <c r="C7" s="6"/>
    </row>
    <row r="8">
      <c r="B8" s="7" t="s">
        <v>6</v>
      </c>
      <c r="C8" s="8">
        <f>SUM(C3:C6)</f>
        <v>232689125.1</v>
      </c>
    </row>
  </sheetData>
  <dataValidations>
    <dataValidation type="custom" allowBlank="1" showDropDown="1" sqref="C3:C8">
      <formula1>AND(ISNUMBER(C3),(NOT(OR(NOT(ISERROR(DATEVALUE(C3))), AND(ISNUMBER(C3), LEFT(CELL("format", C3))="D")))))</formula1>
    </dataValidation>
  </dataValidations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6.88"/>
    <col customWidth="1" min="3" max="3" width="16.0"/>
    <col customWidth="1" min="4" max="4" width="14.75"/>
    <col customWidth="1" min="6" max="9" width="20.63"/>
    <col customWidth="1" min="11" max="11" width="25.0"/>
    <col customWidth="1" min="12" max="12" width="15.13"/>
    <col customWidth="1" min="13" max="13" width="20.75"/>
    <col customWidth="1" min="14" max="14" width="1.0"/>
  </cols>
  <sheetData>
    <row r="3">
      <c r="B3" s="9" t="s">
        <v>7</v>
      </c>
      <c r="C3" s="10"/>
      <c r="D3" s="10"/>
      <c r="E3" s="11"/>
      <c r="F3" s="12"/>
      <c r="G3" s="12"/>
      <c r="H3" s="12"/>
      <c r="I3" s="13"/>
      <c r="K3" s="14" t="s">
        <v>8</v>
      </c>
    </row>
    <row r="4">
      <c r="B4" s="15"/>
      <c r="C4" s="16"/>
      <c r="D4" s="17"/>
      <c r="E4" s="18"/>
      <c r="F4" s="19"/>
      <c r="G4" s="19"/>
      <c r="H4" s="19"/>
      <c r="I4" s="13"/>
      <c r="K4" s="20">
        <v>470320.94999999995</v>
      </c>
    </row>
    <row r="5">
      <c r="B5" s="21" t="s">
        <v>9</v>
      </c>
      <c r="C5" s="21" t="s">
        <v>10</v>
      </c>
      <c r="D5" s="22" t="s">
        <v>11</v>
      </c>
      <c r="E5" s="22" t="s">
        <v>12</v>
      </c>
      <c r="F5" s="23" t="s">
        <v>13</v>
      </c>
      <c r="G5" s="23" t="s">
        <v>14</v>
      </c>
      <c r="H5" s="24" t="s">
        <v>15</v>
      </c>
      <c r="I5" s="23" t="s">
        <v>16</v>
      </c>
      <c r="K5" s="25"/>
    </row>
    <row r="6">
      <c r="B6" s="26"/>
      <c r="C6" s="27" t="s">
        <v>17</v>
      </c>
      <c r="D6" s="28">
        <v>8415.95</v>
      </c>
      <c r="E6" s="29"/>
      <c r="F6" s="30"/>
      <c r="G6" s="30"/>
      <c r="H6" s="31">
        <f>(D6/D19)</f>
        <v>0.03167342905</v>
      </c>
      <c r="I6" s="32">
        <f>(D6/K4)</f>
        <v>0.01789405724</v>
      </c>
      <c r="K6" s="33"/>
    </row>
    <row r="7">
      <c r="B7" s="34"/>
      <c r="C7" s="35" t="s">
        <v>18</v>
      </c>
      <c r="D7" s="28">
        <v>3272.85</v>
      </c>
      <c r="E7" s="29"/>
      <c r="F7" s="36"/>
      <c r="G7" s="37">
        <f>D7/D20</f>
        <v>0.03302924782</v>
      </c>
      <c r="H7" s="38"/>
      <c r="I7" s="39">
        <f>D7/K4</f>
        <v>0.006958758694</v>
      </c>
    </row>
    <row r="8">
      <c r="B8" s="40"/>
      <c r="C8" s="41" t="s">
        <v>19</v>
      </c>
      <c r="D8" s="28">
        <v>2515.55</v>
      </c>
      <c r="E8" s="29"/>
      <c r="F8" s="32">
        <f>D8/D21</f>
        <v>0.02383924019</v>
      </c>
      <c r="G8" s="13"/>
      <c r="H8" s="38"/>
      <c r="I8" s="32">
        <f>D21/K4</f>
        <v>0.2243604075</v>
      </c>
    </row>
    <row r="9">
      <c r="B9" s="42" t="s">
        <v>12</v>
      </c>
      <c r="C9" s="43"/>
      <c r="D9" s="44">
        <f>SUM(D6:D8)</f>
        <v>14204.35</v>
      </c>
      <c r="E9" s="45"/>
      <c r="F9" s="13"/>
      <c r="G9" s="13"/>
      <c r="H9" s="13"/>
      <c r="I9" s="13"/>
    </row>
    <row r="10">
      <c r="B10" s="46" t="s">
        <v>20</v>
      </c>
      <c r="C10" s="47" t="s">
        <v>17</v>
      </c>
      <c r="D10" s="28">
        <v>136447.05</v>
      </c>
      <c r="E10" s="48"/>
      <c r="F10" s="32"/>
      <c r="G10" s="32"/>
      <c r="H10" s="31">
        <f>(D10/D19)</f>
        <v>0.5135184925</v>
      </c>
      <c r="I10" s="32">
        <f>(D10/K4)</f>
        <v>0.290114761</v>
      </c>
      <c r="K10" s="49"/>
    </row>
    <row r="11">
      <c r="B11" s="34"/>
      <c r="C11" s="50" t="s">
        <v>18</v>
      </c>
      <c r="D11" s="28">
        <v>81698.15</v>
      </c>
      <c r="E11" s="48"/>
      <c r="F11" s="37"/>
      <c r="G11" s="37">
        <f>D11/D20</f>
        <v>0.8244888835</v>
      </c>
      <c r="H11" s="51"/>
      <c r="I11" s="52">
        <f>D11/K4</f>
        <v>0.1737072312</v>
      </c>
      <c r="K11" s="16"/>
      <c r="L11" s="53"/>
      <c r="M11" s="54"/>
      <c r="N11" s="55"/>
      <c r="O11" s="56" t="s">
        <v>21</v>
      </c>
      <c r="P11" s="57"/>
      <c r="Q11" s="57"/>
      <c r="R11" s="57"/>
      <c r="S11" s="57"/>
      <c r="T11" s="43"/>
    </row>
    <row r="12">
      <c r="B12" s="40"/>
      <c r="C12" s="58" t="s">
        <v>19</v>
      </c>
      <c r="D12" s="28">
        <v>98840.55</v>
      </c>
      <c r="E12" s="48"/>
      <c r="F12" s="59">
        <f>D12/D21</f>
        <v>0.9366872502</v>
      </c>
      <c r="G12" s="13"/>
      <c r="H12" s="38"/>
      <c r="I12" s="32">
        <f>D12/K4</f>
        <v>0.2101555332</v>
      </c>
      <c r="K12" s="60" t="s">
        <v>6</v>
      </c>
      <c r="L12" s="60" t="s">
        <v>22</v>
      </c>
      <c r="M12" s="61" t="s">
        <v>23</v>
      </c>
      <c r="N12" s="62"/>
      <c r="O12" s="60"/>
      <c r="P12" s="60" t="s">
        <v>24</v>
      </c>
      <c r="Q12" s="60" t="s">
        <v>25</v>
      </c>
      <c r="R12" s="60" t="s">
        <v>26</v>
      </c>
      <c r="S12" s="60" t="s">
        <v>27</v>
      </c>
      <c r="T12" s="60" t="s">
        <v>28</v>
      </c>
    </row>
    <row r="13">
      <c r="B13" s="63" t="s">
        <v>12</v>
      </c>
      <c r="C13" s="43"/>
      <c r="D13" s="64">
        <f>SUM(D10:D12)</f>
        <v>316985.75</v>
      </c>
      <c r="E13" s="65"/>
      <c r="F13" s="13"/>
      <c r="G13" s="13"/>
      <c r="H13" s="13"/>
      <c r="I13" s="13"/>
      <c r="K13" s="66" t="s">
        <v>17</v>
      </c>
      <c r="L13" s="67">
        <f t="shared" ref="L13:L15" si="1">D19</f>
        <v>265710.1</v>
      </c>
      <c r="M13" s="68">
        <f>L13/L16</f>
        <v>0.5649548463</v>
      </c>
      <c r="N13" s="69"/>
      <c r="O13" s="70">
        <f t="shared" ref="O13:O15" si="2">D6</f>
        <v>8415.95</v>
      </c>
      <c r="P13" s="71">
        <f t="shared" ref="P13:P15" si="3">D10</f>
        <v>136447.05</v>
      </c>
      <c r="Q13" s="70">
        <f t="shared" ref="Q13:Q15" si="4">D14</f>
        <v>120847.1</v>
      </c>
      <c r="R13" s="32">
        <f t="shared" ref="R13:R15" si="5">O13/L13</f>
        <v>0.03167342905</v>
      </c>
      <c r="S13" s="32">
        <f t="shared" ref="S13:S15" si="6">P13/L13</f>
        <v>0.5135184925</v>
      </c>
      <c r="T13" s="32">
        <f t="shared" ref="T13:T15" si="7">Q13/L13</f>
        <v>0.4548080784</v>
      </c>
    </row>
    <row r="14">
      <c r="B14" s="72" t="s">
        <v>29</v>
      </c>
      <c r="C14" s="73" t="s">
        <v>17</v>
      </c>
      <c r="D14" s="28">
        <v>120847.1</v>
      </c>
      <c r="E14" s="74"/>
      <c r="F14" s="32"/>
      <c r="G14" s="32"/>
      <c r="H14" s="31">
        <f>(D14/D19)</f>
        <v>0.4548080784</v>
      </c>
      <c r="I14" s="32">
        <f>(D14/K4)</f>
        <v>0.256946028</v>
      </c>
      <c r="K14" s="75" t="s">
        <v>18</v>
      </c>
      <c r="L14" s="67">
        <f t="shared" si="1"/>
        <v>99089.45</v>
      </c>
      <c r="M14" s="68">
        <f>L14/L16</f>
        <v>0.2106847462</v>
      </c>
      <c r="N14" s="69"/>
      <c r="O14" s="70">
        <f t="shared" si="2"/>
        <v>3272.85</v>
      </c>
      <c r="P14" s="71">
        <f t="shared" si="3"/>
        <v>81698.15</v>
      </c>
      <c r="Q14" s="70">
        <f t="shared" si="4"/>
        <v>14118.45</v>
      </c>
      <c r="R14" s="32">
        <f t="shared" si="5"/>
        <v>0.03302924782</v>
      </c>
      <c r="S14" s="32">
        <f t="shared" si="6"/>
        <v>0.8244888835</v>
      </c>
      <c r="T14" s="32">
        <f t="shared" si="7"/>
        <v>0.1424818687</v>
      </c>
    </row>
    <row r="15">
      <c r="B15" s="34"/>
      <c r="C15" s="76" t="s">
        <v>18</v>
      </c>
      <c r="D15" s="28">
        <v>14118.45</v>
      </c>
      <c r="E15" s="74"/>
      <c r="F15" s="37"/>
      <c r="G15" s="37">
        <f>D15/D20</f>
        <v>0.1424818687</v>
      </c>
      <c r="H15" s="13"/>
      <c r="I15" s="39">
        <f>D15/K4</f>
        <v>0.03001875634</v>
      </c>
      <c r="K15" s="75" t="s">
        <v>19</v>
      </c>
      <c r="L15" s="67">
        <f t="shared" si="1"/>
        <v>105521.4</v>
      </c>
      <c r="M15" s="68">
        <f>L15/L16</f>
        <v>0.2243604075</v>
      </c>
      <c r="N15" s="69"/>
      <c r="O15" s="70">
        <f t="shared" si="2"/>
        <v>2515.55</v>
      </c>
      <c r="P15" s="71">
        <f t="shared" si="3"/>
        <v>98840.55</v>
      </c>
      <c r="Q15" s="70">
        <f t="shared" si="4"/>
        <v>4165.3</v>
      </c>
      <c r="R15" s="32">
        <f t="shared" si="5"/>
        <v>0.02383924019</v>
      </c>
      <c r="S15" s="32">
        <f t="shared" si="6"/>
        <v>0.9366872502</v>
      </c>
      <c r="T15" s="32">
        <f t="shared" si="7"/>
        <v>0.03947350964</v>
      </c>
    </row>
    <row r="16">
      <c r="B16" s="40"/>
      <c r="C16" s="77" t="s">
        <v>19</v>
      </c>
      <c r="D16" s="28">
        <v>4165.3</v>
      </c>
      <c r="E16" s="78"/>
      <c r="F16" s="32">
        <f>D16/D21</f>
        <v>0.03947350964</v>
      </c>
      <c r="G16" s="13"/>
      <c r="H16" s="13"/>
      <c r="I16" s="32">
        <f>D16/K4</f>
        <v>0.008856292708</v>
      </c>
      <c r="K16" s="14" t="s">
        <v>8</v>
      </c>
      <c r="L16" s="79">
        <f t="shared" ref="L16:T16" si="8">SUM(L13:L15)</f>
        <v>470320.95</v>
      </c>
      <c r="M16" s="80">
        <f t="shared" si="8"/>
        <v>1</v>
      </c>
      <c r="N16" s="80">
        <f t="shared" si="8"/>
        <v>0</v>
      </c>
      <c r="O16" s="79">
        <f t="shared" si="8"/>
        <v>14204.35</v>
      </c>
      <c r="P16" s="79">
        <f t="shared" si="8"/>
        <v>316985.75</v>
      </c>
      <c r="Q16" s="79">
        <f t="shared" si="8"/>
        <v>139130.85</v>
      </c>
      <c r="R16" s="80">
        <f t="shared" si="8"/>
        <v>0.08854191706</v>
      </c>
      <c r="S16" s="80">
        <f t="shared" si="8"/>
        <v>2.274694626</v>
      </c>
      <c r="T16" s="80">
        <f t="shared" si="8"/>
        <v>0.6367634567</v>
      </c>
    </row>
    <row r="17">
      <c r="B17" s="42" t="s">
        <v>12</v>
      </c>
      <c r="C17" s="43"/>
      <c r="D17" s="81">
        <f>SUM(D14:D16)</f>
        <v>139130.85</v>
      </c>
      <c r="E17" s="78"/>
      <c r="F17" s="82"/>
      <c r="G17" s="13"/>
      <c r="H17" s="13"/>
      <c r="I17" s="13"/>
      <c r="K17" s="83"/>
      <c r="L17" s="53"/>
      <c r="M17" s="84"/>
    </row>
    <row r="18">
      <c r="B18" s="85" t="s">
        <v>12</v>
      </c>
      <c r="C18" s="57"/>
      <c r="D18" s="43"/>
      <c r="E18" s="86"/>
      <c r="F18" s="38"/>
      <c r="G18" s="13"/>
      <c r="H18" s="13"/>
      <c r="I18" s="13"/>
      <c r="K18" s="87"/>
      <c r="L18" s="53"/>
      <c r="M18" s="88"/>
    </row>
    <row r="19">
      <c r="B19" s="66" t="s">
        <v>12</v>
      </c>
      <c r="C19" s="66" t="s">
        <v>17</v>
      </c>
      <c r="D19" s="89">
        <f t="shared" ref="D19:D21" si="10">SUM(D6+D10+D14)</f>
        <v>265710.1</v>
      </c>
      <c r="E19" s="90"/>
      <c r="F19" s="91"/>
      <c r="G19" s="91"/>
      <c r="H19" s="91">
        <f t="shared" ref="H19:I19" si="9">SUM(H6+H10+H14)</f>
        <v>1</v>
      </c>
      <c r="I19" s="91">
        <f t="shared" si="9"/>
        <v>0.5649548463</v>
      </c>
      <c r="K19" s="87"/>
      <c r="L19" s="53"/>
      <c r="M19" s="84"/>
    </row>
    <row r="20">
      <c r="B20" s="66" t="s">
        <v>12</v>
      </c>
      <c r="C20" s="75" t="s">
        <v>18</v>
      </c>
      <c r="D20" s="92">
        <f t="shared" si="10"/>
        <v>99089.45</v>
      </c>
      <c r="E20" s="93"/>
      <c r="F20" s="94"/>
      <c r="G20" s="95">
        <f>SUM(G7+G11+G15)</f>
        <v>1</v>
      </c>
      <c r="H20" s="93"/>
      <c r="I20" s="96">
        <f>D20/K4</f>
        <v>0.2106847462</v>
      </c>
      <c r="K20" s="87"/>
      <c r="L20" s="97"/>
      <c r="M20" s="88"/>
    </row>
    <row r="21">
      <c r="B21" s="66" t="s">
        <v>12</v>
      </c>
      <c r="C21" s="75" t="s">
        <v>19</v>
      </c>
      <c r="D21" s="98">
        <f t="shared" si="10"/>
        <v>105521.4</v>
      </c>
      <c r="E21" s="99"/>
      <c r="F21" s="100">
        <f>SUM(F8+F12+F16)</f>
        <v>1</v>
      </c>
      <c r="G21" s="99"/>
      <c r="H21" s="99"/>
      <c r="I21" s="100">
        <f>D21/K4</f>
        <v>0.2243604075</v>
      </c>
    </row>
    <row r="25">
      <c r="K25" s="26"/>
      <c r="L25" s="27" t="s">
        <v>17</v>
      </c>
      <c r="M25" s="28">
        <v>8415.95</v>
      </c>
    </row>
    <row r="26">
      <c r="K26" s="34"/>
      <c r="L26" s="35" t="s">
        <v>18</v>
      </c>
      <c r="M26" s="28">
        <v>3272.85</v>
      </c>
    </row>
    <row r="27">
      <c r="K27" s="40"/>
      <c r="L27" s="41" t="s">
        <v>19</v>
      </c>
      <c r="M27" s="28">
        <v>2515.55</v>
      </c>
    </row>
    <row r="28">
      <c r="K28" s="42" t="s">
        <v>12</v>
      </c>
      <c r="L28" s="43"/>
      <c r="M28" s="44">
        <f>SUM(M25:M27)</f>
        <v>14204.35</v>
      </c>
    </row>
    <row r="29">
      <c r="K29" s="46" t="s">
        <v>20</v>
      </c>
      <c r="L29" s="47" t="s">
        <v>17</v>
      </c>
      <c r="M29" s="28">
        <v>136447.05</v>
      </c>
    </row>
    <row r="30">
      <c r="K30" s="34"/>
      <c r="L30" s="50" t="s">
        <v>18</v>
      </c>
      <c r="M30" s="28">
        <v>81698.15</v>
      </c>
    </row>
    <row r="31">
      <c r="K31" s="40"/>
      <c r="L31" s="58" t="s">
        <v>19</v>
      </c>
      <c r="M31" s="28">
        <v>98840.55</v>
      </c>
    </row>
    <row r="32">
      <c r="K32" s="63" t="s">
        <v>12</v>
      </c>
      <c r="L32" s="43"/>
      <c r="M32" s="64">
        <f>SUM(M29:M31)</f>
        <v>316985.75</v>
      </c>
    </row>
    <row r="33">
      <c r="K33" s="72" t="s">
        <v>29</v>
      </c>
      <c r="L33" s="73" t="s">
        <v>17</v>
      </c>
      <c r="M33" s="28">
        <v>120847.1</v>
      </c>
    </row>
    <row r="34">
      <c r="K34" s="34"/>
      <c r="L34" s="76" t="s">
        <v>18</v>
      </c>
      <c r="M34" s="28">
        <v>14118.45</v>
      </c>
    </row>
    <row r="35">
      <c r="K35" s="40"/>
      <c r="L35" s="77" t="s">
        <v>19</v>
      </c>
      <c r="M35" s="28">
        <v>4165.3</v>
      </c>
    </row>
    <row r="36">
      <c r="K36" s="42" t="s">
        <v>12</v>
      </c>
      <c r="L36" s="43"/>
      <c r="M36" s="81">
        <f>SUM(M33:M35)</f>
        <v>139130.85</v>
      </c>
    </row>
    <row r="37">
      <c r="K37" s="85" t="s">
        <v>12</v>
      </c>
      <c r="L37" s="57"/>
      <c r="M37" s="43"/>
    </row>
    <row r="38">
      <c r="K38" s="66" t="s">
        <v>12</v>
      </c>
      <c r="L38" s="66" t="s">
        <v>17</v>
      </c>
      <c r="M38" s="89">
        <f>SUM(M25+M29+M33)</f>
        <v>265710.1</v>
      </c>
    </row>
  </sheetData>
  <autoFilter ref="$B$5:$E$21"/>
  <mergeCells count="16">
    <mergeCell ref="B14:B16"/>
    <mergeCell ref="B17:C17"/>
    <mergeCell ref="B18:D18"/>
    <mergeCell ref="B13:C13"/>
    <mergeCell ref="K37:M37"/>
    <mergeCell ref="K36:L36"/>
    <mergeCell ref="K33:K35"/>
    <mergeCell ref="K29:K31"/>
    <mergeCell ref="B3:D3"/>
    <mergeCell ref="B6:B8"/>
    <mergeCell ref="B9:C9"/>
    <mergeCell ref="B10:B12"/>
    <mergeCell ref="K25:K27"/>
    <mergeCell ref="K28:L28"/>
    <mergeCell ref="K32:L32"/>
    <mergeCell ref="O11:T1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6.88"/>
    <col customWidth="1" min="3" max="3" width="16.0"/>
    <col customWidth="1" min="4" max="4" width="14.75"/>
    <col customWidth="1" min="6" max="9" width="20.63"/>
    <col customWidth="1" min="11" max="11" width="28.5"/>
    <col customWidth="1" min="12" max="12" width="15.13"/>
    <col customWidth="1" min="13" max="13" width="20.75"/>
    <col customWidth="1" min="14" max="14" width="1.0"/>
  </cols>
  <sheetData>
    <row r="3">
      <c r="B3" s="101" t="s">
        <v>30</v>
      </c>
      <c r="C3" s="10"/>
      <c r="D3" s="10"/>
      <c r="E3" s="11"/>
      <c r="F3" s="12"/>
      <c r="G3" s="12"/>
      <c r="H3" s="12"/>
      <c r="I3" s="13"/>
      <c r="K3" s="14" t="s">
        <v>31</v>
      </c>
    </row>
    <row r="4">
      <c r="B4" s="15"/>
      <c r="C4" s="16"/>
      <c r="D4" s="17"/>
      <c r="E4" s="18"/>
      <c r="F4" s="19"/>
      <c r="G4" s="19"/>
      <c r="H4" s="19"/>
      <c r="I4" s="13"/>
      <c r="K4" s="102">
        <v>1.654828185E7</v>
      </c>
    </row>
    <row r="5">
      <c r="B5" s="21" t="s">
        <v>9</v>
      </c>
      <c r="C5" s="21" t="s">
        <v>10</v>
      </c>
      <c r="D5" s="22" t="s">
        <v>11</v>
      </c>
      <c r="E5" s="22" t="s">
        <v>12</v>
      </c>
      <c r="F5" s="24" t="s">
        <v>32</v>
      </c>
      <c r="G5" s="24" t="s">
        <v>33</v>
      </c>
      <c r="H5" s="24" t="s">
        <v>34</v>
      </c>
      <c r="I5" s="24" t="s">
        <v>35</v>
      </c>
      <c r="K5" s="25"/>
    </row>
    <row r="6">
      <c r="B6" s="26"/>
      <c r="C6" s="27" t="s">
        <v>17</v>
      </c>
      <c r="D6" s="28">
        <v>167928.0</v>
      </c>
      <c r="E6" s="29"/>
      <c r="F6" s="30"/>
      <c r="G6" s="30"/>
      <c r="H6" s="31">
        <f>(D6/D19)</f>
        <v>0.03067856373</v>
      </c>
      <c r="I6" s="32">
        <f>(D6/K4)</f>
        <v>0.01014776045</v>
      </c>
      <c r="K6" s="33"/>
    </row>
    <row r="7">
      <c r="B7" s="34"/>
      <c r="C7" s="35" t="s">
        <v>18</v>
      </c>
      <c r="D7" s="28">
        <v>166843.25</v>
      </c>
      <c r="E7" s="29"/>
      <c r="F7" s="36"/>
      <c r="G7" s="37">
        <f>D7/D20</f>
        <v>0.0360049563</v>
      </c>
      <c r="H7" s="38"/>
      <c r="I7" s="39">
        <f>D7/K4</f>
        <v>0.01008220983</v>
      </c>
    </row>
    <row r="8">
      <c r="B8" s="40"/>
      <c r="C8" s="41" t="s">
        <v>19</v>
      </c>
      <c r="D8" s="28">
        <v>157341.9</v>
      </c>
      <c r="E8" s="29"/>
      <c r="F8" s="32">
        <f>D8/D21</f>
        <v>0.02442971268</v>
      </c>
      <c r="G8" s="13"/>
      <c r="H8" s="38"/>
      <c r="I8" s="32">
        <f>D21/K4</f>
        <v>0.3892002601</v>
      </c>
    </row>
    <row r="9">
      <c r="B9" s="42" t="s">
        <v>12</v>
      </c>
      <c r="C9" s="43"/>
      <c r="D9" s="44">
        <f>SUM(D6:D8)</f>
        <v>492113.15</v>
      </c>
      <c r="E9" s="45"/>
      <c r="F9" s="13"/>
      <c r="G9" s="13"/>
      <c r="H9" s="13"/>
      <c r="I9" s="13"/>
    </row>
    <row r="10">
      <c r="B10" s="46" t="s">
        <v>20</v>
      </c>
      <c r="C10" s="47" t="s">
        <v>17</v>
      </c>
      <c r="D10" s="28">
        <v>3378679.25</v>
      </c>
      <c r="E10" s="48"/>
      <c r="F10" s="32"/>
      <c r="G10" s="32"/>
      <c r="H10" s="31">
        <f>(D10/D19)</f>
        <v>0.617246836</v>
      </c>
      <c r="I10" s="32">
        <f>(D10/K4)</f>
        <v>0.2041709998</v>
      </c>
      <c r="K10" s="49"/>
    </row>
    <row r="11">
      <c r="B11" s="34"/>
      <c r="C11" s="50" t="s">
        <v>18</v>
      </c>
      <c r="D11" s="28">
        <v>3792062.3</v>
      </c>
      <c r="E11" s="48"/>
      <c r="F11" s="37"/>
      <c r="G11" s="37">
        <f>D11/D20</f>
        <v>0.8183312026</v>
      </c>
      <c r="H11" s="51"/>
      <c r="I11" s="52">
        <f>D11/K4</f>
        <v>0.2291514209</v>
      </c>
      <c r="K11" s="16"/>
      <c r="L11" s="53"/>
      <c r="M11" s="54"/>
      <c r="N11" s="55"/>
      <c r="O11" s="56" t="s">
        <v>21</v>
      </c>
      <c r="P11" s="57"/>
      <c r="Q11" s="57"/>
      <c r="R11" s="57"/>
      <c r="S11" s="57"/>
      <c r="T11" s="43"/>
    </row>
    <row r="12">
      <c r="B12" s="40"/>
      <c r="C12" s="58" t="s">
        <v>19</v>
      </c>
      <c r="D12" s="28">
        <v>6022500.25</v>
      </c>
      <c r="E12" s="48"/>
      <c r="F12" s="59">
        <f>D12/D21</f>
        <v>0.9350843655</v>
      </c>
      <c r="G12" s="13"/>
      <c r="H12" s="38"/>
      <c r="I12" s="32">
        <f>D12/K4</f>
        <v>0.3639350783</v>
      </c>
      <c r="K12" s="60" t="s">
        <v>6</v>
      </c>
      <c r="L12" s="60" t="s">
        <v>22</v>
      </c>
      <c r="M12" s="61" t="s">
        <v>36</v>
      </c>
      <c r="N12" s="62"/>
      <c r="O12" s="60"/>
      <c r="P12" s="60" t="s">
        <v>24</v>
      </c>
      <c r="Q12" s="60" t="s">
        <v>25</v>
      </c>
      <c r="R12" s="60" t="s">
        <v>26</v>
      </c>
      <c r="S12" s="60" t="s">
        <v>27</v>
      </c>
      <c r="T12" s="60" t="s">
        <v>28</v>
      </c>
    </row>
    <row r="13">
      <c r="B13" s="63" t="s">
        <v>12</v>
      </c>
      <c r="C13" s="43"/>
      <c r="D13" s="64">
        <f>SUM(D10:D12)</f>
        <v>13193241.8</v>
      </c>
      <c r="E13" s="65"/>
      <c r="F13" s="13"/>
      <c r="G13" s="13"/>
      <c r="H13" s="13"/>
      <c r="I13" s="13"/>
      <c r="K13" s="66" t="s">
        <v>17</v>
      </c>
      <c r="L13" s="67">
        <f t="shared" ref="L13:L15" si="1">D19</f>
        <v>5473789.5</v>
      </c>
      <c r="M13" s="68">
        <f>L13/L16</f>
        <v>0.3307769078</v>
      </c>
      <c r="N13" s="69"/>
      <c r="O13" s="70">
        <f t="shared" ref="O13:O15" si="2">D6</f>
        <v>167928</v>
      </c>
      <c r="P13" s="71">
        <f t="shared" ref="P13:P15" si="3">D10</f>
        <v>3378679.25</v>
      </c>
      <c r="Q13" s="70">
        <f t="shared" ref="Q13:Q15" si="4">D14</f>
        <v>1927182.25</v>
      </c>
      <c r="R13" s="32">
        <f t="shared" ref="R13:R15" si="5">O13/L13</f>
        <v>0.03067856373</v>
      </c>
      <c r="S13" s="32">
        <f t="shared" ref="S13:S15" si="6">P13/L13</f>
        <v>0.617246836</v>
      </c>
      <c r="T13" s="32">
        <f t="shared" ref="T13:T15" si="7">Q13/L13</f>
        <v>0.3520746002</v>
      </c>
    </row>
    <row r="14">
      <c r="B14" s="72" t="s">
        <v>29</v>
      </c>
      <c r="C14" s="73" t="s">
        <v>17</v>
      </c>
      <c r="D14" s="28">
        <v>1927182.25</v>
      </c>
      <c r="E14" s="74"/>
      <c r="F14" s="32"/>
      <c r="G14" s="32"/>
      <c r="H14" s="31">
        <f>(D14/D19)</f>
        <v>0.3520746002</v>
      </c>
      <c r="I14" s="32">
        <f>(D14/K4)</f>
        <v>0.1164581476</v>
      </c>
      <c r="K14" s="75" t="s">
        <v>18</v>
      </c>
      <c r="L14" s="67">
        <f t="shared" si="1"/>
        <v>4633896.75</v>
      </c>
      <c r="M14" s="68">
        <f>L14/L16</f>
        <v>0.2800228321</v>
      </c>
      <c r="N14" s="69"/>
      <c r="O14" s="70">
        <f t="shared" si="2"/>
        <v>166843.25</v>
      </c>
      <c r="P14" s="71">
        <f t="shared" si="3"/>
        <v>3792062.3</v>
      </c>
      <c r="Q14" s="70">
        <f t="shared" si="4"/>
        <v>674991.2</v>
      </c>
      <c r="R14" s="32">
        <f t="shared" si="5"/>
        <v>0.0360049563</v>
      </c>
      <c r="S14" s="32">
        <f t="shared" si="6"/>
        <v>0.8183312026</v>
      </c>
      <c r="T14" s="32">
        <f t="shared" si="7"/>
        <v>0.1456638411</v>
      </c>
    </row>
    <row r="15">
      <c r="B15" s="34"/>
      <c r="C15" s="76" t="s">
        <v>18</v>
      </c>
      <c r="D15" s="28">
        <v>674991.2</v>
      </c>
      <c r="E15" s="74"/>
      <c r="F15" s="37"/>
      <c r="G15" s="37">
        <f>D15/D20</f>
        <v>0.1456638411</v>
      </c>
      <c r="H15" s="13"/>
      <c r="I15" s="39">
        <f>D15/K4</f>
        <v>0.04078920133</v>
      </c>
      <c r="K15" s="75" t="s">
        <v>19</v>
      </c>
      <c r="L15" s="67">
        <f t="shared" si="1"/>
        <v>6440595.6</v>
      </c>
      <c r="M15" s="68">
        <f>L15/L16</f>
        <v>0.3892002601</v>
      </c>
      <c r="N15" s="69"/>
      <c r="O15" s="70">
        <f t="shared" si="2"/>
        <v>157341.9</v>
      </c>
      <c r="P15" s="71">
        <f t="shared" si="3"/>
        <v>6022500.25</v>
      </c>
      <c r="Q15" s="70">
        <f t="shared" si="4"/>
        <v>260753.45</v>
      </c>
      <c r="R15" s="32">
        <f t="shared" si="5"/>
        <v>0.02442971268</v>
      </c>
      <c r="S15" s="32">
        <f t="shared" si="6"/>
        <v>0.9350843655</v>
      </c>
      <c r="T15" s="32">
        <f t="shared" si="7"/>
        <v>0.04048592183</v>
      </c>
    </row>
    <row r="16">
      <c r="B16" s="40"/>
      <c r="C16" s="77" t="s">
        <v>19</v>
      </c>
      <c r="D16" s="28">
        <v>260753.45</v>
      </c>
      <c r="E16" s="78"/>
      <c r="F16" s="32">
        <f>D16/D21</f>
        <v>0.04048592183</v>
      </c>
      <c r="G16" s="13"/>
      <c r="H16" s="13"/>
      <c r="I16" s="32">
        <f>D16/K4</f>
        <v>0.01575713131</v>
      </c>
      <c r="K16" s="14" t="s">
        <v>8</v>
      </c>
      <c r="L16" s="79">
        <f t="shared" ref="L16:T16" si="8">SUM(L13:L15)</f>
        <v>16548281.85</v>
      </c>
      <c r="M16" s="80">
        <f t="shared" si="8"/>
        <v>1</v>
      </c>
      <c r="N16" s="80">
        <f t="shared" si="8"/>
        <v>0</v>
      </c>
      <c r="O16" s="79">
        <f t="shared" si="8"/>
        <v>492113.15</v>
      </c>
      <c r="P16" s="79">
        <f t="shared" si="8"/>
        <v>13193241.8</v>
      </c>
      <c r="Q16" s="79">
        <f t="shared" si="8"/>
        <v>2862926.9</v>
      </c>
      <c r="R16" s="80">
        <f t="shared" si="8"/>
        <v>0.09111323271</v>
      </c>
      <c r="S16" s="80">
        <f t="shared" si="8"/>
        <v>2.370662404</v>
      </c>
      <c r="T16" s="80">
        <f t="shared" si="8"/>
        <v>0.5382243632</v>
      </c>
    </row>
    <row r="17">
      <c r="B17" s="42" t="s">
        <v>12</v>
      </c>
      <c r="C17" s="43"/>
      <c r="D17" s="81">
        <f>SUM(D14:D16)</f>
        <v>2862926.9</v>
      </c>
      <c r="E17" s="78"/>
      <c r="F17" s="82"/>
      <c r="G17" s="13"/>
      <c r="H17" s="13"/>
      <c r="I17" s="13"/>
      <c r="K17" s="83"/>
      <c r="L17" s="53"/>
      <c r="M17" s="84"/>
    </row>
    <row r="18">
      <c r="B18" s="85" t="s">
        <v>12</v>
      </c>
      <c r="C18" s="57"/>
      <c r="D18" s="43"/>
      <c r="E18" s="86"/>
      <c r="F18" s="38"/>
      <c r="G18" s="13"/>
      <c r="H18" s="13"/>
      <c r="I18" s="13"/>
      <c r="K18" s="87"/>
      <c r="L18" s="53"/>
      <c r="M18" s="88"/>
    </row>
    <row r="19">
      <c r="B19" s="66" t="s">
        <v>12</v>
      </c>
      <c r="C19" s="66" t="s">
        <v>17</v>
      </c>
      <c r="D19" s="89">
        <f t="shared" ref="D19:D21" si="10">SUM(D6+D10+D14)</f>
        <v>5473789.5</v>
      </c>
      <c r="E19" s="90"/>
      <c r="F19" s="91"/>
      <c r="G19" s="91"/>
      <c r="H19" s="91">
        <f t="shared" ref="H19:I19" si="9">SUM(H6+H10+H14)</f>
        <v>1</v>
      </c>
      <c r="I19" s="91">
        <f t="shared" si="9"/>
        <v>0.3307769078</v>
      </c>
      <c r="K19" s="87"/>
      <c r="L19" s="53"/>
      <c r="M19" s="84"/>
    </row>
    <row r="20">
      <c r="B20" s="66" t="s">
        <v>12</v>
      </c>
      <c r="C20" s="75" t="s">
        <v>18</v>
      </c>
      <c r="D20" s="92">
        <f t="shared" si="10"/>
        <v>4633896.75</v>
      </c>
      <c r="E20" s="93"/>
      <c r="F20" s="94"/>
      <c r="G20" s="95">
        <f>SUM(G7+G11+G15)</f>
        <v>1</v>
      </c>
      <c r="H20" s="93"/>
      <c r="I20" s="96">
        <f>D20/K4</f>
        <v>0.2800228321</v>
      </c>
      <c r="K20" s="87"/>
      <c r="L20" s="97"/>
      <c r="M20" s="88"/>
    </row>
    <row r="21">
      <c r="B21" s="66" t="s">
        <v>12</v>
      </c>
      <c r="C21" s="75" t="s">
        <v>19</v>
      </c>
      <c r="D21" s="98">
        <f t="shared" si="10"/>
        <v>6440595.6</v>
      </c>
      <c r="E21" s="99"/>
      <c r="F21" s="100">
        <f>SUM(F8+F12+F16)</f>
        <v>1</v>
      </c>
      <c r="G21" s="99"/>
      <c r="H21" s="99"/>
      <c r="I21" s="100">
        <f>D21/K4</f>
        <v>0.3892002601</v>
      </c>
    </row>
    <row r="25">
      <c r="K25" s="26"/>
      <c r="L25" s="27"/>
      <c r="M25" s="28"/>
    </row>
    <row r="26">
      <c r="K26" s="34"/>
      <c r="L26" s="35"/>
      <c r="M26" s="28"/>
    </row>
    <row r="27">
      <c r="K27" s="40"/>
      <c r="L27" s="41"/>
      <c r="M27" s="28"/>
    </row>
    <row r="28">
      <c r="K28" s="42"/>
      <c r="L28" s="43"/>
      <c r="M28" s="44"/>
    </row>
    <row r="29">
      <c r="K29" s="46"/>
      <c r="L29" s="47"/>
      <c r="M29" s="28"/>
    </row>
    <row r="30">
      <c r="K30" s="34"/>
      <c r="L30" s="50"/>
      <c r="M30" s="28"/>
    </row>
    <row r="31">
      <c r="K31" s="40"/>
      <c r="L31" s="58"/>
      <c r="M31" s="28"/>
    </row>
    <row r="32">
      <c r="K32" s="63"/>
      <c r="L32" s="43"/>
      <c r="M32" s="64"/>
    </row>
    <row r="33">
      <c r="K33" s="72"/>
      <c r="L33" s="73"/>
      <c r="M33" s="28"/>
    </row>
    <row r="34">
      <c r="K34" s="34"/>
      <c r="L34" s="76"/>
      <c r="M34" s="28"/>
    </row>
    <row r="35">
      <c r="K35" s="40"/>
      <c r="L35" s="77"/>
      <c r="M35" s="28"/>
    </row>
    <row r="36">
      <c r="K36" s="42"/>
      <c r="L36" s="43"/>
      <c r="M36" s="81"/>
    </row>
    <row r="37">
      <c r="K37" s="85"/>
      <c r="L37" s="57"/>
      <c r="M37" s="43"/>
    </row>
    <row r="38">
      <c r="K38" s="66"/>
      <c r="L38" s="66"/>
      <c r="M38" s="103"/>
    </row>
  </sheetData>
  <autoFilter ref="$B$5:$E$21"/>
  <mergeCells count="16">
    <mergeCell ref="B18:D18"/>
    <mergeCell ref="K33:K35"/>
    <mergeCell ref="K37:M37"/>
    <mergeCell ref="K28:L28"/>
    <mergeCell ref="K36:L36"/>
    <mergeCell ref="K32:L32"/>
    <mergeCell ref="K29:K31"/>
    <mergeCell ref="K25:K27"/>
    <mergeCell ref="B6:B8"/>
    <mergeCell ref="B14:B16"/>
    <mergeCell ref="B3:D3"/>
    <mergeCell ref="B9:C9"/>
    <mergeCell ref="B17:C17"/>
    <mergeCell ref="B13:C13"/>
    <mergeCell ref="B10:B12"/>
    <mergeCell ref="O11:T1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6.88"/>
    <col customWidth="1" min="3" max="3" width="16.0"/>
    <col customWidth="1" min="4" max="4" width="14.75"/>
    <col customWidth="1" min="6" max="9" width="20.63"/>
    <col customWidth="1" min="11" max="11" width="28.5"/>
    <col customWidth="1" min="12" max="12" width="15.13"/>
    <col customWidth="1" min="13" max="13" width="20.75"/>
    <col customWidth="1" min="14" max="14" width="1.0"/>
  </cols>
  <sheetData>
    <row r="3">
      <c r="B3" s="101" t="s">
        <v>37</v>
      </c>
      <c r="C3" s="10"/>
      <c r="D3" s="10"/>
      <c r="E3" s="11"/>
      <c r="F3" s="12"/>
      <c r="G3" s="12"/>
      <c r="H3" s="12"/>
      <c r="I3" s="13"/>
      <c r="K3" s="14" t="s">
        <v>38</v>
      </c>
    </row>
    <row r="4">
      <c r="B4" s="15"/>
      <c r="C4" s="16"/>
      <c r="D4" s="17"/>
      <c r="E4" s="18"/>
      <c r="F4" s="19"/>
      <c r="G4" s="19"/>
      <c r="H4" s="19"/>
      <c r="I4" s="13"/>
      <c r="K4" s="102">
        <v>15677.365</v>
      </c>
    </row>
    <row r="5">
      <c r="B5" s="21" t="s">
        <v>9</v>
      </c>
      <c r="C5" s="21" t="s">
        <v>10</v>
      </c>
      <c r="D5" s="22" t="s">
        <v>11</v>
      </c>
      <c r="E5" s="22" t="s">
        <v>12</v>
      </c>
      <c r="F5" s="24" t="s">
        <v>39</v>
      </c>
      <c r="G5" s="24" t="s">
        <v>40</v>
      </c>
      <c r="H5" s="24" t="s">
        <v>41</v>
      </c>
      <c r="I5" s="24" t="s">
        <v>42</v>
      </c>
      <c r="K5" s="25"/>
    </row>
    <row r="6">
      <c r="B6" s="26"/>
      <c r="C6" s="27" t="s">
        <v>17</v>
      </c>
      <c r="D6" s="28">
        <v>280.53166666666664</v>
      </c>
      <c r="E6" s="29"/>
      <c r="F6" s="30"/>
      <c r="G6" s="30"/>
      <c r="H6" s="31">
        <f>(D6/D19)</f>
        <v>0.03167342905</v>
      </c>
      <c r="I6" s="32">
        <f>(D6/K4)</f>
        <v>0.01789405724</v>
      </c>
      <c r="K6" s="33"/>
    </row>
    <row r="7">
      <c r="B7" s="34"/>
      <c r="C7" s="35" t="s">
        <v>18</v>
      </c>
      <c r="D7" s="28">
        <v>109.095</v>
      </c>
      <c r="E7" s="29"/>
      <c r="F7" s="36"/>
      <c r="G7" s="37">
        <f>D7/D20</f>
        <v>0.03302924782</v>
      </c>
      <c r="H7" s="38"/>
      <c r="I7" s="39">
        <f>D7/K4</f>
        <v>0.006958758694</v>
      </c>
    </row>
    <row r="8">
      <c r="B8" s="40"/>
      <c r="C8" s="41" t="s">
        <v>19</v>
      </c>
      <c r="D8" s="28">
        <v>83.85166666666666</v>
      </c>
      <c r="E8" s="29"/>
      <c r="F8" s="32">
        <f>D8/D21</f>
        <v>0.02383924019</v>
      </c>
      <c r="G8" s="13"/>
      <c r="H8" s="38"/>
      <c r="I8" s="32">
        <f>D21/K4</f>
        <v>0.2243604075</v>
      </c>
    </row>
    <row r="9">
      <c r="B9" s="42" t="s">
        <v>12</v>
      </c>
      <c r="C9" s="43"/>
      <c r="D9" s="44">
        <f>SUM(D6:D8)</f>
        <v>473.4783333</v>
      </c>
      <c r="E9" s="45"/>
      <c r="F9" s="13"/>
      <c r="G9" s="13"/>
      <c r="H9" s="13"/>
      <c r="I9" s="13"/>
    </row>
    <row r="10">
      <c r="B10" s="46" t="s">
        <v>20</v>
      </c>
      <c r="C10" s="47" t="s">
        <v>17</v>
      </c>
      <c r="D10" s="28">
        <v>4548.235</v>
      </c>
      <c r="E10" s="48"/>
      <c r="F10" s="32"/>
      <c r="G10" s="32"/>
      <c r="H10" s="31">
        <f>(D10/D19)</f>
        <v>0.5135184925</v>
      </c>
      <c r="I10" s="32">
        <f>(D10/K4)</f>
        <v>0.290114761</v>
      </c>
      <c r="K10" s="49"/>
    </row>
    <row r="11">
      <c r="B11" s="34"/>
      <c r="C11" s="50" t="s">
        <v>18</v>
      </c>
      <c r="D11" s="28">
        <v>2723.2716666666665</v>
      </c>
      <c r="E11" s="48"/>
      <c r="F11" s="37"/>
      <c r="G11" s="37">
        <f>D11/D20</f>
        <v>0.8244888835</v>
      </c>
      <c r="H11" s="51"/>
      <c r="I11" s="52">
        <f>D11/K4</f>
        <v>0.1737072312</v>
      </c>
      <c r="K11" s="16"/>
      <c r="L11" s="53"/>
      <c r="M11" s="54"/>
      <c r="N11" s="55"/>
      <c r="O11" s="56" t="s">
        <v>21</v>
      </c>
      <c r="P11" s="57"/>
      <c r="Q11" s="57"/>
      <c r="R11" s="57"/>
      <c r="S11" s="57"/>
      <c r="T11" s="43"/>
    </row>
    <row r="12">
      <c r="B12" s="40"/>
      <c r="C12" s="58" t="s">
        <v>19</v>
      </c>
      <c r="D12" s="28">
        <v>3294.685</v>
      </c>
      <c r="E12" s="48"/>
      <c r="F12" s="59">
        <f>D12/D21</f>
        <v>0.9366872502</v>
      </c>
      <c r="G12" s="13"/>
      <c r="H12" s="38"/>
      <c r="I12" s="32">
        <f>D12/K4</f>
        <v>0.2101555332</v>
      </c>
      <c r="K12" s="60" t="s">
        <v>6</v>
      </c>
      <c r="L12" s="60" t="s">
        <v>22</v>
      </c>
      <c r="M12" s="61" t="s">
        <v>43</v>
      </c>
      <c r="N12" s="62"/>
      <c r="O12" s="60"/>
      <c r="P12" s="60" t="s">
        <v>24</v>
      </c>
      <c r="Q12" s="60" t="s">
        <v>25</v>
      </c>
      <c r="R12" s="60" t="s">
        <v>26</v>
      </c>
      <c r="S12" s="60" t="s">
        <v>27</v>
      </c>
      <c r="T12" s="60" t="s">
        <v>28</v>
      </c>
    </row>
    <row r="13">
      <c r="B13" s="63" t="s">
        <v>12</v>
      </c>
      <c r="C13" s="43"/>
      <c r="D13" s="64">
        <f>SUM(D10:D12)</f>
        <v>10566.19167</v>
      </c>
      <c r="E13" s="65"/>
      <c r="F13" s="13"/>
      <c r="G13" s="13"/>
      <c r="H13" s="13"/>
      <c r="I13" s="13"/>
      <c r="K13" s="66" t="s">
        <v>17</v>
      </c>
      <c r="L13" s="67">
        <f t="shared" ref="L13:L15" si="1">D19</f>
        <v>8857.003333</v>
      </c>
      <c r="M13" s="68">
        <f>L13/L16</f>
        <v>0.5649548463</v>
      </c>
      <c r="N13" s="69"/>
      <c r="O13" s="70">
        <f t="shared" ref="O13:O15" si="2">D6</f>
        <v>280.5316667</v>
      </c>
      <c r="P13" s="71">
        <f t="shared" ref="P13:P15" si="3">D10</f>
        <v>4548.235</v>
      </c>
      <c r="Q13" s="70">
        <f t="shared" ref="Q13:Q15" si="4">D14</f>
        <v>4028.236667</v>
      </c>
      <c r="R13" s="32">
        <f t="shared" ref="R13:R15" si="5">O13/L13</f>
        <v>0.03167342905</v>
      </c>
      <c r="S13" s="32">
        <f t="shared" ref="S13:S15" si="6">P13/L13</f>
        <v>0.5135184925</v>
      </c>
      <c r="T13" s="32">
        <f t="shared" ref="T13:T15" si="7">Q13/L13</f>
        <v>0.4548080784</v>
      </c>
    </row>
    <row r="14">
      <c r="B14" s="72" t="s">
        <v>29</v>
      </c>
      <c r="C14" s="73" t="s">
        <v>17</v>
      </c>
      <c r="D14" s="28">
        <v>4028.2366666666667</v>
      </c>
      <c r="E14" s="74"/>
      <c r="F14" s="32"/>
      <c r="G14" s="32"/>
      <c r="H14" s="31">
        <f>(D14/D19)</f>
        <v>0.4548080784</v>
      </c>
      <c r="I14" s="32">
        <f>(D14/K4)</f>
        <v>0.256946028</v>
      </c>
      <c r="K14" s="75" t="s">
        <v>18</v>
      </c>
      <c r="L14" s="67">
        <f t="shared" si="1"/>
        <v>3302.981667</v>
      </c>
      <c r="M14" s="68">
        <f>L14/L16</f>
        <v>0.2106847462</v>
      </c>
      <c r="N14" s="69"/>
      <c r="O14" s="70">
        <f t="shared" si="2"/>
        <v>109.095</v>
      </c>
      <c r="P14" s="71">
        <f t="shared" si="3"/>
        <v>2723.271667</v>
      </c>
      <c r="Q14" s="70">
        <f t="shared" si="4"/>
        <v>470.615</v>
      </c>
      <c r="R14" s="32">
        <f t="shared" si="5"/>
        <v>0.03302924782</v>
      </c>
      <c r="S14" s="32">
        <f t="shared" si="6"/>
        <v>0.8244888835</v>
      </c>
      <c r="T14" s="32">
        <f t="shared" si="7"/>
        <v>0.1424818687</v>
      </c>
    </row>
    <row r="15">
      <c r="B15" s="34"/>
      <c r="C15" s="76" t="s">
        <v>18</v>
      </c>
      <c r="D15" s="28">
        <v>470.615</v>
      </c>
      <c r="E15" s="74"/>
      <c r="F15" s="37"/>
      <c r="G15" s="37">
        <f>D15/D20</f>
        <v>0.1424818687</v>
      </c>
      <c r="H15" s="13"/>
      <c r="I15" s="39">
        <f>D15/K4</f>
        <v>0.03001875634</v>
      </c>
      <c r="K15" s="75" t="s">
        <v>19</v>
      </c>
      <c r="L15" s="67">
        <f t="shared" si="1"/>
        <v>3517.38</v>
      </c>
      <c r="M15" s="68">
        <f>L15/L16</f>
        <v>0.2243604075</v>
      </c>
      <c r="N15" s="69"/>
      <c r="O15" s="70">
        <f t="shared" si="2"/>
        <v>83.85166667</v>
      </c>
      <c r="P15" s="71">
        <f t="shared" si="3"/>
        <v>3294.685</v>
      </c>
      <c r="Q15" s="70">
        <f t="shared" si="4"/>
        <v>138.8433333</v>
      </c>
      <c r="R15" s="32">
        <f t="shared" si="5"/>
        <v>0.02383924019</v>
      </c>
      <c r="S15" s="32">
        <f t="shared" si="6"/>
        <v>0.9366872502</v>
      </c>
      <c r="T15" s="32">
        <f t="shared" si="7"/>
        <v>0.03947350964</v>
      </c>
    </row>
    <row r="16">
      <c r="B16" s="40"/>
      <c r="C16" s="77" t="s">
        <v>19</v>
      </c>
      <c r="D16" s="28">
        <v>138.84333333333333</v>
      </c>
      <c r="E16" s="78"/>
      <c r="F16" s="32">
        <f>D16/D21</f>
        <v>0.03947350964</v>
      </c>
      <c r="G16" s="13"/>
      <c r="H16" s="13"/>
      <c r="I16" s="32">
        <f>D16/K4</f>
        <v>0.008856292708</v>
      </c>
      <c r="K16" s="14" t="s">
        <v>44</v>
      </c>
      <c r="L16" s="79">
        <f t="shared" ref="L16:T16" si="8">SUM(L13:L15)</f>
        <v>15677.365</v>
      </c>
      <c r="M16" s="80">
        <f t="shared" si="8"/>
        <v>1</v>
      </c>
      <c r="N16" s="80">
        <f t="shared" si="8"/>
        <v>0</v>
      </c>
      <c r="O16" s="79">
        <f t="shared" si="8"/>
        <v>473.4783333</v>
      </c>
      <c r="P16" s="79">
        <f t="shared" si="8"/>
        <v>10566.19167</v>
      </c>
      <c r="Q16" s="79">
        <f t="shared" si="8"/>
        <v>4637.695</v>
      </c>
      <c r="R16" s="80">
        <f t="shared" si="8"/>
        <v>0.08854191706</v>
      </c>
      <c r="S16" s="80">
        <f t="shared" si="8"/>
        <v>2.274694626</v>
      </c>
      <c r="T16" s="80">
        <f t="shared" si="8"/>
        <v>0.6367634567</v>
      </c>
    </row>
    <row r="17">
      <c r="B17" s="42" t="s">
        <v>12</v>
      </c>
      <c r="C17" s="43"/>
      <c r="D17" s="81">
        <f>SUM(D14:D16)</f>
        <v>4637.695</v>
      </c>
      <c r="E17" s="78"/>
      <c r="F17" s="82"/>
      <c r="G17" s="13"/>
      <c r="H17" s="13"/>
      <c r="I17" s="13"/>
      <c r="K17" s="83"/>
      <c r="L17" s="53"/>
      <c r="M17" s="84"/>
    </row>
    <row r="18">
      <c r="B18" s="85" t="s">
        <v>12</v>
      </c>
      <c r="C18" s="57"/>
      <c r="D18" s="43"/>
      <c r="E18" s="86"/>
      <c r="F18" s="38"/>
      <c r="G18" s="13"/>
      <c r="H18" s="13"/>
      <c r="I18" s="13"/>
      <c r="K18" s="87"/>
      <c r="L18" s="53"/>
      <c r="M18" s="88"/>
    </row>
    <row r="19">
      <c r="B19" s="66" t="s">
        <v>12</v>
      </c>
      <c r="C19" s="66" t="s">
        <v>17</v>
      </c>
      <c r="D19" s="89">
        <f t="shared" ref="D19:D21" si="10">SUM(D6+D10+D14)</f>
        <v>8857.003333</v>
      </c>
      <c r="E19" s="90"/>
      <c r="F19" s="91"/>
      <c r="G19" s="91"/>
      <c r="H19" s="91">
        <f t="shared" ref="H19:I19" si="9">SUM(H6+H10+H14)</f>
        <v>1</v>
      </c>
      <c r="I19" s="91">
        <f t="shared" si="9"/>
        <v>0.5649548463</v>
      </c>
      <c r="K19" s="87"/>
      <c r="L19" s="53"/>
      <c r="M19" s="84"/>
    </row>
    <row r="20">
      <c r="B20" s="66" t="s">
        <v>12</v>
      </c>
      <c r="C20" s="75" t="s">
        <v>18</v>
      </c>
      <c r="D20" s="92">
        <f t="shared" si="10"/>
        <v>3302.981667</v>
      </c>
      <c r="E20" s="93"/>
      <c r="F20" s="94"/>
      <c r="G20" s="95">
        <f>SUM(G7+G11+G15)</f>
        <v>1</v>
      </c>
      <c r="H20" s="93"/>
      <c r="I20" s="96">
        <f>D20/K4</f>
        <v>0.2106847462</v>
      </c>
      <c r="K20" s="87"/>
      <c r="L20" s="97"/>
      <c r="M20" s="88"/>
    </row>
    <row r="21">
      <c r="B21" s="66" t="s">
        <v>12</v>
      </c>
      <c r="C21" s="75" t="s">
        <v>19</v>
      </c>
      <c r="D21" s="98">
        <f t="shared" si="10"/>
        <v>3517.38</v>
      </c>
      <c r="E21" s="99"/>
      <c r="F21" s="100">
        <f>SUM(F8+F12+F16)</f>
        <v>1</v>
      </c>
      <c r="G21" s="99"/>
      <c r="H21" s="99"/>
      <c r="I21" s="100">
        <f>D21/K4</f>
        <v>0.2243604075</v>
      </c>
    </row>
    <row r="25">
      <c r="K25" s="26"/>
      <c r="L25" s="27"/>
      <c r="M25" s="28"/>
    </row>
    <row r="26">
      <c r="K26" s="34"/>
      <c r="L26" s="35"/>
      <c r="M26" s="28"/>
    </row>
    <row r="27">
      <c r="K27" s="40"/>
      <c r="L27" s="41"/>
      <c r="M27" s="28"/>
    </row>
    <row r="28">
      <c r="K28" s="42"/>
      <c r="L28" s="43"/>
      <c r="M28" s="44"/>
    </row>
    <row r="29">
      <c r="K29" s="46"/>
      <c r="L29" s="47"/>
      <c r="M29" s="28"/>
    </row>
    <row r="30">
      <c r="K30" s="34"/>
      <c r="L30" s="50"/>
      <c r="M30" s="28"/>
    </row>
    <row r="31">
      <c r="K31" s="40"/>
      <c r="L31" s="58"/>
      <c r="M31" s="28"/>
    </row>
    <row r="32">
      <c r="K32" s="63"/>
      <c r="L32" s="43"/>
      <c r="M32" s="64"/>
    </row>
    <row r="33">
      <c r="K33" s="72"/>
      <c r="L33" s="73"/>
      <c r="M33" s="28"/>
    </row>
    <row r="34">
      <c r="K34" s="34"/>
      <c r="L34" s="76"/>
      <c r="M34" s="28"/>
    </row>
    <row r="35">
      <c r="K35" s="40"/>
      <c r="L35" s="77"/>
      <c r="M35" s="28"/>
    </row>
    <row r="36">
      <c r="K36" s="42"/>
      <c r="L36" s="43"/>
      <c r="M36" s="81"/>
    </row>
    <row r="37">
      <c r="K37" s="85"/>
      <c r="L37" s="57"/>
      <c r="M37" s="43"/>
    </row>
    <row r="38">
      <c r="K38" s="66"/>
      <c r="L38" s="66"/>
      <c r="M38" s="103"/>
    </row>
  </sheetData>
  <autoFilter ref="$B$5:$E$21"/>
  <mergeCells count="16">
    <mergeCell ref="B18:D18"/>
    <mergeCell ref="B6:B8"/>
    <mergeCell ref="B14:B16"/>
    <mergeCell ref="B3:D3"/>
    <mergeCell ref="B9:C9"/>
    <mergeCell ref="B17:C17"/>
    <mergeCell ref="B13:C13"/>
    <mergeCell ref="B10:B12"/>
    <mergeCell ref="K33:K35"/>
    <mergeCell ref="K37:M37"/>
    <mergeCell ref="K28:L28"/>
    <mergeCell ref="K36:L36"/>
    <mergeCell ref="K32:L32"/>
    <mergeCell ref="K29:K31"/>
    <mergeCell ref="K25:K27"/>
    <mergeCell ref="O11:T1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6.88"/>
    <col customWidth="1" min="3" max="3" width="16.0"/>
    <col customWidth="1" min="4" max="4" width="14.75"/>
    <col customWidth="1" min="6" max="9" width="20.63"/>
    <col customWidth="1" min="11" max="11" width="28.5"/>
    <col customWidth="1" min="12" max="12" width="15.13"/>
    <col customWidth="1" min="13" max="13" width="20.75"/>
    <col customWidth="1" min="14" max="14" width="1.0"/>
  </cols>
  <sheetData>
    <row r="3">
      <c r="B3" s="101" t="s">
        <v>45</v>
      </c>
      <c r="C3" s="10"/>
      <c r="D3" s="10"/>
      <c r="E3" s="11"/>
      <c r="F3" s="12"/>
      <c r="G3" s="12"/>
      <c r="H3" s="12"/>
      <c r="I3" s="13"/>
      <c r="K3" s="14" t="s">
        <v>46</v>
      </c>
    </row>
    <row r="4">
      <c r="B4" s="15"/>
      <c r="C4" s="16"/>
      <c r="D4" s="17"/>
      <c r="E4" s="18"/>
      <c r="F4" s="19"/>
      <c r="G4" s="19"/>
      <c r="H4" s="19"/>
      <c r="I4" s="13"/>
      <c r="K4" s="104">
        <v>2.156548449E8</v>
      </c>
    </row>
    <row r="5">
      <c r="B5" s="21" t="s">
        <v>9</v>
      </c>
      <c r="C5" s="21" t="s">
        <v>10</v>
      </c>
      <c r="D5" s="22" t="s">
        <v>11</v>
      </c>
      <c r="E5" s="22" t="s">
        <v>12</v>
      </c>
      <c r="F5" s="24" t="s">
        <v>47</v>
      </c>
      <c r="G5" s="24" t="s">
        <v>48</v>
      </c>
      <c r="H5" s="24" t="s">
        <v>49</v>
      </c>
      <c r="I5" s="24" t="s">
        <v>50</v>
      </c>
      <c r="K5" s="25"/>
    </row>
    <row r="6">
      <c r="B6" s="26"/>
      <c r="C6" s="27" t="s">
        <v>17</v>
      </c>
      <c r="D6" s="28">
        <v>167928.0</v>
      </c>
      <c r="E6" s="29"/>
      <c r="F6" s="30"/>
      <c r="G6" s="30"/>
      <c r="H6" s="31">
        <f>(D6/D19)</f>
        <v>0.03067856373</v>
      </c>
      <c r="I6" s="32">
        <f>(D6/K4)</f>
        <v>0.0007786887426</v>
      </c>
      <c r="K6" s="33"/>
    </row>
    <row r="7">
      <c r="B7" s="34"/>
      <c r="C7" s="35" t="s">
        <v>18</v>
      </c>
      <c r="D7" s="28">
        <v>2002119.0</v>
      </c>
      <c r="E7" s="29"/>
      <c r="F7" s="36"/>
      <c r="G7" s="37">
        <f>D7/D20</f>
        <v>0.0360049563</v>
      </c>
      <c r="H7" s="38"/>
      <c r="I7" s="39">
        <f>D7/K4</f>
        <v>0.009283904569</v>
      </c>
    </row>
    <row r="8">
      <c r="B8" s="40"/>
      <c r="C8" s="41" t="s">
        <v>19</v>
      </c>
      <c r="D8" s="28">
        <v>3776205.6</v>
      </c>
      <c r="E8" s="29"/>
      <c r="F8" s="32">
        <f>D8/D21</f>
        <v>0.02442971268</v>
      </c>
      <c r="G8" s="13"/>
      <c r="H8" s="38"/>
      <c r="I8" s="32">
        <f>D21/K4</f>
        <v>0.7167670843</v>
      </c>
    </row>
    <row r="9">
      <c r="B9" s="42" t="s">
        <v>12</v>
      </c>
      <c r="C9" s="43"/>
      <c r="D9" s="44">
        <f>SUM(D6:D8)</f>
        <v>5946252.6</v>
      </c>
      <c r="E9" s="45"/>
      <c r="F9" s="13"/>
      <c r="G9" s="13"/>
      <c r="H9" s="13"/>
      <c r="I9" s="13"/>
    </row>
    <row r="10">
      <c r="B10" s="46" t="s">
        <v>20</v>
      </c>
      <c r="C10" s="47" t="s">
        <v>17</v>
      </c>
      <c r="D10" s="28">
        <v>3378679.25</v>
      </c>
      <c r="E10" s="48"/>
      <c r="F10" s="32"/>
      <c r="G10" s="32"/>
      <c r="H10" s="31">
        <f>(D10/D19)</f>
        <v>0.617246836</v>
      </c>
      <c r="I10" s="32">
        <f>(D10/K4)</f>
        <v>0.0156670686</v>
      </c>
      <c r="K10" s="49"/>
    </row>
    <row r="11">
      <c r="B11" s="34"/>
      <c r="C11" s="50" t="s">
        <v>18</v>
      </c>
      <c r="D11" s="28">
        <v>4.55047476E7</v>
      </c>
      <c r="E11" s="48"/>
      <c r="F11" s="37"/>
      <c r="G11" s="37">
        <f>D11/D20</f>
        <v>0.8183312026</v>
      </c>
      <c r="H11" s="51"/>
      <c r="I11" s="52">
        <f>D11/K4</f>
        <v>0.2110073048</v>
      </c>
      <c r="K11" s="16"/>
      <c r="L11" s="53"/>
      <c r="M11" s="54"/>
      <c r="N11" s="55"/>
      <c r="O11" s="56" t="s">
        <v>21</v>
      </c>
      <c r="P11" s="57"/>
      <c r="Q11" s="57"/>
      <c r="R11" s="57"/>
      <c r="S11" s="57"/>
      <c r="T11" s="43"/>
    </row>
    <row r="12">
      <c r="B12" s="40"/>
      <c r="C12" s="58" t="s">
        <v>19</v>
      </c>
      <c r="D12" s="28">
        <v>1.44540006E8</v>
      </c>
      <c r="E12" s="48"/>
      <c r="F12" s="59">
        <f>D12/D21</f>
        <v>0.9350843655</v>
      </c>
      <c r="G12" s="13"/>
      <c r="H12" s="38"/>
      <c r="I12" s="32">
        <f>D12/K4</f>
        <v>0.6702376943</v>
      </c>
      <c r="K12" s="60" t="s">
        <v>6</v>
      </c>
      <c r="L12" s="60" t="s">
        <v>22</v>
      </c>
      <c r="M12" s="61" t="s">
        <v>43</v>
      </c>
      <c r="N12" s="62"/>
      <c r="O12" s="60"/>
      <c r="P12" s="60" t="s">
        <v>24</v>
      </c>
      <c r="Q12" s="60" t="s">
        <v>25</v>
      </c>
      <c r="R12" s="60" t="s">
        <v>26</v>
      </c>
      <c r="S12" s="60" t="s">
        <v>27</v>
      </c>
      <c r="T12" s="60" t="s">
        <v>28</v>
      </c>
    </row>
    <row r="13">
      <c r="B13" s="63" t="s">
        <v>12</v>
      </c>
      <c r="C13" s="43"/>
      <c r="D13" s="64">
        <f>SUM(D10:D12)</f>
        <v>193423432.9</v>
      </c>
      <c r="E13" s="65"/>
      <c r="F13" s="13"/>
      <c r="G13" s="13"/>
      <c r="H13" s="13"/>
      <c r="I13" s="13"/>
      <c r="K13" s="66" t="s">
        <v>17</v>
      </c>
      <c r="L13" s="67">
        <f t="shared" ref="L13:L15" si="1">D19</f>
        <v>5473789.5</v>
      </c>
      <c r="M13" s="68">
        <f>L13/L16</f>
        <v>0.02538217726</v>
      </c>
      <c r="N13" s="69"/>
      <c r="O13" s="70">
        <f t="shared" ref="O13:O15" si="2">D6</f>
        <v>167928</v>
      </c>
      <c r="P13" s="71">
        <f t="shared" ref="P13:P15" si="3">D10</f>
        <v>3378679.25</v>
      </c>
      <c r="Q13" s="70">
        <f t="shared" ref="Q13:Q15" si="4">D14</f>
        <v>1927182.25</v>
      </c>
      <c r="R13" s="32">
        <f t="shared" ref="R13:R15" si="5">O13/L13</f>
        <v>0.03067856373</v>
      </c>
      <c r="S13" s="32">
        <f t="shared" ref="S13:S15" si="6">P13/L13</f>
        <v>0.617246836</v>
      </c>
      <c r="T13" s="32">
        <f t="shared" ref="T13:T15" si="7">Q13/L13</f>
        <v>0.3520746002</v>
      </c>
    </row>
    <row r="14">
      <c r="B14" s="72" t="s">
        <v>29</v>
      </c>
      <c r="C14" s="73" t="s">
        <v>17</v>
      </c>
      <c r="D14" s="28">
        <v>1927182.25</v>
      </c>
      <c r="E14" s="74"/>
      <c r="F14" s="32"/>
      <c r="G14" s="32"/>
      <c r="H14" s="31">
        <f>(D14/D19)</f>
        <v>0.3520746002</v>
      </c>
      <c r="I14" s="32">
        <f>(D14/K4)</f>
        <v>0.008936419912</v>
      </c>
      <c r="K14" s="75" t="s">
        <v>18</v>
      </c>
      <c r="L14" s="67">
        <f t="shared" si="1"/>
        <v>55606761</v>
      </c>
      <c r="M14" s="68">
        <f>L14/L16</f>
        <v>0.2578507384</v>
      </c>
      <c r="N14" s="69"/>
      <c r="O14" s="70">
        <f t="shared" si="2"/>
        <v>2002119</v>
      </c>
      <c r="P14" s="71">
        <f t="shared" si="3"/>
        <v>45504747.6</v>
      </c>
      <c r="Q14" s="70">
        <f t="shared" si="4"/>
        <v>8099894.4</v>
      </c>
      <c r="R14" s="32">
        <f t="shared" si="5"/>
        <v>0.0360049563</v>
      </c>
      <c r="S14" s="32">
        <f t="shared" si="6"/>
        <v>0.8183312026</v>
      </c>
      <c r="T14" s="32">
        <f t="shared" si="7"/>
        <v>0.1456638411</v>
      </c>
    </row>
    <row r="15">
      <c r="B15" s="34"/>
      <c r="C15" s="76" t="s">
        <v>18</v>
      </c>
      <c r="D15" s="28">
        <v>8099894.4</v>
      </c>
      <c r="E15" s="74"/>
      <c r="F15" s="37"/>
      <c r="G15" s="37">
        <f>D15/D20</f>
        <v>0.1456638411</v>
      </c>
      <c r="H15" s="13"/>
      <c r="I15" s="39">
        <f>D15/K4</f>
        <v>0.037559529</v>
      </c>
      <c r="K15" s="75" t="s">
        <v>19</v>
      </c>
      <c r="L15" s="67">
        <f t="shared" si="1"/>
        <v>154574294.4</v>
      </c>
      <c r="M15" s="68">
        <f>L15/L16</f>
        <v>0.7167670843</v>
      </c>
      <c r="N15" s="69"/>
      <c r="O15" s="70">
        <f t="shared" si="2"/>
        <v>3776205.6</v>
      </c>
      <c r="P15" s="71">
        <f t="shared" si="3"/>
        <v>144540006</v>
      </c>
      <c r="Q15" s="70">
        <f t="shared" si="4"/>
        <v>6258082.8</v>
      </c>
      <c r="R15" s="32">
        <f t="shared" si="5"/>
        <v>0.02442971268</v>
      </c>
      <c r="S15" s="32">
        <f t="shared" si="6"/>
        <v>0.9350843655</v>
      </c>
      <c r="T15" s="32">
        <f t="shared" si="7"/>
        <v>0.04048592183</v>
      </c>
    </row>
    <row r="16">
      <c r="B16" s="40"/>
      <c r="C16" s="77" t="s">
        <v>19</v>
      </c>
      <c r="D16" s="28">
        <v>6258082.8</v>
      </c>
      <c r="E16" s="78"/>
      <c r="F16" s="32">
        <f>D16/D21</f>
        <v>0.04048592183</v>
      </c>
      <c r="G16" s="13"/>
      <c r="H16" s="13"/>
      <c r="I16" s="32">
        <f>D16/K4</f>
        <v>0.02901897615</v>
      </c>
      <c r="K16" s="14" t="s">
        <v>51</v>
      </c>
      <c r="L16" s="79">
        <f t="shared" ref="L16:T16" si="8">SUM(L13:L15)</f>
        <v>215654844.9</v>
      </c>
      <c r="M16" s="80">
        <f t="shared" si="8"/>
        <v>1</v>
      </c>
      <c r="N16" s="80">
        <f t="shared" si="8"/>
        <v>0</v>
      </c>
      <c r="O16" s="79">
        <f t="shared" si="8"/>
        <v>5946252.6</v>
      </c>
      <c r="P16" s="79">
        <f t="shared" si="8"/>
        <v>193423432.9</v>
      </c>
      <c r="Q16" s="79">
        <f t="shared" si="8"/>
        <v>16285159.45</v>
      </c>
      <c r="R16" s="80">
        <f t="shared" si="8"/>
        <v>0.09111323271</v>
      </c>
      <c r="S16" s="80">
        <f t="shared" si="8"/>
        <v>2.370662404</v>
      </c>
      <c r="T16" s="80">
        <f t="shared" si="8"/>
        <v>0.5382243632</v>
      </c>
    </row>
    <row r="17">
      <c r="B17" s="42" t="s">
        <v>12</v>
      </c>
      <c r="C17" s="43"/>
      <c r="D17" s="81">
        <f>SUM(D14:D16)</f>
        <v>16285159.45</v>
      </c>
      <c r="E17" s="78"/>
      <c r="F17" s="82"/>
      <c r="G17" s="13"/>
      <c r="H17" s="13"/>
      <c r="I17" s="13"/>
      <c r="K17" s="83"/>
      <c r="L17" s="53"/>
      <c r="M17" s="84"/>
    </row>
    <row r="18">
      <c r="B18" s="85" t="s">
        <v>12</v>
      </c>
      <c r="C18" s="57"/>
      <c r="D18" s="43"/>
      <c r="E18" s="86"/>
      <c r="F18" s="38"/>
      <c r="G18" s="13"/>
      <c r="H18" s="13"/>
      <c r="I18" s="13"/>
      <c r="K18" s="87"/>
      <c r="L18" s="53"/>
      <c r="M18" s="88"/>
    </row>
    <row r="19">
      <c r="B19" s="66" t="s">
        <v>12</v>
      </c>
      <c r="C19" s="66" t="s">
        <v>17</v>
      </c>
      <c r="D19" s="89">
        <f t="shared" ref="D19:D21" si="10">SUM(D6+D10+D14)</f>
        <v>5473789.5</v>
      </c>
      <c r="E19" s="90"/>
      <c r="F19" s="91"/>
      <c r="G19" s="91"/>
      <c r="H19" s="91">
        <f t="shared" ref="H19:I19" si="9">SUM(H6+H10+H14)</f>
        <v>1</v>
      </c>
      <c r="I19" s="91">
        <f t="shared" si="9"/>
        <v>0.02538217726</v>
      </c>
      <c r="K19" s="87"/>
      <c r="L19" s="53"/>
      <c r="M19" s="84"/>
    </row>
    <row r="20">
      <c r="B20" s="66" t="s">
        <v>12</v>
      </c>
      <c r="C20" s="75" t="s">
        <v>18</v>
      </c>
      <c r="D20" s="92">
        <f t="shared" si="10"/>
        <v>55606761</v>
      </c>
      <c r="E20" s="93"/>
      <c r="F20" s="94"/>
      <c r="G20" s="95">
        <f>SUM(G7+G11+G15)</f>
        <v>1</v>
      </c>
      <c r="H20" s="93"/>
      <c r="I20" s="96">
        <f>D20/K4</f>
        <v>0.2578507384</v>
      </c>
      <c r="K20" s="87"/>
      <c r="L20" s="97"/>
      <c r="M20" s="88"/>
    </row>
    <row r="21">
      <c r="B21" s="66" t="s">
        <v>12</v>
      </c>
      <c r="C21" s="75" t="s">
        <v>19</v>
      </c>
      <c r="D21" s="98">
        <f t="shared" si="10"/>
        <v>154574294.4</v>
      </c>
      <c r="E21" s="99"/>
      <c r="F21" s="100">
        <f>SUM(F8+F12+F16)</f>
        <v>1</v>
      </c>
      <c r="G21" s="99"/>
      <c r="H21" s="99"/>
      <c r="I21" s="100">
        <f>D21/K4</f>
        <v>0.7167670843</v>
      </c>
    </row>
    <row r="25">
      <c r="K25" s="26"/>
      <c r="L25" s="27"/>
      <c r="M25" s="28"/>
    </row>
    <row r="26">
      <c r="K26" s="34"/>
      <c r="L26" s="35"/>
      <c r="M26" s="28"/>
    </row>
    <row r="27">
      <c r="K27" s="40"/>
      <c r="L27" s="41"/>
      <c r="M27" s="28"/>
    </row>
    <row r="28">
      <c r="K28" s="42"/>
      <c r="L28" s="43"/>
      <c r="M28" s="44"/>
    </row>
    <row r="29">
      <c r="K29" s="46"/>
      <c r="L29" s="47"/>
      <c r="M29" s="28"/>
    </row>
    <row r="30">
      <c r="K30" s="34"/>
      <c r="L30" s="50"/>
      <c r="M30" s="28"/>
    </row>
    <row r="31">
      <c r="K31" s="40"/>
      <c r="L31" s="58"/>
      <c r="M31" s="28"/>
    </row>
    <row r="32">
      <c r="K32" s="63"/>
      <c r="L32" s="43"/>
      <c r="M32" s="64"/>
    </row>
    <row r="33">
      <c r="K33" s="72"/>
      <c r="L33" s="73"/>
      <c r="M33" s="28"/>
    </row>
    <row r="34">
      <c r="K34" s="34"/>
      <c r="L34" s="76"/>
      <c r="M34" s="28"/>
    </row>
    <row r="35">
      <c r="K35" s="40"/>
      <c r="L35" s="77"/>
      <c r="M35" s="28"/>
    </row>
    <row r="36">
      <c r="K36" s="42"/>
      <c r="L36" s="43"/>
      <c r="M36" s="81"/>
    </row>
    <row r="37">
      <c r="K37" s="85"/>
      <c r="L37" s="57"/>
      <c r="M37" s="43"/>
    </row>
    <row r="38">
      <c r="K38" s="66"/>
      <c r="L38" s="66"/>
      <c r="M38" s="103"/>
    </row>
  </sheetData>
  <autoFilter ref="$B$5:$E$21"/>
  <mergeCells count="16">
    <mergeCell ref="B18:D18"/>
    <mergeCell ref="K33:K35"/>
    <mergeCell ref="K37:M37"/>
    <mergeCell ref="K28:L28"/>
    <mergeCell ref="K36:L36"/>
    <mergeCell ref="K32:L32"/>
    <mergeCell ref="K29:K31"/>
    <mergeCell ref="K25:K27"/>
    <mergeCell ref="B6:B8"/>
    <mergeCell ref="B14:B16"/>
    <mergeCell ref="B3:D3"/>
    <mergeCell ref="B9:C9"/>
    <mergeCell ref="B17:C17"/>
    <mergeCell ref="B13:C13"/>
    <mergeCell ref="B10:B12"/>
    <mergeCell ref="O11:T11"/>
  </mergeCells>
  <drawing r:id="rId1"/>
</worksheet>
</file>