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ullo\OneDrive - Stichting Deltares\Desktop\main_D\RhineModel_py3\data\measures\"/>
    </mc:Choice>
  </mc:AlternateContent>
  <xr:revisionPtr revIDLastSave="0" documentId="13_ncr:1_{4D6C7B39-3955-441D-8BC0-8D26BDC9D123}" xr6:coauthVersionLast="41" xr6:coauthVersionMax="41" xr10:uidLastSave="{00000000-0000-0000-0000-000000000000}"/>
  <bookViews>
    <workbookView xWindow="1395" yWindow="1395" windowWidth="21600" windowHeight="11205" activeTab="2" xr2:uid="{00000000-000D-0000-FFFF-FFFF00000000}"/>
  </bookViews>
  <sheets>
    <sheet name="data" sheetId="1" r:id="rId1"/>
    <sheet name="data_as_list" sheetId="2" r:id="rId2"/>
    <sheet name="data_restructured" sheetId="3" r:id="rId3"/>
    <sheet name="append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4" l="1"/>
  <c r="E35" i="4"/>
  <c r="E34" i="4"/>
  <c r="F34" i="4" l="1"/>
  <c r="G34" i="4"/>
  <c r="F35" i="4"/>
  <c r="G35" i="4"/>
  <c r="F36" i="4"/>
  <c r="G36" i="4"/>
  <c r="H35" i="4"/>
  <c r="H36" i="4"/>
  <c r="H34" i="4"/>
  <c r="G10" i="4"/>
  <c r="F8" i="4"/>
  <c r="G8" i="4"/>
  <c r="H8" i="4"/>
  <c r="F9" i="4"/>
  <c r="G9" i="4"/>
  <c r="H9" i="4"/>
  <c r="F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G7" i="4"/>
  <c r="F4" i="4"/>
  <c r="G4" i="4"/>
  <c r="H4" i="4"/>
  <c r="F5" i="4"/>
  <c r="G5" i="4"/>
  <c r="H5" i="4"/>
  <c r="F6" i="4"/>
  <c r="G6" i="4"/>
  <c r="H6" i="4"/>
  <c r="F7" i="4"/>
  <c r="H7" i="4"/>
  <c r="G3" i="4"/>
  <c r="H3" i="4"/>
  <c r="F3" i="4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2" i="3"/>
  <c r="C3" i="1"/>
  <c r="C18" i="2" l="1"/>
  <c r="C52" i="1" l="1"/>
  <c r="C51" i="1"/>
  <c r="C53" i="2" l="1"/>
  <c r="C51" i="2"/>
  <c r="C39" i="2"/>
  <c r="D35" i="2"/>
  <c r="C32" i="2"/>
  <c r="C27" i="2"/>
  <c r="C5" i="2"/>
  <c r="C3" i="2"/>
  <c r="C2" i="2"/>
  <c r="C21" i="1" l="1"/>
  <c r="C59" i="1"/>
  <c r="C57" i="1"/>
  <c r="C44" i="1"/>
  <c r="C36" i="1"/>
  <c r="C31" i="1"/>
  <c r="C6" i="1"/>
  <c r="C4" i="1"/>
</calcChain>
</file>

<file path=xl/sharedStrings.xml><?xml version="1.0" encoding="utf-8"?>
<sst xmlns="http://schemas.openxmlformats.org/spreadsheetml/2006/main" count="181" uniqueCount="73">
  <si>
    <t>53-1-4</t>
  </si>
  <si>
    <t>53-1-5</t>
  </si>
  <si>
    <t>53-1-3</t>
  </si>
  <si>
    <t>53-1-2</t>
  </si>
  <si>
    <t>53-1-1</t>
  </si>
  <si>
    <t>51-1-2</t>
  </si>
  <si>
    <t>50-1-2</t>
  </si>
  <si>
    <t>50-1-1</t>
  </si>
  <si>
    <t>49-1-1</t>
  </si>
  <si>
    <t>48-2-2</t>
  </si>
  <si>
    <t>52-1-2</t>
  </si>
  <si>
    <t>52-1-1</t>
  </si>
  <si>
    <t>Ijssel - Right Bank</t>
  </si>
  <si>
    <t>Ijssel - Left Bank</t>
  </si>
  <si>
    <t>Lek - Right Bank</t>
  </si>
  <si>
    <t>Lek - Left Bank</t>
  </si>
  <si>
    <t>43-1-4</t>
  </si>
  <si>
    <t>43-1-3</t>
  </si>
  <si>
    <t>43-1-2</t>
  </si>
  <si>
    <t>43-1-1</t>
  </si>
  <si>
    <t>45-1-1</t>
  </si>
  <si>
    <t>44-1-1</t>
  </si>
  <si>
    <t>Waal - Right Bank</t>
  </si>
  <si>
    <t>43-1-7</t>
  </si>
  <si>
    <t>43-1-8</t>
  </si>
  <si>
    <t>43-1-9</t>
  </si>
  <si>
    <t>Waal - Left Bank</t>
  </si>
  <si>
    <t>41-1-1</t>
  </si>
  <si>
    <t>40-2-1</t>
  </si>
  <si>
    <t>38-1-1</t>
  </si>
  <si>
    <t>PK - Right Bank</t>
  </si>
  <si>
    <t>PK - Left Bank</t>
  </si>
  <si>
    <t>48-1-1</t>
  </si>
  <si>
    <t>48-1-2</t>
  </si>
  <si>
    <t>48-1-3</t>
  </si>
  <si>
    <t>48-2-1</t>
  </si>
  <si>
    <t>43-1-6</t>
  </si>
  <si>
    <t>b3</t>
  </si>
  <si>
    <t>c3</t>
  </si>
  <si>
    <t>lambda3</t>
  </si>
  <si>
    <t>L3</t>
  </si>
  <si>
    <t>pL3</t>
  </si>
  <si>
    <t>b2</t>
  </si>
  <si>
    <t>c2</t>
  </si>
  <si>
    <t>lambda2</t>
  </si>
  <si>
    <t>L2</t>
  </si>
  <si>
    <t>pL2</t>
  </si>
  <si>
    <t>b1</t>
  </si>
  <si>
    <t>c1</t>
  </si>
  <si>
    <t>lambda1</t>
  </si>
  <si>
    <t>L1</t>
  </si>
  <si>
    <t>pL1</t>
  </si>
  <si>
    <t>CODE</t>
  </si>
  <si>
    <t>waal + BR</t>
  </si>
  <si>
    <t>Ijssel</t>
  </si>
  <si>
    <t>Lek</t>
  </si>
  <si>
    <t>42-1-1</t>
  </si>
  <si>
    <t>42-1-2</t>
  </si>
  <si>
    <t>43-1-5</t>
  </si>
  <si>
    <t>example</t>
  </si>
  <si>
    <t>lenght stretch 53-1-4</t>
  </si>
  <si>
    <t>lenght stretch 53-1-3</t>
  </si>
  <si>
    <t>lenght of 50809 in 53-1-4</t>
  </si>
  <si>
    <t>lenght of 50809 in 53-1-3</t>
  </si>
  <si>
    <t>Lenght</t>
  </si>
  <si>
    <t>check cost per kilometer of the considered stretches</t>
  </si>
  <si>
    <t>traject</t>
  </si>
  <si>
    <t>length</t>
  </si>
  <si>
    <t>cost_1m</t>
  </si>
  <si>
    <t>cost_0.25m</t>
  </si>
  <si>
    <t>cost_0.5m</t>
  </si>
  <si>
    <t>note</t>
  </si>
  <si>
    <t>where you get a date like 15/01/2001 is stretch 15-1-1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</si>
</sst>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0" fontId="0" fillId="0" borderId="8" xfId="0" applyFont="1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0" xfId="0" applyFont="1" applyFill="1" applyBorder="1"/>
    <xf numFmtId="0" fontId="0" fillId="0" borderId="0" xfId="0" applyFill="1" applyBorder="1"/>
    <xf numFmtId="0" fontId="0" fillId="0" borderId="9" xfId="0" applyFont="1" applyBorder="1"/>
    <xf numFmtId="0" fontId="0" fillId="0" borderId="10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9" xfId="0" applyFont="1" applyFill="1" applyBorder="1" applyAlignment="1">
      <alignment horizontal="center"/>
    </xf>
    <xf numFmtId="14" fontId="0" fillId="0" borderId="0" xfId="0" applyNumberFormat="1"/>
    <xf numFmtId="0" fontId="2" fillId="0" borderId="0" xfId="0" applyFont="1" applyBorder="1"/>
    <xf numFmtId="0" fontId="2" fillId="0" borderId="10" xfId="0" applyFont="1" applyBorder="1"/>
    <xf numFmtId="0" fontId="3" fillId="0" borderId="0" xfId="0" applyFont="1" applyBorder="1"/>
    <xf numFmtId="0" fontId="3" fillId="0" borderId="1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workbookViewId="0">
      <selection activeCell="C23" sqref="C23"/>
    </sheetView>
  </sheetViews>
  <sheetFormatPr defaultRowHeight="15" x14ac:dyDescent="0.25"/>
  <cols>
    <col min="2" max="2" width="12" style="1" customWidth="1"/>
    <col min="4" max="4" width="9.7109375" customWidth="1"/>
    <col min="5" max="5" width="8.42578125" style="1" customWidth="1"/>
    <col min="7" max="8" width="9.140625" style="1"/>
    <col min="10" max="10" width="10.5703125" bestFit="1" customWidth="1"/>
    <col min="12" max="12" width="13.7109375" customWidth="1"/>
    <col min="14" max="14" width="19" customWidth="1"/>
    <col min="15" max="15" width="19.140625" customWidth="1"/>
    <col min="17" max="17" width="18.85546875" customWidth="1"/>
    <col min="18" max="18" width="18.5703125" customWidth="1"/>
  </cols>
  <sheetData>
    <row r="1" spans="1:18" x14ac:dyDescent="0.25">
      <c r="A1" s="58" t="s">
        <v>12</v>
      </c>
      <c r="B1" s="58"/>
      <c r="C1" s="58"/>
      <c r="L1" s="1" t="s">
        <v>53</v>
      </c>
    </row>
    <row r="2" spans="1:18" x14ac:dyDescent="0.25">
      <c r="A2">
        <v>50827</v>
      </c>
      <c r="B2" s="1" t="s">
        <v>0</v>
      </c>
      <c r="C2" s="7">
        <v>12.795</v>
      </c>
      <c r="D2" s="7">
        <v>20.69</v>
      </c>
      <c r="E2" s="1" t="s">
        <v>1</v>
      </c>
      <c r="G2"/>
      <c r="L2" s="1" t="s">
        <v>55</v>
      </c>
    </row>
    <row r="3" spans="1:18" x14ac:dyDescent="0.25">
      <c r="A3">
        <v>50809</v>
      </c>
      <c r="B3" s="1" t="s">
        <v>0</v>
      </c>
      <c r="C3" s="7">
        <f>D2-C2</f>
        <v>7.8950000000000014</v>
      </c>
      <c r="D3" s="7">
        <v>20.7</v>
      </c>
      <c r="E3" s="1" t="s">
        <v>2</v>
      </c>
      <c r="F3">
        <v>2.0819999999999999</v>
      </c>
      <c r="G3">
        <v>7.5</v>
      </c>
      <c r="L3" s="1" t="s">
        <v>54</v>
      </c>
    </row>
    <row r="4" spans="1:18" x14ac:dyDescent="0.25">
      <c r="A4">
        <v>50832</v>
      </c>
      <c r="B4" s="1" t="s">
        <v>2</v>
      </c>
      <c r="C4">
        <f>G3-F3</f>
        <v>5.4180000000000001</v>
      </c>
      <c r="D4">
        <v>7.5</v>
      </c>
      <c r="E4" s="1" t="s">
        <v>3</v>
      </c>
      <c r="F4">
        <v>4.43</v>
      </c>
      <c r="G4" s="2">
        <v>4.43</v>
      </c>
      <c r="H4" s="1" t="s">
        <v>4</v>
      </c>
      <c r="I4" s="2">
        <v>8.3699999999999992</v>
      </c>
      <c r="J4" s="2">
        <v>8.3699999999999992</v>
      </c>
    </row>
    <row r="5" spans="1:18" x14ac:dyDescent="0.25">
      <c r="A5">
        <v>50846</v>
      </c>
      <c r="B5" s="1" t="s">
        <v>5</v>
      </c>
      <c r="C5">
        <v>5.9109999999999996</v>
      </c>
      <c r="D5">
        <v>9.7799999999999994</v>
      </c>
    </row>
    <row r="6" spans="1:18" x14ac:dyDescent="0.25">
      <c r="A6">
        <v>50848</v>
      </c>
      <c r="B6" s="1" t="s">
        <v>5</v>
      </c>
      <c r="C6">
        <f>D5-C5</f>
        <v>3.8689999999999998</v>
      </c>
      <c r="D6">
        <v>9.7799999999999994</v>
      </c>
    </row>
    <row r="7" spans="1:18" x14ac:dyDescent="0.25">
      <c r="A7">
        <v>50856</v>
      </c>
      <c r="B7" s="1" t="s">
        <v>6</v>
      </c>
      <c r="C7">
        <v>8.4499999999999993</v>
      </c>
      <c r="D7">
        <v>8.4499999999999993</v>
      </c>
      <c r="E7" s="1" t="s">
        <v>7</v>
      </c>
      <c r="F7">
        <v>1.41</v>
      </c>
      <c r="G7" s="2">
        <v>1.41</v>
      </c>
    </row>
    <row r="8" spans="1:18" x14ac:dyDescent="0.25">
      <c r="A8">
        <v>50861</v>
      </c>
      <c r="B8" s="3" t="s">
        <v>8</v>
      </c>
      <c r="C8">
        <v>19.38</v>
      </c>
      <c r="D8">
        <v>19.38</v>
      </c>
    </row>
    <row r="9" spans="1:18" x14ac:dyDescent="0.25">
      <c r="A9">
        <v>50866</v>
      </c>
      <c r="B9" s="1" t="s">
        <v>9</v>
      </c>
      <c r="C9">
        <v>17.11</v>
      </c>
      <c r="D9">
        <v>17.11</v>
      </c>
    </row>
    <row r="10" spans="1:18" x14ac:dyDescent="0.25">
      <c r="A10" s="58" t="s">
        <v>13</v>
      </c>
      <c r="B10" s="58"/>
      <c r="C10" s="58"/>
    </row>
    <row r="11" spans="1:18" x14ac:dyDescent="0.25">
      <c r="A11">
        <v>50839</v>
      </c>
      <c r="B11" s="1" t="s">
        <v>10</v>
      </c>
      <c r="C11">
        <v>11.801</v>
      </c>
      <c r="D11">
        <v>61.31</v>
      </c>
    </row>
    <row r="12" spans="1:18" x14ac:dyDescent="0.25">
      <c r="A12">
        <v>50841</v>
      </c>
      <c r="B12" s="1" t="s">
        <v>10</v>
      </c>
      <c r="C12">
        <v>12.111000000000001</v>
      </c>
      <c r="D12">
        <v>61.31</v>
      </c>
      <c r="L12" s="5" t="s">
        <v>59</v>
      </c>
    </row>
    <row r="13" spans="1:18" x14ac:dyDescent="0.25">
      <c r="A13">
        <v>51110</v>
      </c>
      <c r="B13" s="1" t="s">
        <v>10</v>
      </c>
      <c r="C13">
        <v>1.2609999999999999</v>
      </c>
      <c r="D13">
        <v>61.31</v>
      </c>
      <c r="L13" s="49"/>
      <c r="M13" s="49"/>
      <c r="N13" s="5" t="s">
        <v>62</v>
      </c>
      <c r="O13" s="5" t="s">
        <v>60</v>
      </c>
      <c r="P13" s="49"/>
      <c r="Q13" s="5" t="s">
        <v>63</v>
      </c>
      <c r="R13" s="5" t="s">
        <v>61</v>
      </c>
    </row>
    <row r="14" spans="1:18" x14ac:dyDescent="0.25">
      <c r="A14">
        <v>51109</v>
      </c>
      <c r="B14" s="1" t="s">
        <v>10</v>
      </c>
      <c r="C14">
        <v>2.1</v>
      </c>
      <c r="D14">
        <v>61.31</v>
      </c>
      <c r="L14" s="49">
        <v>50809</v>
      </c>
      <c r="M14" s="5" t="s">
        <v>0</v>
      </c>
      <c r="N14" s="51">
        <v>7.89</v>
      </c>
      <c r="O14" s="51">
        <v>20.7</v>
      </c>
      <c r="P14" s="5" t="s">
        <v>2</v>
      </c>
      <c r="Q14" s="49">
        <v>2.0819999999999999</v>
      </c>
      <c r="R14" s="49">
        <v>7.5</v>
      </c>
    </row>
    <row r="15" spans="1:18" x14ac:dyDescent="0.25">
      <c r="A15">
        <v>50842</v>
      </c>
      <c r="B15" s="1" t="s">
        <v>10</v>
      </c>
      <c r="C15">
        <v>6.3949999999999996</v>
      </c>
      <c r="D15">
        <v>61.31</v>
      </c>
    </row>
    <row r="16" spans="1:18" x14ac:dyDescent="0.25">
      <c r="A16">
        <v>50844</v>
      </c>
      <c r="B16" s="1" t="s">
        <v>10</v>
      </c>
      <c r="C16">
        <v>19.53</v>
      </c>
      <c r="D16">
        <v>61.31</v>
      </c>
      <c r="E16" s="1" t="s">
        <v>11</v>
      </c>
      <c r="F16">
        <v>1.97</v>
      </c>
      <c r="G16" s="2">
        <v>1.97</v>
      </c>
      <c r="L16" s="5" t="s">
        <v>71</v>
      </c>
    </row>
    <row r="17" spans="1:12" x14ac:dyDescent="0.25">
      <c r="A17" s="58" t="s">
        <v>14</v>
      </c>
      <c r="B17" s="58"/>
      <c r="C17" s="58"/>
      <c r="L17" s="53" t="s">
        <v>72</v>
      </c>
    </row>
    <row r="18" spans="1:12" x14ac:dyDescent="0.25">
      <c r="A18">
        <v>51012</v>
      </c>
      <c r="B18" s="5" t="s">
        <v>20</v>
      </c>
      <c r="C18">
        <v>5.35</v>
      </c>
    </row>
    <row r="19" spans="1:12" x14ac:dyDescent="0.25">
      <c r="A19">
        <v>50117</v>
      </c>
      <c r="B19" s="5" t="s">
        <v>21</v>
      </c>
      <c r="C19">
        <v>10.63</v>
      </c>
      <c r="D19">
        <v>32.479999999999997</v>
      </c>
    </row>
    <row r="20" spans="1:12" x14ac:dyDescent="0.25">
      <c r="A20">
        <v>50148</v>
      </c>
      <c r="B20" s="5" t="s">
        <v>21</v>
      </c>
      <c r="C20">
        <v>18.100000000000001</v>
      </c>
      <c r="D20">
        <v>32.479999999999997</v>
      </c>
    </row>
    <row r="21" spans="1:12" x14ac:dyDescent="0.25">
      <c r="A21">
        <v>50137</v>
      </c>
      <c r="B21" s="5" t="s">
        <v>21</v>
      </c>
      <c r="C21">
        <f>D20-SUM(C19:C20)</f>
        <v>3.7499999999999929</v>
      </c>
      <c r="D21">
        <v>32.479999999999997</v>
      </c>
      <c r="E21" s="3">
        <v>36906</v>
      </c>
      <c r="F21">
        <v>2.6</v>
      </c>
      <c r="G21" s="2">
        <v>23.06</v>
      </c>
    </row>
    <row r="22" spans="1:12" x14ac:dyDescent="0.25">
      <c r="A22">
        <v>50127</v>
      </c>
      <c r="B22" s="3">
        <v>36906</v>
      </c>
      <c r="C22">
        <v>6.8490000000000002</v>
      </c>
      <c r="D22" s="2">
        <v>23.06</v>
      </c>
    </row>
    <row r="23" spans="1:12" x14ac:dyDescent="0.25">
      <c r="A23">
        <v>50130</v>
      </c>
      <c r="B23" s="3">
        <v>36906</v>
      </c>
      <c r="C23">
        <v>5.62</v>
      </c>
      <c r="D23" s="2">
        <v>23.06</v>
      </c>
    </row>
    <row r="24" spans="1:12" x14ac:dyDescent="0.25">
      <c r="A24">
        <v>50145</v>
      </c>
      <c r="B24" s="3">
        <v>37271</v>
      </c>
      <c r="C24">
        <v>2.5</v>
      </c>
      <c r="D24" s="2">
        <v>2.5</v>
      </c>
      <c r="E24" s="3">
        <v>37636</v>
      </c>
      <c r="F24" s="2">
        <v>7.2080000000000002</v>
      </c>
      <c r="G24" s="2">
        <v>17.21</v>
      </c>
    </row>
    <row r="25" spans="1:12" x14ac:dyDescent="0.25">
      <c r="A25" s="58" t="s">
        <v>15</v>
      </c>
      <c r="B25" s="58"/>
      <c r="C25" s="58"/>
    </row>
    <row r="26" spans="1:12" x14ac:dyDescent="0.25">
      <c r="A26">
        <v>50890</v>
      </c>
      <c r="B26" s="8" t="s">
        <v>58</v>
      </c>
      <c r="C26">
        <v>4.5</v>
      </c>
      <c r="D26" s="2">
        <v>4.5</v>
      </c>
      <c r="E26"/>
      <c r="J26" s="8"/>
      <c r="L26" s="2"/>
    </row>
    <row r="27" spans="1:12" x14ac:dyDescent="0.25">
      <c r="A27">
        <v>50888</v>
      </c>
      <c r="B27" s="5" t="s">
        <v>16</v>
      </c>
      <c r="C27">
        <v>8.3699999999999992</v>
      </c>
      <c r="D27">
        <v>17.02</v>
      </c>
    </row>
    <row r="28" spans="1:12" x14ac:dyDescent="0.25">
      <c r="A28">
        <v>50886</v>
      </c>
      <c r="B28" s="5" t="s">
        <v>17</v>
      </c>
      <c r="C28">
        <v>6.0670000000000002</v>
      </c>
      <c r="D28">
        <v>18.32</v>
      </c>
    </row>
    <row r="29" spans="1:12" x14ac:dyDescent="0.25">
      <c r="A29">
        <v>50884</v>
      </c>
      <c r="B29" s="5" t="s">
        <v>17</v>
      </c>
      <c r="C29">
        <v>6.0819999999999999</v>
      </c>
      <c r="D29">
        <v>18.32</v>
      </c>
      <c r="E29" s="1" t="s">
        <v>18</v>
      </c>
      <c r="F29">
        <v>7.68</v>
      </c>
      <c r="G29" s="2">
        <v>7.68</v>
      </c>
    </row>
    <row r="30" spans="1:12" x14ac:dyDescent="0.25">
      <c r="A30">
        <v>50882</v>
      </c>
      <c r="B30" s="5" t="s">
        <v>19</v>
      </c>
      <c r="C30">
        <v>11.013</v>
      </c>
      <c r="D30">
        <v>16.47</v>
      </c>
    </row>
    <row r="31" spans="1:12" x14ac:dyDescent="0.25">
      <c r="A31">
        <v>50881</v>
      </c>
      <c r="B31" s="5" t="s">
        <v>19</v>
      </c>
      <c r="C31">
        <f>D30-C30</f>
        <v>5.456999999999999</v>
      </c>
      <c r="D31">
        <v>16.47</v>
      </c>
    </row>
    <row r="32" spans="1:12" x14ac:dyDescent="0.25">
      <c r="A32">
        <v>51047</v>
      </c>
      <c r="B32" s="3">
        <v>36907</v>
      </c>
      <c r="C32">
        <v>6.5890000000000004</v>
      </c>
      <c r="D32">
        <v>32.229999999999997</v>
      </c>
    </row>
    <row r="33" spans="1:7" x14ac:dyDescent="0.25">
      <c r="A33">
        <v>50978</v>
      </c>
      <c r="B33" s="3">
        <v>36907</v>
      </c>
      <c r="C33">
        <v>2.0699999999999998</v>
      </c>
      <c r="D33">
        <v>32.229999999999997</v>
      </c>
    </row>
    <row r="34" spans="1:7" x14ac:dyDescent="0.25">
      <c r="A34">
        <v>50983</v>
      </c>
      <c r="B34" s="3">
        <v>36907</v>
      </c>
      <c r="C34">
        <v>10.323</v>
      </c>
      <c r="D34">
        <v>32.229999999999997</v>
      </c>
    </row>
    <row r="35" spans="1:7" x14ac:dyDescent="0.25">
      <c r="A35">
        <v>51045</v>
      </c>
      <c r="B35" s="3">
        <v>36907</v>
      </c>
      <c r="C35">
        <v>9.8000000000000007</v>
      </c>
      <c r="D35">
        <v>32.229999999999997</v>
      </c>
    </row>
    <row r="36" spans="1:7" x14ac:dyDescent="0.25">
      <c r="A36">
        <v>51046</v>
      </c>
      <c r="B36" s="3">
        <v>36907</v>
      </c>
      <c r="C36">
        <f>D36-SUM(C32:C35)</f>
        <v>3.4479999999999968</v>
      </c>
      <c r="D36">
        <v>32.229999999999997</v>
      </c>
      <c r="E36" s="3">
        <v>37272</v>
      </c>
      <c r="F36">
        <v>7.6870000000000003</v>
      </c>
      <c r="G36" s="2">
        <v>16.66</v>
      </c>
    </row>
    <row r="37" spans="1:7" x14ac:dyDescent="0.25">
      <c r="A37" s="58" t="s">
        <v>22</v>
      </c>
      <c r="B37" s="58"/>
      <c r="C37" s="58"/>
    </row>
    <row r="38" spans="1:7" x14ac:dyDescent="0.25">
      <c r="A38" s="48">
        <v>50873</v>
      </c>
      <c r="B38" s="5" t="s">
        <v>32</v>
      </c>
      <c r="C38">
        <v>4.2</v>
      </c>
      <c r="D38" s="4">
        <v>5.6</v>
      </c>
      <c r="G38" s="2"/>
    </row>
    <row r="39" spans="1:7" x14ac:dyDescent="0.25">
      <c r="A39" s="4">
        <v>50872</v>
      </c>
      <c r="B39" s="5" t="s">
        <v>32</v>
      </c>
      <c r="C39">
        <v>1.4</v>
      </c>
      <c r="D39" s="48">
        <v>5.6</v>
      </c>
      <c r="E39" s="1" t="s">
        <v>33</v>
      </c>
      <c r="F39">
        <v>2.085</v>
      </c>
      <c r="G39" s="2">
        <v>6.49</v>
      </c>
    </row>
    <row r="40" spans="1:7" x14ac:dyDescent="0.25">
      <c r="A40" s="4">
        <v>50871</v>
      </c>
      <c r="B40" s="5" t="s">
        <v>33</v>
      </c>
      <c r="C40" s="4">
        <v>4.4000000000000004</v>
      </c>
      <c r="D40">
        <v>6.49</v>
      </c>
      <c r="G40" s="2"/>
    </row>
    <row r="41" spans="1:7" x14ac:dyDescent="0.25">
      <c r="A41">
        <v>50909</v>
      </c>
      <c r="B41" s="5" t="s">
        <v>23</v>
      </c>
      <c r="C41">
        <v>7.45</v>
      </c>
      <c r="D41">
        <v>7.45</v>
      </c>
      <c r="E41" s="1" t="s">
        <v>24</v>
      </c>
      <c r="F41">
        <v>8.468</v>
      </c>
    </row>
    <row r="42" spans="1:7" x14ac:dyDescent="0.25">
      <c r="A42">
        <v>50906</v>
      </c>
      <c r="B42" s="5" t="s">
        <v>24</v>
      </c>
      <c r="C42">
        <v>7.38</v>
      </c>
      <c r="D42">
        <v>41.6</v>
      </c>
    </row>
    <row r="43" spans="1:7" x14ac:dyDescent="0.25">
      <c r="A43">
        <v>50901</v>
      </c>
      <c r="B43" s="5" t="s">
        <v>24</v>
      </c>
      <c r="C43">
        <v>21.44</v>
      </c>
      <c r="D43">
        <v>41.6</v>
      </c>
      <c r="E43" s="1" t="s">
        <v>25</v>
      </c>
      <c r="F43">
        <v>21.689</v>
      </c>
      <c r="G43">
        <v>46.6</v>
      </c>
    </row>
    <row r="44" spans="1:7" x14ac:dyDescent="0.25">
      <c r="A44">
        <v>50896</v>
      </c>
      <c r="B44" s="5" t="s">
        <v>25</v>
      </c>
      <c r="C44">
        <f>G43-C43</f>
        <v>25.16</v>
      </c>
      <c r="D44">
        <v>46.6</v>
      </c>
    </row>
    <row r="45" spans="1:7" x14ac:dyDescent="0.25">
      <c r="A45">
        <v>51043</v>
      </c>
      <c r="B45" s="3">
        <v>38368</v>
      </c>
      <c r="C45">
        <v>1.24</v>
      </c>
      <c r="D45">
        <v>32.229999999999997</v>
      </c>
    </row>
    <row r="46" spans="1:7" x14ac:dyDescent="0.25">
      <c r="A46">
        <v>51048</v>
      </c>
      <c r="B46" s="3">
        <v>38368</v>
      </c>
      <c r="C46">
        <v>2.4500000000000002</v>
      </c>
      <c r="D46">
        <v>32.229999999999997</v>
      </c>
    </row>
    <row r="47" spans="1:7" x14ac:dyDescent="0.25">
      <c r="A47">
        <v>50982</v>
      </c>
      <c r="B47" s="3">
        <v>38368</v>
      </c>
      <c r="C47">
        <v>2.024</v>
      </c>
      <c r="D47">
        <v>32.229999999999997</v>
      </c>
    </row>
    <row r="48" spans="1:7" x14ac:dyDescent="0.25">
      <c r="A48">
        <v>51402</v>
      </c>
      <c r="B48" s="3">
        <v>38368</v>
      </c>
      <c r="C48">
        <v>3.0529999999999999</v>
      </c>
      <c r="D48">
        <v>32.229999999999997</v>
      </c>
    </row>
    <row r="49" spans="1:7" x14ac:dyDescent="0.25">
      <c r="A49" s="58" t="s">
        <v>26</v>
      </c>
      <c r="B49" s="58"/>
      <c r="C49" s="58"/>
    </row>
    <row r="50" spans="1:7" x14ac:dyDescent="0.25">
      <c r="A50">
        <v>50914</v>
      </c>
      <c r="B50" s="48" t="s">
        <v>56</v>
      </c>
      <c r="C50" s="48">
        <v>8.08</v>
      </c>
      <c r="D50">
        <v>8.08</v>
      </c>
    </row>
    <row r="51" spans="1:7" x14ac:dyDescent="0.25">
      <c r="A51">
        <v>50916</v>
      </c>
      <c r="B51" s="48" t="s">
        <v>57</v>
      </c>
      <c r="C51" s="48">
        <f>9.35/2</f>
        <v>4.6749999999999998</v>
      </c>
      <c r="D51">
        <v>9.35</v>
      </c>
    </row>
    <row r="52" spans="1:7" x14ac:dyDescent="0.25">
      <c r="A52">
        <v>50916</v>
      </c>
      <c r="B52" s="48" t="s">
        <v>57</v>
      </c>
      <c r="C52" s="48">
        <f>9.35/2</f>
        <v>4.6749999999999998</v>
      </c>
      <c r="D52">
        <v>9.35</v>
      </c>
    </row>
    <row r="53" spans="1:7" x14ac:dyDescent="0.25">
      <c r="A53">
        <v>50924</v>
      </c>
      <c r="B53" s="8" t="s">
        <v>27</v>
      </c>
      <c r="C53">
        <v>11.21</v>
      </c>
      <c r="D53">
        <v>40.67</v>
      </c>
      <c r="E53" s="3"/>
      <c r="G53" s="2"/>
    </row>
    <row r="54" spans="1:7" x14ac:dyDescent="0.25">
      <c r="A54">
        <v>50923</v>
      </c>
      <c r="B54" s="8" t="s">
        <v>27</v>
      </c>
      <c r="C54">
        <v>17.440999999999999</v>
      </c>
      <c r="D54">
        <v>40.67</v>
      </c>
    </row>
    <row r="55" spans="1:7" x14ac:dyDescent="0.25">
      <c r="A55">
        <v>50922</v>
      </c>
      <c r="B55" s="8" t="s">
        <v>27</v>
      </c>
      <c r="C55">
        <v>8.7289999999999992</v>
      </c>
      <c r="D55">
        <v>40.67</v>
      </c>
      <c r="E55" s="1" t="s">
        <v>28</v>
      </c>
      <c r="F55" s="2">
        <v>6.38</v>
      </c>
      <c r="G55">
        <v>6.38</v>
      </c>
    </row>
    <row r="56" spans="1:7" x14ac:dyDescent="0.25">
      <c r="A56">
        <v>50930</v>
      </c>
      <c r="B56" s="5" t="s">
        <v>29</v>
      </c>
      <c r="C56">
        <v>17.111999999999998</v>
      </c>
      <c r="D56">
        <v>29.58</v>
      </c>
    </row>
    <row r="57" spans="1:7" x14ac:dyDescent="0.25">
      <c r="A57">
        <v>50929</v>
      </c>
      <c r="B57" s="5" t="s">
        <v>29</v>
      </c>
      <c r="C57">
        <f>D57-C56</f>
        <v>12.468</v>
      </c>
      <c r="D57">
        <v>29.58</v>
      </c>
    </row>
    <row r="58" spans="1:7" x14ac:dyDescent="0.25">
      <c r="A58">
        <v>51021</v>
      </c>
      <c r="B58" s="3">
        <v>36915</v>
      </c>
      <c r="C58">
        <v>9.2469999999999999</v>
      </c>
      <c r="D58">
        <v>15.31</v>
      </c>
    </row>
    <row r="59" spans="1:7" x14ac:dyDescent="0.25">
      <c r="A59">
        <v>51022</v>
      </c>
      <c r="B59" s="3">
        <v>36915</v>
      </c>
      <c r="C59">
        <f>D58-C58</f>
        <v>6.0630000000000006</v>
      </c>
      <c r="D59">
        <v>15.31</v>
      </c>
    </row>
    <row r="60" spans="1:7" x14ac:dyDescent="0.25">
      <c r="A60" s="58" t="s">
        <v>30</v>
      </c>
      <c r="B60" s="58"/>
      <c r="C60" s="58"/>
    </row>
    <row r="61" spans="1:7" x14ac:dyDescent="0.25">
      <c r="A61">
        <v>50869</v>
      </c>
      <c r="B61" s="1" t="s">
        <v>34</v>
      </c>
      <c r="C61">
        <v>2.96</v>
      </c>
      <c r="D61">
        <v>5.5</v>
      </c>
    </row>
    <row r="62" spans="1:7" x14ac:dyDescent="0.25">
      <c r="A62">
        <v>50868</v>
      </c>
      <c r="B62" s="1" t="s">
        <v>35</v>
      </c>
      <c r="C62">
        <v>5.3869999999999996</v>
      </c>
      <c r="D62">
        <v>5.3869999999999996</v>
      </c>
    </row>
    <row r="63" spans="1:7" x14ac:dyDescent="0.25">
      <c r="A63" s="58" t="s">
        <v>31</v>
      </c>
      <c r="B63" s="58"/>
      <c r="C63" s="58"/>
      <c r="G63"/>
    </row>
    <row r="64" spans="1:7" x14ac:dyDescent="0.25">
      <c r="A64">
        <v>50892</v>
      </c>
      <c r="B64" s="3" t="s">
        <v>36</v>
      </c>
      <c r="C64">
        <v>10.79</v>
      </c>
      <c r="D64">
        <v>10.79</v>
      </c>
    </row>
    <row r="65" spans="1:7" x14ac:dyDescent="0.25">
      <c r="A65" s="58"/>
      <c r="B65" s="58"/>
      <c r="C65" s="58"/>
    </row>
    <row r="70" spans="1:7" x14ac:dyDescent="0.25">
      <c r="A70" s="58"/>
      <c r="B70" s="58"/>
      <c r="C70" s="58"/>
      <c r="E70" s="3"/>
      <c r="G70" s="2"/>
    </row>
    <row r="71" spans="1:7" x14ac:dyDescent="0.25">
      <c r="B71" s="3"/>
    </row>
    <row r="72" spans="1:7" x14ac:dyDescent="0.25">
      <c r="B72" s="3"/>
      <c r="F72" s="2"/>
      <c r="G72"/>
    </row>
    <row r="75" spans="1:7" x14ac:dyDescent="0.25">
      <c r="B75" s="3"/>
    </row>
  </sheetData>
  <mergeCells count="10">
    <mergeCell ref="A60:C60"/>
    <mergeCell ref="A63:C63"/>
    <mergeCell ref="A65:C65"/>
    <mergeCell ref="A70:C70"/>
    <mergeCell ref="A1:C1"/>
    <mergeCell ref="A10:C10"/>
    <mergeCell ref="A17:C17"/>
    <mergeCell ref="A25:C25"/>
    <mergeCell ref="A37:C37"/>
    <mergeCell ref="A49:C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topLeftCell="A25" workbookViewId="0">
      <selection activeCell="A38" sqref="A38"/>
    </sheetView>
  </sheetViews>
  <sheetFormatPr defaultRowHeight="15" x14ac:dyDescent="0.25"/>
  <cols>
    <col min="2" max="2" width="12.140625" customWidth="1"/>
    <col min="5" max="5" width="13.28515625" customWidth="1"/>
  </cols>
  <sheetData>
    <row r="1" spans="1:10" x14ac:dyDescent="0.25">
      <c r="A1">
        <v>50827</v>
      </c>
      <c r="B1" s="1" t="s">
        <v>0</v>
      </c>
      <c r="C1" s="7">
        <v>12.795</v>
      </c>
      <c r="D1" s="7">
        <v>20.69</v>
      </c>
      <c r="E1" s="1" t="s">
        <v>1</v>
      </c>
      <c r="F1" s="7">
        <v>5.38</v>
      </c>
      <c r="G1" s="7">
        <v>5.38</v>
      </c>
      <c r="H1" s="1"/>
    </row>
    <row r="2" spans="1:10" x14ac:dyDescent="0.25">
      <c r="A2">
        <v>50809</v>
      </c>
      <c r="B2" s="1" t="s">
        <v>0</v>
      </c>
      <c r="C2" s="7">
        <f>D1-C1</f>
        <v>7.8950000000000014</v>
      </c>
      <c r="D2" s="7">
        <v>20.7</v>
      </c>
      <c r="E2" s="1" t="s">
        <v>2</v>
      </c>
      <c r="F2">
        <v>2.0819999999999999</v>
      </c>
      <c r="G2">
        <v>7.5</v>
      </c>
      <c r="H2" s="1"/>
    </row>
    <row r="3" spans="1:10" x14ac:dyDescent="0.25">
      <c r="A3">
        <v>50832</v>
      </c>
      <c r="B3" s="1" t="s">
        <v>2</v>
      </c>
      <c r="C3">
        <f>G2-F2</f>
        <v>5.4180000000000001</v>
      </c>
      <c r="D3">
        <v>7.5</v>
      </c>
      <c r="E3" s="1" t="s">
        <v>3</v>
      </c>
      <c r="F3">
        <v>4.43</v>
      </c>
      <c r="G3" s="2">
        <v>4.43</v>
      </c>
      <c r="H3" s="1" t="s">
        <v>4</v>
      </c>
      <c r="I3" s="2">
        <v>8.3699999999999992</v>
      </c>
      <c r="J3" s="2">
        <v>8.3699999999999992</v>
      </c>
    </row>
    <row r="4" spans="1:10" x14ac:dyDescent="0.25">
      <c r="A4">
        <v>50846</v>
      </c>
      <c r="B4" s="1" t="s">
        <v>5</v>
      </c>
      <c r="C4">
        <v>5.9109999999999996</v>
      </c>
      <c r="D4">
        <v>9.7799999999999994</v>
      </c>
      <c r="E4" s="1"/>
      <c r="G4" s="1"/>
      <c r="H4" s="1"/>
    </row>
    <row r="5" spans="1:10" x14ac:dyDescent="0.25">
      <c r="A5">
        <v>50848</v>
      </c>
      <c r="B5" s="1" t="s">
        <v>5</v>
      </c>
      <c r="C5">
        <f>D4-C4</f>
        <v>3.8689999999999998</v>
      </c>
      <c r="D5">
        <v>9.7799999999999994</v>
      </c>
      <c r="E5" s="1"/>
      <c r="G5" s="1"/>
      <c r="H5" s="1"/>
    </row>
    <row r="6" spans="1:10" x14ac:dyDescent="0.25">
      <c r="A6">
        <v>50856</v>
      </c>
      <c r="B6" s="1" t="s">
        <v>6</v>
      </c>
      <c r="C6">
        <v>8.4499999999999993</v>
      </c>
      <c r="D6">
        <v>8.4499999999999993</v>
      </c>
      <c r="E6" s="1" t="s">
        <v>7</v>
      </c>
      <c r="F6">
        <v>1.41</v>
      </c>
      <c r="G6" s="2">
        <v>1.41</v>
      </c>
      <c r="H6" s="1"/>
    </row>
    <row r="7" spans="1:10" x14ac:dyDescent="0.25">
      <c r="A7">
        <v>50861</v>
      </c>
      <c r="B7" s="3" t="s">
        <v>8</v>
      </c>
      <c r="C7">
        <v>19.38</v>
      </c>
      <c r="D7">
        <v>19.38</v>
      </c>
      <c r="E7" s="1"/>
      <c r="G7" s="1"/>
      <c r="H7" s="1"/>
    </row>
    <row r="8" spans="1:10" x14ac:dyDescent="0.25">
      <c r="A8">
        <v>50866</v>
      </c>
      <c r="B8" s="1" t="s">
        <v>9</v>
      </c>
      <c r="C8">
        <v>17.11</v>
      </c>
      <c r="D8">
        <v>17.11</v>
      </c>
      <c r="E8" s="1"/>
      <c r="G8" s="1"/>
      <c r="H8" s="1"/>
    </row>
    <row r="9" spans="1:10" x14ac:dyDescent="0.25">
      <c r="A9">
        <v>50839</v>
      </c>
      <c r="B9" s="1" t="s">
        <v>10</v>
      </c>
      <c r="C9">
        <v>11.801</v>
      </c>
      <c r="D9">
        <v>61.31</v>
      </c>
      <c r="E9" s="1"/>
      <c r="G9" s="1"/>
      <c r="H9" s="1"/>
    </row>
    <row r="10" spans="1:10" x14ac:dyDescent="0.25">
      <c r="A10">
        <v>50841</v>
      </c>
      <c r="B10" s="1" t="s">
        <v>10</v>
      </c>
      <c r="C10">
        <v>12.111000000000001</v>
      </c>
      <c r="D10">
        <v>61.31</v>
      </c>
      <c r="E10" s="1"/>
      <c r="G10" s="1"/>
      <c r="H10" s="1"/>
    </row>
    <row r="11" spans="1:10" x14ac:dyDescent="0.25">
      <c r="A11">
        <v>51110</v>
      </c>
      <c r="B11" s="1" t="s">
        <v>10</v>
      </c>
      <c r="C11">
        <v>1.2609999999999999</v>
      </c>
      <c r="D11">
        <v>61.31</v>
      </c>
      <c r="E11" s="1"/>
      <c r="G11" s="1"/>
      <c r="H11" s="1"/>
    </row>
    <row r="12" spans="1:10" x14ac:dyDescent="0.25">
      <c r="A12">
        <v>51109</v>
      </c>
      <c r="B12" s="1" t="s">
        <v>10</v>
      </c>
      <c r="C12">
        <v>2.1</v>
      </c>
      <c r="D12">
        <v>61.31</v>
      </c>
      <c r="E12" s="1"/>
      <c r="G12" s="1"/>
      <c r="H12" s="1"/>
    </row>
    <row r="13" spans="1:10" x14ac:dyDescent="0.25">
      <c r="A13">
        <v>50842</v>
      </c>
      <c r="B13" s="1" t="s">
        <v>10</v>
      </c>
      <c r="C13">
        <v>6.3949999999999996</v>
      </c>
      <c r="D13">
        <v>61.31</v>
      </c>
      <c r="E13" s="1"/>
      <c r="G13" s="1"/>
      <c r="H13" s="1"/>
    </row>
    <row r="14" spans="1:10" x14ac:dyDescent="0.25">
      <c r="A14">
        <v>50844</v>
      </c>
      <c r="B14" s="1" t="s">
        <v>10</v>
      </c>
      <c r="C14">
        <v>19.53</v>
      </c>
      <c r="D14">
        <v>61.31</v>
      </c>
      <c r="E14" s="1" t="s">
        <v>11</v>
      </c>
      <c r="F14">
        <v>1.97</v>
      </c>
      <c r="G14" s="2">
        <v>1.97</v>
      </c>
      <c r="H14" s="1"/>
    </row>
    <row r="15" spans="1:10" x14ac:dyDescent="0.25">
      <c r="A15">
        <v>51012</v>
      </c>
      <c r="B15" s="5" t="s">
        <v>20</v>
      </c>
      <c r="C15">
        <v>5.35</v>
      </c>
      <c r="D15">
        <v>5.35</v>
      </c>
      <c r="E15" s="1"/>
      <c r="G15" s="1"/>
      <c r="H15" s="1"/>
    </row>
    <row r="16" spans="1:10" x14ac:dyDescent="0.25">
      <c r="A16">
        <v>50117</v>
      </c>
      <c r="B16" s="5" t="s">
        <v>21</v>
      </c>
      <c r="C16">
        <v>10.63</v>
      </c>
      <c r="D16">
        <v>32.479999999999997</v>
      </c>
      <c r="E16" s="1"/>
      <c r="G16" s="1"/>
      <c r="H16" s="1"/>
    </row>
    <row r="17" spans="1:8" x14ac:dyDescent="0.25">
      <c r="A17">
        <v>50148</v>
      </c>
      <c r="B17" s="5" t="s">
        <v>21</v>
      </c>
      <c r="C17">
        <v>18.100000000000001</v>
      </c>
      <c r="D17">
        <v>32.479999999999997</v>
      </c>
      <c r="E17" s="1"/>
      <c r="G17" s="1"/>
      <c r="H17" s="1"/>
    </row>
    <row r="18" spans="1:8" x14ac:dyDescent="0.25">
      <c r="A18">
        <v>50137</v>
      </c>
      <c r="B18" s="5" t="s">
        <v>21</v>
      </c>
      <c r="C18">
        <f>D17-SUM(C16:C17)</f>
        <v>3.7499999999999929</v>
      </c>
      <c r="D18">
        <v>32.479999999999997</v>
      </c>
      <c r="E18" s="3">
        <v>36906</v>
      </c>
      <c r="F18">
        <v>2.6</v>
      </c>
      <c r="G18" s="2">
        <v>23.06</v>
      </c>
      <c r="H18" s="1"/>
    </row>
    <row r="19" spans="1:8" x14ac:dyDescent="0.25">
      <c r="A19">
        <v>50127</v>
      </c>
      <c r="B19" s="3">
        <v>36906</v>
      </c>
      <c r="C19">
        <v>6.8490000000000002</v>
      </c>
      <c r="D19" s="2">
        <v>23.06</v>
      </c>
      <c r="E19" s="1"/>
      <c r="G19" s="1"/>
      <c r="H19" s="1"/>
    </row>
    <row r="20" spans="1:8" x14ac:dyDescent="0.25">
      <c r="A20">
        <v>50130</v>
      </c>
      <c r="B20" s="3">
        <v>36906</v>
      </c>
      <c r="C20">
        <v>5.62</v>
      </c>
      <c r="D20" s="2">
        <v>23.06</v>
      </c>
      <c r="E20" s="1"/>
      <c r="G20" s="1"/>
      <c r="H20" s="1"/>
    </row>
    <row r="21" spans="1:8" x14ac:dyDescent="0.25">
      <c r="A21">
        <v>50145</v>
      </c>
      <c r="B21" s="3">
        <v>37271</v>
      </c>
      <c r="C21">
        <v>2.5</v>
      </c>
      <c r="D21" s="2">
        <v>2.5</v>
      </c>
      <c r="E21" s="3">
        <v>37636</v>
      </c>
      <c r="F21" s="2">
        <v>7.2080000000000002</v>
      </c>
      <c r="G21" s="2">
        <v>17.21</v>
      </c>
      <c r="H21" s="1"/>
    </row>
    <row r="22" spans="1:8" x14ac:dyDescent="0.25">
      <c r="A22">
        <v>50890</v>
      </c>
      <c r="B22" s="8" t="s">
        <v>58</v>
      </c>
      <c r="C22">
        <v>4.5</v>
      </c>
      <c r="D22" s="2">
        <v>4.5</v>
      </c>
      <c r="E22" s="3"/>
      <c r="F22" s="2"/>
      <c r="G22" s="2"/>
      <c r="H22" s="1"/>
    </row>
    <row r="23" spans="1:8" x14ac:dyDescent="0.25">
      <c r="A23">
        <v>50888</v>
      </c>
      <c r="B23" s="5" t="s">
        <v>16</v>
      </c>
      <c r="C23">
        <v>8.3699999999999992</v>
      </c>
      <c r="D23">
        <v>17.02</v>
      </c>
      <c r="E23" s="1"/>
      <c r="G23" s="1"/>
      <c r="H23" s="1"/>
    </row>
    <row r="24" spans="1:8" x14ac:dyDescent="0.25">
      <c r="A24">
        <v>50886</v>
      </c>
      <c r="B24" s="5" t="s">
        <v>17</v>
      </c>
      <c r="C24">
        <v>6.0670000000000002</v>
      </c>
      <c r="D24">
        <v>18.32</v>
      </c>
      <c r="E24" s="1"/>
      <c r="G24" s="1"/>
      <c r="H24" s="1"/>
    </row>
    <row r="25" spans="1:8" x14ac:dyDescent="0.25">
      <c r="A25">
        <v>50884</v>
      </c>
      <c r="B25" s="5" t="s">
        <v>17</v>
      </c>
      <c r="C25">
        <v>6.0819999999999999</v>
      </c>
      <c r="D25">
        <v>18.32</v>
      </c>
      <c r="E25" s="1" t="s">
        <v>18</v>
      </c>
      <c r="F25">
        <v>7.68</v>
      </c>
      <c r="G25" s="2">
        <v>7.68</v>
      </c>
      <c r="H25" s="1"/>
    </row>
    <row r="26" spans="1:8" x14ac:dyDescent="0.25">
      <c r="A26">
        <v>50882</v>
      </c>
      <c r="B26" s="5" t="s">
        <v>19</v>
      </c>
      <c r="C26">
        <v>11.013</v>
      </c>
      <c r="D26">
        <v>16.47</v>
      </c>
      <c r="E26" s="1"/>
      <c r="G26" s="1"/>
      <c r="H26" s="1"/>
    </row>
    <row r="27" spans="1:8" x14ac:dyDescent="0.25">
      <c r="A27">
        <v>50881</v>
      </c>
      <c r="B27" s="5" t="s">
        <v>19</v>
      </c>
      <c r="C27">
        <f>D26-C26</f>
        <v>5.456999999999999</v>
      </c>
      <c r="D27">
        <v>16.47</v>
      </c>
      <c r="E27" s="1"/>
      <c r="G27" s="1"/>
      <c r="H27" s="1"/>
    </row>
    <row r="28" spans="1:8" x14ac:dyDescent="0.25">
      <c r="A28">
        <v>51047</v>
      </c>
      <c r="B28" s="3">
        <v>36907</v>
      </c>
      <c r="C28">
        <v>6.5890000000000004</v>
      </c>
      <c r="D28">
        <v>32.229999999999997</v>
      </c>
      <c r="E28" s="1"/>
      <c r="G28" s="1"/>
      <c r="H28" s="1"/>
    </row>
    <row r="29" spans="1:8" x14ac:dyDescent="0.25">
      <c r="A29">
        <v>50978</v>
      </c>
      <c r="B29" s="3">
        <v>36907</v>
      </c>
      <c r="C29">
        <v>2.0699999999999998</v>
      </c>
      <c r="D29">
        <v>32.229999999999997</v>
      </c>
      <c r="E29" s="1"/>
      <c r="G29" s="1"/>
      <c r="H29" s="1"/>
    </row>
    <row r="30" spans="1:8" x14ac:dyDescent="0.25">
      <c r="A30">
        <v>50983</v>
      </c>
      <c r="B30" s="3">
        <v>36907</v>
      </c>
      <c r="C30">
        <v>10.323</v>
      </c>
      <c r="D30">
        <v>32.229999999999997</v>
      </c>
      <c r="E30" s="1"/>
      <c r="G30" s="1"/>
      <c r="H30" s="1"/>
    </row>
    <row r="31" spans="1:8" x14ac:dyDescent="0.25">
      <c r="A31">
        <v>51045</v>
      </c>
      <c r="B31" s="3">
        <v>36907</v>
      </c>
      <c r="C31">
        <v>9.8000000000000007</v>
      </c>
      <c r="D31">
        <v>32.229999999999997</v>
      </c>
      <c r="E31" s="1"/>
      <c r="G31" s="1"/>
      <c r="H31" s="1"/>
    </row>
    <row r="32" spans="1:8" x14ac:dyDescent="0.25">
      <c r="A32">
        <v>51046</v>
      </c>
      <c r="B32" s="3">
        <v>36907</v>
      </c>
      <c r="C32">
        <f>D32-SUM(C28:C31)</f>
        <v>3.4479999999999968</v>
      </c>
      <c r="D32">
        <v>32.229999999999997</v>
      </c>
      <c r="E32" s="3">
        <v>37272</v>
      </c>
      <c r="F32">
        <v>7.6870000000000003</v>
      </c>
      <c r="G32" s="2">
        <v>16.66</v>
      </c>
      <c r="H32" s="1"/>
    </row>
    <row r="33" spans="1:10" x14ac:dyDescent="0.25">
      <c r="A33">
        <v>50873</v>
      </c>
      <c r="B33" s="3" t="s">
        <v>32</v>
      </c>
      <c r="C33">
        <v>4.5999999999999996</v>
      </c>
      <c r="D33">
        <v>5.6</v>
      </c>
      <c r="E33" s="3"/>
      <c r="G33" s="2"/>
      <c r="H33" s="1"/>
    </row>
    <row r="34" spans="1:10" x14ac:dyDescent="0.25">
      <c r="A34" s="6">
        <v>50872</v>
      </c>
      <c r="B34" s="5" t="s">
        <v>32</v>
      </c>
      <c r="C34" s="6">
        <v>1</v>
      </c>
      <c r="D34" s="6">
        <v>5.6</v>
      </c>
      <c r="E34" s="5" t="s">
        <v>33</v>
      </c>
      <c r="F34" s="6">
        <v>2.085</v>
      </c>
      <c r="G34" s="9">
        <v>6.49</v>
      </c>
      <c r="H34" s="1"/>
    </row>
    <row r="35" spans="1:10" x14ac:dyDescent="0.25">
      <c r="A35" s="6">
        <v>50871</v>
      </c>
      <c r="B35" s="5" t="s">
        <v>33</v>
      </c>
      <c r="C35" s="6">
        <v>4.2699999999999996</v>
      </c>
      <c r="D35" s="6">
        <f>G34-C35</f>
        <v>2.2200000000000006</v>
      </c>
      <c r="E35" s="5" t="s">
        <v>34</v>
      </c>
      <c r="F35" s="6">
        <v>2.38</v>
      </c>
      <c r="G35" s="9">
        <v>5.5</v>
      </c>
      <c r="H35" s="1"/>
    </row>
    <row r="36" spans="1:10" x14ac:dyDescent="0.25">
      <c r="A36">
        <v>50909</v>
      </c>
      <c r="B36" s="5" t="s">
        <v>23</v>
      </c>
      <c r="C36">
        <v>7.45</v>
      </c>
      <c r="D36">
        <v>7.45</v>
      </c>
      <c r="E36" s="1" t="s">
        <v>24</v>
      </c>
      <c r="F36">
        <v>8.468</v>
      </c>
      <c r="G36" s="2">
        <v>41.6</v>
      </c>
      <c r="H36" s="1"/>
    </row>
    <row r="37" spans="1:10" x14ac:dyDescent="0.25">
      <c r="A37">
        <v>50906</v>
      </c>
      <c r="B37" s="5" t="s">
        <v>24</v>
      </c>
      <c r="C37">
        <v>7.38</v>
      </c>
      <c r="D37">
        <v>41.6</v>
      </c>
      <c r="E37" s="1"/>
      <c r="G37" s="1"/>
      <c r="H37" s="5"/>
      <c r="I37" s="6"/>
      <c r="J37" s="6"/>
    </row>
    <row r="38" spans="1:10" x14ac:dyDescent="0.25">
      <c r="A38">
        <v>50901</v>
      </c>
      <c r="B38" s="5" t="s">
        <v>24</v>
      </c>
      <c r="C38">
        <v>21.44</v>
      </c>
      <c r="D38">
        <v>41.6</v>
      </c>
      <c r="E38" s="1" t="s">
        <v>25</v>
      </c>
      <c r="F38">
        <v>21.689</v>
      </c>
      <c r="G38">
        <v>46.6</v>
      </c>
      <c r="H38" s="5"/>
      <c r="I38" s="6"/>
      <c r="J38" s="6"/>
    </row>
    <row r="39" spans="1:10" x14ac:dyDescent="0.25">
      <c r="A39">
        <v>50896</v>
      </c>
      <c r="B39" s="5" t="s">
        <v>25</v>
      </c>
      <c r="C39">
        <f>G38-C38</f>
        <v>25.16</v>
      </c>
      <c r="D39">
        <v>46.6</v>
      </c>
      <c r="E39" s="1"/>
      <c r="G39" s="1"/>
      <c r="H39" s="1"/>
    </row>
    <row r="40" spans="1:10" x14ac:dyDescent="0.25">
      <c r="A40">
        <v>51043</v>
      </c>
      <c r="B40" s="3">
        <v>38368</v>
      </c>
      <c r="C40">
        <v>1.24</v>
      </c>
      <c r="D40">
        <v>32.229999999999997</v>
      </c>
      <c r="E40" s="1"/>
      <c r="G40" s="1"/>
      <c r="H40" s="1"/>
    </row>
    <row r="41" spans="1:10" x14ac:dyDescent="0.25">
      <c r="A41">
        <v>51048</v>
      </c>
      <c r="B41" s="3">
        <v>38368</v>
      </c>
      <c r="C41">
        <v>2.4500000000000002</v>
      </c>
      <c r="D41">
        <v>32.229999999999997</v>
      </c>
      <c r="E41" s="1"/>
      <c r="G41" s="1"/>
      <c r="H41" s="1"/>
    </row>
    <row r="42" spans="1:10" x14ac:dyDescent="0.25">
      <c r="A42">
        <v>50982</v>
      </c>
      <c r="B42" s="3">
        <v>38368</v>
      </c>
      <c r="C42">
        <v>2.024</v>
      </c>
      <c r="D42">
        <v>32.229999999999997</v>
      </c>
      <c r="E42" s="1"/>
      <c r="G42" s="1"/>
      <c r="H42" s="1"/>
    </row>
    <row r="43" spans="1:10" x14ac:dyDescent="0.25">
      <c r="A43">
        <v>51402</v>
      </c>
      <c r="B43" s="3">
        <v>38368</v>
      </c>
      <c r="C43">
        <v>3.0529999999999999</v>
      </c>
      <c r="D43">
        <v>32.229999999999997</v>
      </c>
      <c r="E43" s="1"/>
      <c r="G43" s="1"/>
      <c r="H43" s="1"/>
    </row>
    <row r="44" spans="1:10" x14ac:dyDescent="0.25">
      <c r="A44">
        <v>50914</v>
      </c>
      <c r="B44" s="5" t="s">
        <v>56</v>
      </c>
      <c r="C44" s="48">
        <v>8.08</v>
      </c>
      <c r="D44">
        <v>8.08</v>
      </c>
      <c r="E44" s="1"/>
      <c r="G44" s="1"/>
      <c r="H44" s="1"/>
    </row>
    <row r="45" spans="1:10" x14ac:dyDescent="0.25">
      <c r="A45" s="48">
        <v>50916</v>
      </c>
      <c r="B45" s="5" t="s">
        <v>57</v>
      </c>
      <c r="C45" s="48">
        <v>4.6749999999999998</v>
      </c>
      <c r="D45">
        <v>9.35</v>
      </c>
      <c r="E45" s="1"/>
      <c r="G45" s="1"/>
      <c r="H45" s="1"/>
    </row>
    <row r="46" spans="1:10" x14ac:dyDescent="0.25">
      <c r="A46" s="48">
        <v>50916</v>
      </c>
      <c r="B46" s="5" t="s">
        <v>57</v>
      </c>
      <c r="C46" s="48">
        <v>4.6749999999999998</v>
      </c>
      <c r="D46">
        <v>9.35</v>
      </c>
      <c r="E46" s="1"/>
      <c r="G46" s="1"/>
      <c r="H46" s="1"/>
    </row>
    <row r="47" spans="1:10" x14ac:dyDescent="0.25">
      <c r="A47">
        <v>50924</v>
      </c>
      <c r="B47" s="8" t="s">
        <v>27</v>
      </c>
      <c r="C47">
        <v>11.21</v>
      </c>
      <c r="D47">
        <v>40.67</v>
      </c>
      <c r="E47" s="1"/>
      <c r="G47" s="1"/>
      <c r="H47" s="1"/>
    </row>
    <row r="48" spans="1:10" x14ac:dyDescent="0.25">
      <c r="A48">
        <v>50923</v>
      </c>
      <c r="B48" s="8" t="s">
        <v>27</v>
      </c>
      <c r="C48">
        <v>17.440999999999999</v>
      </c>
      <c r="D48">
        <v>40.67</v>
      </c>
      <c r="E48" s="3"/>
      <c r="G48" s="2"/>
      <c r="H48" s="1"/>
    </row>
    <row r="49" spans="1:8" x14ac:dyDescent="0.25">
      <c r="A49">
        <v>50922</v>
      </c>
      <c r="B49" s="8" t="s">
        <v>27</v>
      </c>
      <c r="C49">
        <v>8.7289999999999992</v>
      </c>
      <c r="D49">
        <v>40.67</v>
      </c>
      <c r="E49" s="1"/>
      <c r="G49" s="1"/>
      <c r="H49" s="1"/>
    </row>
    <row r="50" spans="1:8" x14ac:dyDescent="0.25">
      <c r="A50">
        <v>50930</v>
      </c>
      <c r="B50" s="5" t="s">
        <v>29</v>
      </c>
      <c r="C50">
        <v>17.111999999999998</v>
      </c>
      <c r="D50">
        <v>29.58</v>
      </c>
      <c r="E50" s="1" t="s">
        <v>28</v>
      </c>
      <c r="F50" s="2">
        <v>6.38</v>
      </c>
      <c r="G50">
        <v>6.38</v>
      </c>
      <c r="H50" s="1"/>
    </row>
    <row r="51" spans="1:8" x14ac:dyDescent="0.25">
      <c r="A51">
        <v>50929</v>
      </c>
      <c r="B51" s="5" t="s">
        <v>29</v>
      </c>
      <c r="C51">
        <f>D51-C50</f>
        <v>12.468</v>
      </c>
      <c r="D51">
        <v>29.58</v>
      </c>
      <c r="E51" s="1"/>
      <c r="G51" s="1"/>
      <c r="H51" s="1"/>
    </row>
    <row r="52" spans="1:8" x14ac:dyDescent="0.25">
      <c r="A52">
        <v>51021</v>
      </c>
      <c r="B52" s="3">
        <v>36915</v>
      </c>
      <c r="C52">
        <v>9.2469999999999999</v>
      </c>
      <c r="D52">
        <v>15.31</v>
      </c>
      <c r="E52" s="1"/>
      <c r="G52" s="1"/>
      <c r="H52" s="1"/>
    </row>
    <row r="53" spans="1:8" x14ac:dyDescent="0.25">
      <c r="A53">
        <v>51022</v>
      </c>
      <c r="B53" s="3">
        <v>36915</v>
      </c>
      <c r="C53">
        <f>D52-C52</f>
        <v>6.0630000000000006</v>
      </c>
      <c r="D53">
        <v>15.31</v>
      </c>
      <c r="E53" s="1"/>
      <c r="G53" s="1"/>
      <c r="H53" s="1"/>
    </row>
    <row r="54" spans="1:8" x14ac:dyDescent="0.25">
      <c r="A54">
        <v>50869</v>
      </c>
      <c r="B54" s="1" t="s">
        <v>34</v>
      </c>
      <c r="C54">
        <v>2.96</v>
      </c>
      <c r="D54">
        <v>5.5</v>
      </c>
      <c r="E54" s="1"/>
      <c r="G54" s="1"/>
      <c r="H54" s="1"/>
    </row>
    <row r="55" spans="1:8" x14ac:dyDescent="0.25">
      <c r="A55">
        <v>50868</v>
      </c>
      <c r="B55" s="1" t="s">
        <v>35</v>
      </c>
      <c r="C55">
        <v>5.3869999999999996</v>
      </c>
      <c r="D55">
        <v>5.3869999999999996</v>
      </c>
      <c r="E55" s="1"/>
      <c r="G55" s="1"/>
      <c r="H55" s="1"/>
    </row>
    <row r="56" spans="1:8" x14ac:dyDescent="0.25">
      <c r="A56">
        <v>50892</v>
      </c>
      <c r="B56" s="3" t="s">
        <v>36</v>
      </c>
      <c r="C56">
        <v>10.79</v>
      </c>
      <c r="D56">
        <v>10.79</v>
      </c>
      <c r="E56" s="1"/>
      <c r="G56" s="1"/>
      <c r="H5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7"/>
  <sheetViews>
    <sheetView tabSelected="1" workbookViewId="0">
      <selection activeCell="I35" sqref="I35"/>
    </sheetView>
  </sheetViews>
  <sheetFormatPr defaultRowHeight="15" x14ac:dyDescent="0.25"/>
  <sheetData>
    <row r="1" spans="1:17" x14ac:dyDescent="0.25">
      <c r="A1" s="47" t="s">
        <v>52</v>
      </c>
      <c r="B1" s="47" t="s">
        <v>51</v>
      </c>
      <c r="C1" s="46" t="s">
        <v>50</v>
      </c>
      <c r="D1" s="45" t="s">
        <v>49</v>
      </c>
      <c r="E1" s="45" t="s">
        <v>48</v>
      </c>
      <c r="F1" s="44" t="s">
        <v>47</v>
      </c>
      <c r="G1" s="42" t="s">
        <v>46</v>
      </c>
      <c r="H1" s="41" t="s">
        <v>45</v>
      </c>
      <c r="I1" s="42" t="s">
        <v>44</v>
      </c>
      <c r="J1" s="42" t="s">
        <v>43</v>
      </c>
      <c r="K1" s="42" t="s">
        <v>42</v>
      </c>
      <c r="L1" s="43" t="s">
        <v>41</v>
      </c>
      <c r="M1" s="41" t="s">
        <v>40</v>
      </c>
      <c r="N1" s="43" t="s">
        <v>39</v>
      </c>
      <c r="O1" s="42" t="s">
        <v>38</v>
      </c>
      <c r="P1" s="41" t="s">
        <v>37</v>
      </c>
      <c r="Q1" s="52" t="s">
        <v>64</v>
      </c>
    </row>
    <row r="2" spans="1:17" x14ac:dyDescent="0.25">
      <c r="A2" s="24">
        <v>50827</v>
      </c>
      <c r="B2" s="40">
        <v>12.795</v>
      </c>
      <c r="C2" s="39">
        <v>20.69</v>
      </c>
      <c r="D2" s="38">
        <v>1.8500000000000001E-3</v>
      </c>
      <c r="E2" s="38">
        <v>32.42</v>
      </c>
      <c r="F2" s="37">
        <v>0.31</v>
      </c>
      <c r="G2" s="38">
        <v>5.38</v>
      </c>
      <c r="H2" s="39">
        <v>5.38</v>
      </c>
      <c r="I2" s="38">
        <v>9.5E-4</v>
      </c>
      <c r="J2" s="38">
        <v>7.31</v>
      </c>
      <c r="K2" s="38">
        <v>0.08</v>
      </c>
      <c r="L2" s="20"/>
      <c r="M2" s="18"/>
      <c r="N2" s="20"/>
      <c r="O2" s="19"/>
      <c r="P2" s="18"/>
      <c r="Q2" s="49">
        <f>B2+G2+L2</f>
        <v>18.175000000000001</v>
      </c>
    </row>
    <row r="3" spans="1:17" x14ac:dyDescent="0.25">
      <c r="A3" s="24">
        <v>50809</v>
      </c>
      <c r="B3" s="40">
        <v>7.8950000000000014</v>
      </c>
      <c r="C3" s="39">
        <v>20.7</v>
      </c>
      <c r="D3" s="38">
        <v>1.8500000000000001E-3</v>
      </c>
      <c r="E3" s="38">
        <v>32.42</v>
      </c>
      <c r="F3" s="37">
        <v>0.31</v>
      </c>
      <c r="G3" s="19">
        <v>2.0819999999999999</v>
      </c>
      <c r="H3" s="18">
        <v>7.5</v>
      </c>
      <c r="I3" s="19">
        <v>2.0300000000000001E-3</v>
      </c>
      <c r="J3" s="19">
        <v>11.97</v>
      </c>
      <c r="K3" s="19">
        <v>0.16</v>
      </c>
      <c r="L3" s="20"/>
      <c r="M3" s="18"/>
      <c r="N3" s="20"/>
      <c r="O3" s="19"/>
      <c r="P3" s="18"/>
      <c r="Q3" s="49">
        <f t="shared" ref="Q3:Q57" si="0">B3+G3+L3</f>
        <v>9.9770000000000003</v>
      </c>
    </row>
    <row r="4" spans="1:17" x14ac:dyDescent="0.25">
      <c r="A4" s="24">
        <v>50832</v>
      </c>
      <c r="B4" s="24">
        <v>5.4180000000000001</v>
      </c>
      <c r="C4" s="18">
        <v>7.5</v>
      </c>
      <c r="D4" s="19">
        <v>2.0300000000000001E-3</v>
      </c>
      <c r="E4" s="19">
        <v>11.97</v>
      </c>
      <c r="F4" s="28">
        <v>0.16</v>
      </c>
      <c r="G4" s="19">
        <v>4.43</v>
      </c>
      <c r="H4" s="27">
        <v>4.43</v>
      </c>
      <c r="I4" s="34">
        <v>3.3600000000000001E-3</v>
      </c>
      <c r="J4" s="34">
        <v>18.71</v>
      </c>
      <c r="K4" s="19">
        <v>7.0000000000000007E-2</v>
      </c>
      <c r="L4" s="36">
        <v>8.3699999999999992</v>
      </c>
      <c r="M4" s="27">
        <v>8.3699999999999992</v>
      </c>
      <c r="N4" s="20">
        <v>3.3600000000000001E-3</v>
      </c>
      <c r="O4" s="35">
        <v>4</v>
      </c>
      <c r="P4" s="18">
        <v>7.0000000000000007E-2</v>
      </c>
      <c r="Q4" s="49">
        <f t="shared" si="0"/>
        <v>18.217999999999996</v>
      </c>
    </row>
    <row r="5" spans="1:17" x14ac:dyDescent="0.25">
      <c r="A5" s="24">
        <v>50846</v>
      </c>
      <c r="B5" s="24">
        <v>5.9109999999999996</v>
      </c>
      <c r="C5" s="18">
        <v>9.7799999999999994</v>
      </c>
      <c r="D5" s="56">
        <v>3.3600000000000001E-3</v>
      </c>
      <c r="E5" s="56">
        <v>5.41</v>
      </c>
      <c r="F5" s="57">
        <v>0.05</v>
      </c>
      <c r="G5" s="19"/>
      <c r="H5" s="21"/>
      <c r="I5" s="19"/>
      <c r="J5" s="19"/>
      <c r="K5" s="19"/>
      <c r="L5" s="20"/>
      <c r="M5" s="18"/>
      <c r="N5" s="20"/>
      <c r="O5" s="19"/>
      <c r="P5" s="18"/>
      <c r="Q5" s="49">
        <f t="shared" si="0"/>
        <v>5.9109999999999996</v>
      </c>
    </row>
    <row r="6" spans="1:17" x14ac:dyDescent="0.25">
      <c r="A6" s="24">
        <v>50848</v>
      </c>
      <c r="B6" s="24">
        <v>3.8689999999999998</v>
      </c>
      <c r="C6" s="18">
        <v>9.7799999999999994</v>
      </c>
      <c r="D6" s="56">
        <v>3.3600000000000001E-3</v>
      </c>
      <c r="E6" s="56">
        <v>5.41</v>
      </c>
      <c r="F6" s="57">
        <v>0.05</v>
      </c>
      <c r="G6" s="19"/>
      <c r="H6" s="21"/>
      <c r="I6" s="19"/>
      <c r="J6" s="19"/>
      <c r="K6" s="19"/>
      <c r="L6" s="20"/>
      <c r="M6" s="18"/>
      <c r="N6" s="20"/>
      <c r="O6" s="19"/>
      <c r="P6" s="18"/>
      <c r="Q6" s="49">
        <f t="shared" si="0"/>
        <v>3.8689999999999998</v>
      </c>
    </row>
    <row r="7" spans="1:17" x14ac:dyDescent="0.25">
      <c r="A7" s="24">
        <v>50856</v>
      </c>
      <c r="B7" s="24">
        <v>8.4499999999999993</v>
      </c>
      <c r="C7" s="18">
        <v>8.4499999999999993</v>
      </c>
      <c r="D7" s="19">
        <v>3.3600000000000001E-3</v>
      </c>
      <c r="E7" s="19">
        <v>18.579999999999998</v>
      </c>
      <c r="F7" s="28">
        <v>0.04</v>
      </c>
      <c r="G7" s="19">
        <v>1.41</v>
      </c>
      <c r="H7" s="27">
        <v>1.41</v>
      </c>
      <c r="I7" s="34">
        <v>9.6000000000000002E-4</v>
      </c>
      <c r="J7" s="34">
        <v>3.66</v>
      </c>
      <c r="K7" s="34">
        <v>0.02</v>
      </c>
      <c r="L7" s="20"/>
      <c r="M7" s="18"/>
      <c r="N7" s="20"/>
      <c r="O7" s="19"/>
      <c r="P7" s="18"/>
      <c r="Q7" s="49">
        <f t="shared" si="0"/>
        <v>9.86</v>
      </c>
    </row>
    <row r="8" spans="1:17" x14ac:dyDescent="0.25">
      <c r="A8" s="24">
        <v>50861</v>
      </c>
      <c r="B8" s="24">
        <v>19.38</v>
      </c>
      <c r="C8" s="18">
        <v>19.38</v>
      </c>
      <c r="D8" s="19">
        <v>3.3600000000000001E-3</v>
      </c>
      <c r="E8" s="19">
        <v>28.57</v>
      </c>
      <c r="F8" s="28">
        <v>0.2</v>
      </c>
      <c r="G8" s="19"/>
      <c r="H8" s="21"/>
      <c r="I8" s="19"/>
      <c r="J8" s="19"/>
      <c r="K8" s="19"/>
      <c r="L8" s="20"/>
      <c r="M8" s="18"/>
      <c r="N8" s="20"/>
      <c r="O8" s="19"/>
      <c r="P8" s="18"/>
      <c r="Q8" s="49">
        <f t="shared" si="0"/>
        <v>19.38</v>
      </c>
    </row>
    <row r="9" spans="1:17" x14ac:dyDescent="0.25">
      <c r="A9" s="24">
        <v>50866</v>
      </c>
      <c r="B9" s="24">
        <v>17.11</v>
      </c>
      <c r="C9" s="18">
        <v>17.11</v>
      </c>
      <c r="D9" s="19">
        <v>9.5E-4</v>
      </c>
      <c r="E9" s="19">
        <v>35.85</v>
      </c>
      <c r="F9" s="28">
        <v>0.26</v>
      </c>
      <c r="G9" s="19"/>
      <c r="H9" s="21"/>
      <c r="I9" s="19"/>
      <c r="J9" s="19"/>
      <c r="K9" s="19"/>
      <c r="L9" s="20"/>
      <c r="M9" s="18"/>
      <c r="N9" s="20"/>
      <c r="O9" s="19"/>
      <c r="P9" s="18"/>
      <c r="Q9" s="49">
        <f t="shared" si="0"/>
        <v>17.11</v>
      </c>
    </row>
    <row r="10" spans="1:17" x14ac:dyDescent="0.25">
      <c r="A10" s="24">
        <v>50839</v>
      </c>
      <c r="B10" s="24">
        <v>11.801</v>
      </c>
      <c r="C10" s="18">
        <v>61.31</v>
      </c>
      <c r="D10" s="54">
        <v>3.3600000000000001E-3</v>
      </c>
      <c r="E10" s="54">
        <v>124.2</v>
      </c>
      <c r="F10" s="55">
        <v>0.61</v>
      </c>
      <c r="G10" s="19"/>
      <c r="H10" s="21"/>
      <c r="I10" s="19"/>
      <c r="J10" s="19"/>
      <c r="K10" s="19"/>
      <c r="L10" s="20"/>
      <c r="M10" s="18"/>
      <c r="N10" s="20"/>
      <c r="O10" s="19"/>
      <c r="P10" s="18"/>
      <c r="Q10" s="49">
        <f t="shared" si="0"/>
        <v>11.801</v>
      </c>
    </row>
    <row r="11" spans="1:17" x14ac:dyDescent="0.25">
      <c r="A11" s="24">
        <v>50841</v>
      </c>
      <c r="B11" s="24">
        <v>12.111000000000001</v>
      </c>
      <c r="C11" s="18">
        <v>61.31</v>
      </c>
      <c r="D11" s="54">
        <v>3.3600000000000001E-3</v>
      </c>
      <c r="E11" s="54">
        <v>124.2</v>
      </c>
      <c r="F11" s="55">
        <v>0.61</v>
      </c>
      <c r="G11" s="19"/>
      <c r="H11" s="21"/>
      <c r="I11" s="19"/>
      <c r="J11" s="19"/>
      <c r="K11" s="19"/>
      <c r="L11" s="20"/>
      <c r="M11" s="18"/>
      <c r="N11" s="20"/>
      <c r="O11" s="19"/>
      <c r="P11" s="18"/>
      <c r="Q11" s="49">
        <f t="shared" si="0"/>
        <v>12.111000000000001</v>
      </c>
    </row>
    <row r="12" spans="1:17" x14ac:dyDescent="0.25">
      <c r="A12" s="24">
        <v>51110</v>
      </c>
      <c r="B12" s="24">
        <v>1.2609999999999999</v>
      </c>
      <c r="C12" s="18">
        <v>61.31</v>
      </c>
      <c r="D12" s="54">
        <v>3.3600000000000001E-3</v>
      </c>
      <c r="E12" s="54">
        <v>124.2</v>
      </c>
      <c r="F12" s="55">
        <v>0.61</v>
      </c>
      <c r="G12" s="19"/>
      <c r="H12" s="21"/>
      <c r="I12" s="19"/>
      <c r="J12" s="19"/>
      <c r="K12" s="19"/>
      <c r="L12" s="20"/>
      <c r="M12" s="18"/>
      <c r="N12" s="20"/>
      <c r="O12" s="19"/>
      <c r="P12" s="18"/>
      <c r="Q12" s="49">
        <f t="shared" si="0"/>
        <v>1.2609999999999999</v>
      </c>
    </row>
    <row r="13" spans="1:17" x14ac:dyDescent="0.25">
      <c r="A13" s="24">
        <v>51109</v>
      </c>
      <c r="B13" s="24">
        <v>2.1</v>
      </c>
      <c r="C13" s="18">
        <v>61.31</v>
      </c>
      <c r="D13" s="54">
        <v>3.3600000000000001E-3</v>
      </c>
      <c r="E13" s="54">
        <v>124.2</v>
      </c>
      <c r="F13" s="55">
        <v>0.61</v>
      </c>
      <c r="G13" s="19"/>
      <c r="H13" s="21"/>
      <c r="I13" s="19"/>
      <c r="J13" s="19"/>
      <c r="K13" s="19"/>
      <c r="L13" s="20"/>
      <c r="M13" s="18"/>
      <c r="N13" s="20"/>
      <c r="O13" s="19"/>
      <c r="P13" s="18"/>
      <c r="Q13" s="49">
        <f t="shared" si="0"/>
        <v>2.1</v>
      </c>
    </row>
    <row r="14" spans="1:17" x14ac:dyDescent="0.25">
      <c r="A14" s="24">
        <v>50842</v>
      </c>
      <c r="B14" s="24">
        <v>6.3949999999999996</v>
      </c>
      <c r="C14" s="18">
        <v>61.31</v>
      </c>
      <c r="D14" s="54">
        <v>3.3600000000000001E-3</v>
      </c>
      <c r="E14" s="54">
        <v>124.2</v>
      </c>
      <c r="F14" s="55">
        <v>0.61</v>
      </c>
      <c r="G14" s="19"/>
      <c r="H14" s="21"/>
      <c r="I14" s="19"/>
      <c r="J14" s="19"/>
      <c r="K14" s="19"/>
      <c r="L14" s="20"/>
      <c r="M14" s="18"/>
      <c r="N14" s="20"/>
      <c r="O14" s="19"/>
      <c r="P14" s="18"/>
      <c r="Q14" s="49">
        <f t="shared" si="0"/>
        <v>6.3949999999999996</v>
      </c>
    </row>
    <row r="15" spans="1:17" x14ac:dyDescent="0.25">
      <c r="A15" s="24">
        <v>50844</v>
      </c>
      <c r="B15" s="24">
        <v>19.53</v>
      </c>
      <c r="C15" s="18">
        <v>61.31</v>
      </c>
      <c r="D15" s="54">
        <v>3.3600000000000001E-3</v>
      </c>
      <c r="E15" s="54">
        <v>124.2</v>
      </c>
      <c r="F15" s="55">
        <v>0.61</v>
      </c>
      <c r="G15" s="19">
        <v>1.97</v>
      </c>
      <c r="H15" s="27">
        <v>1.97</v>
      </c>
      <c r="I15" s="34">
        <v>3.3600000000000001E-3</v>
      </c>
      <c r="J15" s="34">
        <v>1.57</v>
      </c>
      <c r="K15" s="34">
        <v>0.02</v>
      </c>
      <c r="L15" s="20"/>
      <c r="M15" s="18"/>
      <c r="N15" s="20"/>
      <c r="O15" s="19"/>
      <c r="P15" s="18"/>
      <c r="Q15" s="49">
        <f t="shared" si="0"/>
        <v>21.5</v>
      </c>
    </row>
    <row r="16" spans="1:17" x14ac:dyDescent="0.25">
      <c r="A16" s="24">
        <v>51012</v>
      </c>
      <c r="B16" s="24">
        <v>5.35</v>
      </c>
      <c r="C16" s="18">
        <v>5.35</v>
      </c>
      <c r="D16" s="19">
        <v>3.3600000000000001E-3</v>
      </c>
      <c r="E16" s="19">
        <v>5.5</v>
      </c>
      <c r="F16" s="28">
        <v>0.1</v>
      </c>
      <c r="G16" s="19"/>
      <c r="H16" s="21"/>
      <c r="I16" s="19"/>
      <c r="J16" s="19"/>
      <c r="K16" s="19"/>
      <c r="L16" s="20"/>
      <c r="M16" s="18"/>
      <c r="N16" s="20"/>
      <c r="O16" s="19"/>
      <c r="P16" s="18"/>
      <c r="Q16" s="49">
        <f t="shared" si="0"/>
        <v>5.35</v>
      </c>
    </row>
    <row r="17" spans="1:17" x14ac:dyDescent="0.25">
      <c r="A17" s="24">
        <v>50117</v>
      </c>
      <c r="B17" s="24">
        <v>10.63</v>
      </c>
      <c r="C17" s="18">
        <v>32.479999999999997</v>
      </c>
      <c r="D17" s="19">
        <v>3.3600000000000001E-3</v>
      </c>
      <c r="E17" s="19">
        <v>50.04</v>
      </c>
      <c r="F17" s="28">
        <v>0.64</v>
      </c>
      <c r="G17" s="19"/>
      <c r="H17" s="21"/>
      <c r="I17" s="19"/>
      <c r="J17" s="19"/>
      <c r="K17" s="19"/>
      <c r="L17" s="20"/>
      <c r="M17" s="18"/>
      <c r="N17" s="20"/>
      <c r="O17" s="19"/>
      <c r="P17" s="18"/>
      <c r="Q17" s="49">
        <f t="shared" si="0"/>
        <v>10.63</v>
      </c>
    </row>
    <row r="18" spans="1:17" x14ac:dyDescent="0.25">
      <c r="A18" s="24">
        <v>50148</v>
      </c>
      <c r="B18" s="24">
        <v>18.100000000000001</v>
      </c>
      <c r="C18" s="18">
        <v>32.479999999999997</v>
      </c>
      <c r="D18" s="19">
        <v>3.3600000000000001E-3</v>
      </c>
      <c r="E18" s="19">
        <v>50.04</v>
      </c>
      <c r="F18" s="28">
        <v>0.64</v>
      </c>
      <c r="G18" s="19"/>
      <c r="H18" s="21"/>
      <c r="I18" s="19"/>
      <c r="J18" s="19"/>
      <c r="K18" s="19"/>
      <c r="L18" s="20"/>
      <c r="M18" s="18"/>
      <c r="N18" s="20"/>
      <c r="O18" s="19"/>
      <c r="P18" s="18"/>
      <c r="Q18" s="49">
        <f t="shared" si="0"/>
        <v>18.100000000000001</v>
      </c>
    </row>
    <row r="19" spans="1:17" x14ac:dyDescent="0.25">
      <c r="A19" s="24">
        <v>50137</v>
      </c>
      <c r="B19" s="24">
        <v>3.7499999999999929</v>
      </c>
      <c r="C19" s="18">
        <v>32.479999999999997</v>
      </c>
      <c r="D19" s="19">
        <v>3.3600000000000001E-3</v>
      </c>
      <c r="E19" s="19">
        <v>50.04</v>
      </c>
      <c r="F19" s="28">
        <v>0.64</v>
      </c>
      <c r="G19" s="19">
        <v>2.6</v>
      </c>
      <c r="H19" s="27">
        <v>23.06</v>
      </c>
      <c r="I19" s="19">
        <v>3.3600000000000001E-3</v>
      </c>
      <c r="J19" s="19">
        <v>49.55</v>
      </c>
      <c r="K19" s="28">
        <v>0.65</v>
      </c>
      <c r="L19" s="20"/>
      <c r="M19" s="18"/>
      <c r="N19" s="20"/>
      <c r="O19" s="19"/>
      <c r="P19" s="18"/>
      <c r="Q19" s="49">
        <f t="shared" si="0"/>
        <v>6.3499999999999925</v>
      </c>
    </row>
    <row r="20" spans="1:17" x14ac:dyDescent="0.25">
      <c r="A20" s="24">
        <v>50127</v>
      </c>
      <c r="B20" s="24">
        <v>6.8490000000000002</v>
      </c>
      <c r="C20" s="27">
        <v>23.06</v>
      </c>
      <c r="D20" s="19">
        <v>3.3600000000000001E-3</v>
      </c>
      <c r="E20" s="19">
        <v>49.55</v>
      </c>
      <c r="F20" s="28">
        <v>0.65</v>
      </c>
      <c r="G20" s="19"/>
      <c r="H20" s="21"/>
      <c r="I20" s="19"/>
      <c r="J20" s="19"/>
      <c r="K20" s="19"/>
      <c r="L20" s="20"/>
      <c r="M20" s="18"/>
      <c r="N20" s="20"/>
      <c r="O20" s="19"/>
      <c r="P20" s="18"/>
      <c r="Q20" s="49">
        <f t="shared" si="0"/>
        <v>6.8490000000000002</v>
      </c>
    </row>
    <row r="21" spans="1:17" x14ac:dyDescent="0.25">
      <c r="A21" s="24">
        <v>50130</v>
      </c>
      <c r="B21" s="24">
        <v>5.62</v>
      </c>
      <c r="C21" s="27">
        <v>23.06</v>
      </c>
      <c r="D21" s="19">
        <v>3.3600000000000001E-3</v>
      </c>
      <c r="E21" s="19">
        <v>49.55</v>
      </c>
      <c r="F21" s="28">
        <v>0.65</v>
      </c>
      <c r="G21" s="19"/>
      <c r="H21" s="21"/>
      <c r="I21" s="19"/>
      <c r="J21" s="19"/>
      <c r="K21" s="19"/>
      <c r="L21" s="20"/>
      <c r="M21" s="18"/>
      <c r="N21" s="20"/>
      <c r="O21" s="19"/>
      <c r="P21" s="18"/>
      <c r="Q21" s="49">
        <f t="shared" si="0"/>
        <v>5.62</v>
      </c>
    </row>
    <row r="22" spans="1:17" x14ac:dyDescent="0.25">
      <c r="A22" s="24">
        <v>50145</v>
      </c>
      <c r="B22" s="24">
        <v>2.5</v>
      </c>
      <c r="C22" s="27">
        <v>2.5</v>
      </c>
      <c r="D22" s="19">
        <v>3.3600000000000001E-3</v>
      </c>
      <c r="E22" s="19">
        <v>19.77</v>
      </c>
      <c r="F22" s="28">
        <v>7.0000000000000007E-2</v>
      </c>
      <c r="G22" s="26">
        <v>7.2080000000000002</v>
      </c>
      <c r="H22" s="27">
        <v>17.21</v>
      </c>
      <c r="I22" s="34">
        <v>3.3600000000000001E-3</v>
      </c>
      <c r="J22" s="34">
        <v>137.26</v>
      </c>
      <c r="K22" s="34">
        <v>0.26</v>
      </c>
      <c r="L22" s="20"/>
      <c r="M22" s="18"/>
      <c r="N22" s="20"/>
      <c r="O22" s="19"/>
      <c r="P22" s="18"/>
      <c r="Q22" s="49">
        <f t="shared" si="0"/>
        <v>9.7080000000000002</v>
      </c>
    </row>
    <row r="23" spans="1:17" x14ac:dyDescent="0.25">
      <c r="A23" s="24">
        <v>50890</v>
      </c>
      <c r="B23" s="24">
        <v>4.5</v>
      </c>
      <c r="C23" s="27">
        <v>4.5</v>
      </c>
      <c r="D23" s="19">
        <v>3.3600000000000001E-3</v>
      </c>
      <c r="E23" s="35">
        <v>6.97</v>
      </c>
      <c r="F23" s="28">
        <v>0.04</v>
      </c>
      <c r="G23" s="26"/>
      <c r="H23" s="27"/>
      <c r="I23" s="34"/>
      <c r="J23" s="34"/>
      <c r="K23" s="34"/>
      <c r="L23" s="20"/>
      <c r="M23" s="18"/>
      <c r="N23" s="20"/>
      <c r="O23" s="19"/>
      <c r="P23" s="18"/>
      <c r="Q23" s="49">
        <f t="shared" si="0"/>
        <v>4.5</v>
      </c>
    </row>
    <row r="24" spans="1:17" x14ac:dyDescent="0.25">
      <c r="A24" s="24">
        <v>50888</v>
      </c>
      <c r="B24" s="24">
        <v>8.3699999999999992</v>
      </c>
      <c r="C24" s="18">
        <v>17.02</v>
      </c>
      <c r="D24" s="19">
        <v>3.3600000000000001E-3</v>
      </c>
      <c r="E24" s="19">
        <v>38.32</v>
      </c>
      <c r="F24" s="28">
        <v>0.16</v>
      </c>
      <c r="G24" s="19"/>
      <c r="H24" s="21"/>
      <c r="I24" s="19"/>
      <c r="J24" s="19"/>
      <c r="K24" s="19"/>
      <c r="L24" s="20"/>
      <c r="M24" s="18"/>
      <c r="N24" s="20"/>
      <c r="O24" s="19"/>
      <c r="P24" s="18"/>
      <c r="Q24" s="49">
        <f t="shared" si="0"/>
        <v>8.3699999999999992</v>
      </c>
    </row>
    <row r="25" spans="1:17" x14ac:dyDescent="0.25">
      <c r="A25" s="24">
        <v>50886</v>
      </c>
      <c r="B25" s="24">
        <v>6.0670000000000002</v>
      </c>
      <c r="C25" s="18">
        <v>18.32</v>
      </c>
      <c r="D25" s="19">
        <v>3.3600000000000001E-3</v>
      </c>
      <c r="E25" s="19">
        <v>30.84</v>
      </c>
      <c r="F25" s="28">
        <v>0.23</v>
      </c>
      <c r="G25" s="19"/>
      <c r="H25" s="21"/>
      <c r="I25" s="19"/>
      <c r="J25" s="19"/>
      <c r="K25" s="19"/>
      <c r="L25" s="20"/>
      <c r="M25" s="18"/>
      <c r="N25" s="20"/>
      <c r="O25" s="19"/>
      <c r="P25" s="18"/>
      <c r="Q25" s="49">
        <f t="shared" si="0"/>
        <v>6.0670000000000002</v>
      </c>
    </row>
    <row r="26" spans="1:17" x14ac:dyDescent="0.25">
      <c r="A26" s="24">
        <v>50884</v>
      </c>
      <c r="B26" s="24">
        <v>6.0819999999999999</v>
      </c>
      <c r="C26" s="18">
        <v>18.32</v>
      </c>
      <c r="D26" s="19">
        <v>3.3600000000000001E-3</v>
      </c>
      <c r="E26" s="19">
        <v>30.84</v>
      </c>
      <c r="F26" s="28">
        <v>0.23</v>
      </c>
      <c r="G26" s="19">
        <v>7.68</v>
      </c>
      <c r="H26" s="27">
        <v>7.68</v>
      </c>
      <c r="I26" s="34">
        <v>3.3600000000000001E-3</v>
      </c>
      <c r="J26" s="34">
        <v>15.66</v>
      </c>
      <c r="K26" s="34">
        <v>0.05</v>
      </c>
      <c r="L26" s="20"/>
      <c r="M26" s="18"/>
      <c r="N26" s="20"/>
      <c r="O26" s="19"/>
      <c r="P26" s="18"/>
      <c r="Q26" s="49">
        <f t="shared" si="0"/>
        <v>13.762</v>
      </c>
    </row>
    <row r="27" spans="1:17" x14ac:dyDescent="0.25">
      <c r="A27" s="24">
        <v>50882</v>
      </c>
      <c r="B27" s="24">
        <v>11.013</v>
      </c>
      <c r="C27" s="18">
        <v>16.47</v>
      </c>
      <c r="D27" s="19">
        <v>9.6000000000000002E-4</v>
      </c>
      <c r="E27" s="19">
        <v>35.130000000000003</v>
      </c>
      <c r="F27" s="28">
        <v>0.4</v>
      </c>
      <c r="G27" s="19"/>
      <c r="H27" s="21"/>
      <c r="I27" s="19"/>
      <c r="J27" s="19"/>
      <c r="K27" s="19"/>
      <c r="L27" s="20"/>
      <c r="M27" s="18"/>
      <c r="N27" s="20"/>
      <c r="O27" s="19"/>
      <c r="P27" s="18"/>
      <c r="Q27" s="49">
        <f t="shared" si="0"/>
        <v>11.013</v>
      </c>
    </row>
    <row r="28" spans="1:17" x14ac:dyDescent="0.25">
      <c r="A28" s="24">
        <v>50881</v>
      </c>
      <c r="B28" s="24">
        <v>5.456999999999999</v>
      </c>
      <c r="C28" s="18">
        <v>16.47</v>
      </c>
      <c r="D28" s="19">
        <v>9.6000000000000002E-4</v>
      </c>
      <c r="E28" s="19">
        <v>35.130000000000003</v>
      </c>
      <c r="F28" s="28">
        <v>0.4</v>
      </c>
      <c r="G28" s="19"/>
      <c r="H28" s="21"/>
      <c r="I28" s="19"/>
      <c r="J28" s="19"/>
      <c r="K28" s="19"/>
      <c r="L28" s="20"/>
      <c r="M28" s="18"/>
      <c r="N28" s="20"/>
      <c r="O28" s="19"/>
      <c r="P28" s="18"/>
      <c r="Q28" s="49">
        <f t="shared" si="0"/>
        <v>5.456999999999999</v>
      </c>
    </row>
    <row r="29" spans="1:17" x14ac:dyDescent="0.25">
      <c r="A29" s="24">
        <v>51047</v>
      </c>
      <c r="B29" s="24">
        <v>6.5890000000000004</v>
      </c>
      <c r="C29" s="18">
        <v>32.229999999999997</v>
      </c>
      <c r="D29" s="19">
        <v>1.7899999999999999E-3</v>
      </c>
      <c r="E29" s="19">
        <v>102.01</v>
      </c>
      <c r="F29" s="28">
        <v>1.1499999999999999</v>
      </c>
      <c r="G29" s="19"/>
      <c r="H29" s="21"/>
      <c r="I29" s="19"/>
      <c r="J29" s="19"/>
      <c r="K29" s="19"/>
      <c r="L29" s="20"/>
      <c r="M29" s="18"/>
      <c r="N29" s="20"/>
      <c r="O29" s="19"/>
      <c r="P29" s="18"/>
      <c r="Q29" s="49">
        <f t="shared" si="0"/>
        <v>6.5890000000000004</v>
      </c>
    </row>
    <row r="30" spans="1:17" x14ac:dyDescent="0.25">
      <c r="A30" s="24">
        <v>50978</v>
      </c>
      <c r="B30" s="24">
        <v>2.0699999999999998</v>
      </c>
      <c r="C30" s="18">
        <v>32.229999999999997</v>
      </c>
      <c r="D30" s="19">
        <v>1.7899999999999999E-3</v>
      </c>
      <c r="E30" s="19">
        <v>102.01</v>
      </c>
      <c r="F30" s="28">
        <v>1.1499999999999999</v>
      </c>
      <c r="G30" s="19"/>
      <c r="H30" s="21"/>
      <c r="I30" s="19"/>
      <c r="J30" s="19"/>
      <c r="K30" s="19"/>
      <c r="L30" s="20"/>
      <c r="M30" s="18"/>
      <c r="N30" s="20"/>
      <c r="O30" s="19"/>
      <c r="P30" s="18"/>
      <c r="Q30" s="49">
        <f t="shared" si="0"/>
        <v>2.0699999999999998</v>
      </c>
    </row>
    <row r="31" spans="1:17" x14ac:dyDescent="0.25">
      <c r="A31" s="24">
        <v>50983</v>
      </c>
      <c r="B31" s="24">
        <v>10.323</v>
      </c>
      <c r="C31" s="18">
        <v>32.229999999999997</v>
      </c>
      <c r="D31" s="19">
        <v>1.7899999999999999E-3</v>
      </c>
      <c r="E31" s="19">
        <v>102.01</v>
      </c>
      <c r="F31" s="28">
        <v>1.1499999999999999</v>
      </c>
      <c r="G31" s="19"/>
      <c r="H31" s="21"/>
      <c r="I31" s="19"/>
      <c r="J31" s="19"/>
      <c r="K31" s="19"/>
      <c r="L31" s="20"/>
      <c r="M31" s="18"/>
      <c r="N31" s="20"/>
      <c r="O31" s="19"/>
      <c r="P31" s="18"/>
      <c r="Q31" s="49">
        <f t="shared" si="0"/>
        <v>10.323</v>
      </c>
    </row>
    <row r="32" spans="1:17" x14ac:dyDescent="0.25">
      <c r="A32" s="24">
        <v>51045</v>
      </c>
      <c r="B32" s="24">
        <v>9.8000000000000007</v>
      </c>
      <c r="C32" s="18">
        <v>32.229999999999997</v>
      </c>
      <c r="D32" s="19">
        <v>1.7899999999999999E-3</v>
      </c>
      <c r="E32" s="19">
        <v>102.01</v>
      </c>
      <c r="F32" s="28">
        <v>1.1499999999999999</v>
      </c>
      <c r="G32" s="19"/>
      <c r="H32" s="21"/>
      <c r="I32" s="19"/>
      <c r="J32" s="19"/>
      <c r="K32" s="19"/>
      <c r="L32" s="20"/>
      <c r="M32" s="18"/>
      <c r="N32" s="20"/>
      <c r="O32" s="19"/>
      <c r="P32" s="18"/>
      <c r="Q32" s="49">
        <f t="shared" si="0"/>
        <v>9.8000000000000007</v>
      </c>
    </row>
    <row r="33" spans="1:17" x14ac:dyDescent="0.25">
      <c r="A33" s="24">
        <v>51046</v>
      </c>
      <c r="B33" s="24">
        <v>3.4479999999999968</v>
      </c>
      <c r="C33" s="18">
        <v>32.229999999999997</v>
      </c>
      <c r="D33" s="19">
        <v>1.7899999999999999E-3</v>
      </c>
      <c r="E33" s="19">
        <v>102.01</v>
      </c>
      <c r="F33" s="28">
        <v>1.1499999999999999</v>
      </c>
      <c r="G33" s="19">
        <v>7.6870000000000003</v>
      </c>
      <c r="H33" s="27">
        <v>16.66</v>
      </c>
      <c r="I33" s="34">
        <v>2.3900000000000002E-3</v>
      </c>
      <c r="J33" s="34">
        <v>47.76</v>
      </c>
      <c r="K33" s="34">
        <v>0.45</v>
      </c>
      <c r="L33" s="20"/>
      <c r="M33" s="18"/>
      <c r="N33" s="20"/>
      <c r="O33" s="19"/>
      <c r="P33" s="18"/>
      <c r="Q33" s="49">
        <f t="shared" si="0"/>
        <v>11.134999999999998</v>
      </c>
    </row>
    <row r="34" spans="1:17" x14ac:dyDescent="0.25">
      <c r="A34" s="24">
        <v>50873</v>
      </c>
      <c r="B34" s="24">
        <v>4.5999999999999996</v>
      </c>
      <c r="C34" s="18">
        <v>5.6</v>
      </c>
      <c r="D34" s="19">
        <v>9.5E-4</v>
      </c>
      <c r="E34" s="19">
        <v>14.95</v>
      </c>
      <c r="F34" s="28">
        <v>0.15</v>
      </c>
      <c r="G34" s="19"/>
      <c r="H34" s="27"/>
      <c r="I34" s="34"/>
      <c r="J34" s="34"/>
      <c r="K34" s="34"/>
      <c r="L34" s="20"/>
      <c r="M34" s="18"/>
      <c r="N34" s="20"/>
      <c r="O34" s="19"/>
      <c r="P34" s="18"/>
      <c r="Q34" s="49">
        <f t="shared" si="0"/>
        <v>4.5999999999999996</v>
      </c>
    </row>
    <row r="35" spans="1:17" x14ac:dyDescent="0.25">
      <c r="A35" s="33">
        <v>50872</v>
      </c>
      <c r="B35" s="32">
        <v>1</v>
      </c>
      <c r="C35" s="29">
        <v>5.6</v>
      </c>
      <c r="D35" s="19">
        <v>9.5E-4</v>
      </c>
      <c r="E35" s="19">
        <v>14.95</v>
      </c>
      <c r="F35" s="28">
        <v>0.15</v>
      </c>
      <c r="G35" s="23">
        <v>2.085</v>
      </c>
      <c r="H35" s="31">
        <v>6.49</v>
      </c>
      <c r="I35" s="19">
        <v>3.3600000000000001E-3</v>
      </c>
      <c r="J35" s="19">
        <v>10.75</v>
      </c>
      <c r="K35" s="28">
        <v>0.06</v>
      </c>
      <c r="L35" s="20"/>
      <c r="M35" s="18"/>
      <c r="N35" s="20"/>
      <c r="O35" s="19"/>
      <c r="P35" s="18"/>
      <c r="Q35" s="49">
        <f t="shared" si="0"/>
        <v>3.085</v>
      </c>
    </row>
    <row r="36" spans="1:17" x14ac:dyDescent="0.25">
      <c r="A36" s="33">
        <v>50871</v>
      </c>
      <c r="B36" s="32">
        <v>4.2699999999999996</v>
      </c>
      <c r="C36" s="29">
        <v>2.2200000000000006</v>
      </c>
      <c r="D36" s="19">
        <v>3.3600000000000001E-3</v>
      </c>
      <c r="E36" s="19">
        <v>10.75</v>
      </c>
      <c r="F36" s="28">
        <v>0.06</v>
      </c>
      <c r="G36" s="23">
        <v>2.38</v>
      </c>
      <c r="H36" s="31">
        <v>5.5</v>
      </c>
      <c r="I36" s="23">
        <v>2.4599999999999999E-3</v>
      </c>
      <c r="J36" s="23">
        <v>8.33</v>
      </c>
      <c r="K36" s="22">
        <v>0.05</v>
      </c>
      <c r="L36" s="20"/>
      <c r="M36" s="18"/>
      <c r="N36" s="20"/>
      <c r="O36" s="19"/>
      <c r="P36" s="18"/>
      <c r="Q36" s="49">
        <f t="shared" si="0"/>
        <v>6.6499999999999995</v>
      </c>
    </row>
    <row r="37" spans="1:17" x14ac:dyDescent="0.25">
      <c r="A37" s="24">
        <v>50909</v>
      </c>
      <c r="B37" s="24">
        <v>7.45</v>
      </c>
      <c r="C37" s="18">
        <v>7.45</v>
      </c>
      <c r="D37" s="23">
        <v>3.3600000000000001E-3</v>
      </c>
      <c r="E37" s="23">
        <v>12.29</v>
      </c>
      <c r="F37" s="22">
        <v>0.06</v>
      </c>
      <c r="G37" s="19">
        <v>8.468</v>
      </c>
      <c r="H37" s="31">
        <v>41.6</v>
      </c>
      <c r="I37" s="23">
        <v>3.3600000000000001E-3</v>
      </c>
      <c r="J37" s="23">
        <v>86.02</v>
      </c>
      <c r="K37" s="22">
        <v>0.55000000000000004</v>
      </c>
      <c r="L37" s="30"/>
      <c r="M37" s="29"/>
      <c r="N37" s="30"/>
      <c r="O37" s="23"/>
      <c r="P37" s="29"/>
      <c r="Q37" s="49">
        <f t="shared" si="0"/>
        <v>15.917999999999999</v>
      </c>
    </row>
    <row r="38" spans="1:17" x14ac:dyDescent="0.25">
      <c r="A38" s="24">
        <v>50906</v>
      </c>
      <c r="B38" s="24">
        <v>7.38</v>
      </c>
      <c r="C38" s="18">
        <v>41.6</v>
      </c>
      <c r="D38" s="23">
        <v>3.3600000000000001E-3</v>
      </c>
      <c r="E38" s="23">
        <v>86.02</v>
      </c>
      <c r="F38" s="22">
        <v>0.55000000000000004</v>
      </c>
      <c r="G38" s="19"/>
      <c r="H38" s="21"/>
      <c r="I38" s="23"/>
      <c r="J38" s="23"/>
      <c r="K38" s="23"/>
      <c r="L38" s="30"/>
      <c r="M38" s="29"/>
      <c r="N38" s="30"/>
      <c r="O38" s="23"/>
      <c r="P38" s="29"/>
      <c r="Q38" s="49">
        <f t="shared" si="0"/>
        <v>7.38</v>
      </c>
    </row>
    <row r="39" spans="1:17" x14ac:dyDescent="0.25">
      <c r="A39" s="24">
        <v>50901</v>
      </c>
      <c r="B39" s="24">
        <v>21.44</v>
      </c>
      <c r="C39" s="18">
        <v>41.6</v>
      </c>
      <c r="D39" s="23">
        <v>3.3600000000000001E-3</v>
      </c>
      <c r="E39" s="23">
        <v>86.02</v>
      </c>
      <c r="F39" s="22">
        <v>0.55000000000000004</v>
      </c>
      <c r="G39" s="19">
        <v>21.689</v>
      </c>
      <c r="H39" s="18">
        <v>46.6</v>
      </c>
      <c r="I39" s="19">
        <v>9.5E-4</v>
      </c>
      <c r="J39" s="19">
        <v>122.13</v>
      </c>
      <c r="K39" s="28">
        <v>1.45</v>
      </c>
      <c r="L39" s="20"/>
      <c r="M39" s="18"/>
      <c r="N39" s="20"/>
      <c r="O39" s="19"/>
      <c r="P39" s="18"/>
      <c r="Q39" s="49">
        <f t="shared" si="0"/>
        <v>43.129000000000005</v>
      </c>
    </row>
    <row r="40" spans="1:17" x14ac:dyDescent="0.25">
      <c r="A40" s="24">
        <v>50896</v>
      </c>
      <c r="B40" s="24">
        <v>25.16</v>
      </c>
      <c r="C40" s="18">
        <v>46.6</v>
      </c>
      <c r="D40" s="19">
        <v>9.5E-4</v>
      </c>
      <c r="E40" s="19">
        <v>122.13</v>
      </c>
      <c r="F40" s="28">
        <v>1.45</v>
      </c>
      <c r="G40" s="19"/>
      <c r="H40" s="21"/>
      <c r="I40" s="19"/>
      <c r="J40" s="19"/>
      <c r="K40" s="19"/>
      <c r="L40" s="20"/>
      <c r="M40" s="18"/>
      <c r="N40" s="20"/>
      <c r="O40" s="19"/>
      <c r="P40" s="18"/>
      <c r="Q40" s="49">
        <f t="shared" si="0"/>
        <v>25.16</v>
      </c>
    </row>
    <row r="41" spans="1:17" x14ac:dyDescent="0.25">
      <c r="A41" s="24">
        <v>51043</v>
      </c>
      <c r="B41" s="24">
        <v>1.24</v>
      </c>
      <c r="C41" s="18">
        <v>32.229999999999997</v>
      </c>
      <c r="D41" s="23">
        <v>9.5E-4</v>
      </c>
      <c r="E41" s="23">
        <v>48.75</v>
      </c>
      <c r="F41" s="22">
        <v>0.55000000000000004</v>
      </c>
      <c r="G41" s="19"/>
      <c r="H41" s="21"/>
      <c r="I41" s="19"/>
      <c r="J41" s="19"/>
      <c r="K41" s="19"/>
      <c r="L41" s="20"/>
      <c r="M41" s="18"/>
      <c r="N41" s="20"/>
      <c r="O41" s="19"/>
      <c r="P41" s="18"/>
      <c r="Q41" s="49">
        <f t="shared" si="0"/>
        <v>1.24</v>
      </c>
    </row>
    <row r="42" spans="1:17" x14ac:dyDescent="0.25">
      <c r="A42" s="24">
        <v>51048</v>
      </c>
      <c r="B42" s="24">
        <v>2.4500000000000002</v>
      </c>
      <c r="C42" s="18">
        <v>32.229999999999997</v>
      </c>
      <c r="D42" s="23">
        <v>9.5E-4</v>
      </c>
      <c r="E42" s="23">
        <v>48.75</v>
      </c>
      <c r="F42" s="22">
        <v>0.55000000000000004</v>
      </c>
      <c r="G42" s="19"/>
      <c r="H42" s="21"/>
      <c r="I42" s="19"/>
      <c r="J42" s="19"/>
      <c r="K42" s="19"/>
      <c r="L42" s="20"/>
      <c r="M42" s="18"/>
      <c r="N42" s="20"/>
      <c r="O42" s="19"/>
      <c r="P42" s="18"/>
      <c r="Q42" s="49">
        <f t="shared" si="0"/>
        <v>2.4500000000000002</v>
      </c>
    </row>
    <row r="43" spans="1:17" x14ac:dyDescent="0.25">
      <c r="A43" s="24">
        <v>50982</v>
      </c>
      <c r="B43" s="24">
        <v>2.024</v>
      </c>
      <c r="C43" s="18">
        <v>32.229999999999997</v>
      </c>
      <c r="D43" s="23">
        <v>9.5E-4</v>
      </c>
      <c r="E43" s="23">
        <v>48.75</v>
      </c>
      <c r="F43" s="22">
        <v>0.55000000000000004</v>
      </c>
      <c r="G43" s="19"/>
      <c r="H43" s="21"/>
      <c r="I43" s="19"/>
      <c r="J43" s="19"/>
      <c r="K43" s="19"/>
      <c r="L43" s="20"/>
      <c r="M43" s="18"/>
      <c r="N43" s="20"/>
      <c r="O43" s="19"/>
      <c r="P43" s="18"/>
      <c r="Q43" s="49">
        <f t="shared" si="0"/>
        <v>2.024</v>
      </c>
    </row>
    <row r="44" spans="1:17" x14ac:dyDescent="0.25">
      <c r="A44" s="24">
        <v>51402</v>
      </c>
      <c r="B44" s="24">
        <v>3.0529999999999999</v>
      </c>
      <c r="C44" s="18">
        <v>32.229999999999997</v>
      </c>
      <c r="D44" s="23">
        <v>9.5E-4</v>
      </c>
      <c r="E44" s="23">
        <v>48.75</v>
      </c>
      <c r="F44" s="22">
        <v>0.55000000000000004</v>
      </c>
      <c r="G44" s="19"/>
      <c r="H44" s="21"/>
      <c r="I44" s="19"/>
      <c r="J44" s="19"/>
      <c r="K44" s="19"/>
      <c r="L44" s="20"/>
      <c r="M44" s="18"/>
      <c r="N44" s="20"/>
      <c r="O44" s="19"/>
      <c r="P44" s="18"/>
      <c r="Q44" s="49">
        <f t="shared" si="0"/>
        <v>3.0529999999999999</v>
      </c>
    </row>
    <row r="45" spans="1:17" x14ac:dyDescent="0.25">
      <c r="A45">
        <v>50914</v>
      </c>
      <c r="B45" s="24">
        <v>8.08</v>
      </c>
      <c r="C45" s="18">
        <v>8.08</v>
      </c>
      <c r="D45" s="23">
        <v>1.24E-3</v>
      </c>
      <c r="E45" s="23">
        <v>13.74</v>
      </c>
      <c r="F45" s="22">
        <v>0.14000000000000001</v>
      </c>
      <c r="G45" s="19"/>
      <c r="H45" s="21"/>
      <c r="I45" s="19"/>
      <c r="J45" s="19"/>
      <c r="K45" s="19"/>
      <c r="L45" s="20"/>
      <c r="M45" s="18"/>
      <c r="N45" s="20"/>
      <c r="O45" s="19"/>
      <c r="P45" s="18"/>
      <c r="Q45" s="49">
        <f t="shared" si="0"/>
        <v>8.08</v>
      </c>
    </row>
    <row r="46" spans="1:17" x14ac:dyDescent="0.25">
      <c r="A46" s="50">
        <v>50916</v>
      </c>
      <c r="B46" s="24">
        <v>4.6749999999999998</v>
      </c>
      <c r="C46" s="18">
        <v>9.35</v>
      </c>
      <c r="D46" s="23">
        <v>9.5E-4</v>
      </c>
      <c r="E46" s="23">
        <v>21.82</v>
      </c>
      <c r="F46" s="22">
        <v>0.27</v>
      </c>
      <c r="G46" s="19"/>
      <c r="H46" s="21"/>
      <c r="I46" s="19"/>
      <c r="J46" s="19"/>
      <c r="K46" s="19"/>
      <c r="L46" s="20"/>
      <c r="M46" s="18"/>
      <c r="N46" s="20"/>
      <c r="O46" s="19"/>
      <c r="P46" s="18"/>
      <c r="Q46" s="49">
        <f t="shared" si="0"/>
        <v>4.6749999999999998</v>
      </c>
    </row>
    <row r="47" spans="1:17" x14ac:dyDescent="0.25">
      <c r="A47" s="48">
        <v>50916</v>
      </c>
      <c r="B47" s="24">
        <v>4.6749999999999998</v>
      </c>
      <c r="C47" s="18">
        <v>9.35</v>
      </c>
      <c r="D47" s="23">
        <v>9.5E-4</v>
      </c>
      <c r="E47" s="23">
        <v>21.82</v>
      </c>
      <c r="F47" s="22">
        <v>0.27</v>
      </c>
      <c r="G47" s="19"/>
      <c r="H47" s="21"/>
      <c r="I47" s="19"/>
      <c r="J47" s="19"/>
      <c r="K47" s="19"/>
      <c r="L47" s="20"/>
      <c r="M47" s="18"/>
      <c r="N47" s="20"/>
      <c r="O47" s="19"/>
      <c r="P47" s="18"/>
      <c r="Q47" s="49">
        <f t="shared" si="0"/>
        <v>4.6749999999999998</v>
      </c>
    </row>
    <row r="48" spans="1:17" x14ac:dyDescent="0.25">
      <c r="A48" s="24">
        <v>50924</v>
      </c>
      <c r="B48" s="24">
        <v>11.21</v>
      </c>
      <c r="C48" s="18">
        <v>40.67</v>
      </c>
      <c r="D48" s="23">
        <v>9.5E-4</v>
      </c>
      <c r="E48" s="23">
        <v>97.71</v>
      </c>
      <c r="F48" s="22">
        <v>1</v>
      </c>
      <c r="G48" s="19"/>
      <c r="H48" s="21"/>
      <c r="I48" s="19"/>
      <c r="J48" s="19"/>
      <c r="K48" s="19"/>
      <c r="L48" s="20"/>
      <c r="M48" s="18"/>
      <c r="N48" s="20"/>
      <c r="O48" s="19"/>
      <c r="P48" s="18"/>
      <c r="Q48" s="49">
        <f t="shared" si="0"/>
        <v>11.21</v>
      </c>
    </row>
    <row r="49" spans="1:17" x14ac:dyDescent="0.25">
      <c r="A49" s="24">
        <v>50923</v>
      </c>
      <c r="B49" s="24">
        <v>17.440999999999999</v>
      </c>
      <c r="C49" s="18">
        <v>40.67</v>
      </c>
      <c r="D49" s="23">
        <v>9.5E-4</v>
      </c>
      <c r="E49" s="23">
        <v>97.71</v>
      </c>
      <c r="F49" s="22">
        <v>1</v>
      </c>
      <c r="G49" s="19"/>
      <c r="H49" s="27"/>
      <c r="I49" s="19"/>
      <c r="J49" s="19"/>
      <c r="K49" s="19"/>
      <c r="L49" s="20"/>
      <c r="M49" s="18"/>
      <c r="N49" s="20"/>
      <c r="O49" s="19"/>
      <c r="P49" s="18"/>
      <c r="Q49" s="49">
        <f t="shared" si="0"/>
        <v>17.440999999999999</v>
      </c>
    </row>
    <row r="50" spans="1:17" x14ac:dyDescent="0.25">
      <c r="A50" s="24">
        <v>50922</v>
      </c>
      <c r="B50" s="24">
        <v>8.7289999999999992</v>
      </c>
      <c r="C50" s="18">
        <v>40.67</v>
      </c>
      <c r="D50" s="23">
        <v>9.5E-4</v>
      </c>
      <c r="E50" s="23">
        <v>97.71</v>
      </c>
      <c r="F50" s="22">
        <v>1</v>
      </c>
      <c r="G50" s="19"/>
      <c r="H50" s="21"/>
      <c r="I50" s="19"/>
      <c r="J50" s="19"/>
      <c r="K50" s="19"/>
      <c r="L50" s="20"/>
      <c r="M50" s="18"/>
      <c r="N50" s="20"/>
      <c r="O50" s="19"/>
      <c r="P50" s="18"/>
      <c r="Q50" s="49">
        <f t="shared" si="0"/>
        <v>8.7289999999999992</v>
      </c>
    </row>
    <row r="51" spans="1:17" x14ac:dyDescent="0.25">
      <c r="A51" s="24">
        <v>50930</v>
      </c>
      <c r="B51" s="24">
        <v>17.111999999999998</v>
      </c>
      <c r="C51" s="18">
        <v>29.58</v>
      </c>
      <c r="D51" s="23">
        <v>9.5E-4</v>
      </c>
      <c r="E51" s="23">
        <v>75.45</v>
      </c>
      <c r="F51" s="22">
        <v>0.91</v>
      </c>
      <c r="G51" s="26">
        <v>6.38</v>
      </c>
      <c r="H51" s="18">
        <v>6.38</v>
      </c>
      <c r="I51" s="25">
        <v>1.58E-3</v>
      </c>
      <c r="J51" s="25">
        <v>17.510000000000002</v>
      </c>
      <c r="K51" s="25">
        <v>0.12</v>
      </c>
      <c r="L51" s="20"/>
      <c r="M51" s="18"/>
      <c r="N51" s="20"/>
      <c r="O51" s="19"/>
      <c r="P51" s="18"/>
      <c r="Q51" s="49">
        <f t="shared" si="0"/>
        <v>23.491999999999997</v>
      </c>
    </row>
    <row r="52" spans="1:17" x14ac:dyDescent="0.25">
      <c r="A52" s="24">
        <v>50929</v>
      </c>
      <c r="B52" s="24">
        <v>12.468</v>
      </c>
      <c r="C52" s="18">
        <v>29.58</v>
      </c>
      <c r="D52" s="23">
        <v>9.5E-4</v>
      </c>
      <c r="E52" s="23">
        <v>75.45</v>
      </c>
      <c r="F52" s="22">
        <v>0.91</v>
      </c>
      <c r="G52" s="19"/>
      <c r="H52" s="21"/>
      <c r="I52" s="19"/>
      <c r="J52" s="19"/>
      <c r="K52" s="19"/>
      <c r="L52" s="20"/>
      <c r="M52" s="18"/>
      <c r="N52" s="20"/>
      <c r="O52" s="19"/>
      <c r="P52" s="18"/>
      <c r="Q52" s="49">
        <f t="shared" si="0"/>
        <v>12.468</v>
      </c>
    </row>
    <row r="53" spans="1:17" x14ac:dyDescent="0.25">
      <c r="A53" s="24">
        <v>51021</v>
      </c>
      <c r="B53" s="24">
        <v>9.2469999999999999</v>
      </c>
      <c r="C53" s="18">
        <v>15.31</v>
      </c>
      <c r="D53" s="23">
        <v>9.5E-4</v>
      </c>
      <c r="E53" s="23">
        <v>65.69</v>
      </c>
      <c r="F53" s="22">
        <v>0.88</v>
      </c>
      <c r="G53" s="19"/>
      <c r="H53" s="21"/>
      <c r="I53" s="19"/>
      <c r="J53" s="19"/>
      <c r="K53" s="19"/>
      <c r="L53" s="20"/>
      <c r="M53" s="18"/>
      <c r="N53" s="20"/>
      <c r="O53" s="19"/>
      <c r="P53" s="18"/>
      <c r="Q53" s="49">
        <f t="shared" si="0"/>
        <v>9.2469999999999999</v>
      </c>
    </row>
    <row r="54" spans="1:17" x14ac:dyDescent="0.25">
      <c r="A54" s="24">
        <v>51022</v>
      </c>
      <c r="B54" s="24">
        <v>6.0630000000000006</v>
      </c>
      <c r="C54" s="18">
        <v>15.31</v>
      </c>
      <c r="D54" s="23">
        <v>9.5E-4</v>
      </c>
      <c r="E54" s="23">
        <v>65.69</v>
      </c>
      <c r="F54" s="22">
        <v>0.88</v>
      </c>
      <c r="G54" s="19"/>
      <c r="H54" s="21"/>
      <c r="I54" s="19"/>
      <c r="J54" s="19"/>
      <c r="K54" s="19"/>
      <c r="L54" s="20"/>
      <c r="M54" s="18"/>
      <c r="N54" s="20"/>
      <c r="O54" s="19"/>
      <c r="P54" s="18"/>
      <c r="Q54" s="49">
        <f t="shared" si="0"/>
        <v>6.0630000000000006</v>
      </c>
    </row>
    <row r="55" spans="1:17" x14ac:dyDescent="0.25">
      <c r="A55" s="24">
        <v>50869</v>
      </c>
      <c r="B55" s="24">
        <v>2.96</v>
      </c>
      <c r="C55" s="18">
        <v>5.5</v>
      </c>
      <c r="D55" s="23">
        <v>2.4599999999999999E-3</v>
      </c>
      <c r="E55" s="23">
        <v>8.33</v>
      </c>
      <c r="F55" s="22">
        <v>0.05</v>
      </c>
      <c r="G55" s="19"/>
      <c r="H55" s="21"/>
      <c r="I55" s="19"/>
      <c r="J55" s="19"/>
      <c r="K55" s="19"/>
      <c r="L55" s="20"/>
      <c r="M55" s="18"/>
      <c r="N55" s="20"/>
      <c r="O55" s="19"/>
      <c r="P55" s="18"/>
      <c r="Q55" s="49">
        <f t="shared" si="0"/>
        <v>2.96</v>
      </c>
    </row>
    <row r="56" spans="1:17" x14ac:dyDescent="0.25">
      <c r="A56" s="24">
        <v>50868</v>
      </c>
      <c r="B56" s="24">
        <v>5.3869999999999996</v>
      </c>
      <c r="C56" s="18">
        <v>5.3869999999999996</v>
      </c>
      <c r="D56" s="23">
        <v>2.49E-3</v>
      </c>
      <c r="E56" s="23">
        <v>6.62</v>
      </c>
      <c r="F56" s="22">
        <v>0.05</v>
      </c>
      <c r="G56" s="19"/>
      <c r="H56" s="21"/>
      <c r="I56" s="19"/>
      <c r="J56" s="19"/>
      <c r="K56" s="19"/>
      <c r="L56" s="20"/>
      <c r="M56" s="18"/>
      <c r="N56" s="20"/>
      <c r="O56" s="19"/>
      <c r="P56" s="18"/>
      <c r="Q56" s="49">
        <f t="shared" si="0"/>
        <v>5.3869999999999996</v>
      </c>
    </row>
    <row r="57" spans="1:17" ht="15.75" thickBot="1" x14ac:dyDescent="0.3">
      <c r="A57" s="17">
        <v>50892</v>
      </c>
      <c r="B57" s="17">
        <v>10.79</v>
      </c>
      <c r="C57" s="16">
        <v>10.79</v>
      </c>
      <c r="D57" s="15">
        <v>3.15E-3</v>
      </c>
      <c r="E57" s="15">
        <v>19.91</v>
      </c>
      <c r="F57" s="14">
        <v>0.09</v>
      </c>
      <c r="G57" s="11"/>
      <c r="H57" s="13"/>
      <c r="I57" s="11"/>
      <c r="J57" s="11"/>
      <c r="K57" s="11"/>
      <c r="L57" s="12"/>
      <c r="M57" s="10"/>
      <c r="N57" s="12"/>
      <c r="O57" s="11"/>
      <c r="P57" s="10"/>
      <c r="Q57" s="49">
        <f t="shared" si="0"/>
        <v>10.79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53-9176-4CEB-8B92-B95A6634B9DC}">
  <dimension ref="A1:H36"/>
  <sheetViews>
    <sheetView topLeftCell="A7" workbookViewId="0">
      <selection activeCell="A16" sqref="A16:XFD16"/>
    </sheetView>
  </sheetViews>
  <sheetFormatPr defaultRowHeight="15" x14ac:dyDescent="0.25"/>
  <cols>
    <col min="5" max="5" width="8.42578125" customWidth="1"/>
    <col min="7" max="7" width="8.5703125" customWidth="1"/>
    <col min="8" max="8" width="7" customWidth="1"/>
  </cols>
  <sheetData>
    <row r="1" spans="1:8" x14ac:dyDescent="0.25">
      <c r="A1" s="1" t="s">
        <v>65</v>
      </c>
    </row>
    <row r="2" spans="1:8" x14ac:dyDescent="0.25">
      <c r="A2" s="5" t="s">
        <v>66</v>
      </c>
      <c r="B2" s="5" t="s">
        <v>67</v>
      </c>
      <c r="C2" s="1" t="s">
        <v>69</v>
      </c>
      <c r="D2" s="1" t="s">
        <v>70</v>
      </c>
      <c r="E2" s="1" t="s">
        <v>68</v>
      </c>
    </row>
    <row r="3" spans="1:8" x14ac:dyDescent="0.25">
      <c r="A3" s="50" t="s">
        <v>29</v>
      </c>
      <c r="B3">
        <v>29.58</v>
      </c>
      <c r="C3">
        <v>101</v>
      </c>
      <c r="D3">
        <v>127</v>
      </c>
      <c r="E3">
        <v>183</v>
      </c>
      <c r="F3">
        <f>(C3*10^6)/$B3</f>
        <v>3414469.2359702503</v>
      </c>
      <c r="G3">
        <f>(D3*10^6)/$B3</f>
        <v>4293441.5145368492</v>
      </c>
      <c r="H3">
        <f t="shared" ref="H3" si="0">(E3*10^6)/$B3</f>
        <v>6186612.5760649089</v>
      </c>
    </row>
    <row r="4" spans="1:8" x14ac:dyDescent="0.25">
      <c r="A4" s="50" t="s">
        <v>28</v>
      </c>
      <c r="B4">
        <v>6.38</v>
      </c>
      <c r="C4">
        <v>21</v>
      </c>
      <c r="D4">
        <v>25</v>
      </c>
      <c r="E4">
        <v>35</v>
      </c>
      <c r="F4">
        <f t="shared" ref="F4:F7" si="1">(C4*10^6)/$B4</f>
        <v>3291536.05015674</v>
      </c>
      <c r="G4">
        <f t="shared" ref="G4:G6" si="2">(D4*10^6)/$B4</f>
        <v>3918495.2978056427</v>
      </c>
      <c r="H4">
        <f t="shared" ref="H4:H7" si="3">(E4*10^6)/$B4</f>
        <v>5485893.4169279002</v>
      </c>
    </row>
    <row r="5" spans="1:8" x14ac:dyDescent="0.25">
      <c r="A5" s="50" t="s">
        <v>27</v>
      </c>
      <c r="B5">
        <v>40.67</v>
      </c>
      <c r="C5">
        <v>126</v>
      </c>
      <c r="D5">
        <v>155</v>
      </c>
      <c r="E5">
        <v>217</v>
      </c>
      <c r="F5">
        <f t="shared" si="1"/>
        <v>3098106.7125645438</v>
      </c>
      <c r="G5">
        <f t="shared" si="2"/>
        <v>3811163.0194246373</v>
      </c>
      <c r="H5">
        <f t="shared" si="3"/>
        <v>5335628.2271944918</v>
      </c>
    </row>
    <row r="6" spans="1:8" x14ac:dyDescent="0.25">
      <c r="A6" s="50" t="s">
        <v>56</v>
      </c>
      <c r="B6">
        <v>8.08</v>
      </c>
      <c r="C6">
        <v>18</v>
      </c>
      <c r="D6">
        <v>22</v>
      </c>
      <c r="E6">
        <v>32</v>
      </c>
      <c r="F6">
        <f t="shared" si="1"/>
        <v>2227722.7722772276</v>
      </c>
      <c r="G6">
        <f t="shared" si="2"/>
        <v>2722772.2772277226</v>
      </c>
      <c r="H6">
        <f t="shared" si="3"/>
        <v>3960396.0396039602</v>
      </c>
    </row>
    <row r="7" spans="1:8" x14ac:dyDescent="0.25">
      <c r="A7" s="50" t="s">
        <v>57</v>
      </c>
      <c r="B7">
        <v>9.35</v>
      </c>
      <c r="C7">
        <v>29</v>
      </c>
      <c r="D7">
        <v>37</v>
      </c>
      <c r="E7">
        <v>54</v>
      </c>
      <c r="F7">
        <f t="shared" si="1"/>
        <v>3101604.2780748666</v>
      </c>
      <c r="G7">
        <f>(D7*10^6)/$B7</f>
        <v>3957219.2513368987</v>
      </c>
      <c r="H7">
        <f t="shared" si="3"/>
        <v>5775401.069518717</v>
      </c>
    </row>
    <row r="8" spans="1:8" x14ac:dyDescent="0.25">
      <c r="A8" s="50" t="s">
        <v>19</v>
      </c>
      <c r="B8">
        <v>16.47</v>
      </c>
      <c r="C8">
        <v>46</v>
      </c>
      <c r="D8">
        <v>58</v>
      </c>
      <c r="E8">
        <v>83</v>
      </c>
      <c r="F8">
        <f t="shared" ref="F8:F33" si="4">(C8*10^6)/$B8</f>
        <v>2792956.8913175473</v>
      </c>
      <c r="G8">
        <f t="shared" ref="G8:G33" si="5">(D8*10^6)/$B8</f>
        <v>3521554.3412264725</v>
      </c>
      <c r="H8">
        <f t="shared" ref="H8:H33" si="6">(E8*10^6)/$B8</f>
        <v>5039465.6952034002</v>
      </c>
    </row>
    <row r="9" spans="1:8" x14ac:dyDescent="0.25">
      <c r="A9" s="50" t="s">
        <v>18</v>
      </c>
      <c r="B9">
        <v>7.68</v>
      </c>
      <c r="C9">
        <v>18</v>
      </c>
      <c r="D9">
        <v>21</v>
      </c>
      <c r="E9">
        <v>29</v>
      </c>
      <c r="F9">
        <f t="shared" si="4"/>
        <v>2343750</v>
      </c>
      <c r="G9">
        <f t="shared" si="5"/>
        <v>2734375</v>
      </c>
      <c r="H9">
        <f t="shared" si="6"/>
        <v>3776041.666666667</v>
      </c>
    </row>
    <row r="10" spans="1:8" x14ac:dyDescent="0.25">
      <c r="A10" s="50" t="s">
        <v>17</v>
      </c>
      <c r="B10">
        <v>18.32</v>
      </c>
      <c r="C10">
        <v>40</v>
      </c>
      <c r="D10">
        <v>50</v>
      </c>
      <c r="E10">
        <v>75</v>
      </c>
      <c r="F10">
        <f t="shared" si="4"/>
        <v>2183406.1135371178</v>
      </c>
      <c r="G10">
        <f>(D10*10^6)/$B10</f>
        <v>2729257.6419213973</v>
      </c>
      <c r="H10">
        <f t="shared" si="6"/>
        <v>4093886.4628820959</v>
      </c>
    </row>
    <row r="11" spans="1:8" x14ac:dyDescent="0.25">
      <c r="A11" s="50" t="s">
        <v>16</v>
      </c>
      <c r="B11">
        <v>17.02</v>
      </c>
      <c r="C11">
        <v>46</v>
      </c>
      <c r="D11">
        <v>55</v>
      </c>
      <c r="E11">
        <v>76</v>
      </c>
      <c r="F11">
        <f t="shared" si="4"/>
        <v>2702702.702702703</v>
      </c>
      <c r="G11">
        <f t="shared" si="5"/>
        <v>3231492.3619271447</v>
      </c>
      <c r="H11">
        <f t="shared" si="6"/>
        <v>4465334.9001175091</v>
      </c>
    </row>
    <row r="12" spans="1:8" x14ac:dyDescent="0.25">
      <c r="A12" s="50" t="s">
        <v>58</v>
      </c>
      <c r="B12">
        <v>4.5</v>
      </c>
      <c r="C12">
        <v>9</v>
      </c>
      <c r="D12">
        <v>10</v>
      </c>
      <c r="E12">
        <v>15</v>
      </c>
      <c r="F12">
        <f t="shared" si="4"/>
        <v>2000000</v>
      </c>
      <c r="G12">
        <f t="shared" si="5"/>
        <v>2222222.222222222</v>
      </c>
      <c r="H12">
        <f t="shared" si="6"/>
        <v>3333333.3333333335</v>
      </c>
    </row>
    <row r="13" spans="1:8" x14ac:dyDescent="0.25">
      <c r="A13" s="50" t="s">
        <v>36</v>
      </c>
      <c r="B13">
        <v>10.79</v>
      </c>
      <c r="C13">
        <v>24</v>
      </c>
      <c r="D13">
        <v>28</v>
      </c>
      <c r="E13">
        <v>39</v>
      </c>
      <c r="F13">
        <f t="shared" si="4"/>
        <v>2224281.7423540317</v>
      </c>
      <c r="G13">
        <f t="shared" si="5"/>
        <v>2594995.3660797034</v>
      </c>
      <c r="H13">
        <f t="shared" si="6"/>
        <v>3614457.8313253014</v>
      </c>
    </row>
    <row r="14" spans="1:8" x14ac:dyDescent="0.25">
      <c r="A14" s="50" t="s">
        <v>23</v>
      </c>
      <c r="B14">
        <v>7.45</v>
      </c>
      <c r="C14">
        <v>15</v>
      </c>
      <c r="D14">
        <v>18</v>
      </c>
      <c r="E14">
        <v>25</v>
      </c>
      <c r="F14">
        <f t="shared" si="4"/>
        <v>2013422.8187919462</v>
      </c>
      <c r="G14">
        <f t="shared" si="5"/>
        <v>2416107.3825503355</v>
      </c>
      <c r="H14">
        <f t="shared" si="6"/>
        <v>3355704.6979865772</v>
      </c>
    </row>
    <row r="15" spans="1:8" x14ac:dyDescent="0.25">
      <c r="A15" s="50" t="s">
        <v>24</v>
      </c>
      <c r="B15">
        <v>41.64</v>
      </c>
      <c r="C15">
        <v>109</v>
      </c>
      <c r="D15">
        <v>134</v>
      </c>
      <c r="E15">
        <v>198</v>
      </c>
      <c r="F15">
        <f t="shared" si="4"/>
        <v>2617675.3121998077</v>
      </c>
      <c r="G15">
        <f t="shared" si="5"/>
        <v>3218059.558117195</v>
      </c>
      <c r="H15">
        <f t="shared" si="6"/>
        <v>4755043.2276657056</v>
      </c>
    </row>
    <row r="16" spans="1:8" x14ac:dyDescent="0.25">
      <c r="A16" s="50" t="s">
        <v>25</v>
      </c>
      <c r="B16">
        <v>46.6</v>
      </c>
      <c r="C16">
        <v>162</v>
      </c>
      <c r="D16">
        <v>204</v>
      </c>
      <c r="E16">
        <v>294</v>
      </c>
      <c r="F16">
        <f t="shared" si="4"/>
        <v>3476394.8497854075</v>
      </c>
      <c r="G16">
        <f t="shared" si="5"/>
        <v>4377682.4034334766</v>
      </c>
      <c r="H16">
        <f t="shared" si="6"/>
        <v>6309012.8755364809</v>
      </c>
    </row>
    <row r="17" spans="1:8" x14ac:dyDescent="0.25">
      <c r="A17" s="50" t="s">
        <v>21</v>
      </c>
      <c r="B17">
        <v>32.479999999999997</v>
      </c>
      <c r="C17">
        <v>72</v>
      </c>
      <c r="D17">
        <v>97</v>
      </c>
      <c r="E17">
        <v>159</v>
      </c>
      <c r="F17">
        <f t="shared" si="4"/>
        <v>2216748.7684729067</v>
      </c>
      <c r="G17">
        <f t="shared" si="5"/>
        <v>2986453.2019704436</v>
      </c>
      <c r="H17">
        <f t="shared" si="6"/>
        <v>4895320.1970443353</v>
      </c>
    </row>
    <row r="18" spans="1:8" x14ac:dyDescent="0.25">
      <c r="A18" s="50" t="s">
        <v>20</v>
      </c>
      <c r="B18">
        <v>5.35</v>
      </c>
      <c r="C18">
        <v>9</v>
      </c>
      <c r="D18">
        <v>13</v>
      </c>
      <c r="E18">
        <v>22</v>
      </c>
      <c r="F18">
        <f t="shared" si="4"/>
        <v>1682242.9906542057</v>
      </c>
      <c r="G18">
        <f t="shared" si="5"/>
        <v>2429906.5420560748</v>
      </c>
      <c r="H18">
        <f t="shared" si="6"/>
        <v>4112149.5327102807</v>
      </c>
    </row>
    <row r="19" spans="1:8" x14ac:dyDescent="0.25">
      <c r="A19" s="50" t="s">
        <v>32</v>
      </c>
      <c r="B19">
        <v>5.6</v>
      </c>
      <c r="C19">
        <v>19</v>
      </c>
      <c r="D19">
        <v>23</v>
      </c>
      <c r="E19">
        <v>33</v>
      </c>
      <c r="F19">
        <f t="shared" si="4"/>
        <v>3392857.1428571432</v>
      </c>
      <c r="G19">
        <f t="shared" si="5"/>
        <v>4107142.8571428573</v>
      </c>
      <c r="H19">
        <f t="shared" si="6"/>
        <v>5892857.1428571437</v>
      </c>
    </row>
    <row r="20" spans="1:8" x14ac:dyDescent="0.25">
      <c r="A20" s="50" t="s">
        <v>33</v>
      </c>
      <c r="B20">
        <v>6.49</v>
      </c>
      <c r="C20">
        <v>13</v>
      </c>
      <c r="D20">
        <v>16</v>
      </c>
      <c r="E20">
        <v>23</v>
      </c>
      <c r="F20">
        <f t="shared" si="4"/>
        <v>2003081.6640986132</v>
      </c>
      <c r="G20">
        <f t="shared" si="5"/>
        <v>2465331.2788906009</v>
      </c>
      <c r="H20">
        <f t="shared" si="6"/>
        <v>3543913.7134052389</v>
      </c>
    </row>
    <row r="21" spans="1:8" x14ac:dyDescent="0.25">
      <c r="A21" s="50" t="s">
        <v>34</v>
      </c>
      <c r="B21">
        <v>5.5</v>
      </c>
      <c r="C21">
        <v>10</v>
      </c>
      <c r="D21">
        <v>12</v>
      </c>
      <c r="E21">
        <v>17</v>
      </c>
      <c r="F21">
        <f t="shared" si="4"/>
        <v>1818181.8181818181</v>
      </c>
      <c r="G21">
        <f t="shared" si="5"/>
        <v>2181818.1818181816</v>
      </c>
      <c r="H21">
        <f t="shared" si="6"/>
        <v>3090909.0909090908</v>
      </c>
    </row>
    <row r="22" spans="1:8" x14ac:dyDescent="0.25">
      <c r="A22" s="50" t="s">
        <v>35</v>
      </c>
      <c r="B22">
        <v>5.61</v>
      </c>
      <c r="C22">
        <v>8</v>
      </c>
      <c r="D22">
        <v>10</v>
      </c>
      <c r="E22">
        <v>15</v>
      </c>
      <c r="F22">
        <f t="shared" si="4"/>
        <v>1426024.95543672</v>
      </c>
      <c r="G22">
        <f t="shared" si="5"/>
        <v>1782531.1942959002</v>
      </c>
      <c r="H22">
        <f t="shared" si="6"/>
        <v>2673796.7914438499</v>
      </c>
    </row>
    <row r="23" spans="1:8" x14ac:dyDescent="0.25">
      <c r="A23" s="50" t="s">
        <v>9</v>
      </c>
      <c r="B23">
        <v>17.100000000000001</v>
      </c>
      <c r="C23">
        <v>43</v>
      </c>
      <c r="D23">
        <v>51</v>
      </c>
      <c r="E23">
        <v>68</v>
      </c>
      <c r="F23">
        <f t="shared" si="4"/>
        <v>2514619.8830409353</v>
      </c>
      <c r="G23">
        <f t="shared" si="5"/>
        <v>2982456.1403508768</v>
      </c>
      <c r="H23">
        <f t="shared" si="6"/>
        <v>3976608.1871345025</v>
      </c>
    </row>
    <row r="24" spans="1:8" x14ac:dyDescent="0.25">
      <c r="A24" s="50" t="s">
        <v>8</v>
      </c>
      <c r="B24">
        <v>19.38</v>
      </c>
      <c r="C24">
        <v>36</v>
      </c>
      <c r="D24">
        <v>46</v>
      </c>
      <c r="E24">
        <v>68</v>
      </c>
      <c r="F24">
        <f t="shared" si="4"/>
        <v>1857585.1393188855</v>
      </c>
      <c r="G24">
        <f t="shared" si="5"/>
        <v>2373581.0113519095</v>
      </c>
      <c r="H24">
        <f t="shared" si="6"/>
        <v>3508771.9298245618</v>
      </c>
    </row>
    <row r="25" spans="1:8" x14ac:dyDescent="0.25">
      <c r="A25" s="50" t="s">
        <v>7</v>
      </c>
      <c r="B25">
        <v>1.41</v>
      </c>
      <c r="C25">
        <v>4</v>
      </c>
      <c r="D25">
        <v>5</v>
      </c>
      <c r="E25">
        <v>6</v>
      </c>
      <c r="F25">
        <f t="shared" si="4"/>
        <v>2836879.4326241137</v>
      </c>
      <c r="G25">
        <f t="shared" si="5"/>
        <v>3546099.2907801419</v>
      </c>
      <c r="H25">
        <f t="shared" si="6"/>
        <v>4255319.1489361702</v>
      </c>
    </row>
    <row r="26" spans="1:8" x14ac:dyDescent="0.25">
      <c r="A26" s="50" t="s">
        <v>6</v>
      </c>
      <c r="B26">
        <v>8.4499999999999993</v>
      </c>
      <c r="C26">
        <v>21</v>
      </c>
      <c r="D26">
        <v>24</v>
      </c>
      <c r="E26">
        <v>31</v>
      </c>
      <c r="F26">
        <f t="shared" si="4"/>
        <v>2485207.1005917164</v>
      </c>
      <c r="G26">
        <f t="shared" si="5"/>
        <v>2840236.6863905326</v>
      </c>
      <c r="H26">
        <f t="shared" si="6"/>
        <v>3668639.0532544381</v>
      </c>
    </row>
    <row r="27" spans="1:8" x14ac:dyDescent="0.25">
      <c r="A27" s="50" t="s">
        <v>5</v>
      </c>
      <c r="B27">
        <v>9.7799999999999994</v>
      </c>
      <c r="C27">
        <v>7</v>
      </c>
      <c r="D27">
        <v>9</v>
      </c>
      <c r="E27">
        <v>14</v>
      </c>
      <c r="F27">
        <f t="shared" si="4"/>
        <v>715746.42126789375</v>
      </c>
      <c r="G27">
        <f t="shared" si="5"/>
        <v>920245.39877300616</v>
      </c>
      <c r="H27">
        <f t="shared" si="6"/>
        <v>1431492.8425357875</v>
      </c>
    </row>
    <row r="28" spans="1:8" x14ac:dyDescent="0.25">
      <c r="A28" s="50" t="s">
        <v>11</v>
      </c>
      <c r="B28">
        <v>1.97</v>
      </c>
      <c r="C28">
        <v>2</v>
      </c>
      <c r="D28">
        <v>3</v>
      </c>
      <c r="E28">
        <v>5</v>
      </c>
      <c r="F28">
        <f t="shared" si="4"/>
        <v>1015228.4263959391</v>
      </c>
      <c r="G28">
        <f t="shared" si="5"/>
        <v>1522842.6395939086</v>
      </c>
      <c r="H28">
        <f t="shared" si="6"/>
        <v>2538071.0659898478</v>
      </c>
    </row>
    <row r="29" spans="1:8" x14ac:dyDescent="0.25">
      <c r="A29" s="50" t="s">
        <v>10</v>
      </c>
      <c r="B29">
        <v>61.31</v>
      </c>
      <c r="C29">
        <v>152</v>
      </c>
      <c r="D29">
        <v>183</v>
      </c>
      <c r="E29">
        <v>260</v>
      </c>
      <c r="F29">
        <f t="shared" si="4"/>
        <v>2479204.045017126</v>
      </c>
      <c r="G29">
        <f t="shared" si="5"/>
        <v>2984831.1857771976</v>
      </c>
      <c r="H29">
        <f t="shared" si="6"/>
        <v>4240743.7612135047</v>
      </c>
    </row>
    <row r="30" spans="1:8" x14ac:dyDescent="0.25">
      <c r="A30" s="50" t="s">
        <v>3</v>
      </c>
      <c r="B30">
        <v>4.43</v>
      </c>
      <c r="C30">
        <v>22</v>
      </c>
      <c r="D30">
        <v>26</v>
      </c>
      <c r="E30">
        <v>36</v>
      </c>
      <c r="F30">
        <f t="shared" si="4"/>
        <v>4966139.954853273</v>
      </c>
      <c r="G30">
        <f t="shared" si="5"/>
        <v>5869074.4920993233</v>
      </c>
      <c r="H30">
        <f t="shared" si="6"/>
        <v>8126410.8352144472</v>
      </c>
    </row>
    <row r="31" spans="1:8" x14ac:dyDescent="0.25">
      <c r="A31" s="50" t="s">
        <v>2</v>
      </c>
      <c r="B31">
        <v>7.5</v>
      </c>
      <c r="C31">
        <v>17</v>
      </c>
      <c r="D31">
        <v>22</v>
      </c>
      <c r="E31">
        <v>34</v>
      </c>
      <c r="F31">
        <f t="shared" si="4"/>
        <v>2266666.6666666665</v>
      </c>
      <c r="G31">
        <f t="shared" si="5"/>
        <v>2933333.3333333335</v>
      </c>
      <c r="H31">
        <f t="shared" si="6"/>
        <v>4533333.333333333</v>
      </c>
    </row>
    <row r="32" spans="1:8" x14ac:dyDescent="0.25">
      <c r="A32" s="50" t="s">
        <v>0</v>
      </c>
      <c r="B32">
        <v>20.69</v>
      </c>
      <c r="C32">
        <v>42</v>
      </c>
      <c r="D32">
        <v>52</v>
      </c>
      <c r="E32">
        <v>76</v>
      </c>
      <c r="F32">
        <f t="shared" si="4"/>
        <v>2029966.167230546</v>
      </c>
      <c r="G32">
        <f t="shared" si="5"/>
        <v>2513291.4451425807</v>
      </c>
      <c r="H32">
        <f t="shared" si="6"/>
        <v>3673272.1121314643</v>
      </c>
    </row>
    <row r="33" spans="1:8" x14ac:dyDescent="0.25">
      <c r="A33" s="50" t="s">
        <v>1</v>
      </c>
      <c r="B33">
        <v>5.38</v>
      </c>
      <c r="C33">
        <v>10</v>
      </c>
      <c r="D33">
        <v>12</v>
      </c>
      <c r="E33">
        <v>17</v>
      </c>
      <c r="F33">
        <f t="shared" si="4"/>
        <v>1858736.059479554</v>
      </c>
      <c r="G33">
        <f t="shared" si="5"/>
        <v>2230483.2713754647</v>
      </c>
      <c r="H33">
        <f t="shared" si="6"/>
        <v>3159851.3011152418</v>
      </c>
    </row>
    <row r="34" spans="1:8" x14ac:dyDescent="0.25">
      <c r="E34">
        <f>MIN(E3:E33)*10^6</f>
        <v>5000000</v>
      </c>
      <c r="F34">
        <f t="shared" ref="E34:G34" si="7">MIN(F3:F33)</f>
        <v>715746.42126789375</v>
      </c>
      <c r="G34">
        <f t="shared" si="7"/>
        <v>920245.39877300616</v>
      </c>
      <c r="H34">
        <f>MIN(H3:H33)</f>
        <v>1431492.8425357875</v>
      </c>
    </row>
    <row r="35" spans="1:8" x14ac:dyDescent="0.25">
      <c r="E35">
        <f>AVERAGE(E3:E33)*10^6</f>
        <v>72225806.45161289</v>
      </c>
      <c r="F35">
        <f t="shared" ref="E35:G35" si="8">AVERAGE(F3:F33)</f>
        <v>2421069.2295458149</v>
      </c>
      <c r="G35">
        <f t="shared" si="8"/>
        <v>2981241.7996436143</v>
      </c>
      <c r="H35">
        <f>AVERAGE(H3:H33)</f>
        <v>4284118.4535187203</v>
      </c>
    </row>
    <row r="36" spans="1:8" x14ac:dyDescent="0.25">
      <c r="E36">
        <f>MAX(E3:E33)*10^6</f>
        <v>294000000</v>
      </c>
      <c r="F36">
        <f t="shared" ref="E36:G36" si="9">MAX(F3:F33)</f>
        <v>4966139.954853273</v>
      </c>
      <c r="G36">
        <f t="shared" si="9"/>
        <v>5869074.4920993233</v>
      </c>
      <c r="H36">
        <f>MAX(H3:H33)</f>
        <v>8126410.8352144472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data_as_list</vt:lpstr>
      <vt:lpstr>data_restructured</vt:lpstr>
      <vt:lpstr>appendix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cp:lastPrinted>2019-04-25T09:25:10Z</cp:lastPrinted>
  <dcterms:created xsi:type="dcterms:W3CDTF">2018-04-16T07:21:58Z</dcterms:created>
  <dcterms:modified xsi:type="dcterms:W3CDTF">2019-04-25T10:54:13Z</dcterms:modified>
</cp:coreProperties>
</file>