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30" windowHeight="692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<sst xmlns="http://schemas.openxmlformats.org/spreadsheetml/2006/main" count="231" uniqueCount="103">
  <si>
    <t>FG Public School No. 1 (Girls) Chaklala, Rawalpindi</t>
  </si>
  <si>
    <t>FINAL EXAM  RESULT SHEET 2024      Class: 9th C</t>
  </si>
  <si>
    <t>Roll No</t>
  </si>
  <si>
    <t>Name</t>
  </si>
  <si>
    <t>English</t>
  </si>
  <si>
    <t>Urdu</t>
  </si>
  <si>
    <t>Maths</t>
  </si>
  <si>
    <t>Islamiyat</t>
  </si>
  <si>
    <t>Computer</t>
  </si>
  <si>
    <t>G.Sci</t>
  </si>
  <si>
    <t>Pak.Studies</t>
  </si>
  <si>
    <t>H.PHY</t>
  </si>
  <si>
    <t>Islamiyat C</t>
  </si>
  <si>
    <t>G.Total</t>
  </si>
  <si>
    <t>% Age</t>
  </si>
  <si>
    <t>Remarks</t>
  </si>
  <si>
    <t>1st Term</t>
  </si>
  <si>
    <t>Marks</t>
  </si>
  <si>
    <t>grading</t>
  </si>
  <si>
    <t>BAREERA KHAN</t>
  </si>
  <si>
    <t>successful</t>
  </si>
  <si>
    <t>QURAT-UL-AIN</t>
  </si>
  <si>
    <t>-</t>
  </si>
  <si>
    <t>F</t>
  </si>
  <si>
    <t>unsuccessful</t>
  </si>
  <si>
    <t>AREEBA FAISAL</t>
  </si>
  <si>
    <t>BISMA SHAHZADI</t>
  </si>
  <si>
    <t>AB</t>
  </si>
  <si>
    <t>RAIQA NAEEM</t>
  </si>
  <si>
    <t>HOORIA AMBER</t>
  </si>
  <si>
    <t>3rd</t>
  </si>
  <si>
    <t>MAHNOOR AARSHAD</t>
  </si>
  <si>
    <t>MAHNOOR MAROOF</t>
  </si>
  <si>
    <t>MOMINA TAYYAB</t>
  </si>
  <si>
    <t>KHIZRA SARDAR</t>
  </si>
  <si>
    <t>MARYAM BIBI</t>
  </si>
  <si>
    <t>AMAIL IMRAN</t>
  </si>
  <si>
    <t>EMMAN BAIG</t>
  </si>
  <si>
    <t>SAMONA SHABBIR</t>
  </si>
  <si>
    <t>MARYAM IMRAN</t>
  </si>
  <si>
    <t>MANAHIL ASIF</t>
  </si>
  <si>
    <t>ZAINAB SHAHZAD</t>
  </si>
  <si>
    <t>ISHRA FATIMA</t>
  </si>
  <si>
    <t>2nd</t>
  </si>
  <si>
    <t>MARYAM ATTARIYA</t>
  </si>
  <si>
    <t>HASEENA BEGUM</t>
  </si>
  <si>
    <t>ZAHRA MUKHATAR</t>
  </si>
  <si>
    <t>ARZOO BATOOL</t>
  </si>
  <si>
    <t>LARAIB BIBI</t>
  </si>
  <si>
    <t>KHADIJA NOOR</t>
  </si>
  <si>
    <t>ISHFA AZHAR</t>
  </si>
  <si>
    <t>ZARMEEN AMIR</t>
  </si>
  <si>
    <t>ALIA KHAN</t>
  </si>
  <si>
    <t>RIMSHA FAYYAZ</t>
  </si>
  <si>
    <t>ALEESHA MARYAM</t>
  </si>
  <si>
    <t>ISRA TAHIR</t>
  </si>
  <si>
    <t>FAIZA ZUBAIR</t>
  </si>
  <si>
    <t>1st</t>
  </si>
  <si>
    <t>KISWA AHMED</t>
  </si>
  <si>
    <t>ZAINAB FAROOQ</t>
  </si>
  <si>
    <t>SALIHA MEHMOOD</t>
  </si>
  <si>
    <t>AIMEN FATIMA</t>
  </si>
  <si>
    <t>MUSKAN NAINA</t>
  </si>
  <si>
    <t>ABEERA ALI</t>
  </si>
  <si>
    <t>A+</t>
  </si>
  <si>
    <t>A</t>
  </si>
  <si>
    <t>B</t>
  </si>
  <si>
    <t>C</t>
  </si>
  <si>
    <t>D</t>
  </si>
  <si>
    <t>E</t>
  </si>
  <si>
    <t>gpa</t>
  </si>
  <si>
    <t>9TH C</t>
  </si>
  <si>
    <t xml:space="preserve">SUMMARY OF THE RESULT </t>
  </si>
  <si>
    <t>TEACHER NAME</t>
  </si>
  <si>
    <t>SUBJECT</t>
  </si>
  <si>
    <t>ST. APP</t>
  </si>
  <si>
    <t>U</t>
  </si>
  <si>
    <t>GPA</t>
  </si>
  <si>
    <t>SIGN</t>
  </si>
  <si>
    <t>MAAM IFFAT GILLANI</t>
  </si>
  <si>
    <t>URDU</t>
  </si>
  <si>
    <t>MRS IFFAT GILLANI</t>
  </si>
  <si>
    <t>MAAM JAMILA</t>
  </si>
  <si>
    <t>ENG</t>
  </si>
  <si>
    <t>MRS JAMILA</t>
  </si>
  <si>
    <t>MAAM FARRUKH SUKTANA</t>
  </si>
  <si>
    <t>MATHS</t>
  </si>
  <si>
    <t>MRS FARRUKH SULTANA</t>
  </si>
  <si>
    <t>MAAM NIGHAT SABA</t>
  </si>
  <si>
    <t>G.SCI</t>
  </si>
  <si>
    <t>MRS NIGHAT SABA</t>
  </si>
  <si>
    <t>MAAM HAMIDA</t>
  </si>
  <si>
    <t>ISL C</t>
  </si>
  <si>
    <t>MRS HAMIDA BEGUM</t>
  </si>
  <si>
    <t>P.ST</t>
  </si>
  <si>
    <t>MAAM JOWERIA</t>
  </si>
  <si>
    <t>COMP</t>
  </si>
  <si>
    <t>MRS JOWERIA</t>
  </si>
  <si>
    <t>MAAM GUL SABA</t>
  </si>
  <si>
    <t>H&amp;PHY</t>
  </si>
  <si>
    <t xml:space="preserve">MRS GUL SABA </t>
  </si>
  <si>
    <t>ISL E</t>
  </si>
  <si>
    <t>CLASS RESULT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</si>
</sst>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"/>
  </numFmts>
  <fonts count="34">
    <font>
      <sz val="11"/>
      <color theme="1"/>
      <name val="Calibri"/>
      <charset val="134"/>
      <scheme val="minor"/>
    </font>
    <font>
      <sz val="20"/>
      <color theme="1"/>
      <name val="Arial Black"/>
      <charset val="134"/>
    </font>
    <font>
      <b/>
      <sz val="16"/>
      <color theme="1"/>
      <name val="Arial"/>
      <charset val="134"/>
    </font>
    <font>
      <b/>
      <sz val="12"/>
      <color theme="1"/>
      <name val="Arial"/>
      <charset val="134"/>
    </font>
    <font>
      <sz val="12"/>
      <color theme="1"/>
      <name val="Arial"/>
      <charset val="134"/>
    </font>
    <font>
      <sz val="11"/>
      <color rgb="FFFF0000"/>
      <name val="Calibri"/>
      <charset val="134"/>
      <scheme val="minor"/>
    </font>
    <font>
      <b/>
      <sz val="13"/>
      <name val="Arial"/>
      <charset val="134"/>
    </font>
    <font>
      <b/>
      <sz val="13"/>
      <color theme="1"/>
      <name val="Arial"/>
      <charset val="134"/>
    </font>
    <font>
      <sz val="13"/>
      <color theme="1"/>
      <name val="Arial"/>
      <charset val="134"/>
    </font>
    <font>
      <sz val="13"/>
      <color rgb="FFFF0000"/>
      <name val="Arial"/>
      <charset val="134"/>
    </font>
    <font>
      <b/>
      <sz val="11"/>
      <color theme="1"/>
      <name val="Calibri"/>
      <charset val="134"/>
      <scheme val="minor"/>
    </font>
    <font>
      <sz val="13"/>
      <name val="Arial"/>
      <charset val="134"/>
    </font>
    <font>
      <sz val="11"/>
      <color theme="1"/>
      <name val="Arial"/>
      <charset val="134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rgb="FFD8D8D8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EB4B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7" borderId="2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8" borderId="29" applyNumberFormat="0" applyAlignment="0" applyProtection="0">
      <alignment vertical="center"/>
    </xf>
    <xf numFmtId="0" fontId="24" fillId="9" borderId="30" applyNumberFormat="0" applyAlignment="0" applyProtection="0">
      <alignment vertical="center"/>
    </xf>
    <xf numFmtId="0" fontId="25" fillId="9" borderId="29" applyNumberFormat="0" applyAlignment="0" applyProtection="0">
      <alignment vertical="center"/>
    </xf>
    <xf numFmtId="0" fontId="26" fillId="10" borderId="31" applyNumberFormat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8" fillId="0" borderId="33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</cellStyleXfs>
  <cellXfs count="10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9" fontId="0" fillId="0" borderId="0" xfId="0" applyNumberFormat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3" xfId="0" applyBorder="1"/>
    <xf numFmtId="0" fontId="5" fillId="0" borderId="0" xfId="0" applyFont="1"/>
    <xf numFmtId="0" fontId="0" fillId="0" borderId="0" xfId="0" applyFill="1"/>
    <xf numFmtId="1" fontId="0" fillId="0" borderId="0" xfId="0" applyNumberFormat="1"/>
    <xf numFmtId="178" fontId="0" fillId="0" borderId="0" xfId="0" applyNumberFormat="1"/>
    <xf numFmtId="0" fontId="6" fillId="2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4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9" fillId="4" borderId="5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3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10" fillId="0" borderId="7" xfId="0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1" fillId="6" borderId="5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0" borderId="5" xfId="0" applyFont="1" applyBorder="1"/>
    <xf numFmtId="0" fontId="8" fillId="5" borderId="5" xfId="0" applyFont="1" applyFill="1" applyBorder="1"/>
    <xf numFmtId="0" fontId="9" fillId="0" borderId="5" xfId="0" applyFont="1" applyBorder="1"/>
    <xf numFmtId="0" fontId="8" fillId="6" borderId="5" xfId="0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4" fillId="4" borderId="16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4" fillId="4" borderId="7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1" fontId="7" fillId="4" borderId="5" xfId="0" applyNumberFormat="1" applyFont="1" applyFill="1" applyBorder="1" applyAlignment="1">
      <alignment horizontal="center" vertical="center"/>
    </xf>
    <xf numFmtId="178" fontId="7" fillId="4" borderId="19" xfId="0" applyNumberFormat="1" applyFont="1" applyFill="1" applyBorder="1" applyAlignment="1">
      <alignment horizontal="center" vertical="center"/>
    </xf>
    <xf numFmtId="178" fontId="7" fillId="4" borderId="20" xfId="0" applyNumberFormat="1" applyFont="1" applyFill="1" applyBorder="1" applyAlignment="1">
      <alignment horizontal="center" vertical="center"/>
    </xf>
    <xf numFmtId="178" fontId="7" fillId="4" borderId="15" xfId="0" applyNumberFormat="1" applyFont="1" applyFill="1" applyBorder="1" applyAlignment="1">
      <alignment horizontal="center" vertical="center"/>
    </xf>
    <xf numFmtId="1" fontId="8" fillId="0" borderId="5" xfId="0" applyNumberFormat="1" applyFont="1" applyBorder="1" applyAlignment="1">
      <alignment horizontal="center" vertical="center"/>
    </xf>
    <xf numFmtId="1" fontId="8" fillId="4" borderId="5" xfId="0" applyNumberFormat="1" applyFont="1" applyFill="1" applyBorder="1" applyAlignment="1">
      <alignment horizontal="center" vertical="center"/>
    </xf>
    <xf numFmtId="178" fontId="8" fillId="4" borderId="5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" fontId="9" fillId="4" borderId="5" xfId="0" applyNumberFormat="1" applyFont="1" applyFill="1" applyBorder="1" applyAlignment="1">
      <alignment horizontal="center" vertical="center"/>
    </xf>
    <xf numFmtId="1" fontId="8" fillId="5" borderId="5" xfId="0" applyNumberFormat="1" applyFont="1" applyFill="1" applyBorder="1" applyAlignment="1">
      <alignment horizontal="center" vertical="center"/>
    </xf>
    <xf numFmtId="178" fontId="8" fillId="5" borderId="5" xfId="0" applyNumberFormat="1" applyFont="1" applyFill="1" applyBorder="1" applyAlignment="1">
      <alignment horizontal="center" vertical="center"/>
    </xf>
    <xf numFmtId="1" fontId="4" fillId="0" borderId="20" xfId="0" applyNumberFormat="1" applyFont="1" applyBorder="1" applyAlignment="1">
      <alignment horizontal="center" vertical="center"/>
    </xf>
    <xf numFmtId="1" fontId="4" fillId="4" borderId="15" xfId="0" applyNumberFormat="1" applyFont="1" applyFill="1" applyBorder="1" applyAlignment="1">
      <alignment horizontal="center" vertical="center"/>
    </xf>
    <xf numFmtId="178" fontId="4" fillId="4" borderId="16" xfId="0" applyNumberFormat="1" applyFont="1" applyFill="1" applyBorder="1" applyAlignment="1">
      <alignment horizontal="center" vertical="center"/>
    </xf>
    <xf numFmtId="1" fontId="4" fillId="4" borderId="16" xfId="0" applyNumberFormat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4" borderId="22" xfId="0" applyNumberFormat="1" applyFont="1" applyFill="1" applyBorder="1" applyAlignment="1">
      <alignment horizontal="center" vertical="center"/>
    </xf>
    <xf numFmtId="178" fontId="4" fillId="4" borderId="23" xfId="0" applyNumberFormat="1" applyFont="1" applyFill="1" applyBorder="1" applyAlignment="1">
      <alignment horizontal="center" vertical="center"/>
    </xf>
    <xf numFmtId="1" fontId="4" fillId="4" borderId="21" xfId="0" applyNumberFormat="1" applyFont="1" applyFill="1" applyBorder="1" applyAlignment="1">
      <alignment horizontal="center" vertical="center"/>
    </xf>
    <xf numFmtId="1" fontId="0" fillId="0" borderId="15" xfId="0" applyNumberFormat="1" applyBorder="1"/>
    <xf numFmtId="178" fontId="0" fillId="0" borderId="16" xfId="0" applyNumberFormat="1" applyBorder="1"/>
    <xf numFmtId="1" fontId="0" fillId="0" borderId="16" xfId="0" applyNumberFormat="1" applyBorder="1"/>
    <xf numFmtId="1" fontId="0" fillId="0" borderId="5" xfId="0" applyNumberFormat="1" applyBorder="1"/>
    <xf numFmtId="178" fontId="0" fillId="0" borderId="24" xfId="0" applyNumberFormat="1" applyBorder="1"/>
    <xf numFmtId="1" fontId="0" fillId="0" borderId="24" xfId="0" applyNumberFormat="1" applyBorder="1"/>
    <xf numFmtId="1" fontId="0" fillId="0" borderId="7" xfId="0" applyNumberFormat="1" applyBorder="1"/>
    <xf numFmtId="2" fontId="0" fillId="0" borderId="21" xfId="0" applyNumberFormat="1" applyBorder="1"/>
    <xf numFmtId="1" fontId="0" fillId="0" borderId="21" xfId="0" applyNumberFormat="1" applyBorder="1"/>
    <xf numFmtId="0" fontId="4" fillId="0" borderId="25" xfId="0" applyFont="1" applyBorder="1" applyAlignment="1">
      <alignment horizontal="center"/>
    </xf>
    <xf numFmtId="0" fontId="0" fillId="0" borderId="25" xfId="0" applyBorder="1"/>
    <xf numFmtId="0" fontId="0" fillId="0" borderId="11" xfId="0" applyBorder="1"/>
    <xf numFmtId="0" fontId="0" fillId="0" borderId="12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66FFFF"/>
      <color rgb="00EEB4B4"/>
      <color rgb="00DC626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Y54"/>
  <sheetViews>
    <sheetView tabSelected="1" zoomScale="65" zoomScaleNormal="65" workbookViewId="0">
      <selection activeCell="W54" sqref="W54"/>
    </sheetView>
  </sheetViews>
  <sheetFormatPr defaultColWidth="9" defaultRowHeight="14.5"/>
  <cols>
    <col min="1" max="1" width="12.2727272727273" customWidth="1"/>
    <col min="2" max="2" width="27.2727272727273" customWidth="1"/>
    <col min="4" max="4" width="10.1818181818182" customWidth="1"/>
    <col min="7" max="7" width="8.81818181818182" customWidth="1"/>
    <col min="9" max="9" width="8.81818181818182" customWidth="1"/>
    <col min="13" max="13" width="8.81818181818182" customWidth="1"/>
    <col min="15" max="15" width="8.81818181818182" customWidth="1"/>
    <col min="17" max="17" width="8.81818181818182" customWidth="1"/>
    <col min="19" max="19" width="8.81818181818182" customWidth="1"/>
    <col min="21" max="22" width="9.90909090909091" style="25" customWidth="1"/>
    <col min="23" max="23" width="9.90909090909091" style="26" customWidth="1"/>
    <col min="24" max="24" width="9.90909090909091" style="25" customWidth="1"/>
    <col min="25" max="25" width="16.7272727272727" customWidth="1"/>
  </cols>
  <sheetData>
    <row r="1" ht="16.5" spans="1:2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ht="16.5" spans="1:25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</row>
    <row r="3" ht="16.5" spans="1:25">
      <c r="A3" s="29" t="s">
        <v>2</v>
      </c>
      <c r="B3" s="30" t="s">
        <v>3</v>
      </c>
      <c r="C3" s="30" t="s">
        <v>4</v>
      </c>
      <c r="D3" s="30"/>
      <c r="E3" s="31" t="s">
        <v>5</v>
      </c>
      <c r="F3" s="31"/>
      <c r="G3" s="31" t="s">
        <v>6</v>
      </c>
      <c r="H3" s="31"/>
      <c r="I3" s="31" t="s">
        <v>7</v>
      </c>
      <c r="J3" s="31"/>
      <c r="K3" s="31" t="s">
        <v>8</v>
      </c>
      <c r="L3" s="31"/>
      <c r="M3" s="31" t="s">
        <v>9</v>
      </c>
      <c r="N3" s="31"/>
      <c r="O3" s="31" t="s">
        <v>10</v>
      </c>
      <c r="P3" s="31"/>
      <c r="Q3" s="31" t="s">
        <v>11</v>
      </c>
      <c r="R3" s="31"/>
      <c r="S3" s="31" t="s">
        <v>12</v>
      </c>
      <c r="T3" s="31"/>
      <c r="U3" s="75" t="s">
        <v>13</v>
      </c>
      <c r="V3" s="75" t="s">
        <v>14</v>
      </c>
      <c r="W3" s="76"/>
      <c r="X3" s="75"/>
      <c r="Y3" s="31" t="s">
        <v>15</v>
      </c>
    </row>
    <row r="4" ht="16.5" spans="1:25">
      <c r="A4" s="29"/>
      <c r="B4" s="30"/>
      <c r="C4" s="30" t="s">
        <v>16</v>
      </c>
      <c r="D4" s="30"/>
      <c r="E4" s="31" t="s">
        <v>16</v>
      </c>
      <c r="F4" s="31"/>
      <c r="G4" s="31" t="s">
        <v>16</v>
      </c>
      <c r="H4" s="31"/>
      <c r="I4" s="31" t="s">
        <v>16</v>
      </c>
      <c r="J4" s="31"/>
      <c r="K4" s="31" t="s">
        <v>16</v>
      </c>
      <c r="L4" s="31"/>
      <c r="M4" s="31" t="s">
        <v>16</v>
      </c>
      <c r="N4" s="31"/>
      <c r="O4" s="31" t="s">
        <v>16</v>
      </c>
      <c r="P4" s="31"/>
      <c r="Q4" s="31" t="s">
        <v>16</v>
      </c>
      <c r="R4" s="31"/>
      <c r="S4" s="31" t="s">
        <v>16</v>
      </c>
      <c r="T4" s="31"/>
      <c r="U4" s="75"/>
      <c r="V4" s="75"/>
      <c r="W4" s="77"/>
      <c r="X4" s="75"/>
      <c r="Y4" s="31"/>
    </row>
    <row r="5" ht="16.5" spans="1:25">
      <c r="A5" s="29"/>
      <c r="B5" s="30"/>
      <c r="C5" s="30">
        <v>75</v>
      </c>
      <c r="D5" s="30"/>
      <c r="E5" s="31">
        <v>75</v>
      </c>
      <c r="F5" s="31"/>
      <c r="G5" s="31">
        <v>75</v>
      </c>
      <c r="H5" s="31"/>
      <c r="I5" s="31">
        <v>75</v>
      </c>
      <c r="J5" s="31"/>
      <c r="K5" s="31">
        <v>75</v>
      </c>
      <c r="L5" s="31"/>
      <c r="M5" s="31">
        <v>75</v>
      </c>
      <c r="N5" s="31"/>
      <c r="O5" s="31">
        <v>50</v>
      </c>
      <c r="P5" s="31"/>
      <c r="Q5" s="31">
        <v>75</v>
      </c>
      <c r="R5" s="31"/>
      <c r="S5" s="31">
        <v>50</v>
      </c>
      <c r="T5" s="31"/>
      <c r="U5" s="75"/>
      <c r="V5" s="75"/>
      <c r="W5" s="77"/>
      <c r="X5" s="75"/>
      <c r="Y5" s="31"/>
    </row>
    <row r="6" ht="16.5" spans="1:25">
      <c r="A6" s="29"/>
      <c r="B6" s="30"/>
      <c r="C6" s="30" t="s">
        <v>17</v>
      </c>
      <c r="D6" s="30" t="s">
        <v>18</v>
      </c>
      <c r="E6" s="31" t="s">
        <v>17</v>
      </c>
      <c r="F6" s="31" t="s">
        <v>18</v>
      </c>
      <c r="G6" s="31" t="s">
        <v>17</v>
      </c>
      <c r="H6" s="31" t="s">
        <v>18</v>
      </c>
      <c r="I6" s="31" t="s">
        <v>17</v>
      </c>
      <c r="J6" s="31" t="s">
        <v>18</v>
      </c>
      <c r="K6" s="31" t="s">
        <v>17</v>
      </c>
      <c r="L6" s="31" t="s">
        <v>18</v>
      </c>
      <c r="M6" s="31" t="s">
        <v>17</v>
      </c>
      <c r="N6" s="31" t="s">
        <v>18</v>
      </c>
      <c r="O6" s="31" t="s">
        <v>17</v>
      </c>
      <c r="P6" s="31" t="s">
        <v>18</v>
      </c>
      <c r="Q6" s="31" t="s">
        <v>17</v>
      </c>
      <c r="R6" s="31" t="s">
        <v>18</v>
      </c>
      <c r="S6" s="31" t="s">
        <v>17</v>
      </c>
      <c r="T6" s="31" t="s">
        <v>18</v>
      </c>
      <c r="U6" s="75"/>
      <c r="V6" s="75"/>
      <c r="W6" s="78"/>
      <c r="X6" s="75"/>
      <c r="Y6" s="31"/>
    </row>
    <row r="7" ht="16.5" spans="1:25">
      <c r="A7" s="32">
        <v>9805712</v>
      </c>
      <c r="B7" s="33" t="s">
        <v>19</v>
      </c>
      <c r="C7" s="33">
        <v>56</v>
      </c>
      <c r="D7" s="32" t="str">
        <f>IF(C7&gt;=60,"A+",IF(C7&gt;=53,"A",IF(C7&gt;=45,"B",IF(C7&gt;=38,"C",IF(C7&gt;=30,"D",IF(C7&gt;=25,"E","F"))))))</f>
        <v>A</v>
      </c>
      <c r="E7" s="33">
        <v>35</v>
      </c>
      <c r="F7" s="32" t="str">
        <f>IF(E7&gt;=60,"A+",IF(E7&gt;=53,"A",IF(E7&gt;=45,"B",IF(E7&gt;=38,"C",IF(E7&gt;=30,"D",IF(E7&gt;=25,"E","F"))))))</f>
        <v>D</v>
      </c>
      <c r="G7" s="34">
        <v>62</v>
      </c>
      <c r="H7" s="32" t="str">
        <f>IF(G7&gt;=60,"A+",IF(G7&gt;=53,"A",IF(G7&gt;=45,"B",IF(G7&gt;=38,"C",IF(G7&gt;=30,"D",IF(G7&gt;=25,"E","F"))))))</f>
        <v>A+</v>
      </c>
      <c r="I7" s="34"/>
      <c r="J7" s="34"/>
      <c r="K7" s="34">
        <v>52</v>
      </c>
      <c r="L7" s="32" t="str">
        <f>IF(K7&gt;=60,"A+",IF(K7&gt;=53,"A",IF(K7&gt;=45,"B",IF(K7&gt;=38,"C",IF(K7&gt;=30,"D",IF(K7&gt;=25,"E","F"))))))</f>
        <v>B</v>
      </c>
      <c r="M7" s="34">
        <v>33</v>
      </c>
      <c r="N7" s="32" t="str">
        <f>IF(M7&gt;=60,"A+",IF(M7&gt;=53,"A",IF(M7&gt;=45,"B",IF(M7&gt;=38,"C",IF(M7&gt;=30,"D",IF(M7&gt;=25,"E","F"))))))</f>
        <v>D</v>
      </c>
      <c r="O7" s="34">
        <v>19</v>
      </c>
      <c r="P7" s="32" t="str">
        <f>IF(O7&gt;=40,"A+",IF(O7&gt;=35,"A",IF(O7&gt;=30,"B",IF(O7&gt;=25,"C",IF(O7&gt;=20,"D",IF(O7&gt;=17,"E","F"))))))</f>
        <v>E</v>
      </c>
      <c r="Q7" s="32">
        <v>56</v>
      </c>
      <c r="R7" s="32" t="str">
        <f>IF(Q7&gt;=60,"A+",IF(Q7&gt;=53,"A",IF(Q7&gt;=45,"B",IF(Q7&gt;=38,"C",IF(Q7&gt;=30,"D",IF(Q7&gt;=25,"E","F"))))))</f>
        <v>A</v>
      </c>
      <c r="S7" s="34">
        <v>41</v>
      </c>
      <c r="T7" s="32" t="str">
        <f>IF(S7&gt;=40,"A+",IF(S7&gt;=35,"A",IF(S7&gt;=30,"B",IF(S7&gt;=25,"C",IF(S7&gt;=20,"D",IF(S7&gt;=17,"E","F"))))))</f>
        <v>A+</v>
      </c>
      <c r="U7" s="79">
        <f>(C7+Q7+G7+I7+K7+M7+S7+E7+O7)</f>
        <v>354</v>
      </c>
      <c r="V7" s="80">
        <f t="shared" ref="V7:V21" si="0">((U7/550)*100)</f>
        <v>64.3636363636364</v>
      </c>
      <c r="W7" s="81" t="str">
        <f>IF(V7&gt;=80,"A+",IF(V7&gt;=70,"A",IF(V7&gt;=60,"B",IF(V7&gt;=50,"C",IF(V7&gt;=40,"D",IF(V7&gt;=33,"E","F"))))))</f>
        <v>B</v>
      </c>
      <c r="X7" s="80"/>
      <c r="Y7" s="33" t="s">
        <v>20</v>
      </c>
    </row>
    <row r="8" ht="16.5" spans="1:25">
      <c r="A8" s="32">
        <v>9805713</v>
      </c>
      <c r="B8" s="33" t="s">
        <v>21</v>
      </c>
      <c r="C8" s="33">
        <v>58</v>
      </c>
      <c r="D8" s="32" t="str">
        <f t="shared" ref="D8:D43" si="1">IF(C8&gt;=60,"A+",IF(C8&gt;=53,"A",IF(C8&gt;=45,"B",IF(C8&gt;=38,"C",IF(C8&gt;=30,"D",IF(C8&gt;=25,"E","F"))))))</f>
        <v>A</v>
      </c>
      <c r="E8" s="33">
        <v>46</v>
      </c>
      <c r="F8" s="32" t="str">
        <f t="shared" ref="F8:F43" si="2">IF(E8&gt;=60,"A+",IF(E8&gt;=53,"A",IF(E8&gt;=45,"B",IF(E8&gt;=38,"C",IF(E8&gt;=30,"D",IF(E8&gt;=25,"E","F"))))))</f>
        <v>B</v>
      </c>
      <c r="G8" s="34">
        <v>40</v>
      </c>
      <c r="H8" s="32" t="str">
        <f t="shared" ref="H8:H43" si="3">IF(G8&gt;=60,"A+",IF(G8&gt;=53,"A",IF(G8&gt;=45,"B",IF(G8&gt;=38,"C",IF(G8&gt;=30,"D",IF(G8&gt;=25,"E","F"))))))</f>
        <v>C</v>
      </c>
      <c r="I8" s="34"/>
      <c r="J8" s="34"/>
      <c r="K8" s="34">
        <v>53</v>
      </c>
      <c r="L8" s="32" t="str">
        <f t="shared" ref="L8:L41" si="4">IF(K8&gt;=60,"A+",IF(K8&gt;=53,"A",IF(K8&gt;=45,"B",IF(K8&gt;=38,"C",IF(K8&gt;=30,"D",IF(K8&gt;=25,"E","F"))))))</f>
        <v>A</v>
      </c>
      <c r="M8" s="34">
        <v>44</v>
      </c>
      <c r="N8" s="32" t="str">
        <f t="shared" ref="N8:N43" si="5">IF(M8&gt;=60,"A+",IF(M8&gt;=53,"A",IF(M8&gt;=45,"B",IF(M8&gt;=38,"C",IF(M8&gt;=30,"D",IF(M8&gt;=25,"E","F"))))))</f>
        <v>C</v>
      </c>
      <c r="O8" s="61">
        <v>16</v>
      </c>
      <c r="P8" s="62" t="str">
        <f t="shared" ref="P8:P43" si="6">IF(O8&gt;=40,"A+",IF(O8&gt;=35,"A",IF(O8&gt;=30,"B",IF(O8&gt;=25,"C",IF(O8&gt;=20,"D",IF(O8&gt;=17,"E","F"))))))</f>
        <v>F</v>
      </c>
      <c r="Q8" s="32">
        <v>58</v>
      </c>
      <c r="R8" s="32" t="str">
        <f t="shared" ref="R8:R43" si="7">IF(Q8&gt;=60,"A+",IF(Q8&gt;=53,"A",IF(Q8&gt;=45,"B",IF(Q8&gt;=38,"C",IF(Q8&gt;=30,"D",IF(Q8&gt;=25,"E","F"))))))</f>
        <v>A</v>
      </c>
      <c r="S8" s="34">
        <v>40</v>
      </c>
      <c r="T8" s="32" t="str">
        <f t="shared" ref="T8:T43" si="8">IF(S8&gt;=40,"A+",IF(S8&gt;=35,"A",IF(S8&gt;=30,"B",IF(S8&gt;=25,"C",IF(S8&gt;=20,"D",IF(S8&gt;=17,"E","F"))))))</f>
        <v>A+</v>
      </c>
      <c r="U8" s="79" t="s">
        <v>22</v>
      </c>
      <c r="V8" s="80" t="s">
        <v>22</v>
      </c>
      <c r="W8" s="81" t="s">
        <v>23</v>
      </c>
      <c r="X8" s="80"/>
      <c r="Y8" s="35" t="s">
        <v>24</v>
      </c>
    </row>
    <row r="9" ht="16.5" spans="1:25">
      <c r="A9" s="32">
        <v>9805714</v>
      </c>
      <c r="B9" s="33" t="s">
        <v>25</v>
      </c>
      <c r="C9" s="33">
        <v>58</v>
      </c>
      <c r="D9" s="32" t="str">
        <f t="shared" si="1"/>
        <v>A</v>
      </c>
      <c r="E9" s="33">
        <v>56</v>
      </c>
      <c r="F9" s="32" t="str">
        <f t="shared" si="2"/>
        <v>A</v>
      </c>
      <c r="G9" s="34">
        <v>62</v>
      </c>
      <c r="H9" s="32" t="str">
        <f t="shared" si="3"/>
        <v>A+</v>
      </c>
      <c r="I9" s="34"/>
      <c r="J9" s="34"/>
      <c r="K9" s="34">
        <v>44</v>
      </c>
      <c r="L9" s="32" t="str">
        <f t="shared" si="4"/>
        <v>C</v>
      </c>
      <c r="M9" s="34">
        <v>46</v>
      </c>
      <c r="N9" s="32" t="str">
        <f t="shared" si="5"/>
        <v>B</v>
      </c>
      <c r="O9" s="34">
        <v>18</v>
      </c>
      <c r="P9" s="32" t="str">
        <f t="shared" si="6"/>
        <v>E</v>
      </c>
      <c r="Q9" s="32">
        <v>50</v>
      </c>
      <c r="R9" s="32" t="str">
        <f t="shared" si="7"/>
        <v>B</v>
      </c>
      <c r="S9" s="34">
        <v>42</v>
      </c>
      <c r="T9" s="32" t="str">
        <f t="shared" si="8"/>
        <v>A+</v>
      </c>
      <c r="U9" s="79">
        <f>(C9+Q9+G9+I9+K9+M9+S9+E9+O9)</f>
        <v>376</v>
      </c>
      <c r="V9" s="80">
        <f t="shared" si="0"/>
        <v>68.3636363636364</v>
      </c>
      <c r="W9" s="81" t="str">
        <f t="shared" ref="W8:W43" si="9">IF(V9&gt;=80,"A+",IF(V9&gt;=70,"A",IF(V9&gt;=60,"B",IF(V9&gt;=50,"C",IF(V9&gt;=40,"D",IF(V9&gt;=33,"E","F"))))))</f>
        <v>B</v>
      </c>
      <c r="X9" s="80"/>
      <c r="Y9" s="33" t="s">
        <v>20</v>
      </c>
    </row>
    <row r="10" s="23" customFormat="1" ht="16.5" spans="1:25">
      <c r="A10" s="32">
        <v>9805715</v>
      </c>
      <c r="B10" s="35" t="s">
        <v>26</v>
      </c>
      <c r="C10" s="35" t="s">
        <v>27</v>
      </c>
      <c r="D10" s="32" t="s">
        <v>22</v>
      </c>
      <c r="E10" s="35" t="s">
        <v>27</v>
      </c>
      <c r="F10" s="32" t="s">
        <v>22</v>
      </c>
      <c r="G10" s="36" t="s">
        <v>27</v>
      </c>
      <c r="H10" s="32" t="s">
        <v>22</v>
      </c>
      <c r="I10" s="34" t="s">
        <v>22</v>
      </c>
      <c r="J10" s="32" t="s">
        <v>22</v>
      </c>
      <c r="K10" s="36"/>
      <c r="L10" s="32"/>
      <c r="M10" s="36" t="s">
        <v>27</v>
      </c>
      <c r="N10" s="32" t="s">
        <v>22</v>
      </c>
      <c r="O10" s="36" t="s">
        <v>27</v>
      </c>
      <c r="P10" s="32" t="s">
        <v>22</v>
      </c>
      <c r="Q10" s="82" t="s">
        <v>27</v>
      </c>
      <c r="R10" s="32" t="s">
        <v>22</v>
      </c>
      <c r="S10" s="36" t="s">
        <v>27</v>
      </c>
      <c r="T10" s="32" t="s">
        <v>22</v>
      </c>
      <c r="U10" s="79" t="s">
        <v>22</v>
      </c>
      <c r="V10" s="83" t="s">
        <v>22</v>
      </c>
      <c r="W10" s="81" t="s">
        <v>22</v>
      </c>
      <c r="X10" s="83"/>
      <c r="Y10" s="35" t="s">
        <v>22</v>
      </c>
    </row>
    <row r="11" ht="16.5" spans="1:25">
      <c r="A11" s="32">
        <v>9805716</v>
      </c>
      <c r="B11" s="33" t="s">
        <v>28</v>
      </c>
      <c r="C11" s="33">
        <v>56</v>
      </c>
      <c r="D11" s="32" t="str">
        <f t="shared" si="1"/>
        <v>A</v>
      </c>
      <c r="E11" s="33">
        <v>61</v>
      </c>
      <c r="F11" s="32" t="str">
        <f t="shared" si="2"/>
        <v>A+</v>
      </c>
      <c r="G11" s="34">
        <v>61</v>
      </c>
      <c r="H11" s="32" t="str">
        <f t="shared" si="3"/>
        <v>A+</v>
      </c>
      <c r="I11" s="34">
        <v>65</v>
      </c>
      <c r="J11" s="32" t="str">
        <f>IF(I11&gt;=60,"A+",IF(I11&gt;=53,"A",IF(I11&gt;=45,"B",IF(I11&gt;=38,"C",IF(I11&gt;=30,"D",IF(I11&gt;=25,"E","F"))))))</f>
        <v>A+</v>
      </c>
      <c r="K11" s="34"/>
      <c r="L11" s="32"/>
      <c r="M11" s="34">
        <v>52</v>
      </c>
      <c r="N11" s="32" t="str">
        <f t="shared" si="5"/>
        <v>B</v>
      </c>
      <c r="O11" s="34">
        <v>23</v>
      </c>
      <c r="P11" s="32" t="str">
        <f t="shared" si="6"/>
        <v>D</v>
      </c>
      <c r="Q11" s="32">
        <v>52</v>
      </c>
      <c r="R11" s="32" t="str">
        <f t="shared" si="7"/>
        <v>B</v>
      </c>
      <c r="S11" s="34">
        <v>40</v>
      </c>
      <c r="T11" s="32" t="str">
        <f t="shared" si="8"/>
        <v>A+</v>
      </c>
      <c r="U11" s="79">
        <f t="shared" ref="U11:U43" si="10">(C11+Q11+G11+I11+K11+M11+S11+E11+O11)</f>
        <v>410</v>
      </c>
      <c r="V11" s="80">
        <f t="shared" si="0"/>
        <v>74.5454545454545</v>
      </c>
      <c r="W11" s="81" t="str">
        <f t="shared" si="9"/>
        <v>A</v>
      </c>
      <c r="X11" s="80"/>
      <c r="Y11" s="33" t="s">
        <v>20</v>
      </c>
    </row>
    <row r="12" s="24" customFormat="1" ht="16.5" spans="1:25">
      <c r="A12" s="37">
        <v>9805717</v>
      </c>
      <c r="B12" s="38" t="s">
        <v>29</v>
      </c>
      <c r="C12" s="38">
        <v>55</v>
      </c>
      <c r="D12" s="37" t="str">
        <f t="shared" si="1"/>
        <v>A</v>
      </c>
      <c r="E12" s="38">
        <v>54</v>
      </c>
      <c r="F12" s="37" t="str">
        <f t="shared" si="2"/>
        <v>A</v>
      </c>
      <c r="G12" s="37">
        <v>61</v>
      </c>
      <c r="H12" s="37" t="str">
        <f t="shared" si="3"/>
        <v>A+</v>
      </c>
      <c r="I12" s="37"/>
      <c r="J12" s="37"/>
      <c r="K12" s="37">
        <v>48</v>
      </c>
      <c r="L12" s="37" t="str">
        <f t="shared" si="4"/>
        <v>B</v>
      </c>
      <c r="M12" s="37">
        <v>70</v>
      </c>
      <c r="N12" s="37" t="str">
        <f t="shared" si="5"/>
        <v>A+</v>
      </c>
      <c r="O12" s="37">
        <v>34</v>
      </c>
      <c r="P12" s="37" t="str">
        <f t="shared" si="6"/>
        <v>B</v>
      </c>
      <c r="Q12" s="37">
        <v>56</v>
      </c>
      <c r="R12" s="37" t="str">
        <f t="shared" si="7"/>
        <v>A</v>
      </c>
      <c r="S12" s="37">
        <v>45</v>
      </c>
      <c r="T12" s="37" t="str">
        <f t="shared" si="8"/>
        <v>A+</v>
      </c>
      <c r="U12" s="84">
        <f t="shared" si="10"/>
        <v>423</v>
      </c>
      <c r="V12" s="84">
        <f t="shared" si="0"/>
        <v>76.9090909090909</v>
      </c>
      <c r="W12" s="85" t="str">
        <f t="shared" si="9"/>
        <v>A</v>
      </c>
      <c r="X12" s="84" t="s">
        <v>30</v>
      </c>
      <c r="Y12" s="39" t="s">
        <v>20</v>
      </c>
    </row>
    <row r="13" ht="16.5" spans="1:25">
      <c r="A13" s="32">
        <v>9805718</v>
      </c>
      <c r="B13" s="33" t="s">
        <v>31</v>
      </c>
      <c r="C13" s="33">
        <v>37</v>
      </c>
      <c r="D13" s="32" t="str">
        <f t="shared" si="1"/>
        <v>D</v>
      </c>
      <c r="E13" s="33">
        <v>45</v>
      </c>
      <c r="F13" s="32" t="str">
        <f t="shared" si="2"/>
        <v>B</v>
      </c>
      <c r="G13" s="34">
        <v>53</v>
      </c>
      <c r="H13" s="32" t="str">
        <f t="shared" si="3"/>
        <v>A</v>
      </c>
      <c r="I13" s="34"/>
      <c r="J13" s="32"/>
      <c r="K13" s="34">
        <v>42</v>
      </c>
      <c r="L13" s="32" t="str">
        <f t="shared" si="4"/>
        <v>C</v>
      </c>
      <c r="M13" s="34">
        <v>37</v>
      </c>
      <c r="N13" s="32" t="str">
        <f t="shared" si="5"/>
        <v>D</v>
      </c>
      <c r="O13" s="34">
        <v>22</v>
      </c>
      <c r="P13" s="32" t="str">
        <f t="shared" si="6"/>
        <v>D</v>
      </c>
      <c r="Q13" s="32">
        <v>59</v>
      </c>
      <c r="R13" s="32" t="str">
        <f t="shared" si="7"/>
        <v>A</v>
      </c>
      <c r="S13" s="34">
        <v>40</v>
      </c>
      <c r="T13" s="32" t="str">
        <f t="shared" si="8"/>
        <v>A+</v>
      </c>
      <c r="U13" s="79">
        <f t="shared" si="10"/>
        <v>335</v>
      </c>
      <c r="V13" s="80">
        <f t="shared" si="0"/>
        <v>60.9090909090909</v>
      </c>
      <c r="W13" s="81" t="str">
        <f t="shared" si="9"/>
        <v>B</v>
      </c>
      <c r="X13" s="80"/>
      <c r="Y13" s="33" t="s">
        <v>20</v>
      </c>
    </row>
    <row r="14" ht="16.5" spans="1:25">
      <c r="A14" s="32">
        <v>9805719</v>
      </c>
      <c r="B14" s="33" t="s">
        <v>32</v>
      </c>
      <c r="C14" s="33">
        <v>33</v>
      </c>
      <c r="D14" s="32" t="str">
        <f t="shared" si="1"/>
        <v>D</v>
      </c>
      <c r="E14" s="33">
        <v>41</v>
      </c>
      <c r="F14" s="32" t="str">
        <f t="shared" si="2"/>
        <v>C</v>
      </c>
      <c r="G14" s="34">
        <v>49</v>
      </c>
      <c r="H14" s="32" t="str">
        <f t="shared" si="3"/>
        <v>B</v>
      </c>
      <c r="I14" s="34"/>
      <c r="J14" s="32"/>
      <c r="K14" s="62">
        <v>28</v>
      </c>
      <c r="L14" s="62" t="s">
        <v>23</v>
      </c>
      <c r="M14" s="34">
        <v>40</v>
      </c>
      <c r="N14" s="32" t="str">
        <f t="shared" si="5"/>
        <v>C</v>
      </c>
      <c r="O14" s="34">
        <v>17</v>
      </c>
      <c r="P14" s="32" t="str">
        <f t="shared" si="6"/>
        <v>E</v>
      </c>
      <c r="Q14" s="32">
        <v>51</v>
      </c>
      <c r="R14" s="32" t="str">
        <f t="shared" si="7"/>
        <v>B</v>
      </c>
      <c r="S14" s="34">
        <v>36</v>
      </c>
      <c r="T14" s="32" t="str">
        <f t="shared" si="8"/>
        <v>A</v>
      </c>
      <c r="U14" s="79" t="s">
        <v>22</v>
      </c>
      <c r="V14" s="80" t="s">
        <v>22</v>
      </c>
      <c r="W14" s="81" t="s">
        <v>23</v>
      </c>
      <c r="X14" s="80"/>
      <c r="Y14" s="35" t="s">
        <v>24</v>
      </c>
    </row>
    <row r="15" ht="16.5" spans="1:25">
      <c r="A15" s="32">
        <v>9805720</v>
      </c>
      <c r="B15" s="33" t="s">
        <v>33</v>
      </c>
      <c r="C15" s="33">
        <v>58</v>
      </c>
      <c r="D15" s="32" t="str">
        <f t="shared" si="1"/>
        <v>A</v>
      </c>
      <c r="E15" s="33">
        <v>57</v>
      </c>
      <c r="F15" s="32" t="str">
        <f t="shared" si="2"/>
        <v>A</v>
      </c>
      <c r="G15" s="34">
        <v>40</v>
      </c>
      <c r="H15" s="32" t="str">
        <f t="shared" si="3"/>
        <v>C</v>
      </c>
      <c r="I15" s="34"/>
      <c r="J15" s="32"/>
      <c r="K15" s="34">
        <v>62</v>
      </c>
      <c r="L15" s="32" t="str">
        <f t="shared" si="4"/>
        <v>A+</v>
      </c>
      <c r="M15" s="34">
        <v>62</v>
      </c>
      <c r="N15" s="32" t="str">
        <f t="shared" si="5"/>
        <v>A+</v>
      </c>
      <c r="O15" s="34">
        <v>31</v>
      </c>
      <c r="P15" s="32" t="str">
        <f t="shared" si="6"/>
        <v>B</v>
      </c>
      <c r="Q15" s="32">
        <v>59</v>
      </c>
      <c r="R15" s="32" t="str">
        <f t="shared" si="7"/>
        <v>A</v>
      </c>
      <c r="S15" s="34">
        <v>44</v>
      </c>
      <c r="T15" s="32" t="str">
        <f t="shared" si="8"/>
        <v>A+</v>
      </c>
      <c r="U15" s="79">
        <f t="shared" si="10"/>
        <v>413</v>
      </c>
      <c r="V15" s="80">
        <f t="shared" si="0"/>
        <v>75.0909090909091</v>
      </c>
      <c r="W15" s="81" t="str">
        <f t="shared" si="9"/>
        <v>A</v>
      </c>
      <c r="X15" s="80"/>
      <c r="Y15" s="33" t="s">
        <v>20</v>
      </c>
    </row>
    <row r="16" ht="16.5" spans="1:25">
      <c r="A16" s="32">
        <v>9805721</v>
      </c>
      <c r="B16" s="33" t="s">
        <v>34</v>
      </c>
      <c r="C16" s="33">
        <v>47</v>
      </c>
      <c r="D16" s="32" t="str">
        <f t="shared" si="1"/>
        <v>B</v>
      </c>
      <c r="E16" s="33">
        <v>47</v>
      </c>
      <c r="F16" s="32" t="str">
        <f t="shared" si="2"/>
        <v>B</v>
      </c>
      <c r="G16" s="34">
        <v>45</v>
      </c>
      <c r="H16" s="32" t="str">
        <f t="shared" si="3"/>
        <v>B</v>
      </c>
      <c r="I16" s="34">
        <v>62</v>
      </c>
      <c r="J16" s="32" t="str">
        <f t="shared" ref="J16:J43" si="11">IF(I16&gt;=60,"A+",IF(I16&gt;=53,"A",IF(I16&gt;=45,"B",IF(I16&gt;=38,"C",IF(I16&gt;=30,"D",IF(I16&gt;=25,"E","F"))))))</f>
        <v>A+</v>
      </c>
      <c r="K16" s="34"/>
      <c r="L16" s="32"/>
      <c r="M16" s="34">
        <v>51</v>
      </c>
      <c r="N16" s="32" t="str">
        <f t="shared" si="5"/>
        <v>B</v>
      </c>
      <c r="O16" s="34">
        <v>22</v>
      </c>
      <c r="P16" s="32" t="str">
        <f t="shared" si="6"/>
        <v>D</v>
      </c>
      <c r="Q16" s="32">
        <v>53</v>
      </c>
      <c r="R16" s="32" t="str">
        <f t="shared" si="7"/>
        <v>A</v>
      </c>
      <c r="S16" s="34">
        <v>45</v>
      </c>
      <c r="T16" s="32" t="str">
        <f t="shared" si="8"/>
        <v>A+</v>
      </c>
      <c r="U16" s="79">
        <f t="shared" si="10"/>
        <v>372</v>
      </c>
      <c r="V16" s="80">
        <f t="shared" si="0"/>
        <v>67.6363636363636</v>
      </c>
      <c r="W16" s="81" t="str">
        <f t="shared" si="9"/>
        <v>B</v>
      </c>
      <c r="X16" s="80"/>
      <c r="Y16" s="33" t="s">
        <v>20</v>
      </c>
    </row>
    <row r="17" ht="16.5" spans="1:25">
      <c r="A17" s="32">
        <v>9805722</v>
      </c>
      <c r="B17" s="33" t="s">
        <v>35</v>
      </c>
      <c r="C17" s="33">
        <v>56</v>
      </c>
      <c r="D17" s="32" t="str">
        <f t="shared" si="1"/>
        <v>A</v>
      </c>
      <c r="E17" s="33">
        <v>51</v>
      </c>
      <c r="F17" s="32" t="str">
        <f t="shared" si="2"/>
        <v>B</v>
      </c>
      <c r="G17" s="34">
        <v>40</v>
      </c>
      <c r="H17" s="32" t="str">
        <f t="shared" si="3"/>
        <v>C</v>
      </c>
      <c r="I17" s="34">
        <v>61</v>
      </c>
      <c r="J17" s="32" t="str">
        <f t="shared" si="11"/>
        <v>A+</v>
      </c>
      <c r="K17" s="34"/>
      <c r="L17" s="32"/>
      <c r="M17" s="34">
        <v>59</v>
      </c>
      <c r="N17" s="32" t="str">
        <f t="shared" si="5"/>
        <v>A</v>
      </c>
      <c r="O17" s="34">
        <v>22</v>
      </c>
      <c r="P17" s="32" t="str">
        <f t="shared" si="6"/>
        <v>D</v>
      </c>
      <c r="Q17" s="32">
        <v>53</v>
      </c>
      <c r="R17" s="32" t="str">
        <f t="shared" si="7"/>
        <v>A</v>
      </c>
      <c r="S17" s="34">
        <v>43</v>
      </c>
      <c r="T17" s="32" t="str">
        <f t="shared" si="8"/>
        <v>A+</v>
      </c>
      <c r="U17" s="79">
        <f t="shared" si="10"/>
        <v>385</v>
      </c>
      <c r="V17" s="80">
        <f t="shared" si="0"/>
        <v>70</v>
      </c>
      <c r="W17" s="81" t="str">
        <f t="shared" si="9"/>
        <v>A</v>
      </c>
      <c r="X17" s="80"/>
      <c r="Y17" s="33" t="s">
        <v>20</v>
      </c>
    </row>
    <row r="18" ht="16.5" spans="1:25">
      <c r="A18" s="32">
        <v>9805723</v>
      </c>
      <c r="B18" s="33" t="s">
        <v>36</v>
      </c>
      <c r="C18" s="33">
        <v>45</v>
      </c>
      <c r="D18" s="32" t="str">
        <f t="shared" si="1"/>
        <v>B</v>
      </c>
      <c r="E18" s="33">
        <v>54</v>
      </c>
      <c r="F18" s="32" t="str">
        <f t="shared" si="2"/>
        <v>A</v>
      </c>
      <c r="G18" s="34">
        <v>47</v>
      </c>
      <c r="H18" s="32" t="str">
        <f t="shared" si="3"/>
        <v>B</v>
      </c>
      <c r="I18" s="34">
        <v>64</v>
      </c>
      <c r="J18" s="32" t="str">
        <f t="shared" si="11"/>
        <v>A+</v>
      </c>
      <c r="K18" s="34"/>
      <c r="L18" s="32"/>
      <c r="M18" s="34">
        <v>45</v>
      </c>
      <c r="N18" s="32" t="str">
        <f t="shared" si="5"/>
        <v>B</v>
      </c>
      <c r="O18" s="34">
        <v>21</v>
      </c>
      <c r="P18" s="32" t="str">
        <f t="shared" si="6"/>
        <v>D</v>
      </c>
      <c r="Q18" s="32">
        <v>51</v>
      </c>
      <c r="R18" s="32" t="str">
        <f t="shared" si="7"/>
        <v>B</v>
      </c>
      <c r="S18" s="34">
        <v>44</v>
      </c>
      <c r="T18" s="32" t="str">
        <f t="shared" si="8"/>
        <v>A+</v>
      </c>
      <c r="U18" s="79">
        <f t="shared" si="10"/>
        <v>371</v>
      </c>
      <c r="V18" s="80">
        <f t="shared" si="0"/>
        <v>67.4545454545455</v>
      </c>
      <c r="W18" s="81" t="str">
        <f t="shared" si="9"/>
        <v>B</v>
      </c>
      <c r="X18" s="80"/>
      <c r="Y18" s="33" t="s">
        <v>20</v>
      </c>
    </row>
    <row r="19" ht="16.5" spans="1:25">
      <c r="A19" s="32">
        <v>9805724</v>
      </c>
      <c r="B19" s="33" t="s">
        <v>37</v>
      </c>
      <c r="C19" s="33">
        <v>60</v>
      </c>
      <c r="D19" s="32" t="str">
        <f t="shared" si="1"/>
        <v>A+</v>
      </c>
      <c r="E19" s="33">
        <v>54</v>
      </c>
      <c r="F19" s="32" t="str">
        <f t="shared" si="2"/>
        <v>A</v>
      </c>
      <c r="G19" s="34">
        <v>67</v>
      </c>
      <c r="H19" s="32" t="str">
        <f t="shared" si="3"/>
        <v>A+</v>
      </c>
      <c r="I19" s="34">
        <v>60</v>
      </c>
      <c r="J19" s="32" t="str">
        <f t="shared" si="11"/>
        <v>A+</v>
      </c>
      <c r="K19" s="34"/>
      <c r="L19" s="32"/>
      <c r="M19" s="34">
        <v>53</v>
      </c>
      <c r="N19" s="32" t="str">
        <f t="shared" si="5"/>
        <v>A</v>
      </c>
      <c r="O19" s="34">
        <v>22</v>
      </c>
      <c r="P19" s="32" t="str">
        <f t="shared" si="6"/>
        <v>D</v>
      </c>
      <c r="Q19" s="32">
        <v>61</v>
      </c>
      <c r="R19" s="32" t="str">
        <f t="shared" si="7"/>
        <v>A+</v>
      </c>
      <c r="S19" s="34">
        <v>45</v>
      </c>
      <c r="T19" s="32" t="str">
        <f t="shared" si="8"/>
        <v>A+</v>
      </c>
      <c r="U19" s="79">
        <f t="shared" si="10"/>
        <v>422</v>
      </c>
      <c r="V19" s="80">
        <f t="shared" si="0"/>
        <v>76.7272727272727</v>
      </c>
      <c r="W19" s="81" t="str">
        <f t="shared" si="9"/>
        <v>A</v>
      </c>
      <c r="X19" s="80"/>
      <c r="Y19" s="33" t="s">
        <v>20</v>
      </c>
    </row>
    <row r="20" ht="16.5" spans="1:25">
      <c r="A20" s="32">
        <v>9805725</v>
      </c>
      <c r="B20" s="33" t="s">
        <v>38</v>
      </c>
      <c r="C20" s="33">
        <v>57</v>
      </c>
      <c r="D20" s="32" t="str">
        <f t="shared" si="1"/>
        <v>A</v>
      </c>
      <c r="E20" s="33">
        <v>46</v>
      </c>
      <c r="F20" s="32" t="str">
        <f t="shared" si="2"/>
        <v>B</v>
      </c>
      <c r="G20" s="34">
        <v>53</v>
      </c>
      <c r="H20" s="32" t="str">
        <f t="shared" si="3"/>
        <v>A</v>
      </c>
      <c r="I20" s="34">
        <v>63</v>
      </c>
      <c r="J20" s="32" t="str">
        <f t="shared" si="11"/>
        <v>A+</v>
      </c>
      <c r="K20" s="34"/>
      <c r="L20" s="32"/>
      <c r="M20" s="34">
        <v>52</v>
      </c>
      <c r="N20" s="32" t="str">
        <f t="shared" si="5"/>
        <v>B</v>
      </c>
      <c r="O20" s="34">
        <v>19</v>
      </c>
      <c r="P20" s="32" t="str">
        <f t="shared" si="6"/>
        <v>E</v>
      </c>
      <c r="Q20" s="32">
        <v>52</v>
      </c>
      <c r="R20" s="32" t="str">
        <f t="shared" si="7"/>
        <v>B</v>
      </c>
      <c r="S20" s="34">
        <v>40</v>
      </c>
      <c r="T20" s="32" t="str">
        <f t="shared" si="8"/>
        <v>A+</v>
      </c>
      <c r="U20" s="79">
        <f t="shared" si="10"/>
        <v>382</v>
      </c>
      <c r="V20" s="80">
        <f t="shared" si="0"/>
        <v>69.4545454545455</v>
      </c>
      <c r="W20" s="81" t="str">
        <f t="shared" si="9"/>
        <v>B</v>
      </c>
      <c r="X20" s="80"/>
      <c r="Y20" s="33" t="s">
        <v>20</v>
      </c>
    </row>
    <row r="21" ht="16.5" spans="1:25">
      <c r="A21" s="32">
        <v>9805726</v>
      </c>
      <c r="B21" s="33" t="s">
        <v>39</v>
      </c>
      <c r="C21" s="33">
        <v>42</v>
      </c>
      <c r="D21" s="32" t="str">
        <f t="shared" si="1"/>
        <v>C</v>
      </c>
      <c r="E21" s="33">
        <v>47</v>
      </c>
      <c r="F21" s="32" t="str">
        <f t="shared" si="2"/>
        <v>B</v>
      </c>
      <c r="G21" s="34">
        <v>57</v>
      </c>
      <c r="H21" s="32" t="str">
        <f t="shared" si="3"/>
        <v>A</v>
      </c>
      <c r="I21" s="34">
        <v>52</v>
      </c>
      <c r="J21" s="32" t="str">
        <f t="shared" si="11"/>
        <v>B</v>
      </c>
      <c r="K21" s="34"/>
      <c r="L21" s="32"/>
      <c r="M21" s="34">
        <v>38</v>
      </c>
      <c r="N21" s="32" t="str">
        <f t="shared" si="5"/>
        <v>C</v>
      </c>
      <c r="O21" s="34">
        <v>22</v>
      </c>
      <c r="P21" s="32" t="str">
        <f t="shared" si="6"/>
        <v>D</v>
      </c>
      <c r="Q21" s="32">
        <v>46</v>
      </c>
      <c r="R21" s="32" t="str">
        <f t="shared" si="7"/>
        <v>B</v>
      </c>
      <c r="S21" s="34">
        <v>40</v>
      </c>
      <c r="T21" s="32" t="str">
        <f t="shared" si="8"/>
        <v>A+</v>
      </c>
      <c r="U21" s="79">
        <f t="shared" si="10"/>
        <v>344</v>
      </c>
      <c r="V21" s="80">
        <f t="shared" si="0"/>
        <v>62.5454545454545</v>
      </c>
      <c r="W21" s="81" t="str">
        <f t="shared" si="9"/>
        <v>B</v>
      </c>
      <c r="X21" s="80"/>
      <c r="Y21" s="33" t="s">
        <v>20</v>
      </c>
    </row>
    <row r="22" ht="16.5" spans="1:25">
      <c r="A22" s="32">
        <v>9805727</v>
      </c>
      <c r="B22" s="33" t="s">
        <v>40</v>
      </c>
      <c r="C22" s="33">
        <v>54</v>
      </c>
      <c r="D22" s="32" t="str">
        <f t="shared" si="1"/>
        <v>A</v>
      </c>
      <c r="E22" s="33">
        <v>52</v>
      </c>
      <c r="F22" s="32" t="str">
        <f t="shared" si="2"/>
        <v>B</v>
      </c>
      <c r="G22" s="34">
        <v>59</v>
      </c>
      <c r="H22" s="32" t="str">
        <f t="shared" si="3"/>
        <v>A</v>
      </c>
      <c r="I22" s="34">
        <v>62</v>
      </c>
      <c r="J22" s="32" t="str">
        <f t="shared" si="11"/>
        <v>A+</v>
      </c>
      <c r="K22" s="63"/>
      <c r="L22" s="32"/>
      <c r="M22" s="34">
        <v>42</v>
      </c>
      <c r="N22" s="32" t="str">
        <f t="shared" si="5"/>
        <v>C</v>
      </c>
      <c r="O22" s="62">
        <v>9</v>
      </c>
      <c r="P22" s="62" t="str">
        <f t="shared" si="6"/>
        <v>F</v>
      </c>
      <c r="Q22" s="32">
        <v>53</v>
      </c>
      <c r="R22" s="32" t="str">
        <f t="shared" si="7"/>
        <v>A</v>
      </c>
      <c r="S22" s="34">
        <v>40</v>
      </c>
      <c r="T22" s="32" t="str">
        <f t="shared" si="8"/>
        <v>A+</v>
      </c>
      <c r="U22" s="79" t="s">
        <v>22</v>
      </c>
      <c r="V22" s="80" t="s">
        <v>22</v>
      </c>
      <c r="W22" s="81" t="s">
        <v>23</v>
      </c>
      <c r="X22" s="80"/>
      <c r="Y22" s="35" t="s">
        <v>24</v>
      </c>
    </row>
    <row r="23" ht="16.5" spans="1:25">
      <c r="A23" s="32">
        <v>9805728</v>
      </c>
      <c r="B23" s="33" t="s">
        <v>41</v>
      </c>
      <c r="C23" s="33">
        <v>48</v>
      </c>
      <c r="D23" s="32" t="str">
        <f t="shared" si="1"/>
        <v>B</v>
      </c>
      <c r="E23" s="33">
        <v>52</v>
      </c>
      <c r="F23" s="32" t="str">
        <f t="shared" si="2"/>
        <v>B</v>
      </c>
      <c r="G23" s="34">
        <v>68</v>
      </c>
      <c r="H23" s="32" t="str">
        <f t="shared" si="3"/>
        <v>A+</v>
      </c>
      <c r="I23" s="34">
        <v>59</v>
      </c>
      <c r="J23" s="32" t="str">
        <f t="shared" si="11"/>
        <v>A</v>
      </c>
      <c r="K23" s="63"/>
      <c r="L23" s="32"/>
      <c r="M23" s="34">
        <v>33</v>
      </c>
      <c r="N23" s="32" t="str">
        <f t="shared" si="5"/>
        <v>D</v>
      </c>
      <c r="O23" s="62">
        <v>15</v>
      </c>
      <c r="P23" s="62" t="str">
        <f t="shared" si="6"/>
        <v>F</v>
      </c>
      <c r="Q23" s="32">
        <v>53</v>
      </c>
      <c r="R23" s="32" t="str">
        <f t="shared" si="7"/>
        <v>A</v>
      </c>
      <c r="S23" s="34">
        <v>43</v>
      </c>
      <c r="T23" s="32" t="str">
        <f t="shared" si="8"/>
        <v>A+</v>
      </c>
      <c r="U23" s="79" t="s">
        <v>22</v>
      </c>
      <c r="V23" s="80" t="s">
        <v>22</v>
      </c>
      <c r="W23" s="81" t="s">
        <v>23</v>
      </c>
      <c r="X23" s="80"/>
      <c r="Y23" s="35" t="s">
        <v>24</v>
      </c>
    </row>
    <row r="24" s="24" customFormat="1" ht="16.5" spans="1:25">
      <c r="A24" s="37">
        <v>9805729</v>
      </c>
      <c r="B24" s="38" t="s">
        <v>42</v>
      </c>
      <c r="C24" s="38">
        <v>56</v>
      </c>
      <c r="D24" s="37" t="str">
        <f t="shared" si="1"/>
        <v>A</v>
      </c>
      <c r="E24" s="38">
        <v>59</v>
      </c>
      <c r="F24" s="37" t="str">
        <f t="shared" si="2"/>
        <v>A</v>
      </c>
      <c r="G24" s="37">
        <v>45</v>
      </c>
      <c r="H24" s="37" t="str">
        <f t="shared" si="3"/>
        <v>B</v>
      </c>
      <c r="I24" s="37">
        <v>70</v>
      </c>
      <c r="J24" s="37" t="str">
        <f t="shared" si="11"/>
        <v>A+</v>
      </c>
      <c r="K24" s="64"/>
      <c r="L24" s="37"/>
      <c r="M24" s="37">
        <v>53</v>
      </c>
      <c r="N24" s="37" t="str">
        <f t="shared" si="5"/>
        <v>A</v>
      </c>
      <c r="O24" s="37">
        <v>34</v>
      </c>
      <c r="P24" s="37" t="str">
        <f t="shared" si="6"/>
        <v>B</v>
      </c>
      <c r="Q24" s="37">
        <v>62</v>
      </c>
      <c r="R24" s="37" t="str">
        <f t="shared" si="7"/>
        <v>A+</v>
      </c>
      <c r="S24" s="37">
        <v>45</v>
      </c>
      <c r="T24" s="37" t="str">
        <f t="shared" si="8"/>
        <v>A+</v>
      </c>
      <c r="U24" s="84">
        <f>(C24+Q24+G24+I24+K24+M24+S24+E24+O24)</f>
        <v>424</v>
      </c>
      <c r="V24" s="84">
        <f t="shared" ref="V24:V43" si="12">((U24/550)*100)</f>
        <v>77.0909090909091</v>
      </c>
      <c r="W24" s="85" t="str">
        <f t="shared" si="9"/>
        <v>A</v>
      </c>
      <c r="X24" s="84" t="s">
        <v>43</v>
      </c>
      <c r="Y24" s="39" t="s">
        <v>20</v>
      </c>
    </row>
    <row r="25" ht="16.5" spans="1:25">
      <c r="A25" s="32">
        <v>9805730</v>
      </c>
      <c r="B25" s="33" t="s">
        <v>44</v>
      </c>
      <c r="C25" s="33">
        <v>47</v>
      </c>
      <c r="D25" s="32" t="str">
        <f t="shared" si="1"/>
        <v>B</v>
      </c>
      <c r="E25" s="33">
        <v>49</v>
      </c>
      <c r="F25" s="32" t="str">
        <f t="shared" si="2"/>
        <v>B</v>
      </c>
      <c r="G25" s="34">
        <v>52</v>
      </c>
      <c r="H25" s="32" t="str">
        <f t="shared" si="3"/>
        <v>B</v>
      </c>
      <c r="I25" s="34">
        <v>55</v>
      </c>
      <c r="J25" s="32" t="str">
        <f t="shared" si="11"/>
        <v>A</v>
      </c>
      <c r="K25" s="63"/>
      <c r="L25" s="32"/>
      <c r="M25" s="34">
        <v>46</v>
      </c>
      <c r="N25" s="32" t="str">
        <f t="shared" si="5"/>
        <v>B</v>
      </c>
      <c r="O25" s="34">
        <v>18</v>
      </c>
      <c r="P25" s="32" t="str">
        <f t="shared" si="6"/>
        <v>E</v>
      </c>
      <c r="Q25" s="32">
        <v>48</v>
      </c>
      <c r="R25" s="32" t="str">
        <f t="shared" si="7"/>
        <v>B</v>
      </c>
      <c r="S25" s="34">
        <v>40</v>
      </c>
      <c r="T25" s="32" t="str">
        <f t="shared" si="8"/>
        <v>A+</v>
      </c>
      <c r="U25" s="79">
        <f t="shared" si="10"/>
        <v>355</v>
      </c>
      <c r="V25" s="80">
        <f t="shared" si="12"/>
        <v>64.5454545454545</v>
      </c>
      <c r="W25" s="81" t="str">
        <f t="shared" si="9"/>
        <v>B</v>
      </c>
      <c r="X25" s="80"/>
      <c r="Y25" s="33" t="s">
        <v>20</v>
      </c>
    </row>
    <row r="26" ht="16.5" spans="1:25">
      <c r="A26" s="32">
        <v>9805731</v>
      </c>
      <c r="B26" s="33" t="s">
        <v>45</v>
      </c>
      <c r="C26" s="33">
        <v>57</v>
      </c>
      <c r="D26" s="32" t="str">
        <f t="shared" si="1"/>
        <v>A</v>
      </c>
      <c r="E26" s="33">
        <v>56</v>
      </c>
      <c r="F26" s="32" t="str">
        <f t="shared" si="2"/>
        <v>A</v>
      </c>
      <c r="G26" s="34">
        <v>40</v>
      </c>
      <c r="H26" s="32" t="str">
        <f t="shared" si="3"/>
        <v>C</v>
      </c>
      <c r="I26" s="34">
        <v>73</v>
      </c>
      <c r="J26" s="32" t="str">
        <f t="shared" si="11"/>
        <v>A+</v>
      </c>
      <c r="K26" s="63"/>
      <c r="L26" s="32"/>
      <c r="M26" s="34">
        <v>57</v>
      </c>
      <c r="N26" s="32" t="str">
        <f t="shared" si="5"/>
        <v>A</v>
      </c>
      <c r="O26" s="34">
        <v>31</v>
      </c>
      <c r="P26" s="32" t="str">
        <f t="shared" si="6"/>
        <v>B</v>
      </c>
      <c r="Q26" s="32">
        <v>55</v>
      </c>
      <c r="R26" s="32" t="str">
        <f t="shared" si="7"/>
        <v>A</v>
      </c>
      <c r="S26" s="34">
        <v>44</v>
      </c>
      <c r="T26" s="32" t="str">
        <f t="shared" si="8"/>
        <v>A+</v>
      </c>
      <c r="U26" s="79">
        <f t="shared" si="10"/>
        <v>413</v>
      </c>
      <c r="V26" s="80">
        <f t="shared" si="12"/>
        <v>75.0909090909091</v>
      </c>
      <c r="W26" s="81" t="str">
        <f t="shared" si="9"/>
        <v>A</v>
      </c>
      <c r="X26" s="80"/>
      <c r="Y26" s="33" t="s">
        <v>20</v>
      </c>
    </row>
    <row r="27" s="23" customFormat="1" ht="16.5" spans="1:25">
      <c r="A27" s="32">
        <v>9805732</v>
      </c>
      <c r="B27" s="35" t="s">
        <v>46</v>
      </c>
      <c r="C27" s="35" t="s">
        <v>27</v>
      </c>
      <c r="D27" s="32" t="s">
        <v>22</v>
      </c>
      <c r="E27" s="35" t="s">
        <v>27</v>
      </c>
      <c r="F27" s="32" t="s">
        <v>22</v>
      </c>
      <c r="G27" s="36" t="s">
        <v>27</v>
      </c>
      <c r="H27" s="32" t="s">
        <v>22</v>
      </c>
      <c r="I27" s="36" t="s">
        <v>22</v>
      </c>
      <c r="J27" s="32" t="s">
        <v>22</v>
      </c>
      <c r="K27" s="65"/>
      <c r="L27" s="32"/>
      <c r="M27" s="36" t="s">
        <v>27</v>
      </c>
      <c r="N27" s="32" t="s">
        <v>22</v>
      </c>
      <c r="O27" s="36" t="s">
        <v>27</v>
      </c>
      <c r="P27" s="32" t="s">
        <v>22</v>
      </c>
      <c r="Q27" s="82" t="s">
        <v>27</v>
      </c>
      <c r="R27" s="32" t="s">
        <v>22</v>
      </c>
      <c r="S27" s="36" t="s">
        <v>27</v>
      </c>
      <c r="T27" s="32" t="s">
        <v>22</v>
      </c>
      <c r="U27" s="79" t="s">
        <v>22</v>
      </c>
      <c r="V27" s="83" t="s">
        <v>22</v>
      </c>
      <c r="W27" s="81" t="s">
        <v>22</v>
      </c>
      <c r="X27" s="83"/>
      <c r="Y27" s="35" t="s">
        <v>22</v>
      </c>
    </row>
    <row r="28" ht="16.5" spans="1:25">
      <c r="A28" s="32">
        <v>9805733</v>
      </c>
      <c r="B28" s="33" t="s">
        <v>47</v>
      </c>
      <c r="C28" s="33">
        <v>50</v>
      </c>
      <c r="D28" s="32" t="str">
        <f t="shared" si="1"/>
        <v>B</v>
      </c>
      <c r="E28" s="33">
        <v>56</v>
      </c>
      <c r="F28" s="32" t="str">
        <f t="shared" si="2"/>
        <v>A</v>
      </c>
      <c r="G28" s="34">
        <v>35</v>
      </c>
      <c r="H28" s="32" t="str">
        <f t="shared" si="3"/>
        <v>D</v>
      </c>
      <c r="I28" s="34">
        <v>53</v>
      </c>
      <c r="J28" s="32" t="str">
        <f t="shared" si="11"/>
        <v>A</v>
      </c>
      <c r="K28" s="63"/>
      <c r="L28" s="32"/>
      <c r="M28" s="34">
        <v>41</v>
      </c>
      <c r="N28" s="32" t="str">
        <f t="shared" si="5"/>
        <v>C</v>
      </c>
      <c r="O28" s="34">
        <v>23</v>
      </c>
      <c r="P28" s="32" t="str">
        <f t="shared" si="6"/>
        <v>D</v>
      </c>
      <c r="Q28" s="32">
        <v>52</v>
      </c>
      <c r="R28" s="32" t="str">
        <f t="shared" si="7"/>
        <v>B</v>
      </c>
      <c r="S28" s="34">
        <v>44</v>
      </c>
      <c r="T28" s="32" t="str">
        <f t="shared" si="8"/>
        <v>A+</v>
      </c>
      <c r="U28" s="79">
        <f t="shared" si="10"/>
        <v>354</v>
      </c>
      <c r="V28" s="80">
        <f t="shared" si="12"/>
        <v>64.3636363636364</v>
      </c>
      <c r="W28" s="81" t="str">
        <f t="shared" si="9"/>
        <v>B</v>
      </c>
      <c r="X28" s="80"/>
      <c r="Y28" s="33" t="s">
        <v>20</v>
      </c>
    </row>
    <row r="29" ht="16.5" spans="1:25">
      <c r="A29" s="32">
        <v>9805734</v>
      </c>
      <c r="B29" s="33" t="s">
        <v>48</v>
      </c>
      <c r="C29" s="33">
        <v>54</v>
      </c>
      <c r="D29" s="32" t="str">
        <f t="shared" si="1"/>
        <v>A</v>
      </c>
      <c r="E29" s="33">
        <v>58</v>
      </c>
      <c r="F29" s="32" t="str">
        <f t="shared" si="2"/>
        <v>A</v>
      </c>
      <c r="G29" s="34">
        <v>52</v>
      </c>
      <c r="H29" s="32" t="str">
        <f t="shared" si="3"/>
        <v>B</v>
      </c>
      <c r="I29" s="34">
        <v>66</v>
      </c>
      <c r="J29" s="32" t="str">
        <f t="shared" si="11"/>
        <v>A+</v>
      </c>
      <c r="K29" s="63"/>
      <c r="L29" s="32"/>
      <c r="M29" s="34">
        <v>55</v>
      </c>
      <c r="N29" s="32" t="str">
        <f t="shared" si="5"/>
        <v>A</v>
      </c>
      <c r="O29" s="34">
        <v>25</v>
      </c>
      <c r="P29" s="32" t="str">
        <f t="shared" si="6"/>
        <v>C</v>
      </c>
      <c r="Q29" s="32">
        <v>59</v>
      </c>
      <c r="R29" s="32" t="str">
        <f t="shared" si="7"/>
        <v>A</v>
      </c>
      <c r="S29" s="34">
        <v>44</v>
      </c>
      <c r="T29" s="32" t="str">
        <f t="shared" si="8"/>
        <v>A+</v>
      </c>
      <c r="U29" s="79">
        <f t="shared" si="10"/>
        <v>413</v>
      </c>
      <c r="V29" s="80">
        <f t="shared" si="12"/>
        <v>75.0909090909091</v>
      </c>
      <c r="W29" s="81" t="str">
        <f t="shared" si="9"/>
        <v>A</v>
      </c>
      <c r="X29" s="80"/>
      <c r="Y29" s="33" t="s">
        <v>20</v>
      </c>
    </row>
    <row r="30" ht="16.5" spans="1:25">
      <c r="A30" s="32">
        <v>9805735</v>
      </c>
      <c r="B30" s="33" t="s">
        <v>49</v>
      </c>
      <c r="C30" s="33">
        <v>52</v>
      </c>
      <c r="D30" s="32" t="str">
        <f t="shared" si="1"/>
        <v>B</v>
      </c>
      <c r="E30" s="33">
        <v>42</v>
      </c>
      <c r="F30" s="32" t="str">
        <f t="shared" si="2"/>
        <v>C</v>
      </c>
      <c r="G30" s="34">
        <v>53</v>
      </c>
      <c r="H30" s="32" t="str">
        <f t="shared" si="3"/>
        <v>A</v>
      </c>
      <c r="I30" s="34">
        <v>54</v>
      </c>
      <c r="J30" s="32" t="str">
        <f t="shared" si="11"/>
        <v>A</v>
      </c>
      <c r="K30" s="63"/>
      <c r="L30" s="32"/>
      <c r="M30" s="34">
        <v>33</v>
      </c>
      <c r="N30" s="32" t="str">
        <f t="shared" si="5"/>
        <v>D</v>
      </c>
      <c r="O30" s="34">
        <v>20</v>
      </c>
      <c r="P30" s="32" t="str">
        <f t="shared" si="6"/>
        <v>D</v>
      </c>
      <c r="Q30" s="32">
        <v>56</v>
      </c>
      <c r="R30" s="32" t="str">
        <f t="shared" si="7"/>
        <v>A</v>
      </c>
      <c r="S30" s="34">
        <v>41</v>
      </c>
      <c r="T30" s="32" t="str">
        <f t="shared" si="8"/>
        <v>A+</v>
      </c>
      <c r="U30" s="79">
        <f t="shared" si="10"/>
        <v>351</v>
      </c>
      <c r="V30" s="80">
        <f t="shared" si="12"/>
        <v>63.8181818181818</v>
      </c>
      <c r="W30" s="81" t="str">
        <f t="shared" si="9"/>
        <v>B</v>
      </c>
      <c r="X30" s="80"/>
      <c r="Y30" s="33" t="s">
        <v>20</v>
      </c>
    </row>
    <row r="31" ht="16.5" spans="1:25">
      <c r="A31" s="32">
        <v>9805736</v>
      </c>
      <c r="B31" s="33" t="s">
        <v>50</v>
      </c>
      <c r="C31" s="33">
        <v>53</v>
      </c>
      <c r="D31" s="32" t="str">
        <f t="shared" si="1"/>
        <v>A</v>
      </c>
      <c r="E31" s="33">
        <v>56</v>
      </c>
      <c r="F31" s="32" t="str">
        <f t="shared" si="2"/>
        <v>A</v>
      </c>
      <c r="G31" s="34">
        <v>47</v>
      </c>
      <c r="H31" s="32" t="str">
        <f t="shared" si="3"/>
        <v>B</v>
      </c>
      <c r="I31" s="34">
        <v>60</v>
      </c>
      <c r="J31" s="32" t="str">
        <f t="shared" si="11"/>
        <v>A+</v>
      </c>
      <c r="K31" s="63"/>
      <c r="L31" s="32"/>
      <c r="M31" s="34">
        <v>42</v>
      </c>
      <c r="N31" s="32" t="str">
        <f t="shared" si="5"/>
        <v>C</v>
      </c>
      <c r="O31" s="62">
        <v>16</v>
      </c>
      <c r="P31" s="62" t="str">
        <f t="shared" si="6"/>
        <v>F</v>
      </c>
      <c r="Q31" s="32">
        <v>43</v>
      </c>
      <c r="R31" s="32" t="str">
        <f t="shared" si="7"/>
        <v>C</v>
      </c>
      <c r="S31" s="34">
        <v>40</v>
      </c>
      <c r="T31" s="32" t="str">
        <f t="shared" si="8"/>
        <v>A+</v>
      </c>
      <c r="U31" s="79" t="s">
        <v>22</v>
      </c>
      <c r="V31" s="80" t="s">
        <v>22</v>
      </c>
      <c r="W31" s="81" t="s">
        <v>23</v>
      </c>
      <c r="X31" s="80"/>
      <c r="Y31" s="35" t="s">
        <v>24</v>
      </c>
    </row>
    <row r="32" ht="16.5" spans="1:25">
      <c r="A32" s="32">
        <v>9805737</v>
      </c>
      <c r="B32" s="33" t="s">
        <v>51</v>
      </c>
      <c r="C32" s="33">
        <v>57</v>
      </c>
      <c r="D32" s="32" t="str">
        <f t="shared" si="1"/>
        <v>A</v>
      </c>
      <c r="E32" s="33">
        <v>52</v>
      </c>
      <c r="F32" s="32" t="str">
        <f t="shared" si="2"/>
        <v>B</v>
      </c>
      <c r="G32" s="34">
        <v>58</v>
      </c>
      <c r="H32" s="32" t="str">
        <f t="shared" si="3"/>
        <v>A</v>
      </c>
      <c r="I32" s="34"/>
      <c r="J32" s="32"/>
      <c r="K32" s="34">
        <v>56</v>
      </c>
      <c r="L32" s="32" t="str">
        <f t="shared" si="4"/>
        <v>A</v>
      </c>
      <c r="M32" s="34">
        <v>61</v>
      </c>
      <c r="N32" s="32" t="str">
        <f t="shared" si="5"/>
        <v>A+</v>
      </c>
      <c r="O32" s="34">
        <v>25</v>
      </c>
      <c r="P32" s="32" t="str">
        <f t="shared" si="6"/>
        <v>C</v>
      </c>
      <c r="Q32" s="32">
        <v>60</v>
      </c>
      <c r="R32" s="32" t="str">
        <f t="shared" si="7"/>
        <v>A+</v>
      </c>
      <c r="S32" s="34">
        <v>44</v>
      </c>
      <c r="T32" s="32" t="str">
        <f t="shared" si="8"/>
        <v>A+</v>
      </c>
      <c r="U32" s="79">
        <f t="shared" si="10"/>
        <v>413</v>
      </c>
      <c r="V32" s="80">
        <f t="shared" si="12"/>
        <v>75.0909090909091</v>
      </c>
      <c r="W32" s="81" t="str">
        <f t="shared" si="9"/>
        <v>A</v>
      </c>
      <c r="X32" s="80"/>
      <c r="Y32" s="33" t="s">
        <v>20</v>
      </c>
    </row>
    <row r="33" ht="16.5" spans="1:25">
      <c r="A33" s="32">
        <v>9805738</v>
      </c>
      <c r="B33" s="33" t="s">
        <v>52</v>
      </c>
      <c r="C33" s="33">
        <v>54</v>
      </c>
      <c r="D33" s="32" t="str">
        <f t="shared" si="1"/>
        <v>A</v>
      </c>
      <c r="E33" s="33">
        <v>55</v>
      </c>
      <c r="F33" s="32" t="str">
        <f t="shared" si="2"/>
        <v>A</v>
      </c>
      <c r="G33" s="34">
        <v>67</v>
      </c>
      <c r="H33" s="32" t="str">
        <f t="shared" si="3"/>
        <v>A+</v>
      </c>
      <c r="I33" s="34"/>
      <c r="J33" s="32"/>
      <c r="K33" s="34">
        <v>54</v>
      </c>
      <c r="L33" s="32" t="str">
        <f t="shared" si="4"/>
        <v>A</v>
      </c>
      <c r="M33" s="34">
        <v>56</v>
      </c>
      <c r="N33" s="32" t="str">
        <f t="shared" si="5"/>
        <v>A</v>
      </c>
      <c r="O33" s="34">
        <v>25</v>
      </c>
      <c r="P33" s="32" t="str">
        <f t="shared" si="6"/>
        <v>C</v>
      </c>
      <c r="Q33" s="32">
        <v>65</v>
      </c>
      <c r="R33" s="32" t="str">
        <f t="shared" si="7"/>
        <v>A+</v>
      </c>
      <c r="S33" s="34">
        <v>42</v>
      </c>
      <c r="T33" s="32" t="str">
        <f t="shared" si="8"/>
        <v>A+</v>
      </c>
      <c r="U33" s="79">
        <f t="shared" si="10"/>
        <v>418</v>
      </c>
      <c r="V33" s="80">
        <f t="shared" si="12"/>
        <v>76</v>
      </c>
      <c r="W33" s="81" t="str">
        <f t="shared" si="9"/>
        <v>A</v>
      </c>
      <c r="X33" s="80"/>
      <c r="Y33" s="33" t="s">
        <v>20</v>
      </c>
    </row>
    <row r="34" ht="16.5" spans="1:25">
      <c r="A34" s="32">
        <v>9805739</v>
      </c>
      <c r="B34" s="33" t="s">
        <v>53</v>
      </c>
      <c r="C34" s="33">
        <v>52</v>
      </c>
      <c r="D34" s="32" t="str">
        <f t="shared" si="1"/>
        <v>B</v>
      </c>
      <c r="E34" s="33">
        <v>40</v>
      </c>
      <c r="F34" s="32" t="str">
        <f t="shared" si="2"/>
        <v>C</v>
      </c>
      <c r="G34" s="34">
        <v>49</v>
      </c>
      <c r="H34" s="32" t="str">
        <f t="shared" si="3"/>
        <v>B</v>
      </c>
      <c r="I34" s="34"/>
      <c r="J34" s="32"/>
      <c r="K34" s="34">
        <v>45</v>
      </c>
      <c r="L34" s="32" t="str">
        <f t="shared" si="4"/>
        <v>B</v>
      </c>
      <c r="M34" s="34">
        <v>33</v>
      </c>
      <c r="N34" s="32" t="str">
        <f t="shared" si="5"/>
        <v>D</v>
      </c>
      <c r="O34" s="34">
        <v>17</v>
      </c>
      <c r="P34" s="32" t="str">
        <f t="shared" si="6"/>
        <v>E</v>
      </c>
      <c r="Q34" s="32">
        <v>57</v>
      </c>
      <c r="R34" s="32" t="str">
        <f t="shared" si="7"/>
        <v>A</v>
      </c>
      <c r="S34" s="34">
        <v>40</v>
      </c>
      <c r="T34" s="32" t="str">
        <f t="shared" si="8"/>
        <v>A+</v>
      </c>
      <c r="U34" s="79">
        <f t="shared" si="10"/>
        <v>333</v>
      </c>
      <c r="V34" s="80">
        <f t="shared" si="12"/>
        <v>60.5454545454545</v>
      </c>
      <c r="W34" s="81" t="str">
        <f t="shared" si="9"/>
        <v>B</v>
      </c>
      <c r="X34" s="80"/>
      <c r="Y34" s="33" t="s">
        <v>20</v>
      </c>
    </row>
    <row r="35" ht="16.5" spans="1:25">
      <c r="A35" s="32">
        <v>9805740</v>
      </c>
      <c r="B35" s="33" t="s">
        <v>54</v>
      </c>
      <c r="C35" s="33">
        <v>57</v>
      </c>
      <c r="D35" s="32" t="str">
        <f t="shared" si="1"/>
        <v>A</v>
      </c>
      <c r="E35" s="33">
        <v>40</v>
      </c>
      <c r="F35" s="32" t="str">
        <f t="shared" si="2"/>
        <v>C</v>
      </c>
      <c r="G35" s="33">
        <v>62</v>
      </c>
      <c r="H35" s="32" t="str">
        <f t="shared" si="3"/>
        <v>A+</v>
      </c>
      <c r="I35" s="33"/>
      <c r="J35" s="32"/>
      <c r="K35" s="34">
        <v>40</v>
      </c>
      <c r="L35" s="32" t="str">
        <f t="shared" si="4"/>
        <v>C</v>
      </c>
      <c r="M35" s="33">
        <v>36</v>
      </c>
      <c r="N35" s="32" t="str">
        <f t="shared" si="5"/>
        <v>D</v>
      </c>
      <c r="O35" s="33">
        <v>19</v>
      </c>
      <c r="P35" s="32" t="str">
        <f t="shared" si="6"/>
        <v>E</v>
      </c>
      <c r="Q35" s="33">
        <v>43</v>
      </c>
      <c r="R35" s="32" t="str">
        <f t="shared" si="7"/>
        <v>C</v>
      </c>
      <c r="S35" s="33">
        <v>42</v>
      </c>
      <c r="T35" s="32" t="str">
        <f t="shared" si="8"/>
        <v>A+</v>
      </c>
      <c r="U35" s="79">
        <f t="shared" si="10"/>
        <v>339</v>
      </c>
      <c r="V35" s="80">
        <f t="shared" si="12"/>
        <v>61.6363636363636</v>
      </c>
      <c r="W35" s="81" t="str">
        <f t="shared" si="9"/>
        <v>B</v>
      </c>
      <c r="X35" s="80"/>
      <c r="Y35" s="33" t="s">
        <v>20</v>
      </c>
    </row>
    <row r="36" ht="16.5" spans="1:25">
      <c r="A36" s="32">
        <v>9805741</v>
      </c>
      <c r="B36" s="33" t="s">
        <v>55</v>
      </c>
      <c r="C36" s="33">
        <v>57</v>
      </c>
      <c r="D36" s="32" t="str">
        <f t="shared" si="1"/>
        <v>A</v>
      </c>
      <c r="E36" s="33">
        <v>50</v>
      </c>
      <c r="F36" s="32" t="str">
        <f t="shared" si="2"/>
        <v>B</v>
      </c>
      <c r="G36" s="33">
        <v>41</v>
      </c>
      <c r="H36" s="32" t="str">
        <f t="shared" si="3"/>
        <v>C</v>
      </c>
      <c r="I36" s="33"/>
      <c r="J36" s="32"/>
      <c r="K36" s="34">
        <v>57</v>
      </c>
      <c r="L36" s="32" t="str">
        <f t="shared" si="4"/>
        <v>A</v>
      </c>
      <c r="M36" s="33">
        <v>36</v>
      </c>
      <c r="N36" s="32" t="str">
        <f t="shared" si="5"/>
        <v>D</v>
      </c>
      <c r="O36" s="33">
        <v>21</v>
      </c>
      <c r="P36" s="32" t="str">
        <f t="shared" si="6"/>
        <v>D</v>
      </c>
      <c r="Q36" s="33">
        <v>60</v>
      </c>
      <c r="R36" s="32" t="str">
        <f t="shared" si="7"/>
        <v>A+</v>
      </c>
      <c r="S36" s="33">
        <v>36</v>
      </c>
      <c r="T36" s="32" t="str">
        <f t="shared" si="8"/>
        <v>A</v>
      </c>
      <c r="U36" s="79">
        <f t="shared" si="10"/>
        <v>358</v>
      </c>
      <c r="V36" s="80">
        <f t="shared" si="12"/>
        <v>65.0909090909091</v>
      </c>
      <c r="W36" s="81" t="str">
        <f t="shared" si="9"/>
        <v>B</v>
      </c>
      <c r="X36" s="80"/>
      <c r="Y36" s="33" t="s">
        <v>20</v>
      </c>
    </row>
    <row r="37" s="24" customFormat="1" ht="16.5" spans="1:25">
      <c r="A37" s="37">
        <v>9805742</v>
      </c>
      <c r="B37" s="38" t="s">
        <v>56</v>
      </c>
      <c r="C37" s="38">
        <v>48</v>
      </c>
      <c r="D37" s="37" t="str">
        <f t="shared" si="1"/>
        <v>B</v>
      </c>
      <c r="E37" s="38">
        <v>62</v>
      </c>
      <c r="F37" s="37" t="str">
        <f t="shared" si="2"/>
        <v>A+</v>
      </c>
      <c r="G37" s="38">
        <v>62</v>
      </c>
      <c r="H37" s="37" t="str">
        <f t="shared" si="3"/>
        <v>A+</v>
      </c>
      <c r="I37" s="38"/>
      <c r="J37" s="37"/>
      <c r="K37" s="37">
        <v>56</v>
      </c>
      <c r="L37" s="37" t="str">
        <f t="shared" si="4"/>
        <v>A</v>
      </c>
      <c r="M37" s="38">
        <v>65</v>
      </c>
      <c r="N37" s="37" t="str">
        <f t="shared" si="5"/>
        <v>A+</v>
      </c>
      <c r="O37" s="38">
        <v>24</v>
      </c>
      <c r="P37" s="37" t="str">
        <f t="shared" si="6"/>
        <v>D</v>
      </c>
      <c r="Q37" s="38">
        <v>67</v>
      </c>
      <c r="R37" s="37" t="str">
        <f t="shared" si="7"/>
        <v>A+</v>
      </c>
      <c r="S37" s="38">
        <v>48</v>
      </c>
      <c r="T37" s="37" t="str">
        <f t="shared" si="8"/>
        <v>A+</v>
      </c>
      <c r="U37" s="84">
        <f t="shared" si="10"/>
        <v>432</v>
      </c>
      <c r="V37" s="84">
        <f t="shared" si="12"/>
        <v>78.5454545454545</v>
      </c>
      <c r="W37" s="85" t="str">
        <f t="shared" si="9"/>
        <v>A</v>
      </c>
      <c r="X37" s="84" t="s">
        <v>57</v>
      </c>
      <c r="Y37" s="39" t="s">
        <v>20</v>
      </c>
    </row>
    <row r="38" ht="16.5" spans="1:25">
      <c r="A38" s="32">
        <v>9805743</v>
      </c>
      <c r="B38" s="33" t="s">
        <v>58</v>
      </c>
      <c r="C38" s="33">
        <v>59</v>
      </c>
      <c r="D38" s="32" t="str">
        <f t="shared" si="1"/>
        <v>A</v>
      </c>
      <c r="E38" s="33">
        <v>57</v>
      </c>
      <c r="F38" s="32" t="str">
        <f t="shared" si="2"/>
        <v>A</v>
      </c>
      <c r="G38" s="33">
        <v>46</v>
      </c>
      <c r="H38" s="32" t="str">
        <f t="shared" si="3"/>
        <v>B</v>
      </c>
      <c r="I38" s="33"/>
      <c r="J38" s="32"/>
      <c r="K38" s="34">
        <v>49</v>
      </c>
      <c r="L38" s="32" t="str">
        <f t="shared" si="4"/>
        <v>B</v>
      </c>
      <c r="M38" s="33">
        <v>55</v>
      </c>
      <c r="N38" s="32" t="str">
        <f t="shared" si="5"/>
        <v>A</v>
      </c>
      <c r="O38" s="33">
        <v>30</v>
      </c>
      <c r="P38" s="32" t="str">
        <f t="shared" si="6"/>
        <v>B</v>
      </c>
      <c r="Q38" s="33">
        <v>63</v>
      </c>
      <c r="R38" s="32" t="str">
        <f t="shared" si="7"/>
        <v>A+</v>
      </c>
      <c r="S38" s="33">
        <v>45</v>
      </c>
      <c r="T38" s="32" t="str">
        <f t="shared" si="8"/>
        <v>A+</v>
      </c>
      <c r="U38" s="79">
        <f t="shared" si="10"/>
        <v>404</v>
      </c>
      <c r="V38" s="80">
        <f t="shared" si="12"/>
        <v>73.4545454545455</v>
      </c>
      <c r="W38" s="81" t="str">
        <f t="shared" si="9"/>
        <v>A</v>
      </c>
      <c r="X38" s="80"/>
      <c r="Y38" s="33" t="s">
        <v>20</v>
      </c>
    </row>
    <row r="39" ht="16.5" spans="1:25">
      <c r="A39" s="32">
        <v>9805744</v>
      </c>
      <c r="B39" s="33" t="s">
        <v>59</v>
      </c>
      <c r="C39" s="33">
        <v>48</v>
      </c>
      <c r="D39" s="32" t="str">
        <f t="shared" si="1"/>
        <v>B</v>
      </c>
      <c r="E39" s="33">
        <v>55</v>
      </c>
      <c r="F39" s="32" t="str">
        <f t="shared" si="2"/>
        <v>A</v>
      </c>
      <c r="G39" s="33">
        <v>38</v>
      </c>
      <c r="H39" s="32" t="str">
        <f t="shared" si="3"/>
        <v>C</v>
      </c>
      <c r="I39" s="33"/>
      <c r="J39" s="32"/>
      <c r="K39" s="34">
        <v>52</v>
      </c>
      <c r="L39" s="32" t="str">
        <f t="shared" si="4"/>
        <v>B</v>
      </c>
      <c r="M39" s="33">
        <v>50</v>
      </c>
      <c r="N39" s="32" t="str">
        <f t="shared" si="5"/>
        <v>B</v>
      </c>
      <c r="O39" s="33">
        <v>24</v>
      </c>
      <c r="P39" s="32" t="str">
        <f t="shared" si="6"/>
        <v>D</v>
      </c>
      <c r="Q39" s="33">
        <v>63</v>
      </c>
      <c r="R39" s="32" t="str">
        <f t="shared" si="7"/>
        <v>A+</v>
      </c>
      <c r="S39" s="33">
        <v>44</v>
      </c>
      <c r="T39" s="32" t="str">
        <f t="shared" si="8"/>
        <v>A+</v>
      </c>
      <c r="U39" s="79">
        <f t="shared" si="10"/>
        <v>374</v>
      </c>
      <c r="V39" s="80">
        <f t="shared" si="12"/>
        <v>68</v>
      </c>
      <c r="W39" s="81" t="str">
        <f t="shared" si="9"/>
        <v>B</v>
      </c>
      <c r="X39" s="80"/>
      <c r="Y39" s="33" t="s">
        <v>20</v>
      </c>
    </row>
    <row r="40" ht="16.5" spans="1:25">
      <c r="A40" s="32">
        <v>9805745</v>
      </c>
      <c r="B40" s="33" t="s">
        <v>60</v>
      </c>
      <c r="C40" s="33">
        <v>46</v>
      </c>
      <c r="D40" s="32" t="str">
        <f t="shared" si="1"/>
        <v>B</v>
      </c>
      <c r="E40" s="33">
        <v>49</v>
      </c>
      <c r="F40" s="32" t="str">
        <f t="shared" si="2"/>
        <v>B</v>
      </c>
      <c r="G40" s="33">
        <v>40</v>
      </c>
      <c r="H40" s="32" t="str">
        <f t="shared" si="3"/>
        <v>C</v>
      </c>
      <c r="I40" s="33"/>
      <c r="J40" s="32"/>
      <c r="K40" s="34">
        <v>50</v>
      </c>
      <c r="L40" s="32" t="str">
        <f t="shared" si="4"/>
        <v>B</v>
      </c>
      <c r="M40" s="33">
        <v>49</v>
      </c>
      <c r="N40" s="32" t="str">
        <f t="shared" si="5"/>
        <v>B</v>
      </c>
      <c r="O40" s="33">
        <v>21</v>
      </c>
      <c r="P40" s="32" t="str">
        <f t="shared" si="6"/>
        <v>D</v>
      </c>
      <c r="Q40" s="33">
        <v>50</v>
      </c>
      <c r="R40" s="32" t="str">
        <f t="shared" si="7"/>
        <v>B</v>
      </c>
      <c r="S40" s="33">
        <v>43</v>
      </c>
      <c r="T40" s="32" t="str">
        <f t="shared" si="8"/>
        <v>A+</v>
      </c>
      <c r="U40" s="79">
        <f t="shared" si="10"/>
        <v>348</v>
      </c>
      <c r="V40" s="80">
        <f t="shared" si="12"/>
        <v>63.2727272727273</v>
      </c>
      <c r="W40" s="81" t="str">
        <f t="shared" si="9"/>
        <v>B</v>
      </c>
      <c r="X40" s="80"/>
      <c r="Y40" s="33" t="s">
        <v>20</v>
      </c>
    </row>
    <row r="41" ht="16.5" spans="1:25">
      <c r="A41" s="32">
        <v>9805746</v>
      </c>
      <c r="B41" s="33" t="s">
        <v>61</v>
      </c>
      <c r="C41" s="33">
        <v>49</v>
      </c>
      <c r="D41" s="32" t="str">
        <f t="shared" si="1"/>
        <v>B</v>
      </c>
      <c r="E41" s="33">
        <v>44</v>
      </c>
      <c r="F41" s="32" t="str">
        <f t="shared" si="2"/>
        <v>C</v>
      </c>
      <c r="G41" s="33">
        <v>39</v>
      </c>
      <c r="H41" s="32" t="str">
        <f t="shared" si="3"/>
        <v>C</v>
      </c>
      <c r="I41" s="33"/>
      <c r="J41" s="32"/>
      <c r="K41" s="34">
        <v>57</v>
      </c>
      <c r="L41" s="32" t="str">
        <f t="shared" si="4"/>
        <v>A</v>
      </c>
      <c r="M41" s="33">
        <v>51</v>
      </c>
      <c r="N41" s="32" t="str">
        <f t="shared" si="5"/>
        <v>B</v>
      </c>
      <c r="O41" s="66">
        <v>15</v>
      </c>
      <c r="P41" s="62" t="str">
        <f t="shared" si="6"/>
        <v>F</v>
      </c>
      <c r="Q41" s="33">
        <v>52</v>
      </c>
      <c r="R41" s="32" t="str">
        <f t="shared" si="7"/>
        <v>B</v>
      </c>
      <c r="S41" s="33">
        <v>44</v>
      </c>
      <c r="T41" s="32" t="str">
        <f t="shared" si="8"/>
        <v>A+</v>
      </c>
      <c r="U41" s="79" t="s">
        <v>22</v>
      </c>
      <c r="V41" s="80" t="s">
        <v>22</v>
      </c>
      <c r="W41" s="81" t="s">
        <v>23</v>
      </c>
      <c r="X41" s="80"/>
      <c r="Y41" s="35" t="s">
        <v>24</v>
      </c>
    </row>
    <row r="42" ht="16.5" spans="1:25">
      <c r="A42" s="32">
        <v>9805747</v>
      </c>
      <c r="B42" s="33" t="s">
        <v>62</v>
      </c>
      <c r="C42" s="39">
        <v>45</v>
      </c>
      <c r="D42" s="32" t="str">
        <f t="shared" si="1"/>
        <v>B</v>
      </c>
      <c r="E42" s="33">
        <v>45</v>
      </c>
      <c r="F42" s="32" t="str">
        <f t="shared" si="2"/>
        <v>B</v>
      </c>
      <c r="G42" s="33">
        <v>60</v>
      </c>
      <c r="H42" s="32" t="str">
        <f t="shared" si="3"/>
        <v>A+</v>
      </c>
      <c r="I42" s="33">
        <v>69</v>
      </c>
      <c r="J42" s="32" t="str">
        <f t="shared" si="11"/>
        <v>A+</v>
      </c>
      <c r="K42" s="34"/>
      <c r="L42" s="32"/>
      <c r="M42" s="33">
        <v>47</v>
      </c>
      <c r="N42" s="32" t="str">
        <f t="shared" si="5"/>
        <v>B</v>
      </c>
      <c r="O42" s="33">
        <v>23</v>
      </c>
      <c r="P42" s="32" t="str">
        <f t="shared" si="6"/>
        <v>D</v>
      </c>
      <c r="Q42" s="33">
        <v>55</v>
      </c>
      <c r="R42" s="32" t="str">
        <f t="shared" si="7"/>
        <v>A</v>
      </c>
      <c r="S42" s="33">
        <v>36</v>
      </c>
      <c r="T42" s="32" t="str">
        <f t="shared" si="8"/>
        <v>A</v>
      </c>
      <c r="U42" s="79">
        <f t="shared" si="10"/>
        <v>380</v>
      </c>
      <c r="V42" s="80">
        <f t="shared" si="12"/>
        <v>69.0909090909091</v>
      </c>
      <c r="W42" s="81" t="str">
        <f t="shared" si="9"/>
        <v>B</v>
      </c>
      <c r="X42" s="80"/>
      <c r="Y42" s="33" t="s">
        <v>20</v>
      </c>
    </row>
    <row r="43" ht="16.5" spans="1:25">
      <c r="A43" s="32">
        <v>9805748</v>
      </c>
      <c r="B43" s="39" t="s">
        <v>63</v>
      </c>
      <c r="C43" s="39">
        <v>32</v>
      </c>
      <c r="D43" s="32" t="str">
        <f t="shared" si="1"/>
        <v>D</v>
      </c>
      <c r="E43" s="33">
        <v>42</v>
      </c>
      <c r="F43" s="32" t="str">
        <f t="shared" si="2"/>
        <v>C</v>
      </c>
      <c r="G43" s="33">
        <v>40</v>
      </c>
      <c r="H43" s="32" t="str">
        <f t="shared" si="3"/>
        <v>C</v>
      </c>
      <c r="I43" s="33">
        <v>56</v>
      </c>
      <c r="J43" s="32" t="str">
        <f t="shared" si="11"/>
        <v>A</v>
      </c>
      <c r="K43" s="34"/>
      <c r="L43" s="32"/>
      <c r="M43" s="33">
        <v>25</v>
      </c>
      <c r="N43" s="32" t="str">
        <f t="shared" si="5"/>
        <v>E</v>
      </c>
      <c r="O43" s="66">
        <v>12</v>
      </c>
      <c r="P43" s="62" t="str">
        <f t="shared" si="6"/>
        <v>F</v>
      </c>
      <c r="Q43" s="33">
        <v>59</v>
      </c>
      <c r="R43" s="32" t="str">
        <f t="shared" si="7"/>
        <v>A</v>
      </c>
      <c r="S43" s="33">
        <v>37</v>
      </c>
      <c r="T43" s="32" t="str">
        <f t="shared" si="8"/>
        <v>A</v>
      </c>
      <c r="U43" s="79" t="s">
        <v>22</v>
      </c>
      <c r="V43" s="80" t="s">
        <v>22</v>
      </c>
      <c r="W43" s="81" t="s">
        <v>23</v>
      </c>
      <c r="X43" s="80"/>
      <c r="Y43" s="35" t="s">
        <v>24</v>
      </c>
    </row>
    <row r="44" ht="15.5" spans="1:25">
      <c r="A44" s="40"/>
      <c r="B44" s="41"/>
      <c r="C44" s="41"/>
      <c r="D44" s="42"/>
      <c r="E44" s="43"/>
      <c r="F44" s="44"/>
      <c r="G44" s="43"/>
      <c r="H44" s="44"/>
      <c r="I44" s="67"/>
      <c r="J44" s="44"/>
      <c r="K44" s="68"/>
      <c r="L44" s="44"/>
      <c r="M44" s="69"/>
      <c r="N44" s="44"/>
      <c r="O44" s="67"/>
      <c r="P44" s="44"/>
      <c r="Q44" s="67"/>
      <c r="R44" s="44"/>
      <c r="S44" s="67"/>
      <c r="T44" s="44"/>
      <c r="U44" s="86"/>
      <c r="V44" s="87"/>
      <c r="W44" s="88"/>
      <c r="X44" s="89"/>
      <c r="Y44" s="104"/>
    </row>
    <row r="45" ht="16.25" spans="1:25">
      <c r="A45" s="45"/>
      <c r="B45" s="46"/>
      <c r="C45" s="46"/>
      <c r="D45" s="47"/>
      <c r="E45" s="10"/>
      <c r="F45" s="48"/>
      <c r="G45" s="10"/>
      <c r="H45" s="48"/>
      <c r="I45" s="70"/>
      <c r="J45" s="48"/>
      <c r="K45" s="71"/>
      <c r="L45" s="72"/>
      <c r="M45" s="70"/>
      <c r="N45" s="48"/>
      <c r="O45" s="70"/>
      <c r="P45" s="48"/>
      <c r="Q45" s="70"/>
      <c r="R45" s="48"/>
      <c r="S45" s="70"/>
      <c r="T45" s="90"/>
      <c r="U45" s="91"/>
      <c r="V45" s="92"/>
      <c r="W45" s="93"/>
      <c r="X45" s="94"/>
      <c r="Y45" s="21"/>
    </row>
    <row r="46" ht="15.5" spans="1:25">
      <c r="A46" s="49"/>
      <c r="B46" s="50"/>
      <c r="C46" s="51" t="s">
        <v>23</v>
      </c>
      <c r="D46" s="43">
        <f>COUNTIF(D7:D45,"F")</f>
        <v>0</v>
      </c>
      <c r="E46" s="52"/>
      <c r="F46" s="43">
        <f>COUNTIF(F7:F45,"F")</f>
        <v>0</v>
      </c>
      <c r="G46" s="50"/>
      <c r="H46" s="43">
        <f>COUNTIF(H7:H45,"F")</f>
        <v>0</v>
      </c>
      <c r="I46" s="50"/>
      <c r="J46" s="42">
        <f>COUNTIF(J7:J44,"F")</f>
        <v>0</v>
      </c>
      <c r="K46" s="50"/>
      <c r="L46" s="43">
        <f>COUNTIF(L7:L45,"F")</f>
        <v>1</v>
      </c>
      <c r="M46" s="50"/>
      <c r="N46" s="42">
        <f>COUNTIF(N7:N45,"F")</f>
        <v>0</v>
      </c>
      <c r="O46" s="50"/>
      <c r="P46" s="42">
        <f>COUNTIF(P7:P44,"F")</f>
        <v>6</v>
      </c>
      <c r="Q46" s="50"/>
      <c r="R46" s="42">
        <f>COUNTIF(R7:R44,"F")</f>
        <v>0</v>
      </c>
      <c r="S46" s="50"/>
      <c r="T46" s="42">
        <f>COUNTIF(T7:T44,"F")</f>
        <v>0</v>
      </c>
      <c r="U46" s="95"/>
      <c r="V46" s="95"/>
      <c r="W46" s="96">
        <f>COUNTIF(W7:W44,"F")</f>
        <v>7</v>
      </c>
      <c r="X46" s="97"/>
      <c r="Y46" s="105"/>
    </row>
    <row r="47" ht="15.5" spans="1:25">
      <c r="A47" s="53"/>
      <c r="B47" s="54"/>
      <c r="C47" s="18" t="s">
        <v>64</v>
      </c>
      <c r="D47" s="8">
        <f>COUNTIF(D7:D45,"A+")</f>
        <v>1</v>
      </c>
      <c r="E47" s="55"/>
      <c r="F47" s="8">
        <f>COUNTIF(F7:F45,"A+")</f>
        <v>2</v>
      </c>
      <c r="G47" s="54"/>
      <c r="H47" s="8">
        <f>COUNTIF(H7:H45,"A+")</f>
        <v>10</v>
      </c>
      <c r="I47" s="54"/>
      <c r="J47" s="73">
        <f>COUNTIF(J7:J44,"A+")</f>
        <v>12</v>
      </c>
      <c r="K47" s="54"/>
      <c r="L47" s="8">
        <f>COUNTIF(L7:L45,"A+")</f>
        <v>1</v>
      </c>
      <c r="M47" s="54"/>
      <c r="N47" s="8">
        <f>COUNTIF(N7:N45,"A+")</f>
        <v>4</v>
      </c>
      <c r="O47" s="54"/>
      <c r="P47" s="74">
        <f>COUNTIF(P7:P44,"A+")</f>
        <v>0</v>
      </c>
      <c r="Q47" s="54"/>
      <c r="R47" s="73">
        <f>COUNTIF(R7:R44,"A+")</f>
        <v>8</v>
      </c>
      <c r="S47" s="54"/>
      <c r="T47" s="73">
        <f>COUNTIF(T7:T44,"A+")</f>
        <v>31</v>
      </c>
      <c r="U47" s="98"/>
      <c r="V47" s="98"/>
      <c r="W47" s="99">
        <f>COUNTIF(W7:W44,"A+")</f>
        <v>0</v>
      </c>
      <c r="X47" s="100"/>
      <c r="Y47" s="106"/>
    </row>
    <row r="48" ht="15.5" spans="1:25">
      <c r="A48" s="53"/>
      <c r="B48" s="54"/>
      <c r="C48" s="18" t="s">
        <v>65</v>
      </c>
      <c r="D48" s="8">
        <f>COUNTIF(D7:D45,"A")</f>
        <v>18</v>
      </c>
      <c r="E48" s="55"/>
      <c r="F48" s="8">
        <f>COUNTIF(F7:F45,"A")</f>
        <v>13</v>
      </c>
      <c r="G48" s="54"/>
      <c r="H48" s="8">
        <f>COUNTIF(H7:H45,"A")</f>
        <v>6</v>
      </c>
      <c r="I48" s="54"/>
      <c r="J48" s="73">
        <f>COUNTIF(J7:J44,"A")</f>
        <v>5</v>
      </c>
      <c r="K48" s="54"/>
      <c r="L48" s="8">
        <f>COUNTIF(L7:L45,"A")</f>
        <v>6</v>
      </c>
      <c r="M48" s="54"/>
      <c r="N48" s="8">
        <f>COUNTIF(N7:N45,"A")</f>
        <v>7</v>
      </c>
      <c r="O48" s="54"/>
      <c r="P48" s="74">
        <f>COUNTIF(P7:P44,"A")</f>
        <v>0</v>
      </c>
      <c r="Q48" s="54"/>
      <c r="R48" s="73">
        <f>COUNTIF(R7:R44,"A")</f>
        <v>15</v>
      </c>
      <c r="S48" s="54"/>
      <c r="T48" s="73">
        <f>COUNTIF(T7:T44,"A")</f>
        <v>4</v>
      </c>
      <c r="U48" s="98"/>
      <c r="V48" s="98"/>
      <c r="W48" s="99">
        <f>COUNTIF(W7:W44,"A")</f>
        <v>12</v>
      </c>
      <c r="X48" s="100"/>
      <c r="Y48" s="106"/>
    </row>
    <row r="49" ht="15.5" spans="1:25">
      <c r="A49" s="53"/>
      <c r="B49" s="54"/>
      <c r="C49" s="18" t="s">
        <v>66</v>
      </c>
      <c r="D49" s="8">
        <f>COUNTIF(D7:D45,"B")</f>
        <v>12</v>
      </c>
      <c r="E49" s="55"/>
      <c r="F49" s="8">
        <f>COUNTIF(F7:F45,"B")</f>
        <v>13</v>
      </c>
      <c r="G49" s="54"/>
      <c r="H49" s="8">
        <f>COUNTIF(H7:H45,"B")</f>
        <v>9</v>
      </c>
      <c r="I49" s="54"/>
      <c r="J49" s="73">
        <f>COUNTIF(J7:J44,"B")</f>
        <v>1</v>
      </c>
      <c r="K49" s="54"/>
      <c r="L49" s="8">
        <f>COUNTIF(L7:L45,"B")</f>
        <v>6</v>
      </c>
      <c r="M49" s="54"/>
      <c r="N49" s="8">
        <f>COUNTIF(N7:N45,"B")</f>
        <v>10</v>
      </c>
      <c r="O49" s="54"/>
      <c r="P49" s="74">
        <f>COUNTIF(P7:P44,"B")</f>
        <v>5</v>
      </c>
      <c r="Q49" s="54"/>
      <c r="R49" s="73">
        <f>COUNTIF(R7:R45,"B")</f>
        <v>10</v>
      </c>
      <c r="S49" s="54"/>
      <c r="T49" s="73">
        <f>COUNTIF(T7:T44,"B+")</f>
        <v>0</v>
      </c>
      <c r="U49" s="98"/>
      <c r="V49" s="98"/>
      <c r="W49" s="99">
        <f>COUNTIF(W7:W44,"B")</f>
        <v>16</v>
      </c>
      <c r="X49" s="100"/>
      <c r="Y49" s="106"/>
    </row>
    <row r="50" ht="15.5" spans="1:25">
      <c r="A50" s="53"/>
      <c r="B50" s="54"/>
      <c r="C50" s="18" t="s">
        <v>67</v>
      </c>
      <c r="D50" s="8">
        <f>COUNTIF(D7:D45,"C")</f>
        <v>1</v>
      </c>
      <c r="E50" s="55"/>
      <c r="F50" s="8">
        <f>COUNTIF(F7:F45,"C")</f>
        <v>6</v>
      </c>
      <c r="G50" s="54"/>
      <c r="H50" s="8">
        <f>COUNTIF(H7:H45,"C")</f>
        <v>9</v>
      </c>
      <c r="I50" s="54"/>
      <c r="J50" s="73">
        <f>COUNTIF(J7:J44,"C")</f>
        <v>0</v>
      </c>
      <c r="K50" s="54"/>
      <c r="L50" s="8">
        <f>COUNTIF(L7:L45,"C")</f>
        <v>3</v>
      </c>
      <c r="M50" s="54"/>
      <c r="N50" s="8">
        <f>COUNTIF(N7:N45,"C")</f>
        <v>6</v>
      </c>
      <c r="O50" s="54"/>
      <c r="P50" s="74">
        <f>COUNTIF(P7:P44,"C")</f>
        <v>3</v>
      </c>
      <c r="Q50" s="54"/>
      <c r="R50" s="73">
        <f>COUNTIF(R7:R44,"C")</f>
        <v>2</v>
      </c>
      <c r="S50" s="54"/>
      <c r="T50" s="73">
        <f>COUNTIF(T7:T44,"C")</f>
        <v>0</v>
      </c>
      <c r="U50" s="98"/>
      <c r="V50" s="98"/>
      <c r="W50" s="99">
        <f>COUNTIF(W7:W44,"C")</f>
        <v>0</v>
      </c>
      <c r="X50" s="100"/>
      <c r="Y50" s="106"/>
    </row>
    <row r="51" ht="15.5" spans="1:25">
      <c r="A51" s="53"/>
      <c r="B51" s="54"/>
      <c r="C51" s="18" t="s">
        <v>68</v>
      </c>
      <c r="D51" s="8">
        <f>COUNTIF(D7:D45,"D")</f>
        <v>3</v>
      </c>
      <c r="E51" s="55"/>
      <c r="F51" s="8">
        <f>COUNTIF(F7:F45,"D")</f>
        <v>1</v>
      </c>
      <c r="G51" s="54"/>
      <c r="H51" s="8">
        <f>COUNTIF(H7:H45,"D")</f>
        <v>1</v>
      </c>
      <c r="I51" s="54"/>
      <c r="J51" s="73">
        <f>COUNTIF(J7:J44,"D")</f>
        <v>0</v>
      </c>
      <c r="K51" s="54"/>
      <c r="L51" s="8">
        <f>COUNTIF(L7:L45,"D")</f>
        <v>0</v>
      </c>
      <c r="M51" s="54"/>
      <c r="N51" s="8">
        <f>COUNTIF(N7:N45,"D")</f>
        <v>7</v>
      </c>
      <c r="O51" s="54"/>
      <c r="P51" s="74">
        <f>COUNTIF(P7:P45,"D")</f>
        <v>14</v>
      </c>
      <c r="Q51" s="54"/>
      <c r="R51" s="73">
        <f>COUNTIF(R7:R44,"D")</f>
        <v>0</v>
      </c>
      <c r="S51" s="54"/>
      <c r="T51" s="73">
        <f>COUNTIF(T7:T45,"D")</f>
        <v>0</v>
      </c>
      <c r="U51" s="98"/>
      <c r="V51" s="98"/>
      <c r="W51" s="99">
        <f>COUNTIF(W7:W44,"D")</f>
        <v>0</v>
      </c>
      <c r="X51" s="100"/>
      <c r="Y51" s="106"/>
    </row>
    <row r="52" ht="15.5" spans="1:25">
      <c r="A52" s="53"/>
      <c r="B52" s="54"/>
      <c r="C52" s="18" t="s">
        <v>69</v>
      </c>
      <c r="D52" s="8">
        <f>COUNTIF(D7:D45,"E")</f>
        <v>0</v>
      </c>
      <c r="E52" s="55"/>
      <c r="F52" s="8">
        <f>COUNTIF(F7:F45,"E")</f>
        <v>0</v>
      </c>
      <c r="G52" s="54"/>
      <c r="H52" s="8">
        <f>COUNTIF(H7:H45,"E")</f>
        <v>0</v>
      </c>
      <c r="I52" s="54"/>
      <c r="J52" s="73">
        <f>COUNTIF(J7:J44,"E")</f>
        <v>0</v>
      </c>
      <c r="K52" s="54"/>
      <c r="L52" s="8">
        <f>COUNTIF(L7:L45,"E")</f>
        <v>0</v>
      </c>
      <c r="M52" s="54"/>
      <c r="N52" s="8">
        <f>COUNTIF(N7:N45,"E")</f>
        <v>1</v>
      </c>
      <c r="O52" s="54"/>
      <c r="P52" s="74">
        <f>COUNTIF(P7:P44,"E")</f>
        <v>7</v>
      </c>
      <c r="Q52" s="54"/>
      <c r="R52" s="73">
        <f>COUNTIF(R7:R44,"E")</f>
        <v>0</v>
      </c>
      <c r="S52" s="54"/>
      <c r="T52" s="73">
        <f>COUNTIF(T7:T44,"E")</f>
        <v>0</v>
      </c>
      <c r="U52" s="98"/>
      <c r="V52" s="98"/>
      <c r="W52" s="99">
        <f>COUNTIF(W7:W44,"E")</f>
        <v>0</v>
      </c>
      <c r="X52" s="100"/>
      <c r="Y52" s="106"/>
    </row>
    <row r="53" spans="1:25">
      <c r="A53" s="53"/>
      <c r="B53" s="54"/>
      <c r="C53" s="55"/>
      <c r="D53" s="55"/>
      <c r="E53" s="55"/>
      <c r="F53" s="55"/>
      <c r="G53" s="54"/>
      <c r="H53" s="54"/>
      <c r="I53" s="54"/>
      <c r="J53" s="54"/>
      <c r="K53" s="54"/>
      <c r="L53" s="55"/>
      <c r="M53" s="54"/>
      <c r="N53" s="54"/>
      <c r="O53" s="54"/>
      <c r="P53" s="54"/>
      <c r="Q53" s="54"/>
      <c r="R53" s="54"/>
      <c r="S53" s="54"/>
      <c r="T53" s="54"/>
      <c r="U53" s="98"/>
      <c r="V53" s="98"/>
      <c r="W53" s="99"/>
      <c r="X53" s="100"/>
      <c r="Y53" s="106"/>
    </row>
    <row r="54" ht="15.25" spans="1:25">
      <c r="A54" s="56"/>
      <c r="B54" s="57"/>
      <c r="C54" s="58" t="s">
        <v>70</v>
      </c>
      <c r="D54" s="59">
        <f>((+(D47*6)+(D48*5)+(D49*4)+(D50*3)+(D51*2)+(D52*1))/35)</f>
        <v>4.37142857142857</v>
      </c>
      <c r="E54" s="60"/>
      <c r="F54" s="59">
        <f t="shared" ref="F54:T54" si="13">((+(F47*6)+(F48*5)+(F49*4)+(F50*3)+(F51*2)+(F52*1))/35)</f>
        <v>4.25714285714286</v>
      </c>
      <c r="G54" s="60"/>
      <c r="H54" s="59">
        <f>((+(H47*6)+(H48*5)+(H49*4)+(H50*3)+(H51*2)+(H52*1))/35)</f>
        <v>4.42857142857143</v>
      </c>
      <c r="I54" s="60"/>
      <c r="J54" s="59">
        <f>((+(J47*6)+(J48*5)+(J49*4)+(J50*3)+(J51*2)+(J52*1))/18)</f>
        <v>5.61111111111111</v>
      </c>
      <c r="K54" s="60"/>
      <c r="L54" s="59">
        <f>((+(L47*6)+(L48*5)+(L49*4)+(L50*3)+(L51*2)+(L52*1))/17)</f>
        <v>4.05882352941176</v>
      </c>
      <c r="M54" s="60"/>
      <c r="N54" s="59">
        <f>((+(N47*6)+(N48*5)+(N49*4)+(N50*3)+(N51*2)+(N52*1))/35)</f>
        <v>3.77142857142857</v>
      </c>
      <c r="O54" s="60"/>
      <c r="P54" s="59">
        <f t="shared" si="13"/>
        <v>1.82857142857143</v>
      </c>
      <c r="Q54" s="60"/>
      <c r="R54" s="59">
        <f t="shared" si="13"/>
        <v>4.82857142857143</v>
      </c>
      <c r="S54" s="60"/>
      <c r="T54" s="59">
        <f>((+(T47*6)+(T48*5)+(T49*4)+(T50*3)+(T51*2)+(T52*1))/35)</f>
        <v>5.88571428571429</v>
      </c>
      <c r="U54" s="101"/>
      <c r="V54" s="101"/>
      <c r="W54" s="102">
        <f>(((W47*6)+(W48*5)+(W49*4)+(W50*3)+(W51*2)+(W52*1))/35)</f>
        <v>3.54285714285714</v>
      </c>
      <c r="X54" s="103"/>
      <c r="Y54" s="107"/>
    </row>
  </sheetData>
  <mergeCells count="36">
    <mergeCell ref="A1:Y1"/>
    <mergeCell ref="A2:Y2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A3:A6"/>
    <mergeCell ref="B3:B6"/>
    <mergeCell ref="U3:U6"/>
    <mergeCell ref="V3:V6"/>
    <mergeCell ref="W3:W6"/>
    <mergeCell ref="X3:X6"/>
    <mergeCell ref="Y3:Y6"/>
  </mergeCells>
  <pageMargins left="0.2" right="0.2" top="0.32" bottom="0.19" header="0.3" footer="0"/>
  <pageSetup paperSize="1" scale="55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19"/>
  <sheetViews>
    <sheetView zoomScale="83" zoomScaleNormal="83" workbookViewId="0">
      <selection activeCell="L16" sqref="L16"/>
    </sheetView>
  </sheetViews>
  <sheetFormatPr defaultColWidth="9" defaultRowHeight="14.5"/>
  <cols>
    <col min="1" max="1" width="32.3636363636364" customWidth="1"/>
    <col min="2" max="2" width="14.6363636363636" customWidth="1"/>
    <col min="3" max="3" width="29.8181818181818" customWidth="1"/>
    <col min="4" max="4" width="18.5454545454545" customWidth="1"/>
  </cols>
  <sheetData>
    <row r="1" ht="31.25" spans="1:13">
      <c r="A1" s="1" t="s">
        <v>71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20" spans="1:13">
      <c r="A2" s="3" t="s">
        <v>72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16"/>
    </row>
    <row r="3" ht="20" spans="1:13">
      <c r="A3" s="5" t="s">
        <v>73</v>
      </c>
      <c r="B3" s="6" t="s">
        <v>74</v>
      </c>
      <c r="C3" s="6" t="s">
        <v>73</v>
      </c>
      <c r="D3" s="6" t="s">
        <v>75</v>
      </c>
      <c r="E3" s="6" t="s">
        <v>64</v>
      </c>
      <c r="F3" s="6" t="s">
        <v>65</v>
      </c>
      <c r="G3" s="6" t="s">
        <v>66</v>
      </c>
      <c r="H3" s="6" t="s">
        <v>67</v>
      </c>
      <c r="I3" s="6" t="s">
        <v>68</v>
      </c>
      <c r="J3" s="6" t="s">
        <v>69</v>
      </c>
      <c r="K3" s="6" t="s">
        <v>76</v>
      </c>
      <c r="L3" s="6" t="s">
        <v>77</v>
      </c>
      <c r="M3" s="17" t="s">
        <v>78</v>
      </c>
    </row>
    <row r="4" ht="15.5" spans="1:13">
      <c r="A4" s="7" t="s">
        <v>79</v>
      </c>
      <c r="B4" s="8" t="s">
        <v>80</v>
      </c>
      <c r="C4" s="8" t="s">
        <v>81</v>
      </c>
      <c r="D4" s="8">
        <v>35</v>
      </c>
      <c r="E4" s="8">
        <v>2</v>
      </c>
      <c r="F4" s="8">
        <v>13</v>
      </c>
      <c r="G4" s="8">
        <v>13</v>
      </c>
      <c r="H4" s="8">
        <v>6</v>
      </c>
      <c r="I4" s="8">
        <v>1</v>
      </c>
      <c r="J4" s="8">
        <v>0</v>
      </c>
      <c r="K4" s="8">
        <v>0</v>
      </c>
      <c r="L4" s="18">
        <v>4.26</v>
      </c>
      <c r="M4" s="19"/>
    </row>
    <row r="5" ht="15.5" spans="1:13">
      <c r="A5" s="7" t="s">
        <v>82</v>
      </c>
      <c r="B5" s="8" t="s">
        <v>83</v>
      </c>
      <c r="C5" s="8" t="s">
        <v>84</v>
      </c>
      <c r="D5" s="8">
        <v>35</v>
      </c>
      <c r="E5" s="8">
        <v>1</v>
      </c>
      <c r="F5" s="8">
        <v>18</v>
      </c>
      <c r="G5" s="8">
        <v>12</v>
      </c>
      <c r="H5" s="8">
        <v>1</v>
      </c>
      <c r="I5" s="8">
        <v>3</v>
      </c>
      <c r="J5" s="8">
        <v>0</v>
      </c>
      <c r="K5" s="8">
        <v>0</v>
      </c>
      <c r="L5" s="18">
        <v>4.37</v>
      </c>
      <c r="M5" s="19"/>
    </row>
    <row r="6" ht="15.5" spans="1:13">
      <c r="A6" s="7" t="s">
        <v>85</v>
      </c>
      <c r="B6" s="8" t="s">
        <v>86</v>
      </c>
      <c r="C6" s="8" t="s">
        <v>87</v>
      </c>
      <c r="D6" s="8">
        <v>35</v>
      </c>
      <c r="E6" s="8">
        <v>10</v>
      </c>
      <c r="F6" s="8">
        <v>6</v>
      </c>
      <c r="G6" s="8">
        <v>9</v>
      </c>
      <c r="H6" s="8">
        <v>9</v>
      </c>
      <c r="I6" s="8">
        <v>1</v>
      </c>
      <c r="J6" s="8">
        <v>0</v>
      </c>
      <c r="K6" s="8">
        <v>0</v>
      </c>
      <c r="L6" s="18">
        <v>4.43</v>
      </c>
      <c r="M6" s="19"/>
    </row>
    <row r="7" ht="15.5" spans="1:13">
      <c r="A7" s="7" t="s">
        <v>88</v>
      </c>
      <c r="B7" s="8" t="s">
        <v>89</v>
      </c>
      <c r="C7" s="8" t="s">
        <v>90</v>
      </c>
      <c r="D7" s="8">
        <v>35</v>
      </c>
      <c r="E7" s="8">
        <v>4</v>
      </c>
      <c r="F7" s="8">
        <v>7</v>
      </c>
      <c r="G7" s="8">
        <v>10</v>
      </c>
      <c r="H7" s="8">
        <v>6</v>
      </c>
      <c r="I7" s="8">
        <v>7</v>
      </c>
      <c r="J7" s="8">
        <v>1</v>
      </c>
      <c r="K7" s="8">
        <v>0</v>
      </c>
      <c r="L7" s="18">
        <v>3.77</v>
      </c>
      <c r="M7" s="19"/>
    </row>
    <row r="8" ht="15.5" spans="1:13">
      <c r="A8" s="7" t="s">
        <v>91</v>
      </c>
      <c r="B8" s="8" t="s">
        <v>92</v>
      </c>
      <c r="C8" s="8" t="s">
        <v>93</v>
      </c>
      <c r="D8" s="8">
        <v>35</v>
      </c>
      <c r="E8" s="8">
        <v>31</v>
      </c>
      <c r="F8" s="8">
        <v>4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18">
        <v>5.89</v>
      </c>
      <c r="M8" s="19"/>
    </row>
    <row r="9" ht="15.5" spans="1:13">
      <c r="A9" s="7" t="s">
        <v>91</v>
      </c>
      <c r="B9" s="8" t="s">
        <v>94</v>
      </c>
      <c r="C9" s="8" t="s">
        <v>93</v>
      </c>
      <c r="D9" s="8">
        <v>35</v>
      </c>
      <c r="E9" s="8">
        <v>0</v>
      </c>
      <c r="F9" s="8">
        <v>0</v>
      </c>
      <c r="G9" s="8">
        <v>5</v>
      </c>
      <c r="H9" s="8">
        <v>3</v>
      </c>
      <c r="I9" s="8">
        <v>14</v>
      </c>
      <c r="J9" s="8">
        <v>7</v>
      </c>
      <c r="K9" s="8">
        <v>6</v>
      </c>
      <c r="L9" s="18">
        <v>1.83</v>
      </c>
      <c r="M9" s="19"/>
    </row>
    <row r="10" ht="15.5" spans="1:13">
      <c r="A10" s="7" t="s">
        <v>95</v>
      </c>
      <c r="B10" s="8" t="s">
        <v>96</v>
      </c>
      <c r="C10" s="8" t="s">
        <v>97</v>
      </c>
      <c r="D10" s="8">
        <v>17</v>
      </c>
      <c r="E10" s="8">
        <v>1</v>
      </c>
      <c r="F10" s="8">
        <v>6</v>
      </c>
      <c r="G10" s="8">
        <v>6</v>
      </c>
      <c r="H10" s="8">
        <v>3</v>
      </c>
      <c r="I10" s="8">
        <v>0</v>
      </c>
      <c r="J10" s="8">
        <v>0</v>
      </c>
      <c r="K10" s="8">
        <v>1</v>
      </c>
      <c r="L10" s="18">
        <v>4.06</v>
      </c>
      <c r="M10" s="19"/>
    </row>
    <row r="11" ht="15.5" spans="1:13">
      <c r="A11" s="7" t="s">
        <v>98</v>
      </c>
      <c r="B11" s="8" t="s">
        <v>99</v>
      </c>
      <c r="C11" s="8" t="s">
        <v>100</v>
      </c>
      <c r="D11" s="8">
        <v>35</v>
      </c>
      <c r="E11" s="8">
        <v>8</v>
      </c>
      <c r="F11" s="8">
        <v>15</v>
      </c>
      <c r="G11" s="8">
        <v>10</v>
      </c>
      <c r="H11" s="8">
        <v>2</v>
      </c>
      <c r="I11" s="8">
        <v>0</v>
      </c>
      <c r="J11" s="8">
        <v>0</v>
      </c>
      <c r="K11" s="8">
        <v>0</v>
      </c>
      <c r="L11" s="18">
        <v>4.83</v>
      </c>
      <c r="M11" s="19"/>
    </row>
    <row r="12" ht="16.25" spans="1:13">
      <c r="A12" s="9" t="s">
        <v>79</v>
      </c>
      <c r="B12" s="10" t="s">
        <v>101</v>
      </c>
      <c r="C12" s="10" t="s">
        <v>81</v>
      </c>
      <c r="D12" s="10">
        <v>18</v>
      </c>
      <c r="E12" s="10">
        <v>12</v>
      </c>
      <c r="F12" s="10">
        <v>5</v>
      </c>
      <c r="G12" s="10">
        <v>1</v>
      </c>
      <c r="H12" s="10">
        <v>0</v>
      </c>
      <c r="I12" s="10">
        <v>0</v>
      </c>
      <c r="J12" s="10">
        <v>0</v>
      </c>
      <c r="K12" s="10">
        <v>0</v>
      </c>
      <c r="L12" s="20">
        <v>5.61</v>
      </c>
      <c r="M12" s="21"/>
    </row>
    <row r="14" ht="15.25"/>
    <row r="15" ht="16.25" spans="1:13">
      <c r="A15" s="11" t="s">
        <v>102</v>
      </c>
      <c r="B15" s="12"/>
      <c r="C15" s="12"/>
      <c r="D15" s="13">
        <v>35</v>
      </c>
      <c r="E15" s="13">
        <v>0</v>
      </c>
      <c r="F15" s="13">
        <v>12</v>
      </c>
      <c r="G15" s="13">
        <v>16</v>
      </c>
      <c r="H15" s="13">
        <v>0</v>
      </c>
      <c r="I15" s="13">
        <v>0</v>
      </c>
      <c r="J15" s="13">
        <v>0</v>
      </c>
      <c r="K15" s="13">
        <v>7</v>
      </c>
      <c r="L15" s="12">
        <v>3.54</v>
      </c>
      <c r="M15" s="22"/>
    </row>
    <row r="16" ht="15.5" spans="3:3">
      <c r="C16" s="14"/>
    </row>
    <row r="17" ht="15.5" spans="3:3">
      <c r="C17" s="14"/>
    </row>
    <row r="18" ht="15.5" spans="3:3">
      <c r="C18" s="14"/>
    </row>
    <row r="19" ht="15.5" spans="3:4">
      <c r="C19" s="14"/>
      <c r="D19" s="15"/>
    </row>
  </sheetData>
  <mergeCells count="3">
    <mergeCell ref="A1:M1"/>
    <mergeCell ref="A2:M2"/>
    <mergeCell ref="A15:C15"/>
  </mergeCells>
  <pageMargins left="0.7" right="0.7" top="0.75" bottom="0.75" header="0.3" footer="0.3"/>
  <pageSetup paperSize="1" scale="7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Windows User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HC</cp:lastModifiedBy>
  <dcterms:created xsi:type="dcterms:W3CDTF">2024-03-07T17:19:00Z</dcterms:created>
  <cp:lastPrinted>2024-07-12T11:50:00Z</cp:lastPrinted>
  <dcterms:modified xsi:type="dcterms:W3CDTF">2025-02-26T15:19:03Z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3130F408188B4595AE4F2181E9C14331_13</vt:lpwstr>
  </property>
  <property fmtid="{D5CDD505-2E9C-101B-9397-08002B2CF9AE}" pid="3" name="KSOProductBuildVer">
    <vt:lpwstr>1033-12.2.0.19805</vt:lpwstr>
  </property>
</Properties>
</file>