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na\Desktop\DESKSTOP_DATA\CPISM\excel\"/>
    </mc:Choice>
  </mc:AlternateContent>
  <xr:revisionPtr revIDLastSave="0" documentId="13_ncr:1_{F0312478-046A-4F1E-84C9-6A1F7C5ABE39}" xr6:coauthVersionLast="44" xr6:coauthVersionMax="44" xr10:uidLastSave="{00000000-0000-0000-0000-000000000000}"/>
  <bookViews>
    <workbookView xWindow="-120" yWindow="-120" windowWidth="20730" windowHeight="11160" xr2:uid="{296054F3-4EC7-4A69-A0A3-CC44083557C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Sheet1!$E$9:$M$21</definedName>
    <definedName name="_xlchart.v1.0" hidden="1">Sheet1!$E$10:$E$21</definedName>
    <definedName name="_xlchart.v1.1" hidden="1">Sheet1!$L$10:$L$21</definedName>
    <definedName name="_xlchart.v1.2" hidden="1">Sheet1!$E$10:$E$21</definedName>
    <definedName name="_xlchart.v1.3" hidden="1">Sheet1!$L$10:$L$21</definedName>
    <definedName name="_xlchart.v1.4" hidden="1">Sheet1!$E$10:$E$21</definedName>
    <definedName name="_xlchart.v1.5" hidden="1">Sheet1!$L$10:$L$21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3" l="1"/>
  <c r="C14" i="3"/>
  <c r="E14" i="3"/>
  <c r="E13" i="3"/>
  <c r="E12" i="3"/>
  <c r="F9" i="3"/>
  <c r="C11" i="3"/>
  <c r="E6" i="3"/>
  <c r="H2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K21" i="1" l="1"/>
  <c r="L21" i="1" s="1"/>
  <c r="M21" i="1" s="1"/>
  <c r="K20" i="1"/>
  <c r="L20" i="1" s="1"/>
  <c r="M20" i="1" s="1"/>
  <c r="J26" i="1"/>
  <c r="K19" i="1"/>
  <c r="L19" i="1" s="1"/>
  <c r="M19" i="1" s="1"/>
  <c r="K18" i="1"/>
  <c r="L18" i="1" s="1"/>
  <c r="M18" i="1" s="1"/>
  <c r="K17" i="1"/>
  <c r="L17" i="1" s="1"/>
  <c r="M17" i="1" s="1"/>
  <c r="K16" i="1"/>
  <c r="L16" i="1" s="1"/>
  <c r="M16" i="1" s="1"/>
  <c r="K15" i="1"/>
  <c r="L15" i="1" s="1"/>
  <c r="M15" i="1" s="1"/>
  <c r="L14" i="1"/>
  <c r="M14" i="1" s="1"/>
  <c r="K14" i="1"/>
  <c r="F28" i="1" s="1"/>
  <c r="K13" i="1"/>
  <c r="L13" i="1" s="1"/>
  <c r="M13" i="1" s="1"/>
  <c r="K12" i="1"/>
  <c r="L12" i="1" s="1"/>
  <c r="M12" i="1" s="1"/>
  <c r="K11" i="1"/>
  <c r="L11" i="1" s="1"/>
  <c r="M11" i="1" s="1"/>
  <c r="K10" i="1"/>
  <c r="L10" i="1" s="1"/>
  <c r="M10" i="1" s="1"/>
  <c r="F26" i="1" l="1"/>
</calcChain>
</file>

<file path=xl/sharedStrings.xml><?xml version="1.0" encoding="utf-8"?>
<sst xmlns="http://schemas.openxmlformats.org/spreadsheetml/2006/main" count="239" uniqueCount="72">
  <si>
    <t>Marksheet</t>
  </si>
  <si>
    <t>Student name</t>
  </si>
  <si>
    <t>Urdu</t>
  </si>
  <si>
    <t>Maths</t>
  </si>
  <si>
    <t>English</t>
  </si>
  <si>
    <t>Sci</t>
  </si>
  <si>
    <t>Chem</t>
  </si>
  <si>
    <t>Total</t>
  </si>
  <si>
    <t>Percentage</t>
  </si>
  <si>
    <t>Grade</t>
  </si>
  <si>
    <t>AHMED RAZA .</t>
  </si>
  <si>
    <t>FAWAD HUSSAIN PARACHA</t>
  </si>
  <si>
    <t>HAFIZ ABDUR RAFAY .</t>
  </si>
  <si>
    <t>JAWAD HUSSAIN PARACHA</t>
  </si>
  <si>
    <t>MIRZA USMAN BAIG</t>
  </si>
  <si>
    <t>MUHAMMAD FAHAD .</t>
  </si>
  <si>
    <t>MUHAMMAD MOHTASHIM .</t>
  </si>
  <si>
    <t>MUHAMMAD SAMI .</t>
  </si>
  <si>
    <t>MUHAMMAD SIDDIQ .</t>
  </si>
  <si>
    <t>RABIA QUARAISHI SADRI</t>
  </si>
  <si>
    <t>Concatenate</t>
  </si>
  <si>
    <t>ali</t>
  </si>
  <si>
    <t>khan</t>
  </si>
  <si>
    <t>MAXIFS</t>
  </si>
  <si>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</si>
  <si>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</si>
  <si>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</si>
  <si>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</si>
  <si>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</si>
  <si>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</si>
  <si>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</si>
  <si>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</si>
  <si>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</si>
  <si>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</si>
  <si>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</si>
  <si>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</si>
  <si>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</si>
  <si>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</si>
  <si>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</si>
  <si>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</si>
  <si>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</si>
  <si>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</si>
  <si>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</si>
  <si>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</si>
  <si>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</si>
  <si>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</si>
  <si>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</si>
  <si>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</si>
  <si>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</si>
  <si>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</si>
  <si>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</si>
  <si>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</si>
  <si>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</si>
  <si>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</si>
  <si>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</si>
  <si>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Price</t>
  </si>
  <si>
    <t>Brand name</t>
  </si>
  <si>
    <t>Zellbury</t>
  </si>
  <si>
    <t>Khaadi</t>
  </si>
  <si>
    <t>Gulahmed</t>
  </si>
  <si>
    <t>Name</t>
  </si>
  <si>
    <t>Shirt</t>
  </si>
  <si>
    <t>T shirt</t>
  </si>
  <si>
    <t>Kurta</t>
  </si>
  <si>
    <t>SUMIF</t>
  </si>
  <si>
    <t>COUNTIF</t>
  </si>
  <si>
    <t>Row Labels</t>
  </si>
  <si>
    <t>Grand Total</t>
  </si>
  <si>
    <t>2018</t>
  </si>
  <si>
    <t>Years</t>
  </si>
  <si>
    <t>Sum of Sale_amt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</si>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</sst>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9">
    <font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sz val="11"/>
      <color rgb="FFFFFFFF"/>
      <name val="Roboto"/>
    </font>
    <font>
      <sz val="11"/>
      <color rgb="FF606266"/>
      <name val="Roboto"/>
    </font>
    <font>
      <sz val="18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83C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BF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2" fillId="3" borderId="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2"/>
    </xf>
    <xf numFmtId="0" fontId="0" fillId="0" borderId="1" xfId="0" applyBorder="1"/>
    <xf numFmtId="0" fontId="3" fillId="5" borderId="1" xfId="0" applyFont="1" applyFill="1" applyBorder="1" applyAlignment="1">
      <alignment horizontal="left" vertical="center" indent="2"/>
    </xf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3" fontId="6" fillId="0" borderId="0" xfId="1" applyFont="1" applyAlignment="1">
      <alignment horizontal="left" vertical="center"/>
    </xf>
    <xf numFmtId="16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4" borderId="4" xfId="0" applyFont="1" applyFill="1" applyBorder="1" applyAlignment="1">
      <alignment vertical="top" wrapText="1"/>
    </xf>
    <xf numFmtId="0" fontId="6" fillId="0" borderId="0" xfId="0" applyFont="1" applyAlignment="1">
      <alignment horizontal="left" vertical="center"/>
    </xf>
    <xf numFmtId="43" fontId="0" fillId="0" borderId="0" xfId="0" applyNumberFormat="1"/>
    <xf numFmtId="0" fontId="8" fillId="0" borderId="0" xfId="0" applyFont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7" fillId="0" borderId="4" xfId="0" applyFont="1" applyBorder="1"/>
    <xf numFmtId="0" fontId="7" fillId="4" borderId="4" xfId="0" applyFont="1" applyFill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ena Lateef" refreshedDate="45000.817050347221" createdVersion="6" refreshedVersion="6" minRefreshableVersion="3" recordCount="43" xr:uid="{58BD617A-5285-46C3-B8EF-4DE1B00B778D}">
  <cacheSource type="worksheet">
    <worksheetSource ref="A1:H44" sheet="Sheet2"/>
  </cacheSource>
  <cacheFields count="10">
    <cacheField name="OrderDate" numFmtId="164">
      <sharedItems containsSemiMixedTypes="0" containsNonDate="0" containsDate="1" containsString="0" minDate="2018-01-06T00:00:00" maxDate="2019-12-22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  <fieldGroup par="9" base="0">
        <rangePr groupBy="months" startDate="2018-01-06T00:00:00" endDate="2019-12-22T00:00:00"/>
        <groupItems count="14">
          <s v="&lt;1/6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9"/>
        </groupItems>
      </fieldGroup>
    </cacheField>
    <cacheField name="Region" numFmtId="0">
      <sharedItems/>
    </cacheField>
    <cacheField name="Manager" numFmtId="0">
      <sharedItems count="4">
        <s v="Martha"/>
        <s v="Hermann"/>
        <s v="Timothy"/>
        <s v="Douglas"/>
      </sharedItems>
    </cacheField>
    <cacheField name="SalesMan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_price" numFmtId="43">
      <sharedItems containsSemiMixedTypes="0" containsString="0" containsNumber="1" minValue="58.5" maxValue="1198"/>
    </cacheField>
    <cacheField name="Sale_amt" numFmtId="43">
      <sharedItems containsSemiMixedTypes="0" containsString="0" containsNumber="1" minValue="250" maxValue="113810"/>
    </cacheField>
    <cacheField name="Quarters" numFmtId="0" databaseField="0">
      <fieldGroup base="0">
        <rangePr groupBy="quarters" startDate="2018-01-06T00:00:00" endDate="2019-12-22T00:00:00"/>
        <groupItems count="6">
          <s v="&lt;1/6/2018"/>
          <s v="Qtr1"/>
          <s v="Qtr2"/>
          <s v="Qtr3"/>
          <s v="Qtr4"/>
          <s v="&gt;12/22/2019"/>
        </groupItems>
      </fieldGroup>
    </cacheField>
    <cacheField name="Years" numFmtId="0" databaseField="0">
      <fieldGroup base="0">
        <rangePr groupBy="years" startDate="2018-01-06T00:00:00" endDate="2019-12-22T00:00:00"/>
        <groupItems count="4">
          <s v="&lt;1/6/2018"/>
          <s v="2018"/>
          <s v="2019"/>
          <s v="&gt;12/2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East"/>
    <x v="0"/>
    <x v="0"/>
    <s v="Television"/>
    <n v="95"/>
    <n v="1198"/>
    <n v="113810"/>
  </r>
  <r>
    <x v="1"/>
    <s v="Central"/>
    <x v="1"/>
    <x v="1"/>
    <s v="Home Theater"/>
    <n v="50"/>
    <n v="500"/>
    <n v="25000"/>
  </r>
  <r>
    <x v="2"/>
    <s v="Central"/>
    <x v="1"/>
    <x v="2"/>
    <s v="Television"/>
    <n v="36"/>
    <n v="1198"/>
    <n v="43128"/>
  </r>
  <r>
    <x v="3"/>
    <s v="Central"/>
    <x v="2"/>
    <x v="3"/>
    <s v="Cell Phone"/>
    <n v="27"/>
    <n v="225"/>
    <n v="6075"/>
  </r>
  <r>
    <x v="4"/>
    <s v="West"/>
    <x v="2"/>
    <x v="4"/>
    <s v="Television"/>
    <n v="56"/>
    <n v="1198"/>
    <n v="67088"/>
  </r>
  <r>
    <x v="5"/>
    <s v="East"/>
    <x v="0"/>
    <x v="0"/>
    <s v="Home Theater"/>
    <n v="60"/>
    <n v="500"/>
    <n v="30000"/>
  </r>
  <r>
    <x v="6"/>
    <s v="Central"/>
    <x v="0"/>
    <x v="5"/>
    <s v="Television"/>
    <n v="75"/>
    <n v="1198"/>
    <n v="89850"/>
  </r>
  <r>
    <x v="7"/>
    <s v="Central"/>
    <x v="1"/>
    <x v="2"/>
    <s v="Television"/>
    <n v="90"/>
    <n v="1198"/>
    <n v="107820"/>
  </r>
  <r>
    <x v="8"/>
    <s v="West"/>
    <x v="3"/>
    <x v="6"/>
    <s v="Television"/>
    <n v="32"/>
    <n v="1198"/>
    <n v="38336"/>
  </r>
  <r>
    <x v="9"/>
    <s v="East"/>
    <x v="0"/>
    <x v="0"/>
    <s v="Home Theater"/>
    <n v="60"/>
    <n v="500"/>
    <n v="30000"/>
  </r>
  <r>
    <x v="10"/>
    <s v="Central"/>
    <x v="1"/>
    <x v="7"/>
    <s v="Television"/>
    <n v="90"/>
    <n v="1198"/>
    <n v="107820"/>
  </r>
  <r>
    <x v="11"/>
    <s v="East"/>
    <x v="0"/>
    <x v="8"/>
    <s v="Home Theater"/>
    <n v="29"/>
    <n v="500"/>
    <n v="14500"/>
  </r>
  <r>
    <x v="12"/>
    <s v="East"/>
    <x v="3"/>
    <x v="9"/>
    <s v="Home Theater"/>
    <n v="81"/>
    <n v="500"/>
    <n v="40500"/>
  </r>
  <r>
    <x v="13"/>
    <s v="East"/>
    <x v="0"/>
    <x v="0"/>
    <s v="Television"/>
    <n v="35"/>
    <n v="1198"/>
    <n v="41930"/>
  </r>
  <r>
    <x v="14"/>
    <s v="Central"/>
    <x v="3"/>
    <x v="10"/>
    <s v="Desk"/>
    <n v="2"/>
    <n v="125"/>
    <n v="250"/>
  </r>
  <r>
    <x v="15"/>
    <s v="East"/>
    <x v="0"/>
    <x v="0"/>
    <s v="Video Games"/>
    <n v="16"/>
    <n v="58.5"/>
    <n v="936"/>
  </r>
  <r>
    <x v="16"/>
    <s v="Central"/>
    <x v="1"/>
    <x v="7"/>
    <s v="Home Theater"/>
    <n v="28"/>
    <n v="500"/>
    <n v="14000"/>
  </r>
  <r>
    <x v="17"/>
    <s v="East"/>
    <x v="0"/>
    <x v="0"/>
    <s v="Cell Phone"/>
    <n v="64"/>
    <n v="225"/>
    <n v="14400"/>
  </r>
  <r>
    <x v="18"/>
    <s v="East"/>
    <x v="3"/>
    <x v="9"/>
    <s v="Cell Phone"/>
    <n v="15"/>
    <n v="225"/>
    <n v="3375"/>
  </r>
  <r>
    <x v="19"/>
    <s v="Central"/>
    <x v="1"/>
    <x v="1"/>
    <s v="Video Games"/>
    <n v="96"/>
    <n v="58.5"/>
    <n v="5616"/>
  </r>
  <r>
    <x v="20"/>
    <s v="Central"/>
    <x v="3"/>
    <x v="10"/>
    <s v="Television"/>
    <n v="67"/>
    <n v="1198"/>
    <n v="80266"/>
  </r>
  <r>
    <x v="21"/>
    <s v="East"/>
    <x v="3"/>
    <x v="9"/>
    <s v="Video Games"/>
    <n v="74"/>
    <n v="58.5"/>
    <n v="4329"/>
  </r>
  <r>
    <x v="22"/>
    <s v="Central"/>
    <x v="2"/>
    <x v="3"/>
    <s v="Home Theater"/>
    <n v="46"/>
    <n v="500"/>
    <n v="23000"/>
  </r>
  <r>
    <x v="23"/>
    <s v="Central"/>
    <x v="3"/>
    <x v="10"/>
    <s v="Home Theater"/>
    <n v="87"/>
    <n v="500"/>
    <n v="43500"/>
  </r>
  <r>
    <x v="24"/>
    <s v="East"/>
    <x v="0"/>
    <x v="0"/>
    <s v="Home Theater"/>
    <n v="4"/>
    <n v="500"/>
    <n v="2000"/>
  </r>
  <r>
    <x v="25"/>
    <s v="West"/>
    <x v="2"/>
    <x v="4"/>
    <s v="Home Theater"/>
    <n v="7"/>
    <n v="500"/>
    <n v="3500"/>
  </r>
  <r>
    <x v="26"/>
    <s v="Central"/>
    <x v="1"/>
    <x v="2"/>
    <s v="Video Games"/>
    <n v="50"/>
    <n v="58.5"/>
    <n v="2925"/>
  </r>
  <r>
    <x v="27"/>
    <s v="Central"/>
    <x v="0"/>
    <x v="5"/>
    <s v="Television"/>
    <n v="66"/>
    <n v="1198"/>
    <n v="79068"/>
  </r>
  <r>
    <x v="28"/>
    <s v="East"/>
    <x v="0"/>
    <x v="8"/>
    <s v="Cell Phone"/>
    <n v="96"/>
    <n v="225"/>
    <n v="21600"/>
  </r>
  <r>
    <x v="29"/>
    <s v="Central"/>
    <x v="2"/>
    <x v="3"/>
    <s v="Television"/>
    <n v="53"/>
    <n v="1198"/>
    <n v="63494"/>
  </r>
  <r>
    <x v="30"/>
    <s v="Central"/>
    <x v="2"/>
    <x v="3"/>
    <s v="Home Theater"/>
    <n v="80"/>
    <n v="500"/>
    <n v="40000"/>
  </r>
  <r>
    <x v="31"/>
    <s v="Central"/>
    <x v="1"/>
    <x v="1"/>
    <s v="Desk"/>
    <n v="5"/>
    <n v="125"/>
    <n v="625"/>
  </r>
  <r>
    <x v="32"/>
    <s v="East"/>
    <x v="0"/>
    <x v="0"/>
    <s v="Video Games"/>
    <n v="62"/>
    <n v="58.5"/>
    <n v="3627"/>
  </r>
  <r>
    <x v="33"/>
    <s v="Central"/>
    <x v="1"/>
    <x v="7"/>
    <s v="Video Games"/>
    <n v="55"/>
    <n v="58.5"/>
    <n v="3217.5"/>
  </r>
  <r>
    <x v="34"/>
    <s v="Central"/>
    <x v="1"/>
    <x v="1"/>
    <s v="Video Games"/>
    <n v="42"/>
    <n v="58.5"/>
    <n v="2457"/>
  </r>
  <r>
    <x v="35"/>
    <s v="West"/>
    <x v="2"/>
    <x v="4"/>
    <s v="Desk"/>
    <n v="3"/>
    <n v="125"/>
    <n v="375"/>
  </r>
  <r>
    <x v="36"/>
    <s v="Central"/>
    <x v="2"/>
    <x v="3"/>
    <s v="Television"/>
    <n v="7"/>
    <n v="1198"/>
    <n v="8386"/>
  </r>
  <r>
    <x v="37"/>
    <s v="West"/>
    <x v="2"/>
    <x v="4"/>
    <s v="Cell Phone"/>
    <n v="76"/>
    <n v="225"/>
    <n v="17100"/>
  </r>
  <r>
    <x v="38"/>
    <s v="West"/>
    <x v="3"/>
    <x v="6"/>
    <s v="Home Theater"/>
    <n v="57"/>
    <n v="500"/>
    <n v="28500"/>
  </r>
  <r>
    <x v="39"/>
    <s v="Central"/>
    <x v="0"/>
    <x v="5"/>
    <s v="Television"/>
    <n v="14"/>
    <n v="1198"/>
    <n v="16772"/>
  </r>
  <r>
    <x v="40"/>
    <s v="Central"/>
    <x v="1"/>
    <x v="2"/>
    <s v="Home Theater"/>
    <n v="11"/>
    <n v="500"/>
    <n v="5500"/>
  </r>
  <r>
    <x v="41"/>
    <s v="Central"/>
    <x v="1"/>
    <x v="2"/>
    <s v="Home Theater"/>
    <n v="94"/>
    <n v="500"/>
    <n v="47000"/>
  </r>
  <r>
    <x v="42"/>
    <s v="Central"/>
    <x v="0"/>
    <x v="5"/>
    <s v="Home Theater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57BCB-F970-4832-9A78-2D57277172C1}" name="PivotTable1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8:N12" firstHeaderRow="1" firstDataRow="1" firstDataCol="1" rowPageCount="2" colPageCount="1"/>
  <pivotFields count="10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axis="axisPage" multipleItemSelectionAllowed="1" showAll="0">
      <items count="12">
        <item x="0"/>
        <item x="3"/>
        <item x="8"/>
        <item x="10"/>
        <item x="9"/>
        <item h="1" x="2"/>
        <item h="1" x="6"/>
        <item h="1" x="1"/>
        <item h="1" x="7"/>
        <item h="1" x="4"/>
        <item h="1" x="5"/>
        <item t="default"/>
      </items>
    </pivotField>
    <pivotField showAll="0"/>
    <pivotField showAll="0"/>
    <pivotField numFmtId="43" showAll="0"/>
    <pivotField dataField="1" numFmtId="43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5">
        <item h="1" sd="0" x="0"/>
        <item x="1"/>
        <item h="1" sd="0" x="2"/>
        <item h="1" sd="0" x="3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pageFields count="2">
    <pageField fld="9" hier="-1"/>
    <pageField fld="3" hier="-1"/>
  </pageField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8597-A8F0-4D74-A9A2-D37C84BD3ADB}">
  <sheetPr filterMode="1"/>
  <dimension ref="E8:M28"/>
  <sheetViews>
    <sheetView tabSelected="1" topLeftCell="A10" workbookViewId="0">
      <selection activeCell="L30" sqref="L30"/>
    </sheetView>
  </sheetViews>
  <sheetFormatPr defaultRowHeight="15"/>
  <cols>
    <col min="5" max="5" width="31.7109375" bestFit="1" customWidth="1"/>
  </cols>
  <sheetData>
    <row r="8" spans="5:13" ht="31.5">
      <c r="E8" s="7" t="s">
        <v>0</v>
      </c>
      <c r="F8" s="7"/>
      <c r="G8" s="7"/>
      <c r="H8" s="7"/>
      <c r="I8" s="7"/>
      <c r="J8" s="7"/>
      <c r="K8" s="7"/>
      <c r="L8" s="7"/>
      <c r="M8" s="7"/>
    </row>
    <row r="9" spans="5:13">
      <c r="E9" s="1" t="s">
        <v>1</v>
      </c>
      <c r="F9" s="1" t="s">
        <v>2</v>
      </c>
      <c r="G9" s="1" t="s">
        <v>3</v>
      </c>
      <c r="H9" s="1" t="s">
        <v>4</v>
      </c>
      <c r="I9" s="1" t="s">
        <v>5</v>
      </c>
      <c r="J9" s="1" t="s">
        <v>6</v>
      </c>
      <c r="K9" s="1" t="s">
        <v>7</v>
      </c>
      <c r="L9" s="1" t="s">
        <v>8</v>
      </c>
      <c r="M9" s="2" t="s">
        <v>9</v>
      </c>
    </row>
    <row r="10" spans="5:13">
      <c r="E10" s="3" t="s">
        <v>10</v>
      </c>
      <c r="F10" s="3">
        <v>70</v>
      </c>
      <c r="G10" s="3">
        <v>52</v>
      </c>
      <c r="H10" s="3">
        <v>70</v>
      </c>
      <c r="I10" s="4">
        <v>80</v>
      </c>
      <c r="J10" s="4">
        <v>78</v>
      </c>
      <c r="K10" s="4">
        <f>SUM(F10:J10)</f>
        <v>350</v>
      </c>
      <c r="L10" s="4">
        <f>K10/500*100</f>
        <v>70</v>
      </c>
      <c r="M10" s="4" t="str">
        <f>IF(L10&gt;=90,"A+",IF(L10&gt;=80,"A",IF(L10&gt;=70,"B",IF(L10&gt;=60,"C",IF(L10&gt;=50,"D",IF(L10&lt;50,"F"))))))</f>
        <v>B</v>
      </c>
    </row>
    <row r="11" spans="5:13" hidden="1">
      <c r="E11" s="3" t="s">
        <v>11</v>
      </c>
      <c r="F11" s="3">
        <v>88</v>
      </c>
      <c r="G11" s="3">
        <v>65</v>
      </c>
      <c r="H11" s="3">
        <v>45</v>
      </c>
      <c r="I11" s="4">
        <v>70</v>
      </c>
      <c r="J11" s="4">
        <v>25</v>
      </c>
      <c r="K11" s="4">
        <f t="shared" ref="K11:K21" si="0">SUM(F11:J11)</f>
        <v>293</v>
      </c>
      <c r="L11" s="4">
        <f t="shared" ref="L11:L22" si="1">K11/500*100</f>
        <v>58.599999999999994</v>
      </c>
      <c r="M11" s="4" t="str">
        <f t="shared" ref="M11:M22" si="2">IF(L11&gt;=90,"A+",IF(L11&gt;=80,"A",IF(L11&gt;=70,"B",IF(L11&gt;=60,"C",IF(L11&gt;=50,"D",IF(L11&lt;50,"F"))))))</f>
        <v>D</v>
      </c>
    </row>
    <row r="12" spans="5:13" hidden="1">
      <c r="E12" s="3" t="s">
        <v>12</v>
      </c>
      <c r="F12" s="3">
        <v>78</v>
      </c>
      <c r="G12" s="3">
        <v>88</v>
      </c>
      <c r="H12" s="3">
        <v>54</v>
      </c>
      <c r="I12" s="4">
        <v>77</v>
      </c>
      <c r="J12" s="4">
        <v>55</v>
      </c>
      <c r="K12" s="4">
        <f t="shared" si="0"/>
        <v>352</v>
      </c>
      <c r="L12" s="4">
        <f t="shared" si="1"/>
        <v>70.399999999999991</v>
      </c>
      <c r="M12" s="4" t="str">
        <f t="shared" si="2"/>
        <v>B</v>
      </c>
    </row>
    <row r="13" spans="5:13">
      <c r="E13" s="3" t="s">
        <v>13</v>
      </c>
      <c r="F13" s="3">
        <v>78</v>
      </c>
      <c r="G13" s="3">
        <v>78</v>
      </c>
      <c r="H13" s="3">
        <v>52</v>
      </c>
      <c r="I13" s="4">
        <v>78</v>
      </c>
      <c r="J13" s="4">
        <v>78</v>
      </c>
      <c r="K13" s="4">
        <f t="shared" si="0"/>
        <v>364</v>
      </c>
      <c r="L13" s="4">
        <f t="shared" si="1"/>
        <v>72.8</v>
      </c>
      <c r="M13" s="4" t="str">
        <f t="shared" si="2"/>
        <v>B</v>
      </c>
    </row>
    <row r="14" spans="5:13">
      <c r="E14" s="3" t="s">
        <v>14</v>
      </c>
      <c r="F14" s="3">
        <v>89</v>
      </c>
      <c r="G14" s="3">
        <v>77</v>
      </c>
      <c r="H14" s="3">
        <v>21</v>
      </c>
      <c r="I14" s="4">
        <v>89</v>
      </c>
      <c r="J14" s="4">
        <v>50</v>
      </c>
      <c r="K14" s="4">
        <f t="shared" si="0"/>
        <v>326</v>
      </c>
      <c r="L14" s="4">
        <f t="shared" si="1"/>
        <v>65.2</v>
      </c>
      <c r="M14" s="4" t="str">
        <f t="shared" si="2"/>
        <v>C</v>
      </c>
    </row>
    <row r="15" spans="5:13">
      <c r="E15" s="3" t="s">
        <v>15</v>
      </c>
      <c r="F15" s="3">
        <v>90</v>
      </c>
      <c r="G15" s="3">
        <v>54</v>
      </c>
      <c r="H15" s="3">
        <v>45</v>
      </c>
      <c r="I15" s="4">
        <v>78</v>
      </c>
      <c r="J15" s="4">
        <v>60</v>
      </c>
      <c r="K15" s="4">
        <f t="shared" si="0"/>
        <v>327</v>
      </c>
      <c r="L15" s="4">
        <f t="shared" si="1"/>
        <v>65.400000000000006</v>
      </c>
      <c r="M15" s="4" t="str">
        <f t="shared" si="2"/>
        <v>C</v>
      </c>
    </row>
    <row r="16" spans="5:13">
      <c r="E16" s="3" t="s">
        <v>16</v>
      </c>
      <c r="F16" s="3">
        <v>89</v>
      </c>
      <c r="G16" s="3">
        <v>54</v>
      </c>
      <c r="H16" s="3">
        <v>56</v>
      </c>
      <c r="I16" s="4">
        <v>44</v>
      </c>
      <c r="J16" s="4">
        <v>65</v>
      </c>
      <c r="K16" s="4">
        <f t="shared" si="0"/>
        <v>308</v>
      </c>
      <c r="L16" s="4">
        <f t="shared" si="1"/>
        <v>61.6</v>
      </c>
      <c r="M16" s="4" t="str">
        <f t="shared" si="2"/>
        <v>C</v>
      </c>
    </row>
    <row r="17" spans="5:13">
      <c r="E17" s="23" t="s">
        <v>17</v>
      </c>
      <c r="F17" s="3">
        <v>78</v>
      </c>
      <c r="G17" s="3">
        <v>42</v>
      </c>
      <c r="H17" s="3">
        <v>54</v>
      </c>
      <c r="I17" s="4">
        <v>78</v>
      </c>
      <c r="J17" s="4">
        <v>55</v>
      </c>
      <c r="K17" s="4">
        <f t="shared" si="0"/>
        <v>307</v>
      </c>
      <c r="L17" s="4">
        <f t="shared" si="1"/>
        <v>61.4</v>
      </c>
      <c r="M17" s="4" t="str">
        <f t="shared" si="2"/>
        <v>C</v>
      </c>
    </row>
    <row r="18" spans="5:13" hidden="1">
      <c r="E18" s="23" t="s">
        <v>18</v>
      </c>
      <c r="F18" s="3">
        <v>5</v>
      </c>
      <c r="G18" s="3">
        <v>44</v>
      </c>
      <c r="H18" s="3">
        <v>54</v>
      </c>
      <c r="I18" s="4">
        <v>70</v>
      </c>
      <c r="J18" s="4">
        <v>65</v>
      </c>
      <c r="K18" s="4">
        <f t="shared" si="0"/>
        <v>238</v>
      </c>
      <c r="L18" s="4">
        <f t="shared" si="1"/>
        <v>47.599999999999994</v>
      </c>
      <c r="M18" s="4" t="str">
        <f t="shared" si="2"/>
        <v>F</v>
      </c>
    </row>
    <row r="19" spans="5:13">
      <c r="E19" s="23" t="s">
        <v>19</v>
      </c>
      <c r="F19" s="5">
        <v>56</v>
      </c>
      <c r="G19" s="5">
        <v>50</v>
      </c>
      <c r="H19" s="5">
        <v>45</v>
      </c>
      <c r="I19" s="4">
        <v>54</v>
      </c>
      <c r="J19" s="4">
        <v>55</v>
      </c>
      <c r="K19" s="4">
        <f t="shared" si="0"/>
        <v>260</v>
      </c>
      <c r="L19" s="4">
        <f t="shared" si="1"/>
        <v>52</v>
      </c>
      <c r="M19" s="4" t="str">
        <f t="shared" si="2"/>
        <v>D</v>
      </c>
    </row>
    <row r="20" spans="5:13">
      <c r="E20" s="23" t="s">
        <v>10</v>
      </c>
      <c r="F20" s="3">
        <v>80</v>
      </c>
      <c r="G20" s="3">
        <v>45</v>
      </c>
      <c r="H20" s="3">
        <v>45</v>
      </c>
      <c r="I20" s="6">
        <v>90</v>
      </c>
      <c r="J20" s="6">
        <v>7</v>
      </c>
      <c r="K20" s="6">
        <f t="shared" si="0"/>
        <v>267</v>
      </c>
      <c r="L20" s="6">
        <f t="shared" si="1"/>
        <v>53.400000000000006</v>
      </c>
      <c r="M20" s="6" t="str">
        <f t="shared" si="2"/>
        <v>D</v>
      </c>
    </row>
    <row r="21" spans="5:13">
      <c r="E21" s="23" t="s">
        <v>17</v>
      </c>
      <c r="F21" s="3">
        <v>60</v>
      </c>
      <c r="G21" s="3">
        <v>66</v>
      </c>
      <c r="H21" s="3">
        <v>55</v>
      </c>
      <c r="I21" s="3">
        <v>34</v>
      </c>
      <c r="J21" s="3">
        <v>76</v>
      </c>
      <c r="K21" s="6">
        <f t="shared" si="0"/>
        <v>291</v>
      </c>
      <c r="L21" s="6">
        <f t="shared" si="1"/>
        <v>58.199999999999996</v>
      </c>
      <c r="M21" s="6" t="str">
        <f t="shared" si="2"/>
        <v>D</v>
      </c>
    </row>
    <row r="24" spans="5:13" ht="23.25">
      <c r="E24" s="8" t="s">
        <v>23</v>
      </c>
      <c r="F24" s="8"/>
      <c r="H24" s="8" t="s">
        <v>20</v>
      </c>
      <c r="I24" s="8"/>
      <c r="J24" s="8"/>
    </row>
    <row r="26" spans="5:13">
      <c r="E26" s="3" t="s">
        <v>10</v>
      </c>
      <c r="F26" s="4">
        <f>_xlfn.MAXIFS(K10:K21,E10:E21,E26)</f>
        <v>350</v>
      </c>
      <c r="H26" s="4" t="s">
        <v>21</v>
      </c>
      <c r="I26" s="4" t="s">
        <v>22</v>
      </c>
      <c r="J26" s="4" t="str">
        <f>_xlfn.CONCAT(H26," ",I26)</f>
        <v>ali khan</v>
      </c>
    </row>
    <row r="28" spans="5:13">
      <c r="E28" s="3" t="s">
        <v>14</v>
      </c>
      <c r="F28">
        <f>_xlfn.MAXIFS(K10:K21,E10:E21,E28)</f>
        <v>326</v>
      </c>
    </row>
  </sheetData>
  <autoFilter ref="E9:M21" xr:uid="{927278A8-4885-45F7-A7FF-AF193C1176C8}">
    <filterColumn colId="0">
      <filters>
        <filter val="AHMED RAZA ."/>
        <filter val="JAWAD HUSSAIN PARACHA"/>
        <filter val="MIRZA USMAN BAIG"/>
        <filter val="MUHAMMAD FAHAD ."/>
        <filter val="MUHAMMAD MOHTASHIM ."/>
        <filter val="MUHAMMAD SAMI ."/>
        <filter val="MUHAMMAD SIDDIQ ."/>
        <filter val="RABIA QUARAISHI SADRI"/>
      </filters>
    </filterColumn>
    <filterColumn colId="7">
      <filters>
        <filter val="52"/>
        <filter val="53.4"/>
        <filter val="58.2"/>
        <filter val="61.4"/>
        <filter val="61.6"/>
        <filter val="65.2"/>
        <filter val="65.4"/>
        <filter val="70"/>
        <filter val="72.8"/>
      </filters>
    </filterColumn>
  </autoFilter>
  <mergeCells count="3">
    <mergeCell ref="E8:M8"/>
    <mergeCell ref="H24:J24"/>
    <mergeCell ref="E24:F24"/>
  </mergeCells>
  <conditionalFormatting sqref="L10:L21">
    <cfRule type="cellIs" dxfId="1" priority="4" operator="greaterThan">
      <formula>60</formula>
    </cfRule>
    <cfRule type="cellIs" dxfId="0" priority="3" operator="lessThan">
      <formula>50</formula>
    </cfRule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{446FCF13-9C25-4914-A569-7D14D19ED6B8}</x14:id>
        </ext>
      </extLst>
    </cfRule>
  </conditionalFormatting>
  <conditionalFormatting sqref="M10:M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{7BF6CC66-93A4-42D3-919F-E2E2AE47B96F}</x14:id>
        </ext>
      </extLst>
    </cfRule>
  </conditionalFormatting>
  <dataValidations count="1">
    <dataValidation type="list" allowBlank="1" showInputMessage="1" showErrorMessage="1" sqref="E26 E28" xr:uid="{19EF83F2-33B0-4AEA-B857-70C8E39475C0}">
      <formula1>$E$10:$E$21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6FCF13-9C25-4914-A569-7D14D19ED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L10:L21</xm:sqref>
        </x14:conditionalFormatting>
        <x14:conditionalFormatting xmlns:xm="http://schemas.microsoft.com/office/excel/2006/main">
          <x14:cfRule type="dataBar" id="{7BF6CC66-93A4-42D3-919F-E2E2AE47B9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M10:M21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9DE3-85CE-4285-980B-152223B38C60}">
  <dimension ref="A1:N44"/>
  <sheetViews>
    <sheetView topLeftCell="F1" workbookViewId="0">
      <selection activeCell="M8" sqref="M8"/>
    </sheetView>
  </sheetViews>
  <sheetFormatPr defaultRowHeight="15"/>
  <cols>
    <col min="1" max="1" width="10.28515625" bestFit="1" customWidth="1"/>
    <col min="2" max="2" width="7.42578125" bestFit="1" customWidth="1"/>
    <col min="3" max="3" width="9.5703125" bestFit="1" customWidth="1"/>
    <col min="4" max="4" width="9.42578125" bestFit="1" customWidth="1"/>
    <col min="5" max="5" width="13.7109375" bestFit="1" customWidth="1"/>
    <col min="7" max="8" width="11.5703125" bestFit="1" customWidth="1"/>
    <col min="13" max="13" width="13.140625" bestFit="1" customWidth="1"/>
    <col min="14" max="14" width="17.85546875" bestFit="1" customWidth="1"/>
  </cols>
  <sheetData>
    <row r="1" spans="1:14" ht="15.75" thickBot="1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s="9" t="s">
        <v>30</v>
      </c>
      <c r="H1" t="s">
        <v>31</v>
      </c>
    </row>
    <row r="2" spans="1:14" ht="29.25" thickBot="1">
      <c r="A2" s="10">
        <v>43106</v>
      </c>
      <c r="B2" s="11" t="s">
        <v>32</v>
      </c>
      <c r="C2" s="12" t="s">
        <v>33</v>
      </c>
      <c r="D2" s="13" t="s">
        <v>34</v>
      </c>
      <c r="E2" s="14" t="s">
        <v>35</v>
      </c>
      <c r="F2" s="11">
        <v>95</v>
      </c>
      <c r="G2" s="9">
        <v>1198</v>
      </c>
      <c r="H2" s="15">
        <f>F2*G2</f>
        <v>113810</v>
      </c>
    </row>
    <row r="3" spans="1:14" ht="15.75" thickBot="1">
      <c r="A3" s="10">
        <v>43123</v>
      </c>
      <c r="B3" s="11" t="s">
        <v>36</v>
      </c>
      <c r="C3" s="12" t="s">
        <v>37</v>
      </c>
      <c r="D3" s="13" t="s">
        <v>38</v>
      </c>
      <c r="E3" s="14" t="s">
        <v>39</v>
      </c>
      <c r="F3" s="11">
        <v>50</v>
      </c>
      <c r="G3" s="9">
        <v>500</v>
      </c>
      <c r="H3" s="15">
        <f t="shared" ref="H3:H44" si="0">F3*G3</f>
        <v>25000</v>
      </c>
    </row>
    <row r="4" spans="1:14" ht="15.75" thickBot="1">
      <c r="A4" s="10">
        <v>43140</v>
      </c>
      <c r="B4" s="11" t="s">
        <v>36</v>
      </c>
      <c r="C4" s="12" t="s">
        <v>37</v>
      </c>
      <c r="D4" s="13" t="s">
        <v>40</v>
      </c>
      <c r="E4" s="14" t="s">
        <v>35</v>
      </c>
      <c r="F4" s="11">
        <v>36</v>
      </c>
      <c r="G4" s="9">
        <v>1198</v>
      </c>
      <c r="H4" s="15">
        <f t="shared" si="0"/>
        <v>43128</v>
      </c>
    </row>
    <row r="5" spans="1:14" ht="15.75" thickBot="1">
      <c r="A5" s="10">
        <v>43157</v>
      </c>
      <c r="B5" s="11" t="s">
        <v>36</v>
      </c>
      <c r="C5" s="12" t="s">
        <v>41</v>
      </c>
      <c r="D5" s="13" t="s">
        <v>42</v>
      </c>
      <c r="E5" s="14" t="s">
        <v>43</v>
      </c>
      <c r="F5" s="11">
        <v>27</v>
      </c>
      <c r="G5" s="9">
        <v>225</v>
      </c>
      <c r="H5" s="15">
        <f t="shared" si="0"/>
        <v>6075</v>
      </c>
      <c r="M5" s="24" t="s">
        <v>69</v>
      </c>
      <c r="N5" t="s">
        <v>68</v>
      </c>
    </row>
    <row r="6" spans="1:14" ht="15.75" thickBot="1">
      <c r="A6" s="10">
        <v>43174</v>
      </c>
      <c r="B6" s="11" t="s">
        <v>44</v>
      </c>
      <c r="C6" s="12" t="s">
        <v>41</v>
      </c>
      <c r="D6" s="13" t="s">
        <v>45</v>
      </c>
      <c r="E6" s="14" t="s">
        <v>35</v>
      </c>
      <c r="F6" s="11">
        <v>56</v>
      </c>
      <c r="G6" s="9">
        <v>1198</v>
      </c>
      <c r="H6" s="15">
        <f t="shared" si="0"/>
        <v>67088</v>
      </c>
      <c r="M6" s="24" t="s">
        <v>27</v>
      </c>
      <c r="N6" t="s">
        <v>71</v>
      </c>
    </row>
    <row r="7" spans="1:14" ht="29.25" thickBot="1">
      <c r="A7" s="10">
        <v>43191</v>
      </c>
      <c r="B7" s="11" t="s">
        <v>32</v>
      </c>
      <c r="C7" s="12" t="s">
        <v>33</v>
      </c>
      <c r="D7" s="13" t="s">
        <v>34</v>
      </c>
      <c r="E7" s="14" t="s">
        <v>39</v>
      </c>
      <c r="F7" s="11">
        <v>60</v>
      </c>
      <c r="G7" s="9">
        <v>500</v>
      </c>
      <c r="H7" s="15">
        <f t="shared" si="0"/>
        <v>30000</v>
      </c>
    </row>
    <row r="8" spans="1:14" ht="15.75" thickBot="1">
      <c r="A8" s="10">
        <v>43208</v>
      </c>
      <c r="B8" s="11" t="s">
        <v>36</v>
      </c>
      <c r="C8" s="16" t="s">
        <v>33</v>
      </c>
      <c r="D8" s="13" t="s">
        <v>46</v>
      </c>
      <c r="E8" s="14" t="s">
        <v>35</v>
      </c>
      <c r="F8" s="11">
        <v>75</v>
      </c>
      <c r="G8" s="9">
        <v>1198</v>
      </c>
      <c r="H8" s="15">
        <f t="shared" si="0"/>
        <v>89850</v>
      </c>
      <c r="M8" s="24" t="s">
        <v>66</v>
      </c>
      <c r="N8" t="s">
        <v>70</v>
      </c>
    </row>
    <row r="9" spans="1:14" ht="15.75" thickBot="1">
      <c r="A9" s="10">
        <v>43225</v>
      </c>
      <c r="B9" s="11" t="s">
        <v>36</v>
      </c>
      <c r="C9" s="12" t="s">
        <v>37</v>
      </c>
      <c r="D9" s="13" t="s">
        <v>40</v>
      </c>
      <c r="E9" s="14" t="s">
        <v>35</v>
      </c>
      <c r="F9" s="11">
        <v>90</v>
      </c>
      <c r="G9" s="9">
        <v>1198</v>
      </c>
      <c r="H9" s="15">
        <f t="shared" si="0"/>
        <v>107820</v>
      </c>
      <c r="M9" s="25" t="s">
        <v>47</v>
      </c>
      <c r="N9" s="26">
        <v>128720</v>
      </c>
    </row>
    <row r="10" spans="1:14" ht="15.75" thickBot="1">
      <c r="A10" s="10">
        <v>43242</v>
      </c>
      <c r="B10" s="11" t="s">
        <v>44</v>
      </c>
      <c r="C10" s="17" t="s">
        <v>47</v>
      </c>
      <c r="D10" s="13" t="s">
        <v>48</v>
      </c>
      <c r="E10" s="14" t="s">
        <v>35</v>
      </c>
      <c r="F10" s="11">
        <v>32</v>
      </c>
      <c r="G10" s="9">
        <v>1198</v>
      </c>
      <c r="H10" s="15">
        <f t="shared" si="0"/>
        <v>38336</v>
      </c>
      <c r="M10" s="25" t="s">
        <v>33</v>
      </c>
      <c r="N10" s="26">
        <v>245576</v>
      </c>
    </row>
    <row r="11" spans="1:14" ht="29.25" thickBot="1">
      <c r="A11" s="10">
        <v>43259</v>
      </c>
      <c r="B11" s="11" t="s">
        <v>32</v>
      </c>
      <c r="C11" s="12" t="s">
        <v>33</v>
      </c>
      <c r="D11" s="13" t="s">
        <v>34</v>
      </c>
      <c r="E11" s="14" t="s">
        <v>39</v>
      </c>
      <c r="F11" s="11">
        <v>60</v>
      </c>
      <c r="G11" s="9">
        <v>500</v>
      </c>
      <c r="H11" s="15">
        <f t="shared" si="0"/>
        <v>30000</v>
      </c>
      <c r="M11" s="25" t="s">
        <v>41</v>
      </c>
      <c r="N11" s="26">
        <v>6075</v>
      </c>
    </row>
    <row r="12" spans="1:14" ht="15.75" thickBot="1">
      <c r="A12" s="10">
        <v>43276</v>
      </c>
      <c r="B12" s="11" t="s">
        <v>36</v>
      </c>
      <c r="C12" s="12" t="s">
        <v>37</v>
      </c>
      <c r="D12" s="13" t="s">
        <v>49</v>
      </c>
      <c r="E12" s="14" t="s">
        <v>35</v>
      </c>
      <c r="F12" s="11">
        <v>90</v>
      </c>
      <c r="G12" s="9">
        <v>1198</v>
      </c>
      <c r="H12" s="15">
        <f t="shared" si="0"/>
        <v>107820</v>
      </c>
      <c r="M12" s="25" t="s">
        <v>67</v>
      </c>
      <c r="N12" s="26">
        <v>380371</v>
      </c>
    </row>
    <row r="13" spans="1:14" ht="15.75" thickBot="1">
      <c r="A13" s="10">
        <v>43293</v>
      </c>
      <c r="B13" s="11" t="s">
        <v>32</v>
      </c>
      <c r="C13" s="16" t="s">
        <v>33</v>
      </c>
      <c r="D13" s="13" t="s">
        <v>50</v>
      </c>
      <c r="E13" s="14" t="s">
        <v>39</v>
      </c>
      <c r="F13" s="11">
        <v>29</v>
      </c>
      <c r="G13" s="9">
        <v>500</v>
      </c>
      <c r="H13" s="15">
        <f t="shared" si="0"/>
        <v>14500</v>
      </c>
    </row>
    <row r="14" spans="1:14" ht="15.75" thickBot="1">
      <c r="A14" s="10">
        <v>43310</v>
      </c>
      <c r="B14" s="11" t="s">
        <v>32</v>
      </c>
      <c r="C14" s="17" t="s">
        <v>47</v>
      </c>
      <c r="D14" s="13" t="s">
        <v>51</v>
      </c>
      <c r="E14" s="14" t="s">
        <v>39</v>
      </c>
      <c r="F14" s="11">
        <v>81</v>
      </c>
      <c r="G14" s="9">
        <v>500</v>
      </c>
      <c r="H14" s="15">
        <f t="shared" si="0"/>
        <v>40500</v>
      </c>
    </row>
    <row r="15" spans="1:14" ht="29.25" thickBot="1">
      <c r="A15" s="10">
        <v>43327</v>
      </c>
      <c r="B15" s="11" t="s">
        <v>32</v>
      </c>
      <c r="C15" s="12" t="s">
        <v>33</v>
      </c>
      <c r="D15" s="13" t="s">
        <v>34</v>
      </c>
      <c r="E15" s="14" t="s">
        <v>35</v>
      </c>
      <c r="F15" s="11">
        <v>35</v>
      </c>
      <c r="G15" s="9">
        <v>1198</v>
      </c>
      <c r="H15" s="15">
        <f t="shared" si="0"/>
        <v>41930</v>
      </c>
    </row>
    <row r="16" spans="1:14" ht="15.75" thickBot="1">
      <c r="A16" s="10">
        <v>43344</v>
      </c>
      <c r="B16" s="11" t="s">
        <v>36</v>
      </c>
      <c r="C16" s="17" t="s">
        <v>47</v>
      </c>
      <c r="D16" s="13" t="s">
        <v>52</v>
      </c>
      <c r="E16" s="14" t="s">
        <v>53</v>
      </c>
      <c r="F16" s="11">
        <v>2</v>
      </c>
      <c r="G16" s="9">
        <v>125</v>
      </c>
      <c r="H16" s="15">
        <f t="shared" si="0"/>
        <v>250</v>
      </c>
    </row>
    <row r="17" spans="1:8" ht="29.25" thickBot="1">
      <c r="A17" s="10">
        <v>43361</v>
      </c>
      <c r="B17" s="11" t="s">
        <v>32</v>
      </c>
      <c r="C17" s="18" t="s">
        <v>33</v>
      </c>
      <c r="D17" s="13" t="s">
        <v>34</v>
      </c>
      <c r="E17" s="14" t="s">
        <v>54</v>
      </c>
      <c r="F17" s="11">
        <v>16</v>
      </c>
      <c r="G17" s="9">
        <v>58.5</v>
      </c>
      <c r="H17" s="15">
        <f t="shared" si="0"/>
        <v>936</v>
      </c>
    </row>
    <row r="18" spans="1:8" ht="15.75" thickBot="1">
      <c r="A18" s="10">
        <v>43378</v>
      </c>
      <c r="B18" s="11" t="s">
        <v>36</v>
      </c>
      <c r="C18" s="18" t="s">
        <v>37</v>
      </c>
      <c r="D18" s="13" t="s">
        <v>49</v>
      </c>
      <c r="E18" s="14" t="s">
        <v>39</v>
      </c>
      <c r="F18" s="11">
        <v>28</v>
      </c>
      <c r="G18" s="9">
        <v>500</v>
      </c>
      <c r="H18" s="15">
        <f t="shared" si="0"/>
        <v>14000</v>
      </c>
    </row>
    <row r="19" spans="1:8" ht="29.25" thickBot="1">
      <c r="A19" s="10">
        <v>43395</v>
      </c>
      <c r="B19" s="11" t="s">
        <v>32</v>
      </c>
      <c r="C19" s="18" t="s">
        <v>33</v>
      </c>
      <c r="D19" s="13" t="s">
        <v>34</v>
      </c>
      <c r="E19" s="14" t="s">
        <v>43</v>
      </c>
      <c r="F19" s="11">
        <v>64</v>
      </c>
      <c r="G19" s="9">
        <v>225</v>
      </c>
      <c r="H19" s="15">
        <f t="shared" si="0"/>
        <v>14400</v>
      </c>
    </row>
    <row r="20" spans="1:8" ht="15.75" thickBot="1">
      <c r="A20" s="10">
        <v>43412</v>
      </c>
      <c r="B20" s="11" t="s">
        <v>32</v>
      </c>
      <c r="C20" s="19" t="s">
        <v>47</v>
      </c>
      <c r="D20" s="13" t="s">
        <v>51</v>
      </c>
      <c r="E20" s="14" t="s">
        <v>43</v>
      </c>
      <c r="F20" s="11">
        <v>15</v>
      </c>
      <c r="G20" s="9">
        <v>225</v>
      </c>
      <c r="H20" s="15">
        <f t="shared" si="0"/>
        <v>3375</v>
      </c>
    </row>
    <row r="21" spans="1:8" ht="15.75" thickBot="1">
      <c r="A21" s="10">
        <v>43429</v>
      </c>
      <c r="B21" s="11" t="s">
        <v>36</v>
      </c>
      <c r="C21" s="18" t="s">
        <v>37</v>
      </c>
      <c r="D21" s="13" t="s">
        <v>38</v>
      </c>
      <c r="E21" s="14" t="s">
        <v>54</v>
      </c>
      <c r="F21" s="11">
        <v>96</v>
      </c>
      <c r="G21" s="9">
        <v>58.5</v>
      </c>
      <c r="H21" s="15">
        <f t="shared" si="0"/>
        <v>5616</v>
      </c>
    </row>
    <row r="22" spans="1:8" ht="15.75" thickBot="1">
      <c r="A22" s="10">
        <v>43446</v>
      </c>
      <c r="B22" s="11" t="s">
        <v>36</v>
      </c>
      <c r="C22" s="19" t="s">
        <v>47</v>
      </c>
      <c r="D22" s="13" t="s">
        <v>52</v>
      </c>
      <c r="E22" s="14" t="s">
        <v>35</v>
      </c>
      <c r="F22" s="11">
        <v>67</v>
      </c>
      <c r="G22" s="9">
        <v>1198</v>
      </c>
      <c r="H22" s="15">
        <f t="shared" si="0"/>
        <v>80266</v>
      </c>
    </row>
    <row r="23" spans="1:8" ht="15.75" thickBot="1">
      <c r="A23" s="10">
        <v>43463</v>
      </c>
      <c r="B23" s="11" t="s">
        <v>32</v>
      </c>
      <c r="C23" s="17" t="s">
        <v>47</v>
      </c>
      <c r="D23" s="13" t="s">
        <v>51</v>
      </c>
      <c r="E23" s="14" t="s">
        <v>54</v>
      </c>
      <c r="F23" s="11">
        <v>74</v>
      </c>
      <c r="G23" s="9">
        <v>58.5</v>
      </c>
      <c r="H23" s="15">
        <f t="shared" si="0"/>
        <v>4329</v>
      </c>
    </row>
    <row r="24" spans="1:8" ht="15.75" thickBot="1">
      <c r="A24" s="10">
        <v>43480</v>
      </c>
      <c r="B24" s="11" t="s">
        <v>36</v>
      </c>
      <c r="C24" s="12" t="s">
        <v>41</v>
      </c>
      <c r="D24" s="13" t="s">
        <v>42</v>
      </c>
      <c r="E24" s="14" t="s">
        <v>39</v>
      </c>
      <c r="F24" s="11">
        <v>46</v>
      </c>
      <c r="G24" s="9">
        <v>500</v>
      </c>
      <c r="H24" s="15">
        <f t="shared" si="0"/>
        <v>23000</v>
      </c>
    </row>
    <row r="25" spans="1:8" ht="15.75" thickBot="1">
      <c r="A25" s="10">
        <v>43497</v>
      </c>
      <c r="B25" s="11" t="s">
        <v>36</v>
      </c>
      <c r="C25" s="17" t="s">
        <v>47</v>
      </c>
      <c r="D25" s="13" t="s">
        <v>52</v>
      </c>
      <c r="E25" s="14" t="s">
        <v>39</v>
      </c>
      <c r="F25" s="11">
        <v>87</v>
      </c>
      <c r="G25" s="9">
        <v>500</v>
      </c>
      <c r="H25" s="15">
        <f t="shared" si="0"/>
        <v>43500</v>
      </c>
    </row>
    <row r="26" spans="1:8" ht="29.25" thickBot="1">
      <c r="A26" s="10">
        <v>43514</v>
      </c>
      <c r="B26" s="11" t="s">
        <v>32</v>
      </c>
      <c r="C26" s="16" t="s">
        <v>33</v>
      </c>
      <c r="D26" s="13" t="s">
        <v>34</v>
      </c>
      <c r="E26" s="14" t="s">
        <v>39</v>
      </c>
      <c r="F26" s="11">
        <v>4</v>
      </c>
      <c r="G26" s="9">
        <v>500</v>
      </c>
      <c r="H26" s="15">
        <f t="shared" si="0"/>
        <v>2000</v>
      </c>
    </row>
    <row r="27" spans="1:8" ht="15.75" thickBot="1">
      <c r="A27" s="10">
        <v>43531</v>
      </c>
      <c r="B27" s="11" t="s">
        <v>44</v>
      </c>
      <c r="C27" s="12" t="s">
        <v>41</v>
      </c>
      <c r="D27" s="13" t="s">
        <v>45</v>
      </c>
      <c r="E27" s="14" t="s">
        <v>39</v>
      </c>
      <c r="F27" s="11">
        <v>7</v>
      </c>
      <c r="G27" s="9">
        <v>500</v>
      </c>
      <c r="H27" s="15">
        <f t="shared" si="0"/>
        <v>3500</v>
      </c>
    </row>
    <row r="28" spans="1:8" ht="15.75" thickBot="1">
      <c r="A28" s="10">
        <v>43548</v>
      </c>
      <c r="B28" s="11" t="s">
        <v>36</v>
      </c>
      <c r="C28" s="18" t="s">
        <v>37</v>
      </c>
      <c r="D28" s="13" t="s">
        <v>40</v>
      </c>
      <c r="E28" s="14" t="s">
        <v>54</v>
      </c>
      <c r="F28" s="11">
        <v>50</v>
      </c>
      <c r="G28" s="9">
        <v>58.5</v>
      </c>
      <c r="H28" s="15">
        <f t="shared" si="0"/>
        <v>2925</v>
      </c>
    </row>
    <row r="29" spans="1:8" ht="15.75" thickBot="1">
      <c r="A29" s="10">
        <v>43565</v>
      </c>
      <c r="B29" s="11" t="s">
        <v>36</v>
      </c>
      <c r="C29" s="20" t="s">
        <v>33</v>
      </c>
      <c r="D29" s="13" t="s">
        <v>46</v>
      </c>
      <c r="E29" s="14" t="s">
        <v>35</v>
      </c>
      <c r="F29" s="11">
        <v>66</v>
      </c>
      <c r="G29" s="9">
        <v>1198</v>
      </c>
      <c r="H29" s="15">
        <f t="shared" si="0"/>
        <v>79068</v>
      </c>
    </row>
    <row r="30" spans="1:8" ht="15.75" thickBot="1">
      <c r="A30" s="10">
        <v>43582</v>
      </c>
      <c r="B30" s="11" t="s">
        <v>32</v>
      </c>
      <c r="C30" s="16" t="s">
        <v>33</v>
      </c>
      <c r="D30" s="13" t="s">
        <v>50</v>
      </c>
      <c r="E30" s="14" t="s">
        <v>43</v>
      </c>
      <c r="F30" s="11">
        <v>96</v>
      </c>
      <c r="G30" s="9">
        <v>225</v>
      </c>
      <c r="H30" s="15">
        <f t="shared" si="0"/>
        <v>21600</v>
      </c>
    </row>
    <row r="31" spans="1:8" ht="15.75" thickBot="1">
      <c r="A31" s="10">
        <v>43599</v>
      </c>
      <c r="B31" s="11" t="s">
        <v>36</v>
      </c>
      <c r="C31" s="12" t="s">
        <v>41</v>
      </c>
      <c r="D31" s="13" t="s">
        <v>42</v>
      </c>
      <c r="E31" s="14" t="s">
        <v>35</v>
      </c>
      <c r="F31" s="11">
        <v>53</v>
      </c>
      <c r="G31" s="9">
        <v>1198</v>
      </c>
      <c r="H31" s="15">
        <f t="shared" si="0"/>
        <v>63494</v>
      </c>
    </row>
    <row r="32" spans="1:8" ht="15.75" thickBot="1">
      <c r="A32" s="10">
        <v>43616</v>
      </c>
      <c r="B32" s="11" t="s">
        <v>36</v>
      </c>
      <c r="C32" s="12" t="s">
        <v>41</v>
      </c>
      <c r="D32" s="13" t="s">
        <v>42</v>
      </c>
      <c r="E32" s="14" t="s">
        <v>39</v>
      </c>
      <c r="F32" s="11">
        <v>80</v>
      </c>
      <c r="G32" s="9">
        <v>500</v>
      </c>
      <c r="H32" s="15">
        <f t="shared" si="0"/>
        <v>40000</v>
      </c>
    </row>
    <row r="33" spans="1:8" ht="15.75" thickBot="1">
      <c r="A33" s="10">
        <v>43633</v>
      </c>
      <c r="B33" s="11" t="s">
        <v>36</v>
      </c>
      <c r="C33" s="12" t="s">
        <v>37</v>
      </c>
      <c r="D33" s="13" t="s">
        <v>38</v>
      </c>
      <c r="E33" s="14" t="s">
        <v>53</v>
      </c>
      <c r="F33" s="11">
        <v>5</v>
      </c>
      <c r="G33" s="9">
        <v>125</v>
      </c>
      <c r="H33" s="15">
        <f t="shared" si="0"/>
        <v>625</v>
      </c>
    </row>
    <row r="34" spans="1:8" ht="29.25" thickBot="1">
      <c r="A34" s="10">
        <v>43650</v>
      </c>
      <c r="B34" s="11" t="s">
        <v>32</v>
      </c>
      <c r="C34" s="16" t="s">
        <v>33</v>
      </c>
      <c r="D34" s="13" t="s">
        <v>34</v>
      </c>
      <c r="E34" s="14" t="s">
        <v>54</v>
      </c>
      <c r="F34" s="11">
        <v>62</v>
      </c>
      <c r="G34" s="9">
        <v>58.5</v>
      </c>
      <c r="H34" s="15">
        <f t="shared" si="0"/>
        <v>3627</v>
      </c>
    </row>
    <row r="35" spans="1:8" ht="15.75" thickBot="1">
      <c r="A35" s="10">
        <v>43667</v>
      </c>
      <c r="B35" s="11" t="s">
        <v>36</v>
      </c>
      <c r="C35" s="12" t="s">
        <v>37</v>
      </c>
      <c r="D35" s="13" t="s">
        <v>49</v>
      </c>
      <c r="E35" s="14" t="s">
        <v>54</v>
      </c>
      <c r="F35" s="11">
        <v>55</v>
      </c>
      <c r="G35" s="9">
        <v>58.5</v>
      </c>
      <c r="H35" s="15">
        <f t="shared" si="0"/>
        <v>3217.5</v>
      </c>
    </row>
    <row r="36" spans="1:8" ht="15.75" thickBot="1">
      <c r="A36" s="10">
        <v>43684</v>
      </c>
      <c r="B36" s="11" t="s">
        <v>36</v>
      </c>
      <c r="C36" s="12" t="s">
        <v>37</v>
      </c>
      <c r="D36" s="13" t="s">
        <v>38</v>
      </c>
      <c r="E36" s="14" t="s">
        <v>54</v>
      </c>
      <c r="F36" s="11">
        <v>42</v>
      </c>
      <c r="G36" s="9">
        <v>58.5</v>
      </c>
      <c r="H36" s="15">
        <f t="shared" si="0"/>
        <v>2457</v>
      </c>
    </row>
    <row r="37" spans="1:8" ht="15.75" thickBot="1">
      <c r="A37" s="10">
        <v>43701</v>
      </c>
      <c r="B37" s="11" t="s">
        <v>44</v>
      </c>
      <c r="C37" s="12" t="s">
        <v>41</v>
      </c>
      <c r="D37" s="13" t="s">
        <v>45</v>
      </c>
      <c r="E37" s="14" t="s">
        <v>53</v>
      </c>
      <c r="F37" s="11">
        <v>3</v>
      </c>
      <c r="G37" s="9">
        <v>125</v>
      </c>
      <c r="H37" s="15">
        <f t="shared" si="0"/>
        <v>375</v>
      </c>
    </row>
    <row r="38" spans="1:8" ht="15.75" thickBot="1">
      <c r="A38" s="10">
        <v>43718</v>
      </c>
      <c r="B38" s="11" t="s">
        <v>36</v>
      </c>
      <c r="C38" s="12" t="s">
        <v>41</v>
      </c>
      <c r="D38" s="13" t="s">
        <v>42</v>
      </c>
      <c r="E38" s="14" t="s">
        <v>35</v>
      </c>
      <c r="F38" s="11">
        <v>7</v>
      </c>
      <c r="G38" s="9">
        <v>1198</v>
      </c>
      <c r="H38" s="15">
        <f t="shared" si="0"/>
        <v>8386</v>
      </c>
    </row>
    <row r="39" spans="1:8" ht="15.75" thickBot="1">
      <c r="A39" s="10">
        <v>43735</v>
      </c>
      <c r="B39" s="11" t="s">
        <v>44</v>
      </c>
      <c r="C39" s="12" t="s">
        <v>41</v>
      </c>
      <c r="D39" s="13" t="s">
        <v>45</v>
      </c>
      <c r="E39" s="14" t="s">
        <v>43</v>
      </c>
      <c r="F39" s="11">
        <v>76</v>
      </c>
      <c r="G39" s="9">
        <v>225</v>
      </c>
      <c r="H39" s="15">
        <f t="shared" si="0"/>
        <v>17100</v>
      </c>
    </row>
    <row r="40" spans="1:8" ht="15.75" thickBot="1">
      <c r="A40" s="10">
        <v>43752</v>
      </c>
      <c r="B40" s="11" t="s">
        <v>44</v>
      </c>
      <c r="C40" s="17" t="s">
        <v>47</v>
      </c>
      <c r="D40" s="13" t="s">
        <v>48</v>
      </c>
      <c r="E40" s="14" t="s">
        <v>39</v>
      </c>
      <c r="F40" s="11">
        <v>57</v>
      </c>
      <c r="G40" s="9">
        <v>500</v>
      </c>
      <c r="H40" s="15">
        <f t="shared" si="0"/>
        <v>28500</v>
      </c>
    </row>
    <row r="41" spans="1:8" ht="15.75" thickBot="1">
      <c r="A41" s="10">
        <v>43769</v>
      </c>
      <c r="B41" s="11" t="s">
        <v>36</v>
      </c>
      <c r="C41" s="16" t="s">
        <v>33</v>
      </c>
      <c r="D41" s="13" t="s">
        <v>46</v>
      </c>
      <c r="E41" s="14" t="s">
        <v>35</v>
      </c>
      <c r="F41" s="11">
        <v>14</v>
      </c>
      <c r="G41" s="9">
        <v>1198</v>
      </c>
      <c r="H41" s="15">
        <f t="shared" si="0"/>
        <v>16772</v>
      </c>
    </row>
    <row r="42" spans="1:8" ht="15.75" thickBot="1">
      <c r="A42" s="10">
        <v>43786</v>
      </c>
      <c r="B42" s="11" t="s">
        <v>36</v>
      </c>
      <c r="C42" s="12" t="s">
        <v>37</v>
      </c>
      <c r="D42" s="13" t="s">
        <v>40</v>
      </c>
      <c r="E42" s="14" t="s">
        <v>39</v>
      </c>
      <c r="F42" s="11">
        <v>11</v>
      </c>
      <c r="G42" s="9">
        <v>500</v>
      </c>
      <c r="H42" s="15">
        <f t="shared" si="0"/>
        <v>5500</v>
      </c>
    </row>
    <row r="43" spans="1:8" ht="15.75" thickBot="1">
      <c r="A43" s="10">
        <v>43803</v>
      </c>
      <c r="B43" s="11" t="s">
        <v>36</v>
      </c>
      <c r="C43" s="12" t="s">
        <v>37</v>
      </c>
      <c r="D43" s="13" t="s">
        <v>40</v>
      </c>
      <c r="E43" s="14" t="s">
        <v>39</v>
      </c>
      <c r="F43" s="11">
        <v>94</v>
      </c>
      <c r="G43" s="9">
        <v>500</v>
      </c>
      <c r="H43" s="15">
        <f t="shared" si="0"/>
        <v>47000</v>
      </c>
    </row>
    <row r="44" spans="1:8" ht="15.75" thickBot="1">
      <c r="A44" s="10">
        <v>43820</v>
      </c>
      <c r="B44" s="11" t="s">
        <v>36</v>
      </c>
      <c r="C44" s="16" t="s">
        <v>33</v>
      </c>
      <c r="D44" s="13" t="s">
        <v>46</v>
      </c>
      <c r="E44" s="14" t="s">
        <v>39</v>
      </c>
      <c r="F44" s="11">
        <v>28</v>
      </c>
      <c r="G44" s="9">
        <v>500</v>
      </c>
      <c r="H44" s="15">
        <f t="shared" si="0"/>
        <v>14000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B0A9-68C6-45CE-BB0F-A6EBD5403E25}">
  <dimension ref="A2:F16"/>
  <sheetViews>
    <sheetView workbookViewId="0">
      <selection activeCell="G12" sqref="G12"/>
    </sheetView>
  </sheetViews>
  <sheetFormatPr defaultRowHeight="15"/>
  <cols>
    <col min="2" max="2" width="11.5703125" bestFit="1" customWidth="1"/>
  </cols>
  <sheetData>
    <row r="2" spans="1:6">
      <c r="A2" s="4" t="s">
        <v>60</v>
      </c>
      <c r="B2" s="4" t="s">
        <v>56</v>
      </c>
      <c r="C2" s="4" t="s">
        <v>55</v>
      </c>
    </row>
    <row r="3" spans="1:6">
      <c r="A3" s="4" t="s">
        <v>62</v>
      </c>
      <c r="B3" s="4" t="s">
        <v>57</v>
      </c>
      <c r="C3" s="4">
        <v>1700</v>
      </c>
    </row>
    <row r="4" spans="1:6">
      <c r="A4" s="4" t="s">
        <v>63</v>
      </c>
      <c r="B4" s="4" t="s">
        <v>58</v>
      </c>
      <c r="C4" s="4">
        <v>2000</v>
      </c>
    </row>
    <row r="5" spans="1:6">
      <c r="A5" s="4" t="s">
        <v>61</v>
      </c>
      <c r="B5" s="4" t="s">
        <v>58</v>
      </c>
      <c r="C5" s="4">
        <v>3000</v>
      </c>
    </row>
    <row r="6" spans="1:6">
      <c r="A6" s="4" t="s">
        <v>61</v>
      </c>
      <c r="B6" s="4" t="s">
        <v>59</v>
      </c>
      <c r="C6" s="4">
        <v>2000</v>
      </c>
      <c r="E6">
        <f>SUM(C3:C8)</f>
        <v>12200</v>
      </c>
    </row>
    <row r="7" spans="1:6">
      <c r="A7" s="4" t="s">
        <v>62</v>
      </c>
      <c r="B7" s="4" t="s">
        <v>59</v>
      </c>
      <c r="C7" s="4">
        <v>1000</v>
      </c>
    </row>
    <row r="8" spans="1:6">
      <c r="A8" s="4" t="s">
        <v>63</v>
      </c>
      <c r="B8" s="4" t="s">
        <v>58</v>
      </c>
      <c r="C8" s="4">
        <v>2500</v>
      </c>
    </row>
    <row r="9" spans="1:6">
      <c r="E9" t="s">
        <v>58</v>
      </c>
      <c r="F9">
        <f>SUMIF(B3:B8,E9,C3:C8)</f>
        <v>7500</v>
      </c>
    </row>
    <row r="10" spans="1:6">
      <c r="B10" s="21" t="s">
        <v>64</v>
      </c>
      <c r="C10" s="21"/>
    </row>
    <row r="11" spans="1:6">
      <c r="B11" s="4" t="s">
        <v>59</v>
      </c>
      <c r="C11" s="4">
        <f>SUMIF(B3:B8,B11,C3:C8)</f>
        <v>3000</v>
      </c>
    </row>
    <row r="12" spans="1:6">
      <c r="E12">
        <f>COUNT(C3:C8)</f>
        <v>6</v>
      </c>
    </row>
    <row r="13" spans="1:6">
      <c r="B13" s="21" t="s">
        <v>65</v>
      </c>
      <c r="C13" s="21"/>
      <c r="E13">
        <f>COUNTA(C3:C8)</f>
        <v>6</v>
      </c>
    </row>
    <row r="14" spans="1:6">
      <c r="B14" s="4" t="s">
        <v>58</v>
      </c>
      <c r="C14" s="22">
        <f>COUNTIF(B3:B8,B14)</f>
        <v>3</v>
      </c>
      <c r="E14">
        <f>COUNTBLANK(E5:E6)</f>
        <v>1</v>
      </c>
    </row>
    <row r="16" spans="1:6">
      <c r="B16" t="s">
        <v>59</v>
      </c>
      <c r="C16">
        <f>COUNTIF(B3:B8,B16)</f>
        <v>2</v>
      </c>
    </row>
  </sheetData>
  <mergeCells count="2">
    <mergeCell ref="B10:C10"/>
    <mergeCell ref="B13:C13"/>
  </mergeCells>
  <dataValidations count="1">
    <dataValidation type="list" allowBlank="1" showInputMessage="1" showErrorMessage="1" sqref="B11 B14 E9" xr:uid="{46AE8814-BBC0-437D-9D05-1646DC845AEF}">
      <formula1>$B$3:$B$8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Aleena Lateef</dc:creator>
  <cp:lastModifiedBy>Aleena Lateef</cp:lastModifiedBy>
  <dcterms:created xsi:type="dcterms:W3CDTF">2023-03-15T08:22:18Z</dcterms:created>
  <dcterms:modified xsi:type="dcterms:W3CDTF">2023-03-15T14:52:25Z</dcterms:modified>
</cp:coreProperties>
</file>