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FP\Desktop\bigdata\ejercicios\"/>
    </mc:Choice>
  </mc:AlternateContent>
  <xr:revisionPtr revIDLastSave="0" documentId="13_ncr:1_{68FFCBC3-1C35-4DB6-8EC9-2AF9BAE81CD1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Ejercicio contar" sheetId="2" r:id="rId1"/>
    <sheet name="Ejercicio conjunto" sheetId="1" r:id="rId2"/>
    <sheet name="Validación" sheetId="3" r:id="rId3"/>
  </sheets>
  <definedNames>
    <definedName name="INGRESOS_2017">'Ejercicio conjunto'!$E$7:$E$19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J17" i="1"/>
  <c r="K17" i="1"/>
  <c r="L17" i="1"/>
  <c r="I17" i="1"/>
  <c r="I10" i="1"/>
  <c r="I11" i="1"/>
  <c r="I12" i="1"/>
  <c r="I13" i="1"/>
  <c r="K9" i="1"/>
  <c r="L9" i="1"/>
  <c r="K10" i="1"/>
  <c r="L10" i="1"/>
  <c r="K11" i="1"/>
  <c r="L11" i="1"/>
  <c r="K12" i="1"/>
  <c r="L12" i="1"/>
  <c r="K13" i="1"/>
  <c r="L13" i="1"/>
  <c r="J10" i="1"/>
  <c r="J11" i="1"/>
  <c r="J12" i="1"/>
  <c r="J13" i="1"/>
  <c r="J9" i="1"/>
  <c r="I9" i="1"/>
  <c r="G24" i="1"/>
  <c r="G23" i="1"/>
  <c r="F8" i="1"/>
  <c r="F9" i="1"/>
  <c r="F10" i="1"/>
  <c r="F11" i="1"/>
  <c r="F12" i="1"/>
  <c r="F13" i="1"/>
  <c r="F14" i="1"/>
  <c r="F15" i="1"/>
  <c r="F16" i="1"/>
  <c r="F17" i="1"/>
  <c r="F18" i="1"/>
  <c r="F19" i="1"/>
  <c r="F7" i="1"/>
  <c r="J25" i="2"/>
  <c r="F20" i="2"/>
  <c r="F13" i="2"/>
  <c r="J24" i="2"/>
  <c r="J23" i="2"/>
  <c r="F18" i="2"/>
  <c r="F21" i="2"/>
  <c r="F19" i="2"/>
  <c r="F17" i="2"/>
  <c r="F16" i="2"/>
  <c r="F15" i="2"/>
  <c r="F14" i="2"/>
</calcChain>
</file>

<file path=xl/sharedStrings.xml><?xml version="1.0" encoding="utf-8"?>
<sst xmlns="http://schemas.openxmlformats.org/spreadsheetml/2006/main" count="137" uniqueCount="80">
  <si>
    <t>Comercial</t>
  </si>
  <si>
    <t>Producto</t>
  </si>
  <si>
    <t>Zona de venta</t>
  </si>
  <si>
    <t>Laura Cañas</t>
  </si>
  <si>
    <t>MDC</t>
  </si>
  <si>
    <t>Este</t>
  </si>
  <si>
    <t>Luis Martín</t>
  </si>
  <si>
    <t>RSS</t>
  </si>
  <si>
    <t>Rodolfo Marina</t>
  </si>
  <si>
    <t>PGO</t>
  </si>
  <si>
    <t>Jose Lucas</t>
  </si>
  <si>
    <t>CDP</t>
  </si>
  <si>
    <t>Norte</t>
  </si>
  <si>
    <t>Eva Gonzalez</t>
  </si>
  <si>
    <t>Oeste</t>
  </si>
  <si>
    <t>Sur</t>
  </si>
  <si>
    <t>IVA</t>
  </si>
  <si>
    <t>INGRESOS 2017</t>
  </si>
  <si>
    <t xml:space="preserve">NORTE </t>
  </si>
  <si>
    <t>SUR</t>
  </si>
  <si>
    <t xml:space="preserve">ESTE </t>
  </si>
  <si>
    <t>OESTE</t>
  </si>
  <si>
    <t>1)  Cuanto suman las ventas del producto CDP en la zona sur?</t>
  </si>
  <si>
    <t>2)Promedio de ventas de eva en la zona sur del producto cdp</t>
  </si>
  <si>
    <t>Calcula el iva, poniendo nombre a la celda</t>
  </si>
  <si>
    <t>3)Rellena el cuadro que muestra la suma de ventas por zona y vendedor</t>
  </si>
  <si>
    <t>4)Intentalo solo usando una fórmula</t>
  </si>
  <si>
    <t>VENDEDOR</t>
  </si>
  <si>
    <t>COCHE</t>
  </si>
  <si>
    <t>HIJOS</t>
  </si>
  <si>
    <t>VENTAS</t>
  </si>
  <si>
    <t>VENTAS €</t>
  </si>
  <si>
    <t>SEXO</t>
  </si>
  <si>
    <t>Bruno</t>
  </si>
  <si>
    <t>SI</t>
  </si>
  <si>
    <t>H</t>
  </si>
  <si>
    <t>Jose</t>
  </si>
  <si>
    <t>Dario</t>
  </si>
  <si>
    <t>NO</t>
  </si>
  <si>
    <t>S/H</t>
  </si>
  <si>
    <t>Estela</t>
  </si>
  <si>
    <t>TRES</t>
  </si>
  <si>
    <t>M</t>
  </si>
  <si>
    <t>Emilia</t>
  </si>
  <si>
    <t>Daniela</t>
  </si>
  <si>
    <t>Diego</t>
  </si>
  <si>
    <t>Elba</t>
  </si>
  <si>
    <t>CUATRO</t>
  </si>
  <si>
    <t>CUANTOS VENDEDORES CON 2 HIJOS SON HOMBRES</t>
  </si>
  <si>
    <t>CUANTOS VENDEDORES CON COCHE TIENEN MAS DE UN HIJO, SON HOMBRES Y HAN VENDIDO MENOS DE 50000€</t>
  </si>
  <si>
    <t>CUANTO SUMAN LAS VENTAS DE LAS MUJERES CON COCHE</t>
  </si>
  <si>
    <t>Viernes 4 de Octubre de 2024</t>
  </si>
  <si>
    <t>*estos es contar con 2 condiciones. Mirar la función. Contar.si.conjunto .</t>
  </si>
  <si>
    <t>9)CUANTOS SUMAN LAS VENTAS MENORES DE 50000€?</t>
  </si>
  <si>
    <t>8)CUANTOS SUMAN LAS VENTAS DE LOS VENDEDORES SIN HIJOS?</t>
  </si>
  <si>
    <t>7)CUANTOS VENDEDORES HAY?</t>
  </si>
  <si>
    <t>6)CUANTOS VENDEDORES TIENEN 3 HIJOS O MENOS?</t>
  </si>
  <si>
    <t>5)CUANTOS VENDEDORES TIENEN MAS DE 74.000€ EN VENTAS?</t>
  </si>
  <si>
    <t>4)CUANTOS VENDEDORES SON MUJERES?</t>
  </si>
  <si>
    <t>3)CUANTOS VENDEDORES NO TIENEN HIJOS?</t>
  </si>
  <si>
    <t>2)CUANTOS VENDEDORES TIENEN HIJOS?</t>
  </si>
  <si>
    <t>1)CUANTOS VENDEDORES TIENEN VENTAS?</t>
  </si>
  <si>
    <t>SALARIO</t>
  </si>
  <si>
    <t>NOMBRE</t>
  </si>
  <si>
    <t>EDAD</t>
  </si>
  <si>
    <t>TELEFONO</t>
  </si>
  <si>
    <t>CIUDAD</t>
  </si>
  <si>
    <t>OBSERVACIONES</t>
  </si>
  <si>
    <t>CIUDADES</t>
  </si>
  <si>
    <t>MADRID</t>
  </si>
  <si>
    <t>LUGO</t>
  </si>
  <si>
    <t>SEVILLA</t>
  </si>
  <si>
    <t>TOLEDO</t>
  </si>
  <si>
    <t>MAYOR DE EDAD</t>
  </si>
  <si>
    <t>EMPIEZE 6,7,9</t>
  </si>
  <si>
    <t>9 NUMEROS</t>
  </si>
  <si>
    <t>&lt;20 LETRAS</t>
  </si>
  <si>
    <t>SOLO NUM PARES</t>
  </si>
  <si>
    <t>Ejercicio 4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</si>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</sst>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9" fontId="0" fillId="0" borderId="0" xfId="0" applyNumberFormat="1"/>
    <xf numFmtId="0" fontId="0" fillId="0" borderId="1" xfId="0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4" fontId="0" fillId="5" borderId="1" xfId="0" applyNumberFormat="1" applyFill="1" applyBorder="1"/>
    <xf numFmtId="9" fontId="1" fillId="4" borderId="1" xfId="0" applyNumberFormat="1" applyFont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0" fillId="6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164" fontId="0" fillId="0" borderId="0" xfId="0" applyNumberFormat="1"/>
    <xf numFmtId="0" fontId="0" fillId="8" borderId="1" xfId="0" applyFill="1" applyBorder="1"/>
    <xf numFmtId="0" fontId="1" fillId="7" borderId="1" xfId="0" applyFont="1" applyFill="1" applyBorder="1"/>
    <xf numFmtId="164" fontId="0" fillId="0" borderId="1" xfId="0" applyNumberFormat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109904</xdr:colOff>
      <xdr:row>1</xdr:row>
      <xdr:rowOff>95250</xdr:rowOff>
    </xdr:from>
    <xdr:to>
      <xdr:col>1</xdr:col>
      <xdr:colOff>527030</xdr:colOff>
      <xdr:row>1</xdr:row>
      <xdr:rowOff>674077</xdr:rowOff>
    </xdr:to>
    <xdr:pic>
      <xdr:nvPicPr>
        <xdr:cNvPr id="2" name="Imagen 1" descr="https://cdmfp.es/wp-content/uploads/2024/05/CDM-FP-ALC24-300x147.png">
          <a:extLst>
            <a:ext uri="{FF2B5EF4-FFF2-40B4-BE49-F238E27FC236}">
              <a16:creationId xmlns:a16="http://schemas.microsoft.com/office/drawing/2014/main" id="{6BA48DBB-0B6E-4A2A-988E-DD6031C9B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04" y="95250"/>
          <a:ext cx="1179126" cy="578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286752</xdr:colOff>
      <xdr:row>1</xdr:row>
      <xdr:rowOff>165653</xdr:rowOff>
    </xdr:from>
    <xdr:to>
      <xdr:col>1</xdr:col>
      <xdr:colOff>795129</xdr:colOff>
      <xdr:row>1</xdr:row>
      <xdr:rowOff>786849</xdr:rowOff>
    </xdr:to>
    <xdr:pic>
      <xdr:nvPicPr>
        <xdr:cNvPr id="2" name="Imagen 1" descr="https://cdmfp.es/wp-content/uploads/2024/05/CDM-FP-ALC24-300x147.png">
          <a:extLst>
            <a:ext uri="{FF2B5EF4-FFF2-40B4-BE49-F238E27FC236}">
              <a16:creationId xmlns:a16="http://schemas.microsoft.com/office/drawing/2014/main" id="{D68A4111-D0C6-4EBF-8300-D0E86ED0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52" y="165653"/>
          <a:ext cx="1270377" cy="621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B71-AC78-4556-80F5-78F7C9A84540}">
  <dimension ref="A1:J26"/>
  <sheetViews>
    <sheetView showGridLines="0" topLeftCell="A19" zoomScale="130" zoomScaleNormal="130" workbookViewId="0">
      <selection activeCell="A29" sqref="A29:XFD29"/>
    </sheetView>
  </sheetViews>
  <sheetFormatPr baseColWidth="10" defaultRowHeight="15" x14ac:dyDescent="0.25"/>
  <cols>
    <col min="5" max="5" width="12.42578125" bestFit="1" customWidth="1"/>
    <col min="6" max="6" width="11.42578125" customWidth="1"/>
    <col min="8" max="8" width="11.42578125" customWidth="1"/>
    <col min="10" max="10" width="12.42578125" bestFit="1" customWidth="1"/>
  </cols>
  <sheetData>
    <row r="1" spans="1:8" x14ac:dyDescent="0.25">
      <c r="B1" t="s">
        <v>51</v>
      </c>
    </row>
    <row r="2" spans="1:8" ht="81.75" customHeight="1" x14ac:dyDescent="0.25"/>
    <row r="3" spans="1:8" x14ac:dyDescent="0.25">
      <c r="A3" s="10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</row>
    <row r="4" spans="1:8" x14ac:dyDescent="0.25">
      <c r="A4" s="11" t="s">
        <v>33</v>
      </c>
      <c r="B4" s="11" t="s">
        <v>34</v>
      </c>
      <c r="C4" s="11">
        <v>3</v>
      </c>
      <c r="D4" s="11">
        <v>4</v>
      </c>
      <c r="E4" s="12">
        <v>11254</v>
      </c>
      <c r="F4" s="11" t="s">
        <v>35</v>
      </c>
      <c r="H4" s="20"/>
    </row>
    <row r="5" spans="1:8" x14ac:dyDescent="0.25">
      <c r="A5" s="11" t="s">
        <v>36</v>
      </c>
      <c r="B5" s="11" t="s">
        <v>34</v>
      </c>
      <c r="C5" s="11">
        <v>2</v>
      </c>
      <c r="D5" s="11">
        <v>1</v>
      </c>
      <c r="E5" s="12">
        <v>2511</v>
      </c>
      <c r="F5" s="11" t="s">
        <v>35</v>
      </c>
    </row>
    <row r="6" spans="1:8" x14ac:dyDescent="0.25">
      <c r="A6" s="11" t="s">
        <v>37</v>
      </c>
      <c r="B6" s="11" t="s">
        <v>38</v>
      </c>
      <c r="C6" s="11" t="s">
        <v>39</v>
      </c>
      <c r="D6" s="11"/>
      <c r="E6" s="12">
        <v>0</v>
      </c>
      <c r="F6" s="11" t="s">
        <v>35</v>
      </c>
    </row>
    <row r="7" spans="1:8" x14ac:dyDescent="0.25">
      <c r="A7" s="11" t="s">
        <v>40</v>
      </c>
      <c r="B7" s="11" t="s">
        <v>38</v>
      </c>
      <c r="C7" s="11">
        <v>5</v>
      </c>
      <c r="D7" s="11" t="s">
        <v>41</v>
      </c>
      <c r="E7" s="12">
        <v>36524</v>
      </c>
      <c r="F7" s="11" t="s">
        <v>42</v>
      </c>
    </row>
    <row r="8" spans="1:8" x14ac:dyDescent="0.25">
      <c r="A8" s="11" t="s">
        <v>43</v>
      </c>
      <c r="B8" s="11" t="s">
        <v>34</v>
      </c>
      <c r="C8" s="11">
        <v>9</v>
      </c>
      <c r="D8" s="11">
        <v>5</v>
      </c>
      <c r="E8" s="12">
        <v>85213</v>
      </c>
      <c r="F8" s="11" t="s">
        <v>42</v>
      </c>
    </row>
    <row r="9" spans="1:8" x14ac:dyDescent="0.25">
      <c r="A9" s="11" t="s">
        <v>44</v>
      </c>
      <c r="B9" s="11" t="s">
        <v>34</v>
      </c>
      <c r="C9" s="11" t="s">
        <v>39</v>
      </c>
      <c r="D9" s="11">
        <v>7</v>
      </c>
      <c r="E9" s="12">
        <v>112545</v>
      </c>
      <c r="F9" s="11" t="s">
        <v>42</v>
      </c>
      <c r="H9" s="20"/>
    </row>
    <row r="10" spans="1:8" x14ac:dyDescent="0.25">
      <c r="A10" s="11" t="s">
        <v>45</v>
      </c>
      <c r="B10" s="11" t="s">
        <v>34</v>
      </c>
      <c r="C10" s="11">
        <v>2</v>
      </c>
      <c r="D10" s="11">
        <v>8</v>
      </c>
      <c r="E10" s="12">
        <v>74000</v>
      </c>
      <c r="F10" s="11" t="s">
        <v>35</v>
      </c>
    </row>
    <row r="11" spans="1:8" x14ac:dyDescent="0.25">
      <c r="A11" s="11" t="s">
        <v>46</v>
      </c>
      <c r="B11" s="11" t="s">
        <v>34</v>
      </c>
      <c r="C11" s="11">
        <v>5</v>
      </c>
      <c r="D11" s="11" t="s">
        <v>47</v>
      </c>
      <c r="E11" s="12">
        <v>12457</v>
      </c>
      <c r="F11" s="11" t="s">
        <v>42</v>
      </c>
    </row>
    <row r="13" spans="1:8" x14ac:dyDescent="0.25">
      <c r="A13" s="13" t="s">
        <v>61</v>
      </c>
      <c r="B13" s="14"/>
      <c r="C13" s="14"/>
      <c r="D13" s="14"/>
      <c r="E13" s="14"/>
      <c r="F13" s="10">
        <f>COUNTIF(D4:D11,"&gt;0")+COUNTIF(D4:D11,"&gt;CERO")</f>
        <v>7</v>
      </c>
    </row>
    <row r="14" spans="1:8" x14ac:dyDescent="0.25">
      <c r="A14" s="13" t="s">
        <v>60</v>
      </c>
      <c r="B14" s="14"/>
      <c r="C14" s="14"/>
      <c r="D14" s="14"/>
      <c r="E14" s="14"/>
      <c r="F14" s="10">
        <f>COUNTIF(C4:C11,"&gt;0")</f>
        <v>6</v>
      </c>
    </row>
    <row r="15" spans="1:8" x14ac:dyDescent="0.25">
      <c r="A15" s="13" t="s">
        <v>59</v>
      </c>
      <c r="B15" s="14"/>
      <c r="C15" s="14"/>
      <c r="D15" s="14"/>
      <c r="E15" s="14"/>
      <c r="F15" s="10">
        <f>COUNTIF(C4:C11,"=S/H")</f>
        <v>2</v>
      </c>
    </row>
    <row r="16" spans="1:8" x14ac:dyDescent="0.25">
      <c r="A16" s="13" t="s">
        <v>58</v>
      </c>
      <c r="B16" s="14"/>
      <c r="C16" s="14"/>
      <c r="D16" s="14"/>
      <c r="E16" s="14"/>
      <c r="F16" s="10">
        <f>COUNTIF(F4:F11,"=M")</f>
        <v>4</v>
      </c>
    </row>
    <row r="17" spans="1:10" x14ac:dyDescent="0.25">
      <c r="A17" s="15" t="s">
        <v>57</v>
      </c>
      <c r="B17" s="16"/>
      <c r="C17" s="16"/>
      <c r="D17" s="16"/>
      <c r="E17" s="16"/>
      <c r="F17" s="10">
        <f>COUNTIF(E4:E11,"&gt;74000")</f>
        <v>2</v>
      </c>
    </row>
    <row r="18" spans="1:10" x14ac:dyDescent="0.25">
      <c r="A18" s="13" t="s">
        <v>56</v>
      </c>
      <c r="B18" s="14"/>
      <c r="C18" s="14"/>
      <c r="D18" s="14"/>
      <c r="E18" s="14"/>
      <c r="F18" s="10">
        <f>COUNTIF(C4:C11,"&lt;=3")+COUNTIF(C4:C11,"=S/H")</f>
        <v>5</v>
      </c>
    </row>
    <row r="19" spans="1:10" x14ac:dyDescent="0.25">
      <c r="A19" s="15" t="s">
        <v>55</v>
      </c>
      <c r="B19" s="16"/>
      <c r="C19" s="16"/>
      <c r="D19" s="16"/>
      <c r="E19" s="16"/>
      <c r="F19" s="10">
        <f>COUNTA(A4:A11)</f>
        <v>8</v>
      </c>
    </row>
    <row r="20" spans="1:10" x14ac:dyDescent="0.25">
      <c r="A20" s="15" t="s">
        <v>54</v>
      </c>
      <c r="B20" s="16"/>
      <c r="C20" s="16"/>
      <c r="D20" s="16"/>
      <c r="E20" s="16"/>
      <c r="F20" s="19">
        <f>SUMIF(C4:C11,"=S/H",E4:E11)</f>
        <v>112545</v>
      </c>
    </row>
    <row r="21" spans="1:10" x14ac:dyDescent="0.25">
      <c r="A21" s="15" t="s">
        <v>53</v>
      </c>
      <c r="B21" s="16"/>
      <c r="C21" s="16"/>
      <c r="D21" s="16"/>
      <c r="E21" s="16"/>
      <c r="F21" s="19">
        <f>SUMIF(E4:E11,"&lt;50000",E4:E11)</f>
        <v>62746</v>
      </c>
    </row>
    <row r="23" spans="1:10" x14ac:dyDescent="0.25">
      <c r="A23" s="13" t="s">
        <v>48</v>
      </c>
      <c r="B23" s="14"/>
      <c r="C23" s="14"/>
      <c r="D23" s="14"/>
      <c r="E23" s="14"/>
      <c r="F23" s="14"/>
      <c r="G23" s="14"/>
      <c r="H23" s="14"/>
      <c r="I23" s="14"/>
      <c r="J23" s="10">
        <f>COUNTIFS(C4:C11,"=2",F4:F11,"=H")</f>
        <v>2</v>
      </c>
    </row>
    <row r="24" spans="1:10" x14ac:dyDescent="0.25">
      <c r="A24" s="13" t="s">
        <v>49</v>
      </c>
      <c r="B24" s="14"/>
      <c r="C24" s="14"/>
      <c r="D24" s="14"/>
      <c r="E24" s="14"/>
      <c r="F24" s="14"/>
      <c r="G24" s="14"/>
      <c r="H24" s="14"/>
      <c r="I24" s="14"/>
      <c r="J24" s="10">
        <f>COUNTIFS(B4:B11,"=SI",C4:C11,"&gt;1",F4:F11,"=M",E4:E11,"&lt;50000")</f>
        <v>1</v>
      </c>
    </row>
    <row r="25" spans="1:10" x14ac:dyDescent="0.25">
      <c r="A25" s="13" t="s">
        <v>50</v>
      </c>
      <c r="B25" s="14"/>
      <c r="C25" s="14"/>
      <c r="D25" s="14"/>
      <c r="E25" s="14"/>
      <c r="F25" s="14"/>
      <c r="G25" s="14"/>
      <c r="H25" s="14"/>
      <c r="I25" s="14"/>
      <c r="J25" s="18">
        <f>SUMIFS(E4:E11,F4:F11,"=M",B4:B11,"=SI")</f>
        <v>210215</v>
      </c>
    </row>
    <row r="26" spans="1:10" x14ac:dyDescent="0.25">
      <c r="A26" s="17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showGridLines="0" zoomScale="115" zoomScaleNormal="115" workbookViewId="0">
      <selection activeCell="O20" sqref="O20"/>
    </sheetView>
  </sheetViews>
  <sheetFormatPr baseColWidth="10" defaultRowHeight="15" x14ac:dyDescent="0.25"/>
  <cols>
    <col min="2" max="2" width="14.7109375" customWidth="1"/>
    <col min="4" max="4" width="13.5703125" bestFit="1" customWidth="1"/>
    <col min="5" max="5" width="15.140625" bestFit="1" customWidth="1"/>
    <col min="6" max="6" width="16.7109375" customWidth="1"/>
    <col min="7" max="7" width="12.7109375" bestFit="1" customWidth="1"/>
    <col min="8" max="8" width="14.7109375" bestFit="1" customWidth="1"/>
    <col min="9" max="9" width="10.42578125" bestFit="1" customWidth="1"/>
    <col min="10" max="10" width="12.7109375" bestFit="1" customWidth="1"/>
    <col min="11" max="12" width="10.42578125" bestFit="1" customWidth="1"/>
  </cols>
  <sheetData>
    <row r="1" spans="2:12" x14ac:dyDescent="0.25">
      <c r="B1" t="s">
        <v>51</v>
      </c>
    </row>
    <row r="2" spans="2:12" ht="81.75" customHeight="1" x14ac:dyDescent="0.25"/>
    <row r="4" spans="2:12" x14ac:dyDescent="0.25">
      <c r="F4" s="1" t="s">
        <v>16</v>
      </c>
    </row>
    <row r="5" spans="2:12" x14ac:dyDescent="0.25">
      <c r="F5" s="7">
        <v>0.21</v>
      </c>
      <c r="H5" s="2"/>
    </row>
    <row r="6" spans="2:12" x14ac:dyDescent="0.25">
      <c r="B6" s="1" t="s">
        <v>0</v>
      </c>
      <c r="C6" s="1" t="s">
        <v>1</v>
      </c>
      <c r="D6" s="1" t="s">
        <v>2</v>
      </c>
      <c r="E6" s="1" t="s">
        <v>17</v>
      </c>
      <c r="F6" s="3"/>
    </row>
    <row r="7" spans="2:12" x14ac:dyDescent="0.25">
      <c r="B7" s="4" t="s">
        <v>3</v>
      </c>
      <c r="C7" s="4" t="s">
        <v>4</v>
      </c>
      <c r="D7" s="4" t="s">
        <v>5</v>
      </c>
      <c r="E7" s="5">
        <v>457</v>
      </c>
      <c r="F7" s="6">
        <f t="shared" ref="F7:F19" si="0">$F$5*INGRESOS_2017</f>
        <v>95.97</v>
      </c>
    </row>
    <row r="8" spans="2:12" x14ac:dyDescent="0.25">
      <c r="B8" s="4" t="s">
        <v>6</v>
      </c>
      <c r="C8" s="4" t="s">
        <v>7</v>
      </c>
      <c r="D8" s="4" t="s">
        <v>5</v>
      </c>
      <c r="E8" s="5">
        <v>2548</v>
      </c>
      <c r="F8" s="6">
        <f t="shared" si="0"/>
        <v>535.07999999999993</v>
      </c>
      <c r="H8" s="24" t="s">
        <v>78</v>
      </c>
      <c r="I8" s="1" t="s">
        <v>18</v>
      </c>
      <c r="J8" s="1" t="s">
        <v>19</v>
      </c>
      <c r="K8" s="1" t="s">
        <v>20</v>
      </c>
      <c r="L8" s="1" t="s">
        <v>21</v>
      </c>
    </row>
    <row r="9" spans="2:12" x14ac:dyDescent="0.25">
      <c r="B9" s="4" t="s">
        <v>8</v>
      </c>
      <c r="C9" s="4" t="s">
        <v>9</v>
      </c>
      <c r="D9" s="4" t="s">
        <v>5</v>
      </c>
      <c r="E9" s="5">
        <v>2555</v>
      </c>
      <c r="F9" s="6">
        <f t="shared" si="0"/>
        <v>536.54999999999995</v>
      </c>
      <c r="H9" s="9" t="s">
        <v>3</v>
      </c>
      <c r="I9" s="23">
        <f t="shared" ref="I9:L13" si="1">SUMIFS(INGRESOS_2017,$B$7:$B$19, $H9, $D$7:$D$19,I$8)</f>
        <v>0</v>
      </c>
      <c r="J9" s="23">
        <f t="shared" si="1"/>
        <v>457</v>
      </c>
      <c r="K9" s="23">
        <f t="shared" si="1"/>
        <v>0</v>
      </c>
      <c r="L9" s="23">
        <f t="shared" si="1"/>
        <v>3659</v>
      </c>
    </row>
    <row r="10" spans="2:12" x14ac:dyDescent="0.25">
      <c r="B10" s="4" t="s">
        <v>10</v>
      </c>
      <c r="C10" s="4" t="s">
        <v>11</v>
      </c>
      <c r="D10" s="4" t="s">
        <v>12</v>
      </c>
      <c r="E10" s="5">
        <v>15000</v>
      </c>
      <c r="F10" s="6">
        <f t="shared" si="0"/>
        <v>3150</v>
      </c>
      <c r="H10" s="9" t="s">
        <v>6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1254</v>
      </c>
    </row>
    <row r="11" spans="2:12" x14ac:dyDescent="0.25">
      <c r="B11" s="4" t="s">
        <v>13</v>
      </c>
      <c r="C11" s="4" t="s">
        <v>9</v>
      </c>
      <c r="D11" s="4" t="s">
        <v>12</v>
      </c>
      <c r="E11" s="5">
        <v>2145</v>
      </c>
      <c r="F11" s="6">
        <f t="shared" si="0"/>
        <v>450.45</v>
      </c>
      <c r="H11" s="9" t="s">
        <v>8</v>
      </c>
      <c r="I11" s="23">
        <f t="shared" si="1"/>
        <v>0</v>
      </c>
      <c r="J11" s="23">
        <f t="shared" si="1"/>
        <v>0</v>
      </c>
      <c r="K11" s="23">
        <f t="shared" si="1"/>
        <v>0</v>
      </c>
      <c r="L11" s="23">
        <f t="shared" si="1"/>
        <v>0</v>
      </c>
    </row>
    <row r="12" spans="2:12" x14ac:dyDescent="0.25">
      <c r="B12" s="4" t="s">
        <v>8</v>
      </c>
      <c r="C12" s="4" t="s">
        <v>4</v>
      </c>
      <c r="D12" s="4" t="s">
        <v>12</v>
      </c>
      <c r="E12" s="5">
        <v>15478</v>
      </c>
      <c r="F12" s="6">
        <f t="shared" si="0"/>
        <v>3250.3799999999997</v>
      </c>
      <c r="H12" s="9" t="s">
        <v>10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2569</v>
      </c>
    </row>
    <row r="13" spans="2:12" x14ac:dyDescent="0.25">
      <c r="B13" s="4" t="s">
        <v>6</v>
      </c>
      <c r="C13" s="4" t="s">
        <v>11</v>
      </c>
      <c r="D13" s="4" t="s">
        <v>12</v>
      </c>
      <c r="E13" s="5">
        <v>2548</v>
      </c>
      <c r="F13" s="6">
        <f t="shared" si="0"/>
        <v>535.07999999999993</v>
      </c>
      <c r="H13" s="9" t="s">
        <v>13</v>
      </c>
      <c r="I13" s="23">
        <f t="shared" si="1"/>
        <v>0</v>
      </c>
      <c r="J13" s="23">
        <f t="shared" si="1"/>
        <v>112547</v>
      </c>
      <c r="K13" s="23">
        <f t="shared" si="1"/>
        <v>0</v>
      </c>
      <c r="L13" s="23">
        <f t="shared" si="1"/>
        <v>0</v>
      </c>
    </row>
    <row r="14" spans="2:12" x14ac:dyDescent="0.25">
      <c r="B14" s="4" t="s">
        <v>10</v>
      </c>
      <c r="C14" s="4" t="s">
        <v>7</v>
      </c>
      <c r="D14" s="4" t="s">
        <v>14</v>
      </c>
      <c r="E14" s="5">
        <v>2569</v>
      </c>
      <c r="F14" s="6">
        <f t="shared" si="0"/>
        <v>539.49</v>
      </c>
    </row>
    <row r="15" spans="2:12" x14ac:dyDescent="0.25">
      <c r="B15" s="4" t="s">
        <v>6</v>
      </c>
      <c r="C15" s="4" t="s">
        <v>4</v>
      </c>
      <c r="D15" s="4" t="s">
        <v>14</v>
      </c>
      <c r="E15" s="5">
        <v>1254</v>
      </c>
      <c r="F15" s="6">
        <f t="shared" si="0"/>
        <v>263.33999999999997</v>
      </c>
    </row>
    <row r="16" spans="2:12" x14ac:dyDescent="0.25">
      <c r="B16" s="4" t="s">
        <v>3</v>
      </c>
      <c r="C16" s="4" t="s">
        <v>7</v>
      </c>
      <c r="D16" s="4" t="s">
        <v>14</v>
      </c>
      <c r="E16" s="5">
        <v>3659</v>
      </c>
      <c r="F16" s="6">
        <f t="shared" si="0"/>
        <v>768.39</v>
      </c>
      <c r="H16" s="9" t="s">
        <v>79</v>
      </c>
      <c r="I16" s="1" t="s">
        <v>18</v>
      </c>
      <c r="J16" s="1" t="s">
        <v>19</v>
      </c>
      <c r="K16" s="1" t="s">
        <v>20</v>
      </c>
      <c r="L16" s="1" t="s">
        <v>21</v>
      </c>
    </row>
    <row r="17" spans="2:12" x14ac:dyDescent="0.25">
      <c r="B17" s="4" t="s">
        <v>3</v>
      </c>
      <c r="C17" s="4" t="s">
        <v>11</v>
      </c>
      <c r="D17" s="4" t="s">
        <v>15</v>
      </c>
      <c r="E17" s="5">
        <v>457</v>
      </c>
      <c r="F17" s="6">
        <f t="shared" si="0"/>
        <v>95.97</v>
      </c>
      <c r="H17" s="9" t="s">
        <v>3</v>
      </c>
      <c r="I17" s="23">
        <f t="shared" ref="I17:L21" si="2">SUMIFS(INGRESOS_2017,$B$7:$B$19,"=Laura Cañas", $D$7:$D$19,"=NORTE")</f>
        <v>0</v>
      </c>
      <c r="J17" s="23">
        <f t="shared" si="2"/>
        <v>0</v>
      </c>
      <c r="K17" s="23">
        <f t="shared" si="2"/>
        <v>0</v>
      </c>
      <c r="L17" s="23">
        <f t="shared" si="2"/>
        <v>0</v>
      </c>
    </row>
    <row r="18" spans="2:12" x14ac:dyDescent="0.25">
      <c r="B18" s="4" t="s">
        <v>13</v>
      </c>
      <c r="C18" s="4" t="s">
        <v>11</v>
      </c>
      <c r="D18" s="4" t="s">
        <v>15</v>
      </c>
      <c r="E18" s="5">
        <v>12547</v>
      </c>
      <c r="F18" s="6">
        <f t="shared" si="0"/>
        <v>2634.87</v>
      </c>
      <c r="H18" s="9" t="s">
        <v>6</v>
      </c>
      <c r="I18" s="23">
        <f t="shared" si="2"/>
        <v>0</v>
      </c>
      <c r="J18" s="23">
        <f t="shared" si="2"/>
        <v>0</v>
      </c>
      <c r="K18" s="23">
        <f t="shared" si="2"/>
        <v>0</v>
      </c>
      <c r="L18" s="23">
        <f t="shared" si="2"/>
        <v>0</v>
      </c>
    </row>
    <row r="19" spans="2:12" x14ac:dyDescent="0.25">
      <c r="B19" s="4" t="s">
        <v>13</v>
      </c>
      <c r="C19" s="4" t="s">
        <v>11</v>
      </c>
      <c r="D19" s="4" t="s">
        <v>15</v>
      </c>
      <c r="E19" s="5">
        <v>100000</v>
      </c>
      <c r="F19" s="6">
        <f t="shared" si="0"/>
        <v>21000</v>
      </c>
      <c r="H19" s="9" t="s">
        <v>8</v>
      </c>
      <c r="I19" s="23">
        <f t="shared" si="2"/>
        <v>0</v>
      </c>
      <c r="J19" s="23">
        <f t="shared" si="2"/>
        <v>0</v>
      </c>
      <c r="K19" s="23">
        <f t="shared" si="2"/>
        <v>0</v>
      </c>
      <c r="L19" s="23">
        <f t="shared" si="2"/>
        <v>0</v>
      </c>
    </row>
    <row r="20" spans="2:12" x14ac:dyDescent="0.25">
      <c r="H20" s="9" t="s">
        <v>10</v>
      </c>
      <c r="I20" s="23">
        <f t="shared" si="2"/>
        <v>0</v>
      </c>
      <c r="J20" s="23">
        <f t="shared" si="2"/>
        <v>0</v>
      </c>
      <c r="K20" s="23">
        <f t="shared" si="2"/>
        <v>0</v>
      </c>
      <c r="L20" s="23">
        <f t="shared" si="2"/>
        <v>0</v>
      </c>
    </row>
    <row r="21" spans="2:12" x14ac:dyDescent="0.25">
      <c r="H21" s="9" t="s">
        <v>13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</row>
    <row r="22" spans="2:12" x14ac:dyDescent="0.25">
      <c r="B22" s="8" t="s">
        <v>24</v>
      </c>
    </row>
    <row r="23" spans="2:12" x14ac:dyDescent="0.25">
      <c r="B23" t="s">
        <v>22</v>
      </c>
      <c r="G23" s="23">
        <f>SUMIFS(INGRESOS_2017,C7:C19,"=CDP",D7:D19,"Sur")</f>
        <v>113004</v>
      </c>
    </row>
    <row r="24" spans="2:12" x14ac:dyDescent="0.25">
      <c r="B24" t="s">
        <v>23</v>
      </c>
      <c r="G24" s="23">
        <f>AVERAGEIFS(INGRESOS_2017,C7:C19,"=CDP",D7:D19,"Sur")</f>
        <v>37668</v>
      </c>
    </row>
    <row r="25" spans="2:12" x14ac:dyDescent="0.25">
      <c r="B25" t="s">
        <v>25</v>
      </c>
    </row>
    <row r="26" spans="2:12" x14ac:dyDescent="0.25">
      <c r="B26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2B5E-0967-4392-908E-F8E8E84F3134}">
  <dimension ref="B2:M8"/>
  <sheetViews>
    <sheetView tabSelected="1" zoomScale="160" zoomScaleNormal="160" workbookViewId="0">
      <selection activeCell="J18" sqref="J18"/>
    </sheetView>
  </sheetViews>
  <sheetFormatPr baseColWidth="10" defaultRowHeight="15" x14ac:dyDescent="0.25"/>
  <cols>
    <col min="7" max="7" width="15.85546875" bestFit="1" customWidth="1"/>
    <col min="8" max="8" width="17" bestFit="1" customWidth="1"/>
    <col min="11" max="11" width="15.5703125" bestFit="1" customWidth="1"/>
    <col min="12" max="12" width="13" bestFit="1" customWidth="1"/>
    <col min="13" max="13" width="15.85546875" bestFit="1" customWidth="1"/>
  </cols>
  <sheetData>
    <row r="2" spans="2:13" x14ac:dyDescent="0.25"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H2" s="22" t="s">
        <v>77</v>
      </c>
      <c r="J2" t="s">
        <v>68</v>
      </c>
      <c r="K2" t="s">
        <v>64</v>
      </c>
      <c r="L2" t="s">
        <v>65</v>
      </c>
      <c r="M2" t="s">
        <v>67</v>
      </c>
    </row>
    <row r="3" spans="2:13" x14ac:dyDescent="0.25">
      <c r="B3" s="21"/>
      <c r="C3" s="21"/>
      <c r="D3" s="21"/>
      <c r="E3" s="21"/>
      <c r="F3" s="21"/>
      <c r="G3" s="21"/>
      <c r="H3" s="21"/>
      <c r="J3" t="s">
        <v>69</v>
      </c>
      <c r="K3" t="s">
        <v>73</v>
      </c>
      <c r="L3" t="s">
        <v>74</v>
      </c>
      <c r="M3" t="s">
        <v>76</v>
      </c>
    </row>
    <row r="4" spans="2:13" x14ac:dyDescent="0.25">
      <c r="B4" s="21"/>
      <c r="C4" s="21"/>
      <c r="D4" s="21"/>
      <c r="E4" s="21"/>
      <c r="F4" s="21"/>
      <c r="G4" s="21"/>
      <c r="H4" s="21"/>
      <c r="J4" t="s">
        <v>70</v>
      </c>
      <c r="L4" t="s">
        <v>75</v>
      </c>
    </row>
    <row r="5" spans="2:13" x14ac:dyDescent="0.25">
      <c r="B5" s="21"/>
      <c r="C5" s="21"/>
      <c r="D5" s="21"/>
      <c r="E5" s="21"/>
      <c r="F5" s="21"/>
      <c r="G5" s="21"/>
      <c r="H5" s="21"/>
      <c r="J5" t="s">
        <v>71</v>
      </c>
    </row>
    <row r="6" spans="2:13" x14ac:dyDescent="0.25">
      <c r="B6" s="21"/>
      <c r="C6" s="21"/>
      <c r="D6" s="21"/>
      <c r="E6" s="21"/>
      <c r="F6" s="21"/>
      <c r="G6" s="21"/>
      <c r="H6" s="21"/>
      <c r="J6" t="s">
        <v>72</v>
      </c>
    </row>
    <row r="7" spans="2:13" x14ac:dyDescent="0.25">
      <c r="B7" s="21"/>
      <c r="C7" s="21"/>
      <c r="D7" s="21"/>
      <c r="E7" s="21"/>
      <c r="F7" s="21"/>
      <c r="G7" s="21"/>
      <c r="H7" s="21"/>
    </row>
    <row r="8" spans="2:13" x14ac:dyDescent="0.25">
      <c r="B8" s="21"/>
      <c r="C8" s="21"/>
      <c r="D8" s="21"/>
      <c r="E8" s="21"/>
      <c r="F8" s="21"/>
      <c r="G8" s="21"/>
      <c r="H8" s="21"/>
    </row>
  </sheetData>
  <dataConsolidate/>
  <dataValidations count="6">
    <dataValidation type="whole" allowBlank="1" showInputMessage="1" showErrorMessage="1" sqref="D3:D8" xr:uid="{FA313FCF-19D5-47DE-BB19-3467FADB91B8}">
      <formula1>18</formula1>
      <formula2>67</formula2>
    </dataValidation>
    <dataValidation type="whole" allowBlank="1" showInputMessage="1" showErrorMessage="1" sqref="E3:E8" xr:uid="{B2136007-2CA5-4469-A8FD-EC767C992EBA}">
      <formula1>600000000</formula1>
      <formula2>799999999</formula2>
    </dataValidation>
    <dataValidation type="decimal" allowBlank="1" showInputMessage="1" showErrorMessage="1" error="Tiene que ser un numero mayor que 0" sqref="B3:B8" xr:uid="{88A89411-04C8-4DB4-9A90-90DE14D72EE6}">
      <formula1>0</formula1>
      <formula2>1000000</formula2>
    </dataValidation>
    <dataValidation type="textLength" allowBlank="1" showInputMessage="1" showErrorMessage="1" error="_x000a_" sqref="G4:H8" xr:uid="{6F316FBC-8025-47E3-8D80-6D236C7B00BA}">
      <formula1>1</formula1>
      <formula2>20</formula2>
    </dataValidation>
    <dataValidation type="textLength" allowBlank="1" showInputMessage="1" showErrorMessage="1" sqref="G3:H3" xr:uid="{A8E0CF20-2E73-48C2-9866-8604363F99E7}">
      <formula1>1</formula1>
      <formula2>20</formula2>
    </dataValidation>
    <dataValidation type="list" allowBlank="1" showInputMessage="1" showErrorMessage="1" sqref="F3:F8" xr:uid="{2E0CE0F4-036C-4CB2-8AE0-A738604A1FA1}">
      <formula1>$J$3:$J$6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contar</vt:lpstr>
      <vt:lpstr>Ejercicio conjunto</vt:lpstr>
      <vt:lpstr>Validación</vt:lpstr>
      <vt:lpstr>INGRESOS_2017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 Mañana A</dc:creator>
  <cp:lastModifiedBy>FP</cp:lastModifiedBy>
  <dcterms:created xsi:type="dcterms:W3CDTF">2020-10-16T09:29:09Z</dcterms:created>
  <dcterms:modified xsi:type="dcterms:W3CDTF">2024-10-11T07:25:14Z</dcterms:modified>
</cp:coreProperties>
</file>