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09"/>
  <workbookPr defaultThemeVersion="166925"/>
  <xr:revisionPtr revIDLastSave="0" documentId="8_{E46AC70C-A3CF-417A-A970-D9953AC907E2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90" i="1" l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0" i="1"/>
  <c r="E169" i="1"/>
  <c r="E168" i="1"/>
  <c r="E167" i="1"/>
  <c r="E166" i="1"/>
  <c r="E163" i="1"/>
  <c r="E162" i="1"/>
  <c r="E161" i="1"/>
  <c r="E145" i="1"/>
  <c r="E144" i="1"/>
  <c r="E143" i="1"/>
  <c r="E142" i="1"/>
  <c r="E141" i="1"/>
  <c r="E140" i="1"/>
  <c r="E139" i="1"/>
  <c r="E13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6" i="1"/>
  <c r="E77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39" i="1"/>
  <c r="E38" i="1"/>
  <c r="E15" i="1"/>
  <c r="E14" i="1"/>
  <c r="E13" i="1"/>
  <c r="E12" i="1"/>
  <c r="E11" i="1"/>
</calcChain>
</file>

<file path=xl/sharedStrings.xml><?xml version="1.0" encoding="utf-8"?>
<sst xmlns="http://schemas.openxmlformats.org/spreadsheetml/2006/main" count="383" uniqueCount="15">
  <si>
    <t>city</t>
  </si>
  <si>
    <t>race</t>
  </si>
  <si>
    <t>year</t>
  </si>
  <si>
    <t>pop</t>
  </si>
  <si>
    <t>proport</t>
  </si>
  <si>
    <t>Brashear</t>
  </si>
  <si>
    <t>American Native &amp; Alaska Native Alone</t>
  </si>
  <si>
    <t>Asian Alone</t>
  </si>
  <si>
    <t>Black or African American Alone</t>
  </si>
  <si>
    <t>Native Hawaiian &amp; Other Pacific Islander Alone</t>
  </si>
  <si>
    <t>Some Other Race Alone</t>
  </si>
  <si>
    <t>Two or More Races</t>
  </si>
  <si>
    <t>White Alone</t>
  </si>
  <si>
    <t>Kirksville</t>
  </si>
  <si>
    <t>Novinger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</si>
</sst>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ill="1" applyBorder="1"/>
    <xf numFmtId="0" fontId="1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90"/>
  <sheetViews>
    <sheetView tabSelected="1" topLeftCell="A117" workbookViewId="0">
      <selection activeCell="G125" sqref="G125:S134"/>
    </sheetView>
  </sheetViews>
  <sheetFormatPr defaultRowHeight="15"/>
  <cols>
    <col min="1" max="1" width="10.85546875" customWidth="1"/>
    <col min="2" max="2" width="40.140625" customWidth="1"/>
    <col min="5" max="5" width="12.5703125" customWidth="1"/>
    <col min="12" max="12" width="9.28515625" customWidth="1"/>
    <col min="13" max="14" width="8.140625" customWidth="1"/>
  </cols>
  <sheetData>
    <row r="1" spans="1:18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8">
      <c r="A2" t="s">
        <v>5</v>
      </c>
      <c r="B2" t="s">
        <v>6</v>
      </c>
      <c r="C2">
        <v>2013</v>
      </c>
      <c r="D2">
        <v>0</v>
      </c>
      <c r="E2">
        <v>0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1:18">
      <c r="A3" t="s">
        <v>5</v>
      </c>
      <c r="B3" t="s">
        <v>6</v>
      </c>
      <c r="C3">
        <v>2014</v>
      </c>
      <c r="D3">
        <v>0</v>
      </c>
      <c r="E3">
        <v>0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>
      <c r="A4" t="s">
        <v>5</v>
      </c>
      <c r="B4" t="s">
        <v>6</v>
      </c>
      <c r="C4">
        <v>2015</v>
      </c>
      <c r="D4">
        <v>0</v>
      </c>
      <c r="E4">
        <v>0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>
      <c r="A5" t="s">
        <v>5</v>
      </c>
      <c r="B5" t="s">
        <v>6</v>
      </c>
      <c r="C5">
        <v>2016</v>
      </c>
      <c r="D5">
        <v>0</v>
      </c>
      <c r="E5">
        <v>0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</row>
    <row r="6" spans="1:18">
      <c r="A6" t="s">
        <v>5</v>
      </c>
      <c r="B6" t="s">
        <v>6</v>
      </c>
      <c r="C6">
        <v>2017</v>
      </c>
      <c r="D6">
        <v>0</v>
      </c>
      <c r="E6">
        <v>0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</row>
    <row r="7" spans="1:18">
      <c r="A7" t="s">
        <v>5</v>
      </c>
      <c r="B7" t="s">
        <v>6</v>
      </c>
      <c r="C7">
        <v>2018</v>
      </c>
      <c r="D7">
        <v>0</v>
      </c>
      <c r="E7">
        <v>0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</row>
    <row r="8" spans="1:18">
      <c r="A8" t="s">
        <v>5</v>
      </c>
      <c r="B8" t="s">
        <v>6</v>
      </c>
      <c r="C8">
        <v>2019</v>
      </c>
      <c r="D8">
        <v>0</v>
      </c>
      <c r="E8">
        <v>0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</row>
    <row r="9" spans="1:18">
      <c r="A9" t="s">
        <v>5</v>
      </c>
      <c r="B9" t="s">
        <v>6</v>
      </c>
      <c r="C9">
        <v>2020</v>
      </c>
      <c r="D9">
        <v>0</v>
      </c>
      <c r="E9">
        <v>0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</row>
    <row r="10" spans="1:18">
      <c r="A10" t="s">
        <v>5</v>
      </c>
      <c r="B10" t="s">
        <v>6</v>
      </c>
      <c r="C10">
        <v>2021</v>
      </c>
      <c r="D10">
        <v>0</v>
      </c>
      <c r="E10">
        <v>0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</row>
    <row r="11" spans="1:18">
      <c r="A11" t="s">
        <v>5</v>
      </c>
      <c r="B11" t="s">
        <v>7</v>
      </c>
      <c r="C11">
        <v>2013</v>
      </c>
      <c r="D11">
        <v>2</v>
      </c>
      <c r="E11">
        <f>2/233</f>
        <v>8.5836909871244635E-3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1:18">
      <c r="A12" t="s">
        <v>5</v>
      </c>
      <c r="B12" t="s">
        <v>7</v>
      </c>
      <c r="C12">
        <v>2014</v>
      </c>
      <c r="D12">
        <v>3</v>
      </c>
      <c r="E12">
        <f>3/239</f>
        <v>1.2552301255230125E-2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8">
      <c r="A13" t="s">
        <v>5</v>
      </c>
      <c r="B13" t="s">
        <v>7</v>
      </c>
      <c r="C13">
        <v>2015</v>
      </c>
      <c r="D13">
        <v>3</v>
      </c>
      <c r="E13">
        <f>3/226</f>
        <v>1.3274336283185841E-2</v>
      </c>
    </row>
    <row r="14" spans="1:18">
      <c r="A14" t="s">
        <v>5</v>
      </c>
      <c r="B14" t="s">
        <v>7</v>
      </c>
      <c r="C14">
        <v>2016</v>
      </c>
      <c r="D14">
        <v>4</v>
      </c>
      <c r="E14">
        <f>4/188</f>
        <v>2.1276595744680851E-2</v>
      </c>
    </row>
    <row r="15" spans="1:18">
      <c r="A15" t="s">
        <v>5</v>
      </c>
      <c r="B15" t="s">
        <v>7</v>
      </c>
      <c r="C15">
        <v>2017</v>
      </c>
      <c r="D15">
        <v>2</v>
      </c>
      <c r="E15">
        <f>2/194</f>
        <v>1.0309278350515464E-2</v>
      </c>
    </row>
    <row r="16" spans="1:18">
      <c r="A16" t="s">
        <v>5</v>
      </c>
      <c r="B16" t="s">
        <v>7</v>
      </c>
      <c r="C16">
        <v>2018</v>
      </c>
      <c r="D16">
        <v>0</v>
      </c>
      <c r="E16">
        <v>0</v>
      </c>
    </row>
    <row r="17" spans="1:5">
      <c r="A17" t="s">
        <v>5</v>
      </c>
      <c r="B17" t="s">
        <v>7</v>
      </c>
      <c r="C17">
        <v>2019</v>
      </c>
      <c r="D17">
        <v>0</v>
      </c>
      <c r="E17">
        <v>0</v>
      </c>
    </row>
    <row r="18" spans="1:5">
      <c r="A18" t="s">
        <v>5</v>
      </c>
      <c r="B18" t="s">
        <v>7</v>
      </c>
      <c r="C18">
        <v>2020</v>
      </c>
      <c r="D18">
        <v>0</v>
      </c>
      <c r="E18">
        <v>0</v>
      </c>
    </row>
    <row r="19" spans="1:5">
      <c r="A19" t="s">
        <v>5</v>
      </c>
      <c r="B19" t="s">
        <v>7</v>
      </c>
      <c r="C19">
        <v>2021</v>
      </c>
      <c r="D19">
        <v>0</v>
      </c>
      <c r="E19">
        <v>0</v>
      </c>
    </row>
    <row r="20" spans="1:5">
      <c r="A20" t="s">
        <v>5</v>
      </c>
      <c r="B20" t="s">
        <v>8</v>
      </c>
      <c r="C20">
        <v>2013</v>
      </c>
      <c r="D20">
        <v>0</v>
      </c>
      <c r="E20">
        <v>0</v>
      </c>
    </row>
    <row r="21" spans="1:5">
      <c r="A21" t="s">
        <v>5</v>
      </c>
      <c r="B21" t="s">
        <v>8</v>
      </c>
      <c r="C21">
        <v>2014</v>
      </c>
      <c r="D21">
        <v>0</v>
      </c>
      <c r="E21">
        <v>0</v>
      </c>
    </row>
    <row r="22" spans="1:5">
      <c r="A22" t="s">
        <v>5</v>
      </c>
      <c r="B22" t="s">
        <v>8</v>
      </c>
      <c r="C22">
        <v>2015</v>
      </c>
      <c r="D22">
        <v>0</v>
      </c>
      <c r="E22">
        <v>0</v>
      </c>
    </row>
    <row r="23" spans="1:5">
      <c r="A23" t="s">
        <v>5</v>
      </c>
      <c r="B23" t="s">
        <v>8</v>
      </c>
      <c r="C23">
        <v>2016</v>
      </c>
      <c r="D23">
        <v>0</v>
      </c>
      <c r="E23">
        <v>0</v>
      </c>
    </row>
    <row r="24" spans="1:5">
      <c r="A24" t="s">
        <v>5</v>
      </c>
      <c r="B24" t="s">
        <v>8</v>
      </c>
      <c r="C24">
        <v>2017</v>
      </c>
      <c r="D24">
        <v>0</v>
      </c>
      <c r="E24">
        <v>0</v>
      </c>
    </row>
    <row r="25" spans="1:5">
      <c r="A25" t="s">
        <v>5</v>
      </c>
      <c r="B25" t="s">
        <v>8</v>
      </c>
      <c r="C25">
        <v>2018</v>
      </c>
      <c r="D25">
        <v>0</v>
      </c>
      <c r="E25">
        <v>0</v>
      </c>
    </row>
    <row r="26" spans="1:5">
      <c r="A26" t="s">
        <v>5</v>
      </c>
      <c r="B26" t="s">
        <v>8</v>
      </c>
      <c r="C26">
        <v>2019</v>
      </c>
      <c r="D26">
        <v>0</v>
      </c>
      <c r="E26">
        <v>0</v>
      </c>
    </row>
    <row r="27" spans="1:5">
      <c r="A27" t="s">
        <v>5</v>
      </c>
      <c r="B27" t="s">
        <v>8</v>
      </c>
      <c r="C27">
        <v>2020</v>
      </c>
      <c r="D27">
        <v>0</v>
      </c>
      <c r="E27">
        <v>0</v>
      </c>
    </row>
    <row r="28" spans="1:5">
      <c r="A28" t="s">
        <v>5</v>
      </c>
      <c r="B28" t="s">
        <v>8</v>
      </c>
      <c r="C28">
        <v>2021</v>
      </c>
      <c r="D28">
        <v>0</v>
      </c>
      <c r="E28">
        <v>0</v>
      </c>
    </row>
    <row r="29" spans="1:5">
      <c r="A29" t="s">
        <v>5</v>
      </c>
      <c r="B29" t="s">
        <v>9</v>
      </c>
      <c r="C29">
        <v>2013</v>
      </c>
      <c r="D29">
        <v>0</v>
      </c>
      <c r="E29">
        <v>0</v>
      </c>
    </row>
    <row r="30" spans="1:5">
      <c r="A30" t="s">
        <v>5</v>
      </c>
      <c r="B30" t="s">
        <v>9</v>
      </c>
      <c r="C30">
        <v>2014</v>
      </c>
      <c r="D30">
        <v>0</v>
      </c>
      <c r="E30">
        <v>0</v>
      </c>
    </row>
    <row r="31" spans="1:5">
      <c r="A31" t="s">
        <v>5</v>
      </c>
      <c r="B31" t="s">
        <v>9</v>
      </c>
      <c r="C31">
        <v>2015</v>
      </c>
      <c r="D31">
        <v>0</v>
      </c>
      <c r="E31">
        <v>0</v>
      </c>
    </row>
    <row r="32" spans="1:5">
      <c r="A32" t="s">
        <v>5</v>
      </c>
      <c r="B32" t="s">
        <v>9</v>
      </c>
      <c r="C32">
        <v>2016</v>
      </c>
      <c r="D32">
        <v>0</v>
      </c>
      <c r="E32">
        <v>0</v>
      </c>
    </row>
    <row r="33" spans="1:5">
      <c r="A33" t="s">
        <v>5</v>
      </c>
      <c r="B33" t="s">
        <v>9</v>
      </c>
      <c r="C33">
        <v>2017</v>
      </c>
      <c r="D33">
        <v>0</v>
      </c>
      <c r="E33">
        <v>0</v>
      </c>
    </row>
    <row r="34" spans="1:5">
      <c r="A34" t="s">
        <v>5</v>
      </c>
      <c r="B34" t="s">
        <v>9</v>
      </c>
      <c r="C34">
        <v>2018</v>
      </c>
      <c r="D34">
        <v>0</v>
      </c>
      <c r="E34">
        <v>0</v>
      </c>
    </row>
    <row r="35" spans="1:5">
      <c r="A35" t="s">
        <v>5</v>
      </c>
      <c r="B35" t="s">
        <v>9</v>
      </c>
      <c r="C35">
        <v>2019</v>
      </c>
      <c r="D35">
        <v>0</v>
      </c>
      <c r="E35">
        <v>0</v>
      </c>
    </row>
    <row r="36" spans="1:5">
      <c r="A36" t="s">
        <v>5</v>
      </c>
      <c r="B36" t="s">
        <v>9</v>
      </c>
      <c r="C36">
        <v>2020</v>
      </c>
      <c r="D36">
        <v>0</v>
      </c>
      <c r="E36">
        <v>0</v>
      </c>
    </row>
    <row r="37" spans="1:5">
      <c r="A37" t="s">
        <v>5</v>
      </c>
      <c r="B37" t="s">
        <v>9</v>
      </c>
      <c r="C37">
        <v>2021</v>
      </c>
      <c r="D37">
        <v>0</v>
      </c>
      <c r="E37">
        <v>0</v>
      </c>
    </row>
    <row r="38" spans="1:5">
      <c r="A38" t="s">
        <v>5</v>
      </c>
      <c r="B38" t="s">
        <v>10</v>
      </c>
      <c r="C38">
        <v>2013</v>
      </c>
      <c r="D38">
        <v>5</v>
      </c>
      <c r="E38">
        <f>5/233</f>
        <v>2.1459227467811159E-2</v>
      </c>
    </row>
    <row r="39" spans="1:5">
      <c r="A39" t="s">
        <v>5</v>
      </c>
      <c r="B39" t="s">
        <v>10</v>
      </c>
      <c r="C39">
        <v>2014</v>
      </c>
      <c r="D39">
        <v>3</v>
      </c>
      <c r="E39">
        <f>3/239</f>
        <v>1.2552301255230125E-2</v>
      </c>
    </row>
    <row r="40" spans="1:5">
      <c r="A40" t="s">
        <v>5</v>
      </c>
      <c r="B40" t="s">
        <v>10</v>
      </c>
      <c r="C40">
        <v>2015</v>
      </c>
      <c r="D40">
        <v>0</v>
      </c>
      <c r="E40">
        <v>0</v>
      </c>
    </row>
    <row r="41" spans="1:5">
      <c r="A41" t="s">
        <v>5</v>
      </c>
      <c r="B41" t="s">
        <v>10</v>
      </c>
      <c r="C41">
        <v>2016</v>
      </c>
      <c r="D41">
        <v>0</v>
      </c>
      <c r="E41">
        <v>0</v>
      </c>
    </row>
    <row r="42" spans="1:5">
      <c r="A42" t="s">
        <v>5</v>
      </c>
      <c r="B42" t="s">
        <v>10</v>
      </c>
      <c r="C42">
        <v>2017</v>
      </c>
      <c r="D42">
        <v>0</v>
      </c>
      <c r="E42">
        <v>0</v>
      </c>
    </row>
    <row r="43" spans="1:5">
      <c r="A43" t="s">
        <v>5</v>
      </c>
      <c r="B43" t="s">
        <v>10</v>
      </c>
      <c r="C43">
        <v>2018</v>
      </c>
      <c r="D43">
        <v>0</v>
      </c>
      <c r="E43">
        <v>0</v>
      </c>
    </row>
    <row r="44" spans="1:5">
      <c r="A44" t="s">
        <v>5</v>
      </c>
      <c r="B44" t="s">
        <v>10</v>
      </c>
      <c r="C44">
        <v>2019</v>
      </c>
      <c r="D44">
        <v>0</v>
      </c>
      <c r="E44">
        <v>0</v>
      </c>
    </row>
    <row r="45" spans="1:5">
      <c r="A45" t="s">
        <v>5</v>
      </c>
      <c r="B45" t="s">
        <v>10</v>
      </c>
      <c r="C45">
        <v>2020</v>
      </c>
      <c r="D45">
        <v>0</v>
      </c>
      <c r="E45">
        <v>0</v>
      </c>
    </row>
    <row r="46" spans="1:5">
      <c r="A46" t="s">
        <v>5</v>
      </c>
      <c r="B46" t="s">
        <v>10</v>
      </c>
      <c r="C46">
        <v>2021</v>
      </c>
      <c r="D46">
        <v>0</v>
      </c>
      <c r="E46">
        <v>0</v>
      </c>
    </row>
    <row r="47" spans="1:5">
      <c r="A47" t="s">
        <v>5</v>
      </c>
      <c r="B47" t="s">
        <v>11</v>
      </c>
      <c r="C47">
        <v>2013</v>
      </c>
      <c r="D47">
        <v>2</v>
      </c>
      <c r="E47">
        <f>2/233</f>
        <v>8.5836909871244635E-3</v>
      </c>
    </row>
    <row r="48" spans="1:5">
      <c r="A48" t="s">
        <v>5</v>
      </c>
      <c r="B48" t="s">
        <v>11</v>
      </c>
      <c r="C48">
        <v>2014</v>
      </c>
      <c r="D48">
        <v>1</v>
      </c>
      <c r="E48">
        <f>1/239</f>
        <v>4.1841004184100415E-3</v>
      </c>
    </row>
    <row r="49" spans="1:5">
      <c r="A49" t="s">
        <v>5</v>
      </c>
      <c r="B49" t="s">
        <v>11</v>
      </c>
      <c r="C49">
        <v>2015</v>
      </c>
      <c r="D49">
        <v>1</v>
      </c>
      <c r="E49">
        <f>1/226</f>
        <v>4.4247787610619468E-3</v>
      </c>
    </row>
    <row r="50" spans="1:5">
      <c r="A50" t="s">
        <v>5</v>
      </c>
      <c r="B50" t="s">
        <v>11</v>
      </c>
      <c r="C50">
        <v>2016</v>
      </c>
      <c r="D50">
        <v>1</v>
      </c>
      <c r="E50">
        <f>1/188</f>
        <v>5.3191489361702126E-3</v>
      </c>
    </row>
    <row r="51" spans="1:5">
      <c r="A51" t="s">
        <v>5</v>
      </c>
      <c r="B51" t="s">
        <v>11</v>
      </c>
      <c r="C51">
        <v>2017</v>
      </c>
      <c r="D51">
        <v>1</v>
      </c>
      <c r="E51">
        <f>1/194</f>
        <v>5.1546391752577319E-3</v>
      </c>
    </row>
    <row r="52" spans="1:5">
      <c r="A52" t="s">
        <v>5</v>
      </c>
      <c r="B52" t="s">
        <v>11</v>
      </c>
      <c r="C52">
        <v>2018</v>
      </c>
      <c r="D52">
        <v>1</v>
      </c>
      <c r="E52">
        <f>1/156</f>
        <v>6.41025641025641E-3</v>
      </c>
    </row>
    <row r="53" spans="1:5">
      <c r="A53" t="s">
        <v>5</v>
      </c>
      <c r="B53" t="s">
        <v>11</v>
      </c>
      <c r="C53">
        <v>2019</v>
      </c>
      <c r="D53">
        <v>1</v>
      </c>
      <c r="E53">
        <f>1/152</f>
        <v>6.5789473684210523E-3</v>
      </c>
    </row>
    <row r="54" spans="1:5">
      <c r="A54" t="s">
        <v>5</v>
      </c>
      <c r="B54" t="s">
        <v>11</v>
      </c>
      <c r="C54">
        <v>2020</v>
      </c>
      <c r="D54">
        <v>1</v>
      </c>
      <c r="E54">
        <f>1/143</f>
        <v>6.993006993006993E-3</v>
      </c>
    </row>
    <row r="55" spans="1:5">
      <c r="A55" t="s">
        <v>5</v>
      </c>
      <c r="B55" t="s">
        <v>11</v>
      </c>
      <c r="C55">
        <v>2021</v>
      </c>
      <c r="D55">
        <v>1</v>
      </c>
      <c r="E55">
        <f>1/137</f>
        <v>7.2992700729927005E-3</v>
      </c>
    </row>
    <row r="56" spans="1:5">
      <c r="A56" t="s">
        <v>5</v>
      </c>
      <c r="B56" t="s">
        <v>12</v>
      </c>
      <c r="C56">
        <v>2013</v>
      </c>
      <c r="D56">
        <v>224</v>
      </c>
      <c r="E56">
        <f>224/233</f>
        <v>0.96137339055793991</v>
      </c>
    </row>
    <row r="57" spans="1:5">
      <c r="A57" t="s">
        <v>5</v>
      </c>
      <c r="B57" t="s">
        <v>12</v>
      </c>
      <c r="C57">
        <v>2014</v>
      </c>
      <c r="D57">
        <v>232</v>
      </c>
      <c r="E57">
        <f>232/239</f>
        <v>0.97071129707112969</v>
      </c>
    </row>
    <row r="58" spans="1:5">
      <c r="A58" t="s">
        <v>5</v>
      </c>
      <c r="B58" t="s">
        <v>12</v>
      </c>
      <c r="C58">
        <v>2015</v>
      </c>
      <c r="D58">
        <v>222</v>
      </c>
      <c r="E58">
        <f>222/226</f>
        <v>0.98230088495575218</v>
      </c>
    </row>
    <row r="59" spans="1:5">
      <c r="A59" t="s">
        <v>5</v>
      </c>
      <c r="B59" t="s">
        <v>12</v>
      </c>
      <c r="C59">
        <v>2016</v>
      </c>
      <c r="D59">
        <v>183</v>
      </c>
      <c r="E59">
        <f>183/188</f>
        <v>0.97340425531914898</v>
      </c>
    </row>
    <row r="60" spans="1:5">
      <c r="A60" t="s">
        <v>5</v>
      </c>
      <c r="B60" t="s">
        <v>12</v>
      </c>
      <c r="C60">
        <v>2017</v>
      </c>
      <c r="D60">
        <v>191</v>
      </c>
      <c r="E60">
        <f>191/194</f>
        <v>0.98453608247422686</v>
      </c>
    </row>
    <row r="61" spans="1:5">
      <c r="A61" t="s">
        <v>5</v>
      </c>
      <c r="B61" t="s">
        <v>12</v>
      </c>
      <c r="C61">
        <v>2018</v>
      </c>
      <c r="D61">
        <v>155</v>
      </c>
      <c r="E61">
        <f>155/156</f>
        <v>0.99358974358974361</v>
      </c>
    </row>
    <row r="62" spans="1:5">
      <c r="A62" t="s">
        <v>5</v>
      </c>
      <c r="B62" t="s">
        <v>12</v>
      </c>
      <c r="C62">
        <v>2019</v>
      </c>
      <c r="D62">
        <v>151</v>
      </c>
      <c r="E62">
        <f>151/152</f>
        <v>0.99342105263157898</v>
      </c>
    </row>
    <row r="63" spans="1:5">
      <c r="A63" t="s">
        <v>5</v>
      </c>
      <c r="B63" t="s">
        <v>12</v>
      </c>
      <c r="C63">
        <v>2020</v>
      </c>
      <c r="D63">
        <v>142</v>
      </c>
      <c r="E63">
        <f>142/143</f>
        <v>0.99300699300699302</v>
      </c>
    </row>
    <row r="64" spans="1:5">
      <c r="A64" t="s">
        <v>5</v>
      </c>
      <c r="B64" t="s">
        <v>12</v>
      </c>
      <c r="C64">
        <v>2021</v>
      </c>
      <c r="D64">
        <v>136</v>
      </c>
      <c r="E64">
        <f>136/137</f>
        <v>0.99270072992700731</v>
      </c>
    </row>
    <row r="65" spans="1:5">
      <c r="A65" t="s">
        <v>13</v>
      </c>
      <c r="B65" t="s">
        <v>6</v>
      </c>
      <c r="C65">
        <v>2013</v>
      </c>
      <c r="D65">
        <v>109</v>
      </c>
      <c r="E65">
        <f>109/29970</f>
        <v>3.6369703036369704E-3</v>
      </c>
    </row>
    <row r="66" spans="1:5">
      <c r="A66" t="s">
        <v>13</v>
      </c>
      <c r="B66" t="s">
        <v>6</v>
      </c>
      <c r="C66">
        <v>2014</v>
      </c>
      <c r="D66">
        <v>119</v>
      </c>
      <c r="E66">
        <f>119/30030</f>
        <v>3.9627039627039631E-3</v>
      </c>
    </row>
    <row r="67" spans="1:5">
      <c r="A67" t="s">
        <v>13</v>
      </c>
      <c r="B67" t="s">
        <v>6</v>
      </c>
      <c r="C67">
        <v>2015</v>
      </c>
      <c r="D67">
        <v>87</v>
      </c>
      <c r="E67">
        <f>87/29955</f>
        <v>2.9043565348022033E-3</v>
      </c>
    </row>
    <row r="68" spans="1:5">
      <c r="A68" t="s">
        <v>13</v>
      </c>
      <c r="B68" t="s">
        <v>6</v>
      </c>
      <c r="C68">
        <v>2016</v>
      </c>
      <c r="D68">
        <v>64</v>
      </c>
      <c r="E68">
        <f>64/29943</f>
        <v>2.1373943826603881E-3</v>
      </c>
    </row>
    <row r="69" spans="1:5">
      <c r="A69" t="s">
        <v>13</v>
      </c>
      <c r="B69" t="s">
        <v>6</v>
      </c>
      <c r="C69">
        <v>2017</v>
      </c>
      <c r="D69">
        <v>57</v>
      </c>
      <c r="E69">
        <f>57/29887</f>
        <v>1.9071837253655435E-3</v>
      </c>
    </row>
    <row r="70" spans="1:5">
      <c r="A70" t="s">
        <v>13</v>
      </c>
      <c r="B70" t="s">
        <v>6</v>
      </c>
      <c r="C70">
        <v>2018</v>
      </c>
      <c r="D70">
        <v>52</v>
      </c>
      <c r="E70">
        <f>52/29827</f>
        <v>1.7433868642505112E-3</v>
      </c>
    </row>
    <row r="71" spans="1:5">
      <c r="A71" t="s">
        <v>13</v>
      </c>
      <c r="B71" t="s">
        <v>6</v>
      </c>
      <c r="C71">
        <v>2019</v>
      </c>
      <c r="D71">
        <v>29</v>
      </c>
      <c r="E71">
        <f>29/29924</f>
        <v>9.6912177516374817E-4</v>
      </c>
    </row>
    <row r="72" spans="1:5">
      <c r="A72" t="s">
        <v>13</v>
      </c>
      <c r="B72" t="s">
        <v>6</v>
      </c>
      <c r="C72">
        <v>2020</v>
      </c>
      <c r="D72">
        <v>42</v>
      </c>
      <c r="E72">
        <f>42/30018</f>
        <v>1.3991605036977814E-3</v>
      </c>
    </row>
    <row r="73" spans="1:5">
      <c r="A73" t="s">
        <v>13</v>
      </c>
      <c r="B73" t="s">
        <v>6</v>
      </c>
      <c r="C73">
        <v>2021</v>
      </c>
      <c r="D73">
        <v>47</v>
      </c>
      <c r="E73">
        <f>47/29433</f>
        <v>1.5968470764108314E-3</v>
      </c>
    </row>
    <row r="74" spans="1:5">
      <c r="A74" t="s">
        <v>13</v>
      </c>
      <c r="B74" t="s">
        <v>7</v>
      </c>
      <c r="C74">
        <v>2013</v>
      </c>
      <c r="D74">
        <v>420</v>
      </c>
      <c r="E74">
        <f>420/29970</f>
        <v>1.4014014014014014E-2</v>
      </c>
    </row>
    <row r="75" spans="1:5">
      <c r="A75" t="s">
        <v>13</v>
      </c>
      <c r="B75" t="s">
        <v>7</v>
      </c>
      <c r="C75">
        <v>2014</v>
      </c>
      <c r="D75">
        <v>567</v>
      </c>
      <c r="E75">
        <f>567/30030</f>
        <v>1.8881118881118882E-2</v>
      </c>
    </row>
    <row r="76" spans="1:5">
      <c r="A76" t="s">
        <v>13</v>
      </c>
      <c r="B76" t="s">
        <v>7</v>
      </c>
      <c r="C76">
        <v>2015</v>
      </c>
      <c r="D76">
        <v>622</v>
      </c>
      <c r="E76">
        <f>622/29955</f>
        <v>2.0764480053413453E-2</v>
      </c>
    </row>
    <row r="77" spans="1:5">
      <c r="A77" t="s">
        <v>13</v>
      </c>
      <c r="B77" t="s">
        <v>7</v>
      </c>
      <c r="C77">
        <v>2016</v>
      </c>
      <c r="D77">
        <v>523</v>
      </c>
      <c r="E77">
        <f>523/29943</f>
        <v>1.7466519720802858E-2</v>
      </c>
    </row>
    <row r="78" spans="1:5">
      <c r="A78" t="s">
        <v>13</v>
      </c>
      <c r="B78" t="s">
        <v>7</v>
      </c>
      <c r="C78">
        <v>2017</v>
      </c>
      <c r="D78">
        <v>642</v>
      </c>
      <c r="E78">
        <f>642/29887</f>
        <v>2.1480911433064544E-2</v>
      </c>
    </row>
    <row r="79" spans="1:5">
      <c r="A79" t="s">
        <v>13</v>
      </c>
      <c r="B79" t="s">
        <v>7</v>
      </c>
      <c r="C79">
        <v>2018</v>
      </c>
      <c r="D79">
        <v>608</v>
      </c>
      <c r="E79">
        <f>608/29827</f>
        <v>2.0384215643544441E-2</v>
      </c>
    </row>
    <row r="80" spans="1:5">
      <c r="A80" t="s">
        <v>13</v>
      </c>
      <c r="B80" t="s">
        <v>7</v>
      </c>
      <c r="C80">
        <v>2019</v>
      </c>
      <c r="D80">
        <v>650</v>
      </c>
      <c r="E80">
        <f>650/29924</f>
        <v>2.1721694960566768E-2</v>
      </c>
    </row>
    <row r="81" spans="1:20">
      <c r="A81" t="s">
        <v>13</v>
      </c>
      <c r="B81" t="s">
        <v>7</v>
      </c>
      <c r="C81">
        <v>2020</v>
      </c>
      <c r="D81">
        <v>641</v>
      </c>
      <c r="E81">
        <f>641/30018</f>
        <v>2.1353854354054236E-2</v>
      </c>
    </row>
    <row r="82" spans="1:20">
      <c r="A82" t="s">
        <v>13</v>
      </c>
      <c r="B82" t="s">
        <v>7</v>
      </c>
      <c r="C82">
        <v>2021</v>
      </c>
      <c r="D82">
        <v>627</v>
      </c>
      <c r="E82">
        <f>627/29433</f>
        <v>2.1302619508714708E-2</v>
      </c>
    </row>
    <row r="83" spans="1:20">
      <c r="A83" t="s">
        <v>13</v>
      </c>
      <c r="B83" t="s">
        <v>8</v>
      </c>
      <c r="C83">
        <v>2013</v>
      </c>
      <c r="D83">
        <v>541</v>
      </c>
      <c r="E83">
        <f>541/29970</f>
        <v>1.8051384718051386E-2</v>
      </c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</row>
    <row r="84" spans="1:20">
      <c r="A84" t="s">
        <v>13</v>
      </c>
      <c r="B84" t="s">
        <v>8</v>
      </c>
      <c r="C84">
        <v>2014</v>
      </c>
      <c r="D84">
        <v>569</v>
      </c>
      <c r="E84">
        <f>569/30030</f>
        <v>1.8947718947718947E-2</v>
      </c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</row>
    <row r="85" spans="1:20">
      <c r="A85" t="s">
        <v>13</v>
      </c>
      <c r="B85" t="s">
        <v>8</v>
      </c>
      <c r="C85">
        <v>2015</v>
      </c>
      <c r="D85">
        <v>542</v>
      </c>
      <c r="E85">
        <f>542/29955</f>
        <v>1.8093807377733268E-2</v>
      </c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1"/>
    </row>
    <row r="86" spans="1:20">
      <c r="A86" t="s">
        <v>13</v>
      </c>
      <c r="B86" t="s">
        <v>8</v>
      </c>
      <c r="C86">
        <v>2016</v>
      </c>
      <c r="D86">
        <v>612</v>
      </c>
      <c r="E86">
        <f>612/29943</f>
        <v>2.0438833784189959E-2</v>
      </c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1"/>
    </row>
    <row r="87" spans="1:20">
      <c r="A87" t="s">
        <v>13</v>
      </c>
      <c r="B87" t="s">
        <v>8</v>
      </c>
      <c r="C87">
        <v>2017</v>
      </c>
      <c r="D87">
        <v>654</v>
      </c>
      <c r="E87">
        <f>654/29887</f>
        <v>2.1882423796299396E-2</v>
      </c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1"/>
    </row>
    <row r="88" spans="1:20">
      <c r="A88" t="s">
        <v>13</v>
      </c>
      <c r="B88" t="s">
        <v>8</v>
      </c>
      <c r="C88">
        <v>2018</v>
      </c>
      <c r="D88">
        <v>893</v>
      </c>
      <c r="E88">
        <f>893/29827</f>
        <v>2.9939316726455896E-2</v>
      </c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1"/>
    </row>
    <row r="89" spans="1:20">
      <c r="A89" t="s">
        <v>13</v>
      </c>
      <c r="B89" t="s">
        <v>8</v>
      </c>
      <c r="C89">
        <v>2019</v>
      </c>
      <c r="D89">
        <v>701</v>
      </c>
      <c r="E89">
        <f>701/29924</f>
        <v>2.3426012565165084E-2</v>
      </c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</row>
    <row r="90" spans="1:20">
      <c r="A90" t="s">
        <v>13</v>
      </c>
      <c r="B90" t="s">
        <v>8</v>
      </c>
      <c r="C90">
        <v>2020</v>
      </c>
      <c r="D90">
        <v>955</v>
      </c>
      <c r="E90">
        <f>955/30018</f>
        <v>3.1814244786461457E-2</v>
      </c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</row>
    <row r="91" spans="1:20">
      <c r="A91" t="s">
        <v>13</v>
      </c>
      <c r="B91" t="s">
        <v>8</v>
      </c>
      <c r="C91">
        <v>2021</v>
      </c>
      <c r="D91">
        <v>1006</v>
      </c>
      <c r="E91">
        <f>1006/29433</f>
        <v>3.4179322529133964E-2</v>
      </c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</row>
    <row r="92" spans="1:20">
      <c r="A92" t="s">
        <v>13</v>
      </c>
      <c r="B92" t="s">
        <v>9</v>
      </c>
      <c r="C92">
        <v>2013</v>
      </c>
      <c r="D92">
        <v>101</v>
      </c>
      <c r="E92">
        <f>101/29970</f>
        <v>3.3700367033700366E-3</v>
      </c>
    </row>
    <row r="93" spans="1:20">
      <c r="A93" t="s">
        <v>13</v>
      </c>
      <c r="B93" t="s">
        <v>9</v>
      </c>
      <c r="C93">
        <v>2014</v>
      </c>
      <c r="D93">
        <v>50</v>
      </c>
      <c r="E93">
        <f>50/30030</f>
        <v>1.665001665001665E-3</v>
      </c>
    </row>
    <row r="94" spans="1:20">
      <c r="A94" t="s">
        <v>13</v>
      </c>
      <c r="B94" t="s">
        <v>9</v>
      </c>
      <c r="C94">
        <v>2015</v>
      </c>
      <c r="D94">
        <v>93</v>
      </c>
      <c r="E94">
        <f>93/29955</f>
        <v>3.1046569854782172E-3</v>
      </c>
    </row>
    <row r="95" spans="1:20">
      <c r="A95" t="s">
        <v>13</v>
      </c>
      <c r="B95" t="s">
        <v>9</v>
      </c>
      <c r="C95">
        <v>2016</v>
      </c>
      <c r="D95">
        <v>94</v>
      </c>
      <c r="E95">
        <f>94/29943</f>
        <v>3.1392979995324452E-3</v>
      </c>
    </row>
    <row r="96" spans="1:20">
      <c r="A96" t="s">
        <v>13</v>
      </c>
      <c r="B96" t="s">
        <v>9</v>
      </c>
      <c r="C96">
        <v>2017</v>
      </c>
      <c r="D96">
        <v>33</v>
      </c>
      <c r="E96">
        <f>33/29887</f>
        <v>1.1041589988958411E-3</v>
      </c>
    </row>
    <row r="97" spans="1:5">
      <c r="A97" t="s">
        <v>13</v>
      </c>
      <c r="B97" t="s">
        <v>9</v>
      </c>
      <c r="C97">
        <v>2018</v>
      </c>
      <c r="D97">
        <v>63</v>
      </c>
      <c r="E97">
        <f>63/29827</f>
        <v>2.1121802393804273E-3</v>
      </c>
    </row>
    <row r="98" spans="1:5">
      <c r="A98" t="s">
        <v>13</v>
      </c>
      <c r="B98" t="s">
        <v>9</v>
      </c>
      <c r="C98">
        <v>2019</v>
      </c>
      <c r="D98">
        <v>56</v>
      </c>
      <c r="E98">
        <f>56/29924</f>
        <v>1.8714075658334448E-3</v>
      </c>
    </row>
    <row r="99" spans="1:5">
      <c r="A99" t="s">
        <v>13</v>
      </c>
      <c r="B99" t="s">
        <v>9</v>
      </c>
      <c r="C99">
        <v>2020</v>
      </c>
      <c r="D99">
        <v>6</v>
      </c>
      <c r="E99">
        <f>6/30018</f>
        <v>1.998800719568259E-4</v>
      </c>
    </row>
    <row r="100" spans="1:5">
      <c r="A100" t="s">
        <v>13</v>
      </c>
      <c r="B100" t="s">
        <v>9</v>
      </c>
      <c r="C100">
        <v>2021</v>
      </c>
      <c r="D100">
        <v>5</v>
      </c>
      <c r="E100">
        <f>5/29433</f>
        <v>1.6987734855434375E-4</v>
      </c>
    </row>
    <row r="101" spans="1:5">
      <c r="A101" t="s">
        <v>13</v>
      </c>
      <c r="B101" t="s">
        <v>10</v>
      </c>
      <c r="C101">
        <v>2013</v>
      </c>
      <c r="D101">
        <v>38</v>
      </c>
      <c r="E101">
        <f>38/29970</f>
        <v>1.2679346012679346E-3</v>
      </c>
    </row>
    <row r="102" spans="1:5">
      <c r="A102" t="s">
        <v>13</v>
      </c>
      <c r="B102" t="s">
        <v>10</v>
      </c>
      <c r="C102">
        <v>2014</v>
      </c>
      <c r="D102">
        <v>47</v>
      </c>
      <c r="E102">
        <f>47/30030</f>
        <v>1.5651015651015651E-3</v>
      </c>
    </row>
    <row r="103" spans="1:5">
      <c r="A103" t="s">
        <v>13</v>
      </c>
      <c r="B103" t="s">
        <v>10</v>
      </c>
      <c r="C103">
        <v>2015</v>
      </c>
      <c r="D103">
        <v>49</v>
      </c>
      <c r="E103">
        <f>49/29955</f>
        <v>1.6357870138541146E-3</v>
      </c>
    </row>
    <row r="104" spans="1:5">
      <c r="A104" t="s">
        <v>13</v>
      </c>
      <c r="B104" t="s">
        <v>10</v>
      </c>
      <c r="C104">
        <v>2016</v>
      </c>
      <c r="D104">
        <v>89</v>
      </c>
      <c r="E104">
        <f>89/29943</f>
        <v>2.9723140633871022E-3</v>
      </c>
    </row>
    <row r="105" spans="1:5">
      <c r="A105" t="s">
        <v>13</v>
      </c>
      <c r="B105" t="s">
        <v>10</v>
      </c>
      <c r="C105">
        <v>2017</v>
      </c>
      <c r="D105">
        <v>81</v>
      </c>
      <c r="E105">
        <f>81/29887</f>
        <v>2.7102084518352463E-3</v>
      </c>
    </row>
    <row r="106" spans="1:5">
      <c r="A106" t="s">
        <v>13</v>
      </c>
      <c r="B106" t="s">
        <v>10</v>
      </c>
      <c r="C106">
        <v>2018</v>
      </c>
      <c r="D106">
        <v>71</v>
      </c>
      <c r="E106">
        <f>71/29827</f>
        <v>2.3803936031112751E-3</v>
      </c>
    </row>
    <row r="107" spans="1:5">
      <c r="A107" t="s">
        <v>13</v>
      </c>
      <c r="B107" t="s">
        <v>10</v>
      </c>
      <c r="C107">
        <v>2019</v>
      </c>
      <c r="D107">
        <v>87</v>
      </c>
      <c r="E107">
        <f>87/29924</f>
        <v>2.9073653254912445E-3</v>
      </c>
    </row>
    <row r="108" spans="1:5">
      <c r="A108" t="s">
        <v>13</v>
      </c>
      <c r="B108" t="s">
        <v>10</v>
      </c>
      <c r="C108">
        <v>2020</v>
      </c>
      <c r="D108">
        <v>128</v>
      </c>
      <c r="E108">
        <f>128/30018</f>
        <v>4.2641082017456193E-3</v>
      </c>
    </row>
    <row r="109" spans="1:5">
      <c r="A109" t="s">
        <v>13</v>
      </c>
      <c r="B109" t="s">
        <v>10</v>
      </c>
      <c r="C109">
        <v>2021</v>
      </c>
      <c r="D109">
        <v>44</v>
      </c>
      <c r="E109">
        <f>44/29433</f>
        <v>1.4949206672782251E-3</v>
      </c>
    </row>
    <row r="110" spans="1:5">
      <c r="A110" t="s">
        <v>13</v>
      </c>
      <c r="B110" t="s">
        <v>11</v>
      </c>
      <c r="C110">
        <v>2013</v>
      </c>
      <c r="D110">
        <v>339</v>
      </c>
      <c r="E110">
        <f>339/29970</f>
        <v>1.1311311311311311E-2</v>
      </c>
    </row>
    <row r="111" spans="1:5">
      <c r="A111" t="s">
        <v>13</v>
      </c>
      <c r="B111" t="s">
        <v>11</v>
      </c>
      <c r="C111">
        <v>2014</v>
      </c>
      <c r="D111">
        <v>276</v>
      </c>
      <c r="E111">
        <f>276/30030</f>
        <v>9.1908091908091908E-3</v>
      </c>
    </row>
    <row r="112" spans="1:5">
      <c r="A112" t="s">
        <v>13</v>
      </c>
      <c r="B112" t="s">
        <v>11</v>
      </c>
      <c r="C112">
        <v>2015</v>
      </c>
      <c r="D112">
        <v>349</v>
      </c>
      <c r="E112">
        <f>349/29955</f>
        <v>1.1650809547654815E-2</v>
      </c>
    </row>
    <row r="113" spans="1:19">
      <c r="A113" t="s">
        <v>13</v>
      </c>
      <c r="B113" t="s">
        <v>11</v>
      </c>
      <c r="C113">
        <v>2016</v>
      </c>
      <c r="D113">
        <v>619</v>
      </c>
      <c r="E113">
        <f>619/29943</f>
        <v>2.067261129479344E-2</v>
      </c>
    </row>
    <row r="114" spans="1:19">
      <c r="A114" t="s">
        <v>13</v>
      </c>
      <c r="B114" t="s">
        <v>11</v>
      </c>
      <c r="C114">
        <v>2017</v>
      </c>
      <c r="D114">
        <v>628</v>
      </c>
      <c r="E114">
        <f>628/29887</f>
        <v>2.1012480342623884E-2</v>
      </c>
    </row>
    <row r="115" spans="1:19">
      <c r="A115" t="s">
        <v>13</v>
      </c>
      <c r="B115" t="s">
        <v>11</v>
      </c>
      <c r="C115">
        <v>2018</v>
      </c>
      <c r="D115">
        <v>657</v>
      </c>
      <c r="E115">
        <f>657/29827</f>
        <v>2.2027022496395883E-2</v>
      </c>
    </row>
    <row r="116" spans="1:19">
      <c r="A116" t="s">
        <v>13</v>
      </c>
      <c r="B116" t="s">
        <v>11</v>
      </c>
      <c r="C116">
        <v>2019</v>
      </c>
      <c r="D116">
        <v>742</v>
      </c>
      <c r="E116">
        <f>742/29924</f>
        <v>2.4796150247293144E-2</v>
      </c>
    </row>
    <row r="117" spans="1:19">
      <c r="A117" t="s">
        <v>13</v>
      </c>
      <c r="B117" t="s">
        <v>11</v>
      </c>
      <c r="C117">
        <v>2020</v>
      </c>
      <c r="D117">
        <v>732</v>
      </c>
      <c r="E117">
        <f>732/30018</f>
        <v>2.438536877873276E-2</v>
      </c>
    </row>
    <row r="118" spans="1:19">
      <c r="A118" t="s">
        <v>13</v>
      </c>
      <c r="B118" t="s">
        <v>11</v>
      </c>
      <c r="C118">
        <v>2021</v>
      </c>
      <c r="D118">
        <v>766</v>
      </c>
      <c r="E118">
        <f>766/29433</f>
        <v>2.6025209798525465E-2</v>
      </c>
    </row>
    <row r="119" spans="1:19">
      <c r="A119" t="s">
        <v>13</v>
      </c>
      <c r="B119" t="s">
        <v>12</v>
      </c>
      <c r="C119">
        <v>2013</v>
      </c>
      <c r="D119">
        <v>28422</v>
      </c>
      <c r="E119">
        <f>28422/29970</f>
        <v>0.94834834834834836</v>
      </c>
    </row>
    <row r="120" spans="1:19">
      <c r="A120" t="s">
        <v>13</v>
      </c>
      <c r="B120" t="s">
        <v>12</v>
      </c>
      <c r="C120">
        <v>2014</v>
      </c>
      <c r="D120">
        <v>28402</v>
      </c>
      <c r="E120">
        <f>28402/30030</f>
        <v>0.94578754578754576</v>
      </c>
    </row>
    <row r="121" spans="1:19">
      <c r="A121" t="s">
        <v>13</v>
      </c>
      <c r="B121" t="s">
        <v>12</v>
      </c>
      <c r="C121">
        <v>2015</v>
      </c>
      <c r="D121">
        <v>28213</v>
      </c>
      <c r="E121">
        <f>28213/29955</f>
        <v>0.94184610248706391</v>
      </c>
    </row>
    <row r="122" spans="1:19">
      <c r="A122" t="s">
        <v>13</v>
      </c>
      <c r="B122" t="s">
        <v>12</v>
      </c>
      <c r="C122">
        <v>2016</v>
      </c>
      <c r="D122">
        <v>27942</v>
      </c>
      <c r="E122">
        <f>27942/29943</f>
        <v>0.93317302875463382</v>
      </c>
    </row>
    <row r="123" spans="1:19">
      <c r="A123" t="s">
        <v>13</v>
      </c>
      <c r="B123" t="s">
        <v>12</v>
      </c>
      <c r="C123">
        <v>2017</v>
      </c>
      <c r="D123">
        <v>27792</v>
      </c>
      <c r="E123">
        <f>27792/29887</f>
        <v>0.92990263325191558</v>
      </c>
    </row>
    <row r="124" spans="1:19">
      <c r="A124" t="s">
        <v>13</v>
      </c>
      <c r="B124" t="s">
        <v>12</v>
      </c>
      <c r="C124">
        <v>2018</v>
      </c>
      <c r="D124">
        <v>27483</v>
      </c>
      <c r="E124">
        <f>27483/29827</f>
        <v>0.92141348442686155</v>
      </c>
    </row>
    <row r="125" spans="1:19">
      <c r="A125" t="s">
        <v>13</v>
      </c>
      <c r="B125" t="s">
        <v>12</v>
      </c>
      <c r="C125">
        <v>2019</v>
      </c>
      <c r="D125">
        <v>27659</v>
      </c>
      <c r="E125">
        <f>27659/29924</f>
        <v>0.92430824756048657</v>
      </c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</row>
    <row r="126" spans="1:19">
      <c r="A126" t="s">
        <v>13</v>
      </c>
      <c r="B126" t="s">
        <v>12</v>
      </c>
      <c r="C126">
        <v>2020</v>
      </c>
      <c r="D126">
        <v>27514</v>
      </c>
      <c r="E126">
        <f>27514/30018</f>
        <v>0.91658338330335132</v>
      </c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</row>
    <row r="127" spans="1:19">
      <c r="A127" t="s">
        <v>13</v>
      </c>
      <c r="B127" t="s">
        <v>12</v>
      </c>
      <c r="C127">
        <v>2021</v>
      </c>
      <c r="D127">
        <v>26938</v>
      </c>
      <c r="E127">
        <f>26938/29433</f>
        <v>0.9152312030713825</v>
      </c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</row>
    <row r="128" spans="1:19">
      <c r="A128" t="s">
        <v>14</v>
      </c>
      <c r="B128" t="s">
        <v>6</v>
      </c>
      <c r="C128">
        <v>2013</v>
      </c>
      <c r="D128">
        <v>0</v>
      </c>
      <c r="E128">
        <v>0</v>
      </c>
      <c r="G128" s="1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1"/>
    </row>
    <row r="129" spans="1:19">
      <c r="A129" t="s">
        <v>14</v>
      </c>
      <c r="B129" t="s">
        <v>6</v>
      </c>
      <c r="C129">
        <v>2014</v>
      </c>
      <c r="D129">
        <v>0</v>
      </c>
      <c r="E129">
        <v>0</v>
      </c>
      <c r="G129" s="1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1"/>
    </row>
    <row r="130" spans="1:19">
      <c r="A130" t="s">
        <v>14</v>
      </c>
      <c r="B130" t="s">
        <v>6</v>
      </c>
      <c r="C130">
        <v>2015</v>
      </c>
      <c r="D130">
        <v>0</v>
      </c>
      <c r="E130">
        <v>0</v>
      </c>
      <c r="G130" s="1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1"/>
    </row>
    <row r="131" spans="1:19">
      <c r="A131" t="s">
        <v>14</v>
      </c>
      <c r="B131" t="s">
        <v>6</v>
      </c>
      <c r="C131">
        <v>2016</v>
      </c>
      <c r="D131">
        <v>0</v>
      </c>
      <c r="E131">
        <v>0</v>
      </c>
      <c r="G131" s="1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1"/>
    </row>
    <row r="132" spans="1:19">
      <c r="A132" t="s">
        <v>14</v>
      </c>
      <c r="B132" t="s">
        <v>6</v>
      </c>
      <c r="C132">
        <v>2017</v>
      </c>
      <c r="D132">
        <v>0</v>
      </c>
      <c r="E132">
        <v>0</v>
      </c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</row>
    <row r="133" spans="1:19">
      <c r="A133" t="s">
        <v>14</v>
      </c>
      <c r="B133" t="s">
        <v>6</v>
      </c>
      <c r="C133">
        <v>2018</v>
      </c>
      <c r="D133">
        <v>0</v>
      </c>
      <c r="E133">
        <v>0</v>
      </c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</row>
    <row r="134" spans="1:19">
      <c r="A134" t="s">
        <v>14</v>
      </c>
      <c r="B134" t="s">
        <v>6</v>
      </c>
      <c r="C134">
        <v>2019</v>
      </c>
      <c r="D134">
        <v>0</v>
      </c>
      <c r="E134">
        <v>0</v>
      </c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</row>
    <row r="135" spans="1:19">
      <c r="A135" t="s">
        <v>14</v>
      </c>
      <c r="B135" t="s">
        <v>6</v>
      </c>
      <c r="C135">
        <v>2020</v>
      </c>
      <c r="D135">
        <v>0</v>
      </c>
      <c r="E135">
        <v>0</v>
      </c>
    </row>
    <row r="136" spans="1:19">
      <c r="A136" t="s">
        <v>14</v>
      </c>
      <c r="B136" t="s">
        <v>6</v>
      </c>
      <c r="C136">
        <v>2021</v>
      </c>
      <c r="D136">
        <v>0</v>
      </c>
      <c r="E136">
        <v>0</v>
      </c>
    </row>
    <row r="137" spans="1:19">
      <c r="A137" t="s">
        <v>14</v>
      </c>
      <c r="B137" t="s">
        <v>7</v>
      </c>
      <c r="C137">
        <v>2013</v>
      </c>
      <c r="D137">
        <v>0</v>
      </c>
      <c r="E137">
        <v>0</v>
      </c>
    </row>
    <row r="138" spans="1:19">
      <c r="A138" t="s">
        <v>14</v>
      </c>
      <c r="B138" t="s">
        <v>7</v>
      </c>
      <c r="C138">
        <v>2014</v>
      </c>
      <c r="D138">
        <v>10</v>
      </c>
      <c r="E138">
        <f>10/495</f>
        <v>2.0202020202020204E-2</v>
      </c>
    </row>
    <row r="139" spans="1:19">
      <c r="A139" t="s">
        <v>14</v>
      </c>
      <c r="B139" t="s">
        <v>7</v>
      </c>
      <c r="C139">
        <v>2015</v>
      </c>
      <c r="D139">
        <v>9</v>
      </c>
      <c r="E139">
        <f>9/456</f>
        <v>1.9736842105263157E-2</v>
      </c>
    </row>
    <row r="140" spans="1:19">
      <c r="A140" t="s">
        <v>14</v>
      </c>
      <c r="B140" t="s">
        <v>7</v>
      </c>
      <c r="C140">
        <v>2016</v>
      </c>
      <c r="D140">
        <v>10</v>
      </c>
      <c r="E140">
        <f>10/383</f>
        <v>2.6109660574412531E-2</v>
      </c>
    </row>
    <row r="141" spans="1:19">
      <c r="A141" t="s">
        <v>14</v>
      </c>
      <c r="B141" t="s">
        <v>7</v>
      </c>
      <c r="C141">
        <v>2017</v>
      </c>
      <c r="D141">
        <v>14</v>
      </c>
      <c r="E141">
        <f>14/346</f>
        <v>4.046242774566474E-2</v>
      </c>
    </row>
    <row r="142" spans="1:19">
      <c r="A142" t="s">
        <v>14</v>
      </c>
      <c r="B142" t="s">
        <v>7</v>
      </c>
      <c r="C142">
        <v>2018</v>
      </c>
      <c r="D142">
        <v>9</v>
      </c>
      <c r="E142">
        <f>9/382</f>
        <v>2.356020942408377E-2</v>
      </c>
    </row>
    <row r="143" spans="1:19">
      <c r="A143" t="s">
        <v>14</v>
      </c>
      <c r="B143" t="s">
        <v>7</v>
      </c>
      <c r="C143">
        <v>2019</v>
      </c>
      <c r="D143">
        <v>4</v>
      </c>
      <c r="E143">
        <f>4/377</f>
        <v>1.0610079575596816E-2</v>
      </c>
    </row>
    <row r="144" spans="1:19">
      <c r="A144" t="s">
        <v>14</v>
      </c>
      <c r="B144" t="s">
        <v>7</v>
      </c>
      <c r="C144">
        <v>2020</v>
      </c>
      <c r="D144">
        <v>3</v>
      </c>
      <c r="E144">
        <f>3/333</f>
        <v>9.0090090090090089E-3</v>
      </c>
    </row>
    <row r="145" spans="1:5">
      <c r="A145" t="s">
        <v>14</v>
      </c>
      <c r="B145" t="s">
        <v>7</v>
      </c>
      <c r="C145">
        <v>2021</v>
      </c>
      <c r="D145">
        <v>3</v>
      </c>
      <c r="E145">
        <f>3/463</f>
        <v>6.4794816414686825E-3</v>
      </c>
    </row>
    <row r="146" spans="1:5">
      <c r="A146" t="s">
        <v>14</v>
      </c>
      <c r="B146" t="s">
        <v>8</v>
      </c>
      <c r="C146">
        <v>2013</v>
      </c>
      <c r="D146">
        <v>0</v>
      </c>
      <c r="E146">
        <v>0</v>
      </c>
    </row>
    <row r="147" spans="1:5">
      <c r="A147" t="s">
        <v>14</v>
      </c>
      <c r="B147" t="s">
        <v>8</v>
      </c>
      <c r="C147">
        <v>2014</v>
      </c>
      <c r="D147">
        <v>0</v>
      </c>
      <c r="E147">
        <v>0</v>
      </c>
    </row>
    <row r="148" spans="1:5">
      <c r="A148" t="s">
        <v>14</v>
      </c>
      <c r="B148" t="s">
        <v>8</v>
      </c>
      <c r="C148">
        <v>2015</v>
      </c>
      <c r="D148">
        <v>0</v>
      </c>
      <c r="E148">
        <v>0</v>
      </c>
    </row>
    <row r="149" spans="1:5">
      <c r="A149" t="s">
        <v>14</v>
      </c>
      <c r="B149" t="s">
        <v>8</v>
      </c>
      <c r="C149">
        <v>2016</v>
      </c>
      <c r="D149">
        <v>0</v>
      </c>
      <c r="E149">
        <v>0</v>
      </c>
    </row>
    <row r="150" spans="1:5">
      <c r="A150" t="s">
        <v>14</v>
      </c>
      <c r="B150" t="s">
        <v>8</v>
      </c>
      <c r="C150">
        <v>2017</v>
      </c>
      <c r="D150">
        <v>0</v>
      </c>
      <c r="E150">
        <v>0</v>
      </c>
    </row>
    <row r="151" spans="1:5">
      <c r="A151" t="s">
        <v>14</v>
      </c>
      <c r="B151" t="s">
        <v>8</v>
      </c>
      <c r="C151">
        <v>2018</v>
      </c>
      <c r="D151">
        <v>0</v>
      </c>
      <c r="E151">
        <v>0</v>
      </c>
    </row>
    <row r="152" spans="1:5">
      <c r="A152" t="s">
        <v>14</v>
      </c>
      <c r="B152" t="s">
        <v>8</v>
      </c>
      <c r="C152">
        <v>2019</v>
      </c>
      <c r="D152">
        <v>0</v>
      </c>
      <c r="E152">
        <v>0</v>
      </c>
    </row>
    <row r="153" spans="1:5">
      <c r="A153" t="s">
        <v>14</v>
      </c>
      <c r="B153" t="s">
        <v>8</v>
      </c>
      <c r="C153">
        <v>2020</v>
      </c>
      <c r="D153">
        <v>0</v>
      </c>
      <c r="E153">
        <v>0</v>
      </c>
    </row>
    <row r="154" spans="1:5">
      <c r="A154" t="s">
        <v>14</v>
      </c>
      <c r="B154" t="s">
        <v>8</v>
      </c>
      <c r="C154">
        <v>2021</v>
      </c>
      <c r="D154">
        <v>0</v>
      </c>
      <c r="E154">
        <v>0</v>
      </c>
    </row>
    <row r="155" spans="1:5">
      <c r="A155" t="s">
        <v>14</v>
      </c>
      <c r="B155" t="s">
        <v>9</v>
      </c>
      <c r="C155">
        <v>2013</v>
      </c>
      <c r="D155">
        <v>0</v>
      </c>
      <c r="E155">
        <v>0</v>
      </c>
    </row>
    <row r="156" spans="1:5">
      <c r="A156" t="s">
        <v>14</v>
      </c>
      <c r="B156" t="s">
        <v>9</v>
      </c>
      <c r="C156">
        <v>2014</v>
      </c>
      <c r="D156">
        <v>0</v>
      </c>
      <c r="E156">
        <v>0</v>
      </c>
    </row>
    <row r="157" spans="1:5">
      <c r="A157" t="s">
        <v>14</v>
      </c>
      <c r="B157" t="s">
        <v>9</v>
      </c>
      <c r="C157">
        <v>2015</v>
      </c>
      <c r="D157">
        <v>0</v>
      </c>
      <c r="E157">
        <v>0</v>
      </c>
    </row>
    <row r="158" spans="1:5">
      <c r="A158" t="s">
        <v>14</v>
      </c>
      <c r="B158" t="s">
        <v>9</v>
      </c>
      <c r="C158">
        <v>2016</v>
      </c>
      <c r="D158">
        <v>0</v>
      </c>
      <c r="E158">
        <v>0</v>
      </c>
    </row>
    <row r="159" spans="1:5">
      <c r="A159" t="s">
        <v>14</v>
      </c>
      <c r="B159" t="s">
        <v>9</v>
      </c>
      <c r="C159">
        <v>2017</v>
      </c>
      <c r="D159">
        <v>0</v>
      </c>
      <c r="E159">
        <v>0</v>
      </c>
    </row>
    <row r="160" spans="1:5">
      <c r="A160" t="s">
        <v>14</v>
      </c>
      <c r="B160" t="s">
        <v>9</v>
      </c>
      <c r="C160">
        <v>2018</v>
      </c>
      <c r="D160">
        <v>0</v>
      </c>
      <c r="E160">
        <v>0</v>
      </c>
    </row>
    <row r="161" spans="1:19">
      <c r="A161" t="s">
        <v>14</v>
      </c>
      <c r="B161" t="s">
        <v>9</v>
      </c>
      <c r="C161">
        <v>2019</v>
      </c>
      <c r="D161">
        <v>7</v>
      </c>
      <c r="E161">
        <f>7/377</f>
        <v>1.8567639257294429E-2</v>
      </c>
    </row>
    <row r="162" spans="1:19">
      <c r="A162" t="s">
        <v>14</v>
      </c>
      <c r="B162" t="s">
        <v>9</v>
      </c>
      <c r="C162">
        <v>2020</v>
      </c>
      <c r="D162">
        <v>6</v>
      </c>
      <c r="E162">
        <f>6/333</f>
        <v>1.8018018018018018E-2</v>
      </c>
    </row>
    <row r="163" spans="1:19">
      <c r="A163" t="s">
        <v>14</v>
      </c>
      <c r="B163" t="s">
        <v>9</v>
      </c>
      <c r="C163">
        <v>2021</v>
      </c>
      <c r="D163">
        <v>5</v>
      </c>
      <c r="E163">
        <f>5/463</f>
        <v>1.079913606911447E-2</v>
      </c>
    </row>
    <row r="164" spans="1:19">
      <c r="A164" t="s">
        <v>14</v>
      </c>
      <c r="B164" t="s">
        <v>10</v>
      </c>
      <c r="C164">
        <v>2013</v>
      </c>
      <c r="D164">
        <v>0</v>
      </c>
      <c r="E164">
        <v>0</v>
      </c>
    </row>
    <row r="165" spans="1:19">
      <c r="A165" t="s">
        <v>14</v>
      </c>
      <c r="B165" t="s">
        <v>10</v>
      </c>
      <c r="C165">
        <v>2014</v>
      </c>
      <c r="D165">
        <v>0</v>
      </c>
      <c r="E165">
        <v>0</v>
      </c>
    </row>
    <row r="166" spans="1:19">
      <c r="A166" t="s">
        <v>14</v>
      </c>
      <c r="B166" t="s">
        <v>10</v>
      </c>
      <c r="C166">
        <v>2015</v>
      </c>
      <c r="D166">
        <v>9</v>
      </c>
      <c r="E166">
        <f>9/456</f>
        <v>1.9736842105263157E-2</v>
      </c>
    </row>
    <row r="167" spans="1:19">
      <c r="A167" t="s">
        <v>14</v>
      </c>
      <c r="B167" t="s">
        <v>10</v>
      </c>
      <c r="C167">
        <v>2016</v>
      </c>
      <c r="D167">
        <v>9</v>
      </c>
      <c r="E167">
        <f>9/383</f>
        <v>2.3498694516971279E-2</v>
      </c>
    </row>
    <row r="168" spans="1:19">
      <c r="A168" t="s">
        <v>14</v>
      </c>
      <c r="B168" t="s">
        <v>10</v>
      </c>
      <c r="C168">
        <v>2017</v>
      </c>
      <c r="D168">
        <v>7</v>
      </c>
      <c r="E168">
        <f>7/346</f>
        <v>2.023121387283237E-2</v>
      </c>
    </row>
    <row r="169" spans="1:19">
      <c r="A169" t="s">
        <v>14</v>
      </c>
      <c r="B169" t="s">
        <v>10</v>
      </c>
      <c r="C169">
        <v>2018</v>
      </c>
      <c r="D169">
        <v>12</v>
      </c>
      <c r="E169">
        <f>12/382</f>
        <v>3.1413612565445025E-2</v>
      </c>
    </row>
    <row r="170" spans="1:19">
      <c r="A170" t="s">
        <v>14</v>
      </c>
      <c r="B170" t="s">
        <v>10</v>
      </c>
      <c r="C170">
        <v>2019</v>
      </c>
      <c r="D170">
        <v>13</v>
      </c>
      <c r="E170">
        <f>13/377</f>
        <v>3.4482758620689655E-2</v>
      </c>
    </row>
    <row r="171" spans="1:19">
      <c r="A171" t="s">
        <v>14</v>
      </c>
      <c r="B171" t="s">
        <v>10</v>
      </c>
      <c r="C171">
        <v>2020</v>
      </c>
      <c r="D171">
        <v>0</v>
      </c>
      <c r="E171">
        <v>0</v>
      </c>
    </row>
    <row r="172" spans="1:19">
      <c r="A172" t="s">
        <v>14</v>
      </c>
      <c r="B172" t="s">
        <v>10</v>
      </c>
      <c r="C172">
        <v>2021</v>
      </c>
      <c r="D172">
        <v>0</v>
      </c>
      <c r="E172">
        <v>0</v>
      </c>
    </row>
    <row r="173" spans="1:19">
      <c r="A173" t="s">
        <v>14</v>
      </c>
      <c r="B173" t="s">
        <v>11</v>
      </c>
      <c r="C173">
        <v>2013</v>
      </c>
      <c r="D173">
        <v>0</v>
      </c>
      <c r="E173">
        <v>0</v>
      </c>
    </row>
    <row r="174" spans="1:19">
      <c r="A174" t="s">
        <v>14</v>
      </c>
      <c r="B174" t="s">
        <v>11</v>
      </c>
      <c r="C174">
        <v>2014</v>
      </c>
      <c r="D174">
        <v>0</v>
      </c>
      <c r="E174">
        <v>0</v>
      </c>
    </row>
    <row r="175" spans="1:19">
      <c r="A175" t="s">
        <v>14</v>
      </c>
      <c r="B175" t="s">
        <v>11</v>
      </c>
      <c r="C175">
        <v>2015</v>
      </c>
      <c r="D175">
        <v>0</v>
      </c>
      <c r="E175">
        <v>0</v>
      </c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</row>
    <row r="176" spans="1:19">
      <c r="A176" t="s">
        <v>14</v>
      </c>
      <c r="B176" t="s">
        <v>11</v>
      </c>
      <c r="C176">
        <v>2016</v>
      </c>
      <c r="D176">
        <v>4</v>
      </c>
      <c r="E176">
        <f>4/383</f>
        <v>1.0443864229765013E-2</v>
      </c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</row>
    <row r="177" spans="1:19">
      <c r="A177" t="s">
        <v>14</v>
      </c>
      <c r="B177" t="s">
        <v>11</v>
      </c>
      <c r="C177">
        <v>2017</v>
      </c>
      <c r="D177">
        <v>7</v>
      </c>
      <c r="E177">
        <f>7/346</f>
        <v>2.023121387283237E-2</v>
      </c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</row>
    <row r="178" spans="1:19">
      <c r="A178" t="s">
        <v>14</v>
      </c>
      <c r="B178" t="s">
        <v>11</v>
      </c>
      <c r="C178">
        <v>2018</v>
      </c>
      <c r="D178">
        <v>11</v>
      </c>
      <c r="E178">
        <f>11/382</f>
        <v>2.8795811518324606E-2</v>
      </c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1"/>
    </row>
    <row r="179" spans="1:19">
      <c r="A179" t="s">
        <v>14</v>
      </c>
      <c r="B179" t="s">
        <v>11</v>
      </c>
      <c r="C179">
        <v>2019</v>
      </c>
      <c r="D179">
        <v>8</v>
      </c>
      <c r="E179">
        <f>8/377</f>
        <v>2.1220159151193633E-2</v>
      </c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1"/>
    </row>
    <row r="180" spans="1:19">
      <c r="A180" t="s">
        <v>14</v>
      </c>
      <c r="B180" t="s">
        <v>11</v>
      </c>
      <c r="C180">
        <v>2020</v>
      </c>
      <c r="D180">
        <v>7</v>
      </c>
      <c r="E180">
        <f>7/333</f>
        <v>2.1021021021021023E-2</v>
      </c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1"/>
    </row>
    <row r="181" spans="1:19">
      <c r="A181" t="s">
        <v>14</v>
      </c>
      <c r="B181" t="s">
        <v>11</v>
      </c>
      <c r="C181">
        <v>2021</v>
      </c>
      <c r="D181">
        <v>35</v>
      </c>
      <c r="E181">
        <f>35/463</f>
        <v>7.5593952483801297E-2</v>
      </c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1"/>
    </row>
    <row r="182" spans="1:19">
      <c r="A182" t="s">
        <v>14</v>
      </c>
      <c r="B182" t="s">
        <v>12</v>
      </c>
      <c r="C182">
        <v>2013</v>
      </c>
      <c r="D182">
        <v>488</v>
      </c>
      <c r="E182">
        <f>488/488</f>
        <v>1</v>
      </c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</row>
    <row r="183" spans="1:19">
      <c r="A183" t="s">
        <v>14</v>
      </c>
      <c r="B183" t="s">
        <v>12</v>
      </c>
      <c r="C183">
        <v>2014</v>
      </c>
      <c r="D183">
        <v>485</v>
      </c>
      <c r="E183">
        <f>485/495</f>
        <v>0.97979797979797978</v>
      </c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</row>
    <row r="184" spans="1:19">
      <c r="A184" t="s">
        <v>14</v>
      </c>
      <c r="B184" t="s">
        <v>12</v>
      </c>
      <c r="C184">
        <v>2015</v>
      </c>
      <c r="D184">
        <v>438</v>
      </c>
      <c r="E184">
        <f>438/456</f>
        <v>0.96052631578947367</v>
      </c>
    </row>
    <row r="185" spans="1:19">
      <c r="A185" t="s">
        <v>14</v>
      </c>
      <c r="B185" t="s">
        <v>12</v>
      </c>
      <c r="C185">
        <v>2016</v>
      </c>
      <c r="D185">
        <v>360</v>
      </c>
      <c r="E185">
        <f>360/383</f>
        <v>0.93994778067885121</v>
      </c>
    </row>
    <row r="186" spans="1:19">
      <c r="A186" t="s">
        <v>14</v>
      </c>
      <c r="B186" t="s">
        <v>12</v>
      </c>
      <c r="C186">
        <v>2017</v>
      </c>
      <c r="D186">
        <v>318</v>
      </c>
      <c r="E186">
        <f>318/346</f>
        <v>0.91907514450867056</v>
      </c>
    </row>
    <row r="187" spans="1:19">
      <c r="A187" t="s">
        <v>14</v>
      </c>
      <c r="B187" t="s">
        <v>12</v>
      </c>
      <c r="C187">
        <v>2018</v>
      </c>
      <c r="D187">
        <v>350</v>
      </c>
      <c r="E187">
        <f>350/382</f>
        <v>0.91623036649214662</v>
      </c>
    </row>
    <row r="188" spans="1:19">
      <c r="A188" t="s">
        <v>14</v>
      </c>
      <c r="B188" t="s">
        <v>12</v>
      </c>
      <c r="C188">
        <v>2019</v>
      </c>
      <c r="D188">
        <v>345</v>
      </c>
      <c r="E188">
        <f>345/377</f>
        <v>0.91511936339522548</v>
      </c>
    </row>
    <row r="189" spans="1:19">
      <c r="A189" t="s">
        <v>14</v>
      </c>
      <c r="B189" t="s">
        <v>12</v>
      </c>
      <c r="C189">
        <v>2020</v>
      </c>
      <c r="D189">
        <v>317</v>
      </c>
      <c r="E189">
        <f>317/333</f>
        <v>0.95195195195195192</v>
      </c>
    </row>
    <row r="190" spans="1:19">
      <c r="A190" t="s">
        <v>14</v>
      </c>
      <c r="B190" t="s">
        <v>12</v>
      </c>
      <c r="C190">
        <v>2021</v>
      </c>
      <c r="D190">
        <v>420</v>
      </c>
      <c r="E190">
        <f>420/463</f>
        <v>0.90712742980561556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2023-11-30T14:47:29Z</dcterms:created>
  <dcterms:modified xsi:type="dcterms:W3CDTF">2023-12-01T21:46:06Z</dcterms:modified>
  <cp:category/>
  <cp:contentStatus/>
</cp:coreProperties>
</file>