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18" i="1"/>
  <c r="B15" i="1"/>
  <c r="B13" i="1"/>
  <c r="F37" i="1"/>
  <c r="F38" i="1"/>
  <c r="F39" i="1"/>
  <c r="F34" i="1"/>
  <c r="F35" i="1"/>
  <c r="F36" i="1"/>
  <c r="F33" i="1"/>
  <c r="F32" i="1"/>
  <c r="F31" i="1"/>
  <c r="F29" i="1"/>
  <c r="F28" i="1"/>
  <c r="F27" i="1"/>
  <c r="F22" i="1"/>
  <c r="F23" i="1"/>
  <c r="F24" i="1"/>
  <c r="F25" i="1"/>
  <c r="F8" i="1"/>
  <c r="F9" i="1"/>
  <c r="F7" i="1"/>
  <c r="F6" i="1"/>
  <c r="F5" i="1"/>
</calcChain>
</file>

<file path=xl/sharedStrings.xml><?xml version="1.0" encoding="utf-8"?>
<sst xmlns="http://schemas.openxmlformats.org/spreadsheetml/2006/main" count="57" uniqueCount="52">
  <si>
    <t>Lippisch X-114</t>
  </si>
  <si>
    <t>Tripulación</t>
  </si>
  <si>
    <t>Parámetro</t>
  </si>
  <si>
    <t>Web</t>
  </si>
  <si>
    <t>http://en.wikipedia.org/wiki/RFB_X-114</t>
  </si>
  <si>
    <t>Pasajeros</t>
  </si>
  <si>
    <t>Longitud [m]</t>
  </si>
  <si>
    <t>Envergadura [m]</t>
  </si>
  <si>
    <t>Altura [m]</t>
  </si>
  <si>
    <t>OEW [kg]</t>
  </si>
  <si>
    <t>MTOW [kg]</t>
  </si>
  <si>
    <t>Motor</t>
  </si>
  <si>
    <t>Número de motores</t>
  </si>
  <si>
    <t>Lycoming IO-360</t>
  </si>
  <si>
    <t>Hélices</t>
  </si>
  <si>
    <t>Propulsora</t>
  </si>
  <si>
    <t>Configuración motora</t>
  </si>
  <si>
    <t>Velocidad de crucero (GE) [km/h]</t>
  </si>
  <si>
    <t>Velocidad de crucero (noGE) [km/h]</t>
  </si>
  <si>
    <t>Alcance (GE) [km]</t>
  </si>
  <si>
    <t>Autonomía (GE) [h]</t>
  </si>
  <si>
    <t>Airfish 3</t>
  </si>
  <si>
    <t>Año</t>
  </si>
  <si>
    <t>Producción</t>
  </si>
  <si>
    <t>https://sites.google.com/site/hoverwingwigcraft/publications</t>
  </si>
  <si>
    <t>BMW 2-cylinder motorcycle</t>
  </si>
  <si>
    <t>PL [kg]</t>
  </si>
  <si>
    <t>Altitud de crucero eficiente [m]</t>
  </si>
  <si>
    <t>Airfish 8</t>
  </si>
  <si>
    <t>Tractora</t>
  </si>
  <si>
    <t>Potencia unitaria [hp]</t>
  </si>
  <si>
    <t>Aquaglide-5</t>
  </si>
  <si>
    <t>MFW [kg]</t>
  </si>
  <si>
    <t>Diámetro [m]</t>
  </si>
  <si>
    <t>Consumo [kg/h]</t>
  </si>
  <si>
    <t>http://www.attk-invest.com/Eng/product/Aq-5.htm</t>
  </si>
  <si>
    <t>Altitud de las olas para no impacto [m]</t>
  </si>
  <si>
    <t>Altitud segura de las olas [m]</t>
  </si>
  <si>
    <t>Mercedes-Benz V8</t>
  </si>
  <si>
    <t>MEDIA</t>
  </si>
  <si>
    <t>SEAGOD</t>
  </si>
  <si>
    <t>Cuerda media aerodinámica [m]</t>
  </si>
  <si>
    <t>Cuerda en la raíz [m]</t>
  </si>
  <si>
    <t>Cuerda en la punta [m]</t>
  </si>
  <si>
    <t>Entrechamiento [-]</t>
  </si>
  <si>
    <r>
      <t>Superficie alar [m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]</t>
    </r>
  </si>
  <si>
    <t>Alargamiento alar</t>
  </si>
  <si>
    <t>Cuerda cola horizontal [m]</t>
  </si>
  <si>
    <t>Envergadura cola horizontal [m]</t>
  </si>
  <si>
    <t>Superficie cola horizontal relativa [-]</t>
  </si>
  <si>
    <t>Cuerda cola vertical [m]</t>
  </si>
  <si>
    <t>Superficie cola vertical relativa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</si>
</sst>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ahoma"/>
    </font>
    <font>
      <sz val="12"/>
      <color rgb="FF000000"/>
      <name val="Calibri"/>
      <scheme val="minor"/>
    </font>
    <font>
      <vertAlign val="superscript"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3" borderId="2" xfId="0" applyFont="1" applyFill="1" applyBorder="1"/>
    <xf numFmtId="0" fontId="0" fillId="0" borderId="0" xfId="0" applyBorder="1"/>
    <xf numFmtId="0" fontId="0" fillId="3" borderId="3" xfId="0" applyFont="1" applyFill="1" applyBorder="1"/>
    <xf numFmtId="0" fontId="0" fillId="4" borderId="3" xfId="0" applyFont="1" applyFill="1" applyBorder="1"/>
    <xf numFmtId="1" fontId="0" fillId="4" borderId="3" xfId="0" applyNumberFormat="1" applyFont="1" applyFill="1" applyBorder="1"/>
    <xf numFmtId="1" fontId="0" fillId="3" borderId="3" xfId="0" applyNumberFormat="1" applyFont="1" applyFill="1" applyBorder="1"/>
    <xf numFmtId="2" fontId="0" fillId="3" borderId="3" xfId="0" applyNumberFormat="1" applyFont="1" applyFill="1" applyBorder="1"/>
    <xf numFmtId="164" fontId="0" fillId="4" borderId="3" xfId="0" applyNumberFormat="1" applyFont="1" applyFill="1" applyBorder="1"/>
    <xf numFmtId="0" fontId="0" fillId="0" borderId="0" xfId="0" applyBorder="1" applyAlignment="1">
      <alignment horizontal="right"/>
    </xf>
    <xf numFmtId="0" fontId="0" fillId="3" borderId="3" xfId="0" applyFont="1" applyFill="1" applyBorder="1" applyAlignment="1">
      <alignment horizontal="right"/>
    </xf>
    <xf numFmtId="0" fontId="2" fillId="0" borderId="0" xfId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4" xfId="0" applyBorder="1"/>
    <xf numFmtId="1" fontId="0" fillId="0" borderId="4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4" xfId="1" applyBorder="1" applyAlignment="1">
      <alignment horizontal="right"/>
    </xf>
    <xf numFmtId="0" fontId="2" fillId="0" borderId="0" xfId="1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3" borderId="3" xfId="0" applyNumberFormat="1" applyFont="1" applyFill="1" applyBorder="1"/>
    <xf numFmtId="2" fontId="0" fillId="0" borderId="0" xfId="0" applyNumberFormat="1"/>
    <xf numFmtId="2" fontId="0" fillId="0" borderId="4" xfId="0" applyNumberFormat="1" applyBorder="1"/>
    <xf numFmtId="0" fontId="0" fillId="4" borderId="5" xfId="0" applyFont="1" applyFill="1" applyBorder="1"/>
    <xf numFmtId="2" fontId="0" fillId="4" borderId="5" xfId="0" applyNumberFormat="1" applyFont="1" applyFill="1" applyBorder="1"/>
    <xf numFmtId="0" fontId="0" fillId="3" borderId="5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right"/>
    </xf>
    <xf numFmtId="2" fontId="0" fillId="4" borderId="2" xfId="0" applyNumberFormat="1" applyFont="1" applyFill="1" applyBorder="1"/>
    <xf numFmtId="0" fontId="3" fillId="0" borderId="4" xfId="0" applyFont="1" applyBorder="1" applyAlignment="1">
      <alignment horizontal="right"/>
    </xf>
    <xf numFmtId="164" fontId="0" fillId="4" borderId="2" xfId="0" applyNumberFormat="1" applyFont="1" applyFill="1" applyBorder="1"/>
    <xf numFmtId="164" fontId="0" fillId="0" borderId="4" xfId="0" applyNumberFormat="1" applyBorder="1"/>
    <xf numFmtId="1" fontId="0" fillId="0" borderId="4" xfId="0" applyNumberFormat="1" applyBorder="1"/>
    <xf numFmtId="1" fontId="0" fillId="4" borderId="5" xfId="0" applyNumberFormat="1" applyFont="1" applyFill="1" applyBorder="1"/>
    <xf numFmtId="1" fontId="0" fillId="3" borderId="5" xfId="0" applyNumberFormat="1" applyFont="1" applyFill="1" applyBorder="1"/>
    <xf numFmtId="164" fontId="0" fillId="4" borderId="5" xfId="0" applyNumberFormat="1" applyFont="1" applyFill="1" applyBorder="1"/>
    <xf numFmtId="2" fontId="0" fillId="4" borderId="7" xfId="0" applyNumberFormat="1" applyFont="1" applyFill="1" applyBorder="1"/>
    <xf numFmtId="0" fontId="4" fillId="5" borderId="8" xfId="0" applyFont="1" applyFill="1" applyBorder="1"/>
  </cellXfs>
  <cellStyles count="2">
    <cellStyle name="Hyperlink" xfId="1" builtinId="8"/>
    <cellStyle name="Normal" xfId="0" builtinId="0"/>
  </cellStyles>
  <dxfs count="1">
    <dxf>
      <alignment horizontal="right" vertical="bottom" textRotation="0" wrapTex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39" totalsRowShown="0">
  <autoFilter ref="A1:G39"/>
  <tableColumns count="7">
    <tableColumn id="1" name="Parámetro"/>
    <tableColumn id="2" name="Lippisch X-114" dataDxfId="0"/>
    <tableColumn id="3" name="Airfish 3"/>
    <tableColumn id="4" name="Airfish 8"/>
    <tableColumn id="5" name="Aquaglide-5"/>
    <tableColumn id="6" name="MEDIA"/>
    <tableColumn id="7" name="SEAGOD">
      <calculatedColumnFormula>AVERAGE(Table1[[#This Row],[Lippisch X-114]:[Aquaglide-5]])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google.com/site/hoverwingwigcraft/publications" TargetMode="External"/><Relationship Id="rId4" Type="http://schemas.openxmlformats.org/officeDocument/2006/relationships/hyperlink" Target="https://sites.google.com/site/hoverwingwigcraft/publications" TargetMode="External"/><Relationship Id="rId5" Type="http://schemas.openxmlformats.org/officeDocument/2006/relationships/hyperlink" Target="http://www.attk-invest.com/Eng/product/Aq-5.htm" TargetMode="External"/><Relationship Id="rId6" Type="http://schemas.openxmlformats.org/officeDocument/2006/relationships/table" Target="../tables/table1.xml"/><Relationship Id="rId1" Type="http://schemas.openxmlformats.org/officeDocument/2006/relationships/hyperlink" Target="http://en.wikipedia.org/wiki/RFB_X-114" TargetMode="External"/><Relationship Id="rId2" Type="http://schemas.openxmlformats.org/officeDocument/2006/relationships/hyperlink" Target="http://en.wikipedia.org/wiki/Lycoming_IO-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H40" sqref="H40"/>
    </sheetView>
  </sheetViews>
  <sheetFormatPr baseColWidth="10" defaultRowHeight="15" x14ac:dyDescent="0"/>
  <cols>
    <col min="1" max="1" width="32.6640625" bestFit="1" customWidth="1"/>
    <col min="2" max="2" width="18.83203125" style="13" customWidth="1"/>
    <col min="3" max="7" width="18.83203125" customWidth="1"/>
  </cols>
  <sheetData>
    <row r="1" spans="1:7" ht="16" thickBot="1">
      <c r="A1" t="s">
        <v>2</v>
      </c>
      <c r="B1" s="30" t="s">
        <v>0</v>
      </c>
      <c r="C1" s="30" t="s">
        <v>21</v>
      </c>
      <c r="D1" s="31" t="s">
        <v>28</v>
      </c>
      <c r="E1" s="30" t="s">
        <v>31</v>
      </c>
      <c r="F1" s="30" t="s">
        <v>39</v>
      </c>
      <c r="G1" s="30" t="s">
        <v>40</v>
      </c>
    </row>
    <row r="2" spans="1:7" ht="16" thickTop="1">
      <c r="A2" s="2" t="s">
        <v>3</v>
      </c>
      <c r="B2" s="11" t="s">
        <v>4</v>
      </c>
      <c r="C2" s="21" t="s">
        <v>24</v>
      </c>
      <c r="D2" s="12" t="s">
        <v>24</v>
      </c>
      <c r="E2" s="21" t="s">
        <v>35</v>
      </c>
      <c r="G2" s="3"/>
    </row>
    <row r="3" spans="1:7">
      <c r="A3" t="s">
        <v>22</v>
      </c>
      <c r="B3" s="13">
        <v>1977</v>
      </c>
      <c r="C3">
        <v>1990</v>
      </c>
      <c r="D3" s="4">
        <v>2001</v>
      </c>
      <c r="G3" s="4">
        <v>2015</v>
      </c>
    </row>
    <row r="4" spans="1:7">
      <c r="A4" t="s">
        <v>23</v>
      </c>
      <c r="B4" s="13">
        <v>1</v>
      </c>
      <c r="D4" s="1"/>
      <c r="G4" s="3"/>
    </row>
    <row r="5" spans="1:7">
      <c r="A5" s="16" t="s">
        <v>1</v>
      </c>
      <c r="B5" s="17">
        <v>1</v>
      </c>
      <c r="C5" s="16"/>
      <c r="D5" s="27"/>
      <c r="E5" s="16">
        <v>1</v>
      </c>
      <c r="F5" s="37">
        <f>AVERAGE(Table1[[#This Row],[Lippisch X-114]:[Aquaglide-5]])</f>
        <v>1</v>
      </c>
      <c r="G5" s="38">
        <v>1</v>
      </c>
    </row>
    <row r="6" spans="1:7">
      <c r="A6" s="2" t="s">
        <v>5</v>
      </c>
      <c r="B6" s="14">
        <v>5.5</v>
      </c>
      <c r="D6" s="1"/>
      <c r="E6">
        <v>4</v>
      </c>
      <c r="F6" s="22">
        <f>AVERAGE(Table1[[#This Row],[Lippisch X-114]:[Aquaglide-5]])</f>
        <v>4.75</v>
      </c>
      <c r="G6" s="6">
        <v>5</v>
      </c>
    </row>
    <row r="7" spans="1:7">
      <c r="A7" s="16" t="s">
        <v>6</v>
      </c>
      <c r="B7" s="18">
        <v>12.8</v>
      </c>
      <c r="C7" s="26">
        <v>9.9</v>
      </c>
      <c r="D7" s="28">
        <v>17.22</v>
      </c>
      <c r="E7" s="26">
        <v>10.66</v>
      </c>
      <c r="F7" s="26">
        <f>AVERAGE(Table1[[#This Row],[Lippisch X-114]:[Aquaglide-5]])</f>
        <v>12.645</v>
      </c>
      <c r="G7" s="40">
        <v>12.7</v>
      </c>
    </row>
    <row r="8" spans="1:7">
      <c r="A8" s="2" t="s">
        <v>7</v>
      </c>
      <c r="B8" s="15">
        <v>7</v>
      </c>
      <c r="C8" s="25">
        <v>7.5</v>
      </c>
      <c r="D8" s="7">
        <v>15.16</v>
      </c>
      <c r="E8" s="25">
        <v>5.9</v>
      </c>
      <c r="F8" s="25">
        <f>AVERAGE(Table1[[#This Row],[Lippisch X-114]:[Aquaglide-5]])</f>
        <v>8.89</v>
      </c>
      <c r="G8" s="24">
        <v>8.9</v>
      </c>
    </row>
    <row r="9" spans="1:7">
      <c r="A9" s="2" t="s">
        <v>8</v>
      </c>
      <c r="B9" s="15">
        <v>2.9</v>
      </c>
      <c r="C9" s="25">
        <v>2.6</v>
      </c>
      <c r="D9" s="33">
        <v>3.35</v>
      </c>
      <c r="E9" s="25">
        <v>3.35</v>
      </c>
      <c r="F9" s="25">
        <f>AVERAGE(Table1[[#This Row],[Lippisch X-114]:[Aquaglide-5]])</f>
        <v>3.05</v>
      </c>
      <c r="G9" s="35">
        <v>3</v>
      </c>
    </row>
    <row r="10" spans="1:7">
      <c r="A10" s="16" t="s">
        <v>41</v>
      </c>
      <c r="B10" s="18">
        <v>3.6</v>
      </c>
      <c r="C10" s="26"/>
      <c r="D10" s="26"/>
      <c r="E10" s="26"/>
      <c r="F10" s="26"/>
      <c r="G10" s="26"/>
    </row>
    <row r="11" spans="1:7">
      <c r="A11" s="2" t="s">
        <v>42</v>
      </c>
      <c r="B11" s="15">
        <v>5.3</v>
      </c>
      <c r="C11" s="25"/>
      <c r="D11" s="41"/>
      <c r="E11" s="25"/>
      <c r="F11" s="25"/>
      <c r="G11" s="25"/>
    </row>
    <row r="12" spans="1:7">
      <c r="A12" s="2" t="s">
        <v>43</v>
      </c>
      <c r="B12" s="15">
        <v>0.7</v>
      </c>
      <c r="C12" s="25"/>
      <c r="D12" s="25"/>
      <c r="E12" s="25"/>
      <c r="F12" s="25"/>
      <c r="G12" s="25"/>
    </row>
    <row r="13" spans="1:7">
      <c r="A13" s="2" t="s">
        <v>44</v>
      </c>
      <c r="B13" s="15">
        <f>B12/B11</f>
        <v>0.13207547169811321</v>
      </c>
      <c r="C13" s="25"/>
      <c r="D13" s="25"/>
      <c r="E13" s="25"/>
      <c r="F13" s="25"/>
      <c r="G13" s="25"/>
    </row>
    <row r="14" spans="1:7" ht="16">
      <c r="A14" s="2" t="s">
        <v>45</v>
      </c>
      <c r="B14" s="15">
        <v>17.5</v>
      </c>
      <c r="C14" s="25"/>
      <c r="D14" s="25"/>
      <c r="E14" s="25"/>
      <c r="F14" s="25"/>
      <c r="G14" s="25"/>
    </row>
    <row r="15" spans="1:7">
      <c r="A15" s="2" t="s">
        <v>46</v>
      </c>
      <c r="B15" s="15">
        <f>B8^2/B14</f>
        <v>2.8</v>
      </c>
      <c r="C15" s="25"/>
      <c r="D15" s="25"/>
      <c r="E15" s="25"/>
      <c r="F15" s="25"/>
      <c r="G15" s="25"/>
    </row>
    <row r="16" spans="1:7">
      <c r="A16" s="2" t="s">
        <v>47</v>
      </c>
      <c r="B16" s="15">
        <v>1.1000000000000001</v>
      </c>
      <c r="C16" s="25"/>
      <c r="D16" s="25"/>
      <c r="E16" s="25"/>
      <c r="F16" s="25"/>
      <c r="G16" s="25"/>
    </row>
    <row r="17" spans="1:7">
      <c r="A17" s="2" t="s">
        <v>48</v>
      </c>
      <c r="B17" s="15">
        <v>3.8</v>
      </c>
      <c r="C17" s="25"/>
      <c r="D17" s="25"/>
      <c r="E17" s="25"/>
      <c r="F17" s="25"/>
      <c r="G17" s="25"/>
    </row>
    <row r="18" spans="1:7">
      <c r="A18" s="2" t="s">
        <v>49</v>
      </c>
      <c r="B18" s="15">
        <f>B17*B16/B14</f>
        <v>0.23885714285714285</v>
      </c>
      <c r="C18" s="25"/>
      <c r="D18" s="25"/>
      <c r="E18" s="25"/>
      <c r="F18" s="25"/>
      <c r="G18" s="25"/>
    </row>
    <row r="19" spans="1:7">
      <c r="A19" s="2" t="s">
        <v>50</v>
      </c>
      <c r="B19" s="15">
        <v>1.3</v>
      </c>
      <c r="C19" s="25"/>
      <c r="D19" s="25"/>
      <c r="E19" s="25"/>
      <c r="F19" s="25"/>
      <c r="G19" s="25"/>
    </row>
    <row r="20" spans="1:7">
      <c r="A20" s="2" t="s">
        <v>48</v>
      </c>
      <c r="B20" s="15">
        <v>1.2</v>
      </c>
      <c r="C20" s="25"/>
      <c r="D20" s="25"/>
      <c r="E20" s="25"/>
      <c r="F20" s="25"/>
      <c r="G20" s="25"/>
    </row>
    <row r="21" spans="1:7">
      <c r="A21" s="2" t="s">
        <v>51</v>
      </c>
      <c r="B21" s="15">
        <f>B19*B20/B14</f>
        <v>8.9142857142857149E-2</v>
      </c>
      <c r="C21" s="25"/>
      <c r="D21" s="25"/>
      <c r="E21" s="25"/>
      <c r="F21" s="25"/>
      <c r="G21" s="25"/>
    </row>
    <row r="22" spans="1:7">
      <c r="A22" s="16" t="s">
        <v>9</v>
      </c>
      <c r="B22" s="19">
        <v>1000</v>
      </c>
      <c r="C22" s="16"/>
      <c r="D22" s="29"/>
      <c r="E22" s="16">
        <v>2010</v>
      </c>
      <c r="F22" s="37">
        <f>AVERAGE(Table1[[#This Row],[Lippisch X-114]:[Aquaglide-5]])</f>
        <v>1505</v>
      </c>
      <c r="G22" s="39">
        <v>1500</v>
      </c>
    </row>
    <row r="23" spans="1:7">
      <c r="A23" s="2" t="s">
        <v>26</v>
      </c>
      <c r="B23" s="9"/>
      <c r="C23">
        <v>220</v>
      </c>
      <c r="D23" s="4">
        <v>220</v>
      </c>
      <c r="E23">
        <v>300</v>
      </c>
      <c r="F23" s="22">
        <f>AVERAGE(Table1[[#This Row],[Lippisch X-114]:[Aquaglide-5]])</f>
        <v>246.66666666666666</v>
      </c>
      <c r="G23" s="5">
        <v>250</v>
      </c>
    </row>
    <row r="24" spans="1:7">
      <c r="A24" s="2" t="s">
        <v>32</v>
      </c>
      <c r="B24" s="9"/>
      <c r="E24">
        <v>100</v>
      </c>
      <c r="F24" s="22">
        <f>AVERAGE(Table1[[#This Row],[Lippisch X-114]:[Aquaglide-5]])</f>
        <v>100</v>
      </c>
      <c r="G24" s="6">
        <v>200</v>
      </c>
    </row>
    <row r="25" spans="1:7">
      <c r="A25" s="2" t="s">
        <v>10</v>
      </c>
      <c r="B25" s="9">
        <v>1500</v>
      </c>
      <c r="C25">
        <v>760</v>
      </c>
      <c r="D25">
        <v>860</v>
      </c>
      <c r="E25">
        <v>2400</v>
      </c>
      <c r="F25" s="22">
        <f>AVERAGE(Table1[[#This Row],[Lippisch X-114]:[Aquaglide-5]])</f>
        <v>1380</v>
      </c>
      <c r="G25" s="5">
        <v>2000</v>
      </c>
    </row>
    <row r="26" spans="1:7" ht="16">
      <c r="A26" s="16" t="s">
        <v>11</v>
      </c>
      <c r="B26" s="20" t="s">
        <v>13</v>
      </c>
      <c r="C26" s="19" t="s">
        <v>25</v>
      </c>
      <c r="D26" s="16"/>
      <c r="E26" s="34" t="s">
        <v>38</v>
      </c>
      <c r="F26" s="16"/>
      <c r="G26" s="29"/>
    </row>
    <row r="27" spans="1:7">
      <c r="A27" s="2" t="s">
        <v>12</v>
      </c>
      <c r="B27" s="9">
        <v>1</v>
      </c>
      <c r="C27">
        <v>1</v>
      </c>
      <c r="D27" s="13">
        <v>2</v>
      </c>
      <c r="E27">
        <v>2</v>
      </c>
      <c r="F27" s="22">
        <f>AVERAGE(Table1[[#This Row],[Lippisch X-114]:[Aquaglide-5]])</f>
        <v>1.5</v>
      </c>
      <c r="G27" s="5">
        <v>2</v>
      </c>
    </row>
    <row r="28" spans="1:7">
      <c r="A28" s="2" t="s">
        <v>30</v>
      </c>
      <c r="B28" s="9">
        <v>200</v>
      </c>
      <c r="C28">
        <v>75</v>
      </c>
      <c r="D28">
        <v>115</v>
      </c>
      <c r="E28">
        <v>163</v>
      </c>
      <c r="F28" s="22">
        <f>AVERAGE(Table1[[#This Row],[Lippisch X-114]:[Aquaglide-5]])</f>
        <v>138.25</v>
      </c>
      <c r="G28" s="6">
        <v>140</v>
      </c>
    </row>
    <row r="29" spans="1:7">
      <c r="A29" s="2" t="s">
        <v>14</v>
      </c>
      <c r="B29" s="9">
        <v>5</v>
      </c>
      <c r="D29" s="13"/>
      <c r="E29">
        <v>4</v>
      </c>
      <c r="F29" s="22">
        <f>AVERAGE(Table1[[#This Row],[Lippisch X-114]:[Aquaglide-5]])</f>
        <v>4.5</v>
      </c>
      <c r="G29" s="5">
        <v>4</v>
      </c>
    </row>
    <row r="30" spans="1:7">
      <c r="A30" s="2" t="s">
        <v>16</v>
      </c>
      <c r="B30" s="9" t="s">
        <v>15</v>
      </c>
      <c r="C30" s="13" t="s">
        <v>29</v>
      </c>
      <c r="D30" s="9" t="s">
        <v>15</v>
      </c>
      <c r="E30" s="13" t="s">
        <v>29</v>
      </c>
      <c r="G30" s="10" t="s">
        <v>29</v>
      </c>
    </row>
    <row r="31" spans="1:7">
      <c r="A31" s="2" t="s">
        <v>33</v>
      </c>
      <c r="B31" s="9"/>
      <c r="C31" s="13"/>
      <c r="D31" s="32"/>
      <c r="E31" s="13">
        <v>1.4</v>
      </c>
      <c r="F31" s="23">
        <f>AVERAGE(Table1[[#This Row],[Lippisch X-114]:[Aquaglide-5]])</f>
        <v>1.4</v>
      </c>
      <c r="G31" s="8">
        <v>1.4</v>
      </c>
    </row>
    <row r="32" spans="1:7">
      <c r="A32" s="2" t="s">
        <v>34</v>
      </c>
      <c r="B32" s="9"/>
      <c r="C32" s="13"/>
      <c r="D32" s="24"/>
      <c r="E32" s="13">
        <v>32</v>
      </c>
      <c r="F32" s="23">
        <f>AVERAGE(Table1[[#This Row],[Lippisch X-114]:[Aquaglide-5]])</f>
        <v>32</v>
      </c>
      <c r="G32" s="24"/>
    </row>
    <row r="33" spans="1:7">
      <c r="A33" s="16" t="s">
        <v>17</v>
      </c>
      <c r="B33" s="19">
        <v>150</v>
      </c>
      <c r="C33" s="16">
        <v>120</v>
      </c>
      <c r="D33" s="16">
        <v>160</v>
      </c>
      <c r="E33" s="16">
        <v>160</v>
      </c>
      <c r="F33" s="37">
        <f>AVERAGE(Table1[[#This Row],[Lippisch X-114]:[Aquaglide-5]])</f>
        <v>147.5</v>
      </c>
      <c r="G33" s="38">
        <v>150</v>
      </c>
    </row>
    <row r="34" spans="1:7">
      <c r="A34" s="2" t="s">
        <v>18</v>
      </c>
      <c r="B34" s="9">
        <v>200</v>
      </c>
      <c r="F34" s="22">
        <f>AVERAGE(Table1[[#This Row],[Lippisch X-114]:[Aquaglide-5]])</f>
        <v>200</v>
      </c>
      <c r="G34" s="6"/>
    </row>
    <row r="35" spans="1:7">
      <c r="A35" s="2" t="s">
        <v>19</v>
      </c>
      <c r="B35" s="9">
        <v>2000</v>
      </c>
      <c r="C35">
        <v>760</v>
      </c>
      <c r="D35" s="42">
        <v>370</v>
      </c>
      <c r="E35">
        <v>400</v>
      </c>
      <c r="F35" s="22">
        <f>AVERAGE(Table1[[#This Row],[Lippisch X-114]:[Aquaglide-5]])</f>
        <v>882.5</v>
      </c>
      <c r="G35" s="5">
        <v>800</v>
      </c>
    </row>
    <row r="36" spans="1:7">
      <c r="A36" s="2" t="s">
        <v>20</v>
      </c>
      <c r="B36" s="9">
        <v>20</v>
      </c>
      <c r="F36" s="22">
        <f>AVERAGE(Table1[[#This Row],[Lippisch X-114]:[Aquaglide-5]])</f>
        <v>20</v>
      </c>
      <c r="G36" s="6"/>
    </row>
    <row r="37" spans="1:7">
      <c r="A37" s="16" t="s">
        <v>27</v>
      </c>
      <c r="B37" s="19">
        <v>0.17499999999999999</v>
      </c>
      <c r="C37" s="16">
        <v>0.1</v>
      </c>
      <c r="D37" s="16">
        <v>1</v>
      </c>
      <c r="E37" s="16"/>
      <c r="F37" s="36">
        <f>AVERAGE(Table1[[#This Row],[Lippisch X-114]:[Aquaglide-5]])</f>
        <v>0.42499999999999999</v>
      </c>
      <c r="G37" s="40">
        <v>0.4</v>
      </c>
    </row>
    <row r="38" spans="1:7">
      <c r="A38" s="2" t="s">
        <v>36</v>
      </c>
      <c r="B38" s="9"/>
      <c r="C38" s="2"/>
      <c r="D38" s="2"/>
      <c r="E38" s="2">
        <v>0.3</v>
      </c>
      <c r="F38" s="23">
        <f>AVERAGE(Table1[[#This Row],[Lippisch X-114]:[Aquaglide-5]])</f>
        <v>0.3</v>
      </c>
      <c r="G38" s="24">
        <v>0.3</v>
      </c>
    </row>
    <row r="39" spans="1:7">
      <c r="A39" s="2" t="s">
        <v>37</v>
      </c>
      <c r="B39" s="9"/>
      <c r="C39" s="2"/>
      <c r="D39" s="2"/>
      <c r="E39" s="2">
        <v>1.25</v>
      </c>
      <c r="F39" s="23">
        <f>AVERAGE(Table1[[#This Row],[Lippisch X-114]:[Aquaglide-5]])</f>
        <v>1.25</v>
      </c>
      <c r="G39" s="35">
        <v>1.2</v>
      </c>
    </row>
  </sheetData>
  <hyperlinks>
    <hyperlink ref="B2" r:id="rId1"/>
    <hyperlink ref="B26" r:id="rId2"/>
    <hyperlink ref="C2" r:id="rId3"/>
    <hyperlink ref="D2" r:id="rId4"/>
    <hyperlink ref="E2" r:id="rId5"/>
  </hyperlinks>
  <pageMargins left="0.75" right="0.75" top="1" bottom="1" header="0.5" footer="0.5"/>
  <tableParts count="1"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Pinardell Pons</dc:creator>
  <cp:lastModifiedBy>Aleix Pinardell Pons</cp:lastModifiedBy>
  <dcterms:created xsi:type="dcterms:W3CDTF">2014-12-10T16:41:13Z</dcterms:created>
  <dcterms:modified xsi:type="dcterms:W3CDTF">2015-01-13T16:49:02Z</dcterms:modified>
</cp:coreProperties>
</file>