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ba_romero_uniandes_edu_co/Documents/Septimo semestre/Intermedio/Intermedio/Efecto Hall/"/>
    </mc:Choice>
  </mc:AlternateContent>
  <xr:revisionPtr revIDLastSave="78" documentId="13_ncr:1_{DD817415-81C1-4DD9-853A-6B1FD8ADC879}" xr6:coauthVersionLast="47" xr6:coauthVersionMax="47" xr10:uidLastSave="{51B2CE4A-7DFC-4A3C-BCAB-48F26C8F90EF}"/>
  <bookViews>
    <workbookView xWindow="11424" yWindow="0" windowWidth="11712" windowHeight="12336" firstSheet="1" activeTab="2" xr2:uid="{46EAAD92-92E1-4DCB-A8FA-BF5B3AE7BA0D}"/>
  </bookViews>
  <sheets>
    <sheet name="Caracterización" sheetId="1" r:id="rId1"/>
    <sheet name="Tipo n" sheetId="2" r:id="rId2"/>
    <sheet name="Tipo p" sheetId="7" r:id="rId3"/>
    <sheet name="Hoja1" sheetId="8" r:id="rId4"/>
    <sheet name="Hoja2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5" i="2" l="1"/>
  <c r="W25" i="2" s="1"/>
  <c r="W24" i="2"/>
  <c r="V24" i="2"/>
  <c r="V23" i="2"/>
  <c r="V22" i="2"/>
  <c r="W22" i="2" s="1"/>
  <c r="V21" i="2"/>
  <c r="W21" i="2" s="1"/>
  <c r="W20" i="2"/>
  <c r="V20" i="2"/>
  <c r="W19" i="2"/>
  <c r="V19" i="2"/>
  <c r="AJ4" i="7"/>
  <c r="AJ5" i="7"/>
  <c r="AJ6" i="7"/>
  <c r="AJ7" i="7"/>
  <c r="AJ8" i="7"/>
  <c r="AK8" i="7" s="1"/>
  <c r="AJ9" i="7"/>
  <c r="AK9" i="7" s="1"/>
  <c r="AJ3" i="7"/>
  <c r="AK3" i="7" s="1"/>
  <c r="K10" i="9"/>
  <c r="M10" i="9" s="1"/>
  <c r="M9" i="9"/>
  <c r="K9" i="9"/>
  <c r="K8" i="9"/>
  <c r="M8" i="9" s="1"/>
  <c r="K7" i="9"/>
  <c r="M7" i="9" s="1"/>
  <c r="K5" i="9"/>
  <c r="M5" i="9" s="1"/>
  <c r="K4" i="9"/>
  <c r="M4" i="9" s="1"/>
  <c r="K3" i="9"/>
  <c r="M3" i="9" s="1"/>
  <c r="K2" i="9"/>
  <c r="M2" i="9" s="1"/>
  <c r="K1" i="9"/>
  <c r="M1" i="9" s="1"/>
  <c r="D8" i="9"/>
  <c r="D9" i="9"/>
  <c r="D10" i="9"/>
  <c r="D7" i="9"/>
  <c r="F7" i="9" s="1"/>
  <c r="F11" i="9"/>
  <c r="F10" i="9"/>
  <c r="F9" i="9"/>
  <c r="F8" i="9"/>
  <c r="D2" i="9"/>
  <c r="F2" i="9" s="1"/>
  <c r="D3" i="9"/>
  <c r="F3" i="9" s="1"/>
  <c r="D4" i="9"/>
  <c r="F4" i="9" s="1"/>
  <c r="D5" i="9"/>
  <c r="D1" i="9"/>
  <c r="F1" i="9" s="1"/>
  <c r="F5" i="9"/>
  <c r="AA3" i="7"/>
  <c r="AE3" i="7"/>
  <c r="AA4" i="7"/>
  <c r="AE4" i="7"/>
  <c r="AA5" i="7"/>
  <c r="AE5" i="7"/>
  <c r="AA6" i="7"/>
  <c r="AE6" i="7"/>
  <c r="AA7" i="7"/>
  <c r="AE7" i="7"/>
  <c r="AA8" i="7"/>
  <c r="AE8" i="7"/>
  <c r="AA9" i="7"/>
  <c r="AE9" i="7"/>
  <c r="AA10" i="7"/>
  <c r="AE10" i="7"/>
  <c r="AA11" i="7"/>
  <c r="AE11" i="7"/>
  <c r="AA12" i="7"/>
  <c r="AE12" i="7"/>
  <c r="AA13" i="7"/>
  <c r="AE13" i="7"/>
  <c r="AA14" i="7"/>
  <c r="AE14" i="7"/>
  <c r="J42" i="2"/>
  <c r="J41" i="2"/>
  <c r="T41" i="2"/>
  <c r="T45" i="2"/>
  <c r="T44" i="2"/>
  <c r="T43" i="2"/>
  <c r="T42" i="2"/>
  <c r="J45" i="2"/>
  <c r="J44" i="2"/>
  <c r="J43" i="2"/>
  <c r="AG3" i="2"/>
  <c r="AC3" i="2"/>
  <c r="AG14" i="2"/>
  <c r="AG13" i="2"/>
  <c r="AG12" i="2"/>
  <c r="AG11" i="2"/>
  <c r="AG10" i="2"/>
  <c r="AG9" i="2"/>
  <c r="AG8" i="2"/>
  <c r="AG7" i="2"/>
  <c r="AG6" i="2"/>
  <c r="AG5" i="2"/>
  <c r="AG4" i="2"/>
  <c r="AC14" i="2"/>
  <c r="AC13" i="2"/>
  <c r="AC12" i="2"/>
  <c r="AC11" i="2"/>
  <c r="AC10" i="2"/>
  <c r="AC9" i="2"/>
  <c r="AC8" i="2"/>
  <c r="AC7" i="2"/>
  <c r="AC6" i="2"/>
  <c r="AC5" i="2"/>
  <c r="AC4" i="2"/>
  <c r="W23" i="2" l="1"/>
  <c r="AK6" i="7"/>
  <c r="AK5" i="7"/>
  <c r="AK4" i="7"/>
  <c r="AK7" i="7"/>
</calcChain>
</file>

<file path=xl/sharedStrings.xml><?xml version="1.0" encoding="utf-8"?>
<sst xmlns="http://schemas.openxmlformats.org/spreadsheetml/2006/main" count="157" uniqueCount="38">
  <si>
    <t>B=200</t>
  </si>
  <si>
    <t>I=0,38</t>
  </si>
  <si>
    <t>V_alimentacion=12,09</t>
  </si>
  <si>
    <t>B=185</t>
  </si>
  <si>
    <t>I=0,35</t>
  </si>
  <si>
    <t>B=230</t>
  </si>
  <si>
    <t>I=0,44</t>
  </si>
  <si>
    <t>I_p=0</t>
  </si>
  <si>
    <t>I_p=-25</t>
  </si>
  <si>
    <t>I_p=25</t>
  </si>
  <si>
    <t>V_h (mV)</t>
  </si>
  <si>
    <t>I_p (mA)</t>
  </si>
  <si>
    <t>B (mT)</t>
  </si>
  <si>
    <t>V_l (mV)</t>
  </si>
  <si>
    <t>V_l (V)</t>
  </si>
  <si>
    <t>B=170</t>
  </si>
  <si>
    <t>I=0,32</t>
  </si>
  <si>
    <t>B=215</t>
  </si>
  <si>
    <t>I=0,41</t>
  </si>
  <si>
    <t>I_p=15</t>
  </si>
  <si>
    <t>I_p=-15</t>
  </si>
  <si>
    <t>V_alimentacion=12,33</t>
  </si>
  <si>
    <t>Actividad 3</t>
  </si>
  <si>
    <t>I_p = 30mA</t>
  </si>
  <si>
    <t>B=0</t>
  </si>
  <si>
    <t>B=300mT</t>
  </si>
  <si>
    <t>T(°C)</t>
  </si>
  <si>
    <t>T(K)</t>
  </si>
  <si>
    <t>V_l(V)</t>
  </si>
  <si>
    <t>Placa n</t>
  </si>
  <si>
    <t>B</t>
  </si>
  <si>
    <t>m</t>
  </si>
  <si>
    <t>R_h</t>
  </si>
  <si>
    <t>I_p</t>
  </si>
  <si>
    <t>Corriente (A)</t>
  </si>
  <si>
    <t>Campo magnético (mT)</t>
  </si>
  <si>
    <t>Rm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</si>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</sst>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Regresión</a:t>
            </a:r>
            <a:r>
              <a:rPr lang="es-CO" baseline="0"/>
              <a:t> lineal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Caracterización!$B$3:$B$14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0.17</c:v>
                </c:pt>
                <c:pt idx="5">
                  <c:v>0.2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0.35</c:v>
                </c:pt>
                <c:pt idx="10">
                  <c:v>0.37</c:v>
                </c:pt>
              </c:numCache>
            </c:numRef>
          </c:xVal>
          <c:yVal>
            <c:numRef>
              <c:f>Caracterización!$C$3:$C$14</c:f>
              <c:numCache>
                <c:formatCode>General</c:formatCode>
                <c:ptCount val="12"/>
                <c:pt idx="0">
                  <c:v>0</c:v>
                </c:pt>
                <c:pt idx="1">
                  <c:v>27</c:v>
                </c:pt>
                <c:pt idx="2">
                  <c:v>50.1</c:v>
                </c:pt>
                <c:pt idx="3">
                  <c:v>75.8</c:v>
                </c:pt>
                <c:pt idx="4">
                  <c:v>88.4</c:v>
                </c:pt>
                <c:pt idx="5">
                  <c:v>102</c:v>
                </c:pt>
                <c:pt idx="6">
                  <c:v>130.80000000000001</c:v>
                </c:pt>
                <c:pt idx="7">
                  <c:v>147.80000000000001</c:v>
                </c:pt>
                <c:pt idx="8">
                  <c:v>162.1</c:v>
                </c:pt>
                <c:pt idx="9">
                  <c:v>186.4</c:v>
                </c:pt>
                <c:pt idx="10">
                  <c:v>191.9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9-4A39-BF02-0FE082AB7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41552"/>
        <c:axId val="1276030032"/>
      </c:scatterChart>
      <c:valAx>
        <c:axId val="127604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</a:t>
                </a:r>
                <a:r>
                  <a:rPr lang="es-CO" baseline="0"/>
                  <a:t> (A)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6030032"/>
        <c:crosses val="autoZero"/>
        <c:crossBetween val="midCat"/>
      </c:valAx>
      <c:valAx>
        <c:axId val="12760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</a:t>
                </a:r>
                <a:r>
                  <a:rPr lang="es-CO" baseline="0"/>
                  <a:t> (mT)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604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 p'!$AH$1</c:f>
              <c:strCache>
                <c:ptCount val="1"/>
                <c:pt idx="0">
                  <c:v>Actividad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p'!$AH$4:$AH$9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'Tipo p'!$AK$4:$AK$9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1.2422360248446939E-3</c:v>
                </c:pt>
                <c:pt idx="3">
                  <c:v>2.4844720496893877E-3</c:v>
                </c:pt>
                <c:pt idx="4">
                  <c:v>3.7267080745340816E-3</c:v>
                </c:pt>
                <c:pt idx="5">
                  <c:v>4.9689440993787755E-3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B-4322-9FC6-46F70728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72367"/>
        <c:axId val="1173972847"/>
      </c:scatterChart>
      <c:valAx>
        <c:axId val="117397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972847"/>
        <c:crosses val="autoZero"/>
        <c:crossBetween val="midCat"/>
      </c:valAx>
      <c:valAx>
        <c:axId val="11739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397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I_p vs V_h con B cte para tipo n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B=230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Hoja1!$B$3:$B$15</c:f>
              <c:numCache>
                <c:formatCode>General</c:formatCode>
                <c:ptCount val="13"/>
                <c:pt idx="0">
                  <c:v>50</c:v>
                </c:pt>
                <c:pt idx="1">
                  <c:v>42.6</c:v>
                </c:pt>
                <c:pt idx="2">
                  <c:v>37.700000000000003</c:v>
                </c:pt>
                <c:pt idx="3">
                  <c:v>30.9</c:v>
                </c:pt>
                <c:pt idx="4">
                  <c:v>23.7</c:v>
                </c:pt>
                <c:pt idx="5">
                  <c:v>15.4</c:v>
                </c:pt>
                <c:pt idx="6">
                  <c:v>10.9</c:v>
                </c:pt>
                <c:pt idx="7">
                  <c:v>3.2</c:v>
                </c:pt>
                <c:pt idx="8">
                  <c:v>-3.9</c:v>
                </c:pt>
                <c:pt idx="9">
                  <c:v>-13</c:v>
                </c:pt>
                <c:pt idx="10">
                  <c:v>-17.5</c:v>
                </c:pt>
                <c:pt idx="11">
                  <c:v>-25.7</c:v>
                </c:pt>
                <c:pt idx="12">
                  <c:v>-30.5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5-4E67-B88D-CA2CA0CA925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B=215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Hoja1!$C$3:$C$15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Hoja1!$D$3:$D$15</c:f>
              <c:numCache>
                <c:formatCode>General</c:formatCode>
                <c:ptCount val="13"/>
                <c:pt idx="0">
                  <c:v>47.6</c:v>
                </c:pt>
                <c:pt idx="1">
                  <c:v>42</c:v>
                </c:pt>
                <c:pt idx="2">
                  <c:v>35.1</c:v>
                </c:pt>
                <c:pt idx="3">
                  <c:v>28.1</c:v>
                </c:pt>
                <c:pt idx="4">
                  <c:v>21.8</c:v>
                </c:pt>
                <c:pt idx="5">
                  <c:v>16.399999999999999</c:v>
                </c:pt>
                <c:pt idx="6">
                  <c:v>10.4</c:v>
                </c:pt>
                <c:pt idx="7">
                  <c:v>1.1000000000000001</c:v>
                </c:pt>
                <c:pt idx="8">
                  <c:v>-3.2</c:v>
                </c:pt>
                <c:pt idx="9">
                  <c:v>-11.3</c:v>
                </c:pt>
                <c:pt idx="10">
                  <c:v>-14.2</c:v>
                </c:pt>
                <c:pt idx="11">
                  <c:v>-22.7</c:v>
                </c:pt>
                <c:pt idx="12">
                  <c:v>-30.5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35-4E67-B88D-CA2CA0CA9256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B=200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Hoja1!$E$3:$E$15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Hoja1!$F$3:$F$15</c:f>
              <c:numCache>
                <c:formatCode>General</c:formatCode>
                <c:ptCount val="13"/>
                <c:pt idx="0">
                  <c:v>45.6</c:v>
                </c:pt>
                <c:pt idx="1">
                  <c:v>38.6</c:v>
                </c:pt>
                <c:pt idx="2">
                  <c:v>34.799999999999997</c:v>
                </c:pt>
                <c:pt idx="3">
                  <c:v>28.2</c:v>
                </c:pt>
                <c:pt idx="4">
                  <c:v>21.5</c:v>
                </c:pt>
                <c:pt idx="5">
                  <c:v>15.8</c:v>
                </c:pt>
                <c:pt idx="6">
                  <c:v>10.1</c:v>
                </c:pt>
                <c:pt idx="7">
                  <c:v>3.9</c:v>
                </c:pt>
                <c:pt idx="8">
                  <c:v>-2.7</c:v>
                </c:pt>
                <c:pt idx="9">
                  <c:v>-9.3000000000000007</c:v>
                </c:pt>
                <c:pt idx="10">
                  <c:v>-13.3</c:v>
                </c:pt>
                <c:pt idx="11">
                  <c:v>-21.1</c:v>
                </c:pt>
                <c:pt idx="12">
                  <c:v>-27.9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35-4E67-B88D-CA2CA0CA9256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B=185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Hoja1!$G$3:$G$15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Hoja1!$H$3:$H$15</c:f>
              <c:numCache>
                <c:formatCode>General</c:formatCode>
                <c:ptCount val="13"/>
                <c:pt idx="0">
                  <c:v>43</c:v>
                </c:pt>
                <c:pt idx="1">
                  <c:v>36.700000000000003</c:v>
                </c:pt>
                <c:pt idx="2">
                  <c:v>30.7</c:v>
                </c:pt>
                <c:pt idx="3">
                  <c:v>26.7</c:v>
                </c:pt>
                <c:pt idx="4">
                  <c:v>20.3</c:v>
                </c:pt>
                <c:pt idx="5">
                  <c:v>13.6</c:v>
                </c:pt>
                <c:pt idx="6">
                  <c:v>7.6</c:v>
                </c:pt>
                <c:pt idx="7">
                  <c:v>2.4</c:v>
                </c:pt>
                <c:pt idx="8">
                  <c:v>-3.9</c:v>
                </c:pt>
                <c:pt idx="9">
                  <c:v>-7.6</c:v>
                </c:pt>
                <c:pt idx="10">
                  <c:v>-13.9</c:v>
                </c:pt>
                <c:pt idx="11">
                  <c:v>-18.5</c:v>
                </c:pt>
                <c:pt idx="12">
                  <c:v>-23.8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35-4E67-B88D-CA2CA0CA9256}"/>
            </c:ext>
          </c:extLst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B=170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Hoja1!$J$3:$J$15</c:f>
              <c:numCache>
                <c:formatCode>General</c:formatCode>
                <c:ptCount val="13"/>
                <c:pt idx="0">
                  <c:v>40.700000000000003</c:v>
                </c:pt>
                <c:pt idx="1">
                  <c:v>36.299999999999997</c:v>
                </c:pt>
                <c:pt idx="2">
                  <c:v>29.3</c:v>
                </c:pt>
                <c:pt idx="3">
                  <c:v>24.3</c:v>
                </c:pt>
                <c:pt idx="4">
                  <c:v>19.399999999999999</c:v>
                </c:pt>
                <c:pt idx="5">
                  <c:v>13.9</c:v>
                </c:pt>
                <c:pt idx="6">
                  <c:v>7.5</c:v>
                </c:pt>
                <c:pt idx="7">
                  <c:v>2.8</c:v>
                </c:pt>
                <c:pt idx="8">
                  <c:v>-1.8</c:v>
                </c:pt>
                <c:pt idx="9">
                  <c:v>-8.1</c:v>
                </c:pt>
                <c:pt idx="10">
                  <c:v>-11.5</c:v>
                </c:pt>
                <c:pt idx="11">
                  <c:v>-17.7</c:v>
                </c:pt>
                <c:pt idx="12">
                  <c:v>-21.9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35-4E67-B88D-CA2CA0CA9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339376"/>
        <c:axId val="50969760"/>
      </c:scatterChart>
      <c:valAx>
        <c:axId val="20883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I_p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969760"/>
        <c:crosses val="autoZero"/>
        <c:crossBetween val="midCat"/>
      </c:valAx>
      <c:valAx>
        <c:axId val="509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833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Hoja1!$L$1</c:f>
              <c:strCache>
                <c:ptCount val="1"/>
                <c:pt idx="0">
                  <c:v>I_p=-25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Hoja1!$L$3:$L$15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Hoja1!$M$3:$M$15</c:f>
              <c:numCache>
                <c:formatCode>General</c:formatCode>
                <c:ptCount val="13"/>
                <c:pt idx="0">
                  <c:v>52.4</c:v>
                </c:pt>
                <c:pt idx="1">
                  <c:v>45.2</c:v>
                </c:pt>
                <c:pt idx="2">
                  <c:v>39.1</c:v>
                </c:pt>
                <c:pt idx="3">
                  <c:v>31.5</c:v>
                </c:pt>
                <c:pt idx="4">
                  <c:v>23.5</c:v>
                </c:pt>
                <c:pt idx="5">
                  <c:v>15.3</c:v>
                </c:pt>
                <c:pt idx="6">
                  <c:v>7.5</c:v>
                </c:pt>
                <c:pt idx="7">
                  <c:v>-15.6</c:v>
                </c:pt>
                <c:pt idx="8">
                  <c:v>-22.7</c:v>
                </c:pt>
                <c:pt idx="9">
                  <c:v>-30.6</c:v>
                </c:pt>
                <c:pt idx="10">
                  <c:v>-38</c:v>
                </c:pt>
                <c:pt idx="11">
                  <c:v>-45.4</c:v>
                </c:pt>
                <c:pt idx="12">
                  <c:v>-53.4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1-4926-8B4F-F79084572B06}"/>
            </c:ext>
          </c:extLst>
        </c:ser>
        <c:ser>
          <c:idx val="1"/>
          <c:order val="1"/>
          <c:tx>
            <c:strRef>
              <c:f>Hoja1!$R$1</c:f>
              <c:strCache>
                <c:ptCount val="1"/>
                <c:pt idx="0">
                  <c:v>I_p=15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Hoja1!$R$3:$R$15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Hoja1!$S$3:$S$15</c:f>
              <c:numCache>
                <c:formatCode>General</c:formatCode>
                <c:ptCount val="13"/>
                <c:pt idx="0">
                  <c:v>-18.5</c:v>
                </c:pt>
                <c:pt idx="1">
                  <c:v>-14.1</c:v>
                </c:pt>
                <c:pt idx="2">
                  <c:v>-10.3</c:v>
                </c:pt>
                <c:pt idx="3">
                  <c:v>-6.1</c:v>
                </c:pt>
                <c:pt idx="4">
                  <c:v>-3.6</c:v>
                </c:pt>
                <c:pt idx="5">
                  <c:v>-0.6</c:v>
                </c:pt>
                <c:pt idx="6">
                  <c:v>0.5</c:v>
                </c:pt>
                <c:pt idx="7">
                  <c:v>3.2</c:v>
                </c:pt>
                <c:pt idx="8">
                  <c:v>5.3</c:v>
                </c:pt>
                <c:pt idx="9">
                  <c:v>7.9</c:v>
                </c:pt>
                <c:pt idx="10">
                  <c:v>9.8000000000000007</c:v>
                </c:pt>
                <c:pt idx="11">
                  <c:v>13.8</c:v>
                </c:pt>
                <c:pt idx="12">
                  <c:v>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01-4926-8B4F-F79084572B06}"/>
            </c:ext>
          </c:extLst>
        </c:ser>
        <c:ser>
          <c:idx val="2"/>
          <c:order val="2"/>
          <c:tx>
            <c:strRef>
              <c:f>Hoja1!$T$1</c:f>
              <c:strCache>
                <c:ptCount val="1"/>
                <c:pt idx="0">
                  <c:v>I_p=25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Hoja1!$T$3:$T$15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Hoja1!$U$3:$U$15</c:f>
              <c:numCache>
                <c:formatCode>General</c:formatCode>
                <c:ptCount val="13"/>
                <c:pt idx="0">
                  <c:v>-36.4</c:v>
                </c:pt>
                <c:pt idx="1">
                  <c:v>-28.7</c:v>
                </c:pt>
                <c:pt idx="2">
                  <c:v>-22.1</c:v>
                </c:pt>
                <c:pt idx="3">
                  <c:v>-15.1</c:v>
                </c:pt>
                <c:pt idx="4">
                  <c:v>-6.6</c:v>
                </c:pt>
                <c:pt idx="5">
                  <c:v>-1.4</c:v>
                </c:pt>
                <c:pt idx="6">
                  <c:v>0.8</c:v>
                </c:pt>
                <c:pt idx="7">
                  <c:v>1.3</c:v>
                </c:pt>
                <c:pt idx="8">
                  <c:v>7.2</c:v>
                </c:pt>
                <c:pt idx="9">
                  <c:v>13.7</c:v>
                </c:pt>
                <c:pt idx="10">
                  <c:v>21.6</c:v>
                </c:pt>
                <c:pt idx="11">
                  <c:v>28</c:v>
                </c:pt>
                <c:pt idx="12">
                  <c:v>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1-4926-8B4F-F7908457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38560"/>
        <c:axId val="838136480"/>
      </c:scatterChart>
      <c:valAx>
        <c:axId val="8381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136480"/>
        <c:crosses val="autoZero"/>
        <c:crossBetween val="midCat"/>
      </c:valAx>
      <c:valAx>
        <c:axId val="8381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81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V_h</a:t>
            </a:r>
            <a:r>
              <a:rPr lang="es-CO" baseline="0"/>
              <a:t> vs I_p con B=cte para placa tipo 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B=200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n'!$C$3:$C$15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n'!$B$3:$B$15</c:f>
              <c:numCache>
                <c:formatCode>General</c:formatCode>
                <c:ptCount val="13"/>
                <c:pt idx="0">
                  <c:v>45.6</c:v>
                </c:pt>
                <c:pt idx="1">
                  <c:v>38.6</c:v>
                </c:pt>
                <c:pt idx="2">
                  <c:v>34.799999999999997</c:v>
                </c:pt>
                <c:pt idx="3">
                  <c:v>28.2</c:v>
                </c:pt>
                <c:pt idx="4">
                  <c:v>21.5</c:v>
                </c:pt>
                <c:pt idx="5">
                  <c:v>15.8</c:v>
                </c:pt>
                <c:pt idx="6">
                  <c:v>10.1</c:v>
                </c:pt>
                <c:pt idx="7">
                  <c:v>3.9</c:v>
                </c:pt>
                <c:pt idx="8">
                  <c:v>2.7</c:v>
                </c:pt>
                <c:pt idx="9">
                  <c:v>9.3000000000000007</c:v>
                </c:pt>
                <c:pt idx="10">
                  <c:v>13.3</c:v>
                </c:pt>
                <c:pt idx="11">
                  <c:v>21.1</c:v>
                </c:pt>
                <c:pt idx="12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4871-90F7-9BED0D70D690}"/>
            </c:ext>
          </c:extLst>
        </c:ser>
        <c:ser>
          <c:idx val="1"/>
          <c:order val="1"/>
          <c:tx>
            <c:v>B=170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'Tipo n'!$C$20:$C$32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n'!$B$20:$B$32</c:f>
              <c:numCache>
                <c:formatCode>General</c:formatCode>
                <c:ptCount val="13"/>
                <c:pt idx="0">
                  <c:v>40.700000000000003</c:v>
                </c:pt>
                <c:pt idx="1">
                  <c:v>36.299999999999997</c:v>
                </c:pt>
                <c:pt idx="2">
                  <c:v>29.3</c:v>
                </c:pt>
                <c:pt idx="3">
                  <c:v>24.3</c:v>
                </c:pt>
                <c:pt idx="4">
                  <c:v>19.399999999999999</c:v>
                </c:pt>
                <c:pt idx="5">
                  <c:v>13.9</c:v>
                </c:pt>
                <c:pt idx="6">
                  <c:v>7.5</c:v>
                </c:pt>
                <c:pt idx="7">
                  <c:v>2.8</c:v>
                </c:pt>
                <c:pt idx="8">
                  <c:v>1.8</c:v>
                </c:pt>
                <c:pt idx="9">
                  <c:v>8.1</c:v>
                </c:pt>
                <c:pt idx="10">
                  <c:v>11.5</c:v>
                </c:pt>
                <c:pt idx="11">
                  <c:v>17.7</c:v>
                </c:pt>
                <c:pt idx="12">
                  <c:v>21.9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1-4871-90F7-9BED0D70D690}"/>
            </c:ext>
          </c:extLst>
        </c:ser>
        <c:ser>
          <c:idx val="2"/>
          <c:order val="2"/>
          <c:tx>
            <c:v>B=185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'Tipo n'!$F$3:$F$15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n'!$E$3:$E$15</c:f>
              <c:numCache>
                <c:formatCode>General</c:formatCode>
                <c:ptCount val="13"/>
                <c:pt idx="0">
                  <c:v>43</c:v>
                </c:pt>
                <c:pt idx="1">
                  <c:v>36.700000000000003</c:v>
                </c:pt>
                <c:pt idx="2">
                  <c:v>30.7</c:v>
                </c:pt>
                <c:pt idx="3">
                  <c:v>26.7</c:v>
                </c:pt>
                <c:pt idx="4">
                  <c:v>20.3</c:v>
                </c:pt>
                <c:pt idx="5">
                  <c:v>13.6</c:v>
                </c:pt>
                <c:pt idx="6">
                  <c:v>7.6</c:v>
                </c:pt>
                <c:pt idx="7">
                  <c:v>2.4</c:v>
                </c:pt>
                <c:pt idx="8">
                  <c:v>3.9</c:v>
                </c:pt>
                <c:pt idx="9">
                  <c:v>7.6</c:v>
                </c:pt>
                <c:pt idx="10">
                  <c:v>13.9</c:v>
                </c:pt>
                <c:pt idx="11">
                  <c:v>18.5</c:v>
                </c:pt>
                <c:pt idx="12">
                  <c:v>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1-4871-90F7-9BED0D70D690}"/>
            </c:ext>
          </c:extLst>
        </c:ser>
        <c:ser>
          <c:idx val="3"/>
          <c:order val="3"/>
          <c:tx>
            <c:v>B=215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'Tipo n'!$F$20:$F$32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n'!$E$20:$E$32</c:f>
              <c:numCache>
                <c:formatCode>General</c:formatCode>
                <c:ptCount val="13"/>
                <c:pt idx="0">
                  <c:v>47.6</c:v>
                </c:pt>
                <c:pt idx="1">
                  <c:v>42</c:v>
                </c:pt>
                <c:pt idx="2">
                  <c:v>35.1</c:v>
                </c:pt>
                <c:pt idx="3">
                  <c:v>28.1</c:v>
                </c:pt>
                <c:pt idx="4">
                  <c:v>21.8</c:v>
                </c:pt>
                <c:pt idx="5">
                  <c:v>16.399999999999999</c:v>
                </c:pt>
                <c:pt idx="6">
                  <c:v>10.4</c:v>
                </c:pt>
                <c:pt idx="7">
                  <c:v>1.1000000000000001</c:v>
                </c:pt>
                <c:pt idx="8">
                  <c:v>3.2</c:v>
                </c:pt>
                <c:pt idx="9">
                  <c:v>11.3</c:v>
                </c:pt>
                <c:pt idx="10">
                  <c:v>14.2</c:v>
                </c:pt>
                <c:pt idx="11">
                  <c:v>22.7</c:v>
                </c:pt>
                <c:pt idx="12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CD1-4871-90F7-9BED0D70D690}"/>
            </c:ext>
          </c:extLst>
        </c:ser>
        <c:ser>
          <c:idx val="4"/>
          <c:order val="4"/>
          <c:tx>
            <c:v>B=230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'Tipo n'!$I$3:$I$15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n'!$H$3:$H$15</c:f>
              <c:numCache>
                <c:formatCode>General</c:formatCode>
                <c:ptCount val="13"/>
                <c:pt idx="0">
                  <c:v>50</c:v>
                </c:pt>
                <c:pt idx="1">
                  <c:v>42.6</c:v>
                </c:pt>
                <c:pt idx="2">
                  <c:v>37.700000000000003</c:v>
                </c:pt>
                <c:pt idx="3">
                  <c:v>30.9</c:v>
                </c:pt>
                <c:pt idx="4">
                  <c:v>23.7</c:v>
                </c:pt>
                <c:pt idx="5">
                  <c:v>15.4</c:v>
                </c:pt>
                <c:pt idx="6">
                  <c:v>10.9</c:v>
                </c:pt>
                <c:pt idx="7">
                  <c:v>3.2</c:v>
                </c:pt>
                <c:pt idx="8">
                  <c:v>3.9</c:v>
                </c:pt>
                <c:pt idx="9">
                  <c:v>13</c:v>
                </c:pt>
                <c:pt idx="10">
                  <c:v>17.5</c:v>
                </c:pt>
                <c:pt idx="11">
                  <c:v>25.7</c:v>
                </c:pt>
                <c:pt idx="12">
                  <c:v>30.5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CD1-4871-90F7-9BED0D70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76256"/>
        <c:axId val="940481056"/>
      </c:scatterChart>
      <c:valAx>
        <c:axId val="9404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I_p</a:t>
                </a:r>
                <a:r>
                  <a:rPr lang="es-CO" baseline="0"/>
                  <a:t> (mA)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81056"/>
        <c:crosses val="autoZero"/>
        <c:crossBetween val="midCat"/>
      </c:valAx>
      <c:valAx>
        <c:axId val="940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V_h vs B con I=cte para placa tipo n</a:t>
            </a:r>
            <a:r>
              <a:rPr lang="es-CO" baseline="0"/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I_p=0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n'!$L$3:$L$15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n'!$M$3:$M$15</c:f>
              <c:numCache>
                <c:formatCode>General</c:formatCode>
                <c:ptCount val="13"/>
                <c:pt idx="0">
                  <c:v>12.1</c:v>
                </c:pt>
                <c:pt idx="1">
                  <c:v>11.5</c:v>
                </c:pt>
                <c:pt idx="2">
                  <c:v>10.7</c:v>
                </c:pt>
                <c:pt idx="3">
                  <c:v>10</c:v>
                </c:pt>
                <c:pt idx="4">
                  <c:v>9.1999999999999993</c:v>
                </c:pt>
                <c:pt idx="5">
                  <c:v>8.5</c:v>
                </c:pt>
                <c:pt idx="6">
                  <c:v>7.7</c:v>
                </c:pt>
                <c:pt idx="7">
                  <c:v>8.5</c:v>
                </c:pt>
                <c:pt idx="8">
                  <c:v>9.1999999999999993</c:v>
                </c:pt>
                <c:pt idx="9">
                  <c:v>10.1</c:v>
                </c:pt>
                <c:pt idx="10">
                  <c:v>10.8</c:v>
                </c:pt>
                <c:pt idx="11">
                  <c:v>11.6</c:v>
                </c:pt>
                <c:pt idx="12">
                  <c:v>12.4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A-437E-860A-374D0FEB0AC9}"/>
            </c:ext>
          </c:extLst>
        </c:ser>
        <c:ser>
          <c:idx val="1"/>
          <c:order val="1"/>
          <c:tx>
            <c:v>I_p=-25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'Tipo n'!$P$3:$P$15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n'!$Q$3:$Q$15</c:f>
              <c:numCache>
                <c:formatCode>General</c:formatCode>
                <c:ptCount val="13"/>
                <c:pt idx="0">
                  <c:v>52.4</c:v>
                </c:pt>
                <c:pt idx="1">
                  <c:v>45.2</c:v>
                </c:pt>
                <c:pt idx="2">
                  <c:v>39.1</c:v>
                </c:pt>
                <c:pt idx="3">
                  <c:v>31.5</c:v>
                </c:pt>
                <c:pt idx="4">
                  <c:v>23.5</c:v>
                </c:pt>
                <c:pt idx="5">
                  <c:v>15.3</c:v>
                </c:pt>
                <c:pt idx="6">
                  <c:v>7.5</c:v>
                </c:pt>
                <c:pt idx="7">
                  <c:v>15.6</c:v>
                </c:pt>
                <c:pt idx="8">
                  <c:v>22.7</c:v>
                </c:pt>
                <c:pt idx="9">
                  <c:v>30.6</c:v>
                </c:pt>
                <c:pt idx="10">
                  <c:v>38</c:v>
                </c:pt>
                <c:pt idx="11">
                  <c:v>45.4</c:v>
                </c:pt>
                <c:pt idx="12">
                  <c:v>53.4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EA-437E-860A-374D0FEB0AC9}"/>
            </c:ext>
          </c:extLst>
        </c:ser>
        <c:ser>
          <c:idx val="2"/>
          <c:order val="2"/>
          <c:tx>
            <c:v>I_p=25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'Tipo n'!$T$3:$T$15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n'!$U$3:$U$15</c:f>
              <c:numCache>
                <c:formatCode>General</c:formatCode>
                <c:ptCount val="13"/>
                <c:pt idx="0">
                  <c:v>-36.4</c:v>
                </c:pt>
                <c:pt idx="1">
                  <c:v>-28.7</c:v>
                </c:pt>
                <c:pt idx="2">
                  <c:v>-22.1</c:v>
                </c:pt>
                <c:pt idx="3">
                  <c:v>-15.1</c:v>
                </c:pt>
                <c:pt idx="4">
                  <c:v>-6.6</c:v>
                </c:pt>
                <c:pt idx="5">
                  <c:v>1.4</c:v>
                </c:pt>
                <c:pt idx="6">
                  <c:v>8</c:v>
                </c:pt>
                <c:pt idx="7">
                  <c:v>1.3</c:v>
                </c:pt>
                <c:pt idx="8">
                  <c:v>-7.2</c:v>
                </c:pt>
                <c:pt idx="9">
                  <c:v>-13.7</c:v>
                </c:pt>
                <c:pt idx="10">
                  <c:v>-21.6</c:v>
                </c:pt>
                <c:pt idx="11">
                  <c:v>-28</c:v>
                </c:pt>
                <c:pt idx="12">
                  <c:v>-36.4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EA-437E-860A-374D0FEB0AC9}"/>
            </c:ext>
          </c:extLst>
        </c:ser>
        <c:ser>
          <c:idx val="3"/>
          <c:order val="3"/>
          <c:tx>
            <c:v>I_p=-15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'Tipo n'!$P$20:$P$32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n'!$Q$20:$Q$32</c:f>
              <c:numCache>
                <c:formatCode>General</c:formatCode>
                <c:ptCount val="13"/>
                <c:pt idx="0">
                  <c:v>37.6</c:v>
                </c:pt>
                <c:pt idx="1">
                  <c:v>33.299999999999997</c:v>
                </c:pt>
                <c:pt idx="2">
                  <c:v>28.4</c:v>
                </c:pt>
                <c:pt idx="3">
                  <c:v>23.4</c:v>
                </c:pt>
                <c:pt idx="4">
                  <c:v>17.8</c:v>
                </c:pt>
                <c:pt idx="5">
                  <c:v>13</c:v>
                </c:pt>
                <c:pt idx="6">
                  <c:v>7.6</c:v>
                </c:pt>
                <c:pt idx="7">
                  <c:v>12.9</c:v>
                </c:pt>
                <c:pt idx="8">
                  <c:v>17.5</c:v>
                </c:pt>
                <c:pt idx="9">
                  <c:v>23.5</c:v>
                </c:pt>
                <c:pt idx="10">
                  <c:v>28.3</c:v>
                </c:pt>
                <c:pt idx="11">
                  <c:v>32.799999999999997</c:v>
                </c:pt>
                <c:pt idx="12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EA-437E-860A-374D0FEB0AC9}"/>
            </c:ext>
          </c:extLst>
        </c:ser>
        <c:ser>
          <c:idx val="4"/>
          <c:order val="4"/>
          <c:tx>
            <c:v>I_p=15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'Tipo n'!$L$20:$L$32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n'!$M$20:$M$32</c:f>
              <c:numCache>
                <c:formatCode>General</c:formatCode>
                <c:ptCount val="13"/>
                <c:pt idx="0">
                  <c:v>-18.5</c:v>
                </c:pt>
                <c:pt idx="1">
                  <c:v>-14.1</c:v>
                </c:pt>
                <c:pt idx="2">
                  <c:v>-10.3</c:v>
                </c:pt>
                <c:pt idx="3">
                  <c:v>-6.1</c:v>
                </c:pt>
                <c:pt idx="4">
                  <c:v>-0.6</c:v>
                </c:pt>
                <c:pt idx="5">
                  <c:v>3.6</c:v>
                </c:pt>
                <c:pt idx="6">
                  <c:v>7.9</c:v>
                </c:pt>
                <c:pt idx="7">
                  <c:v>3.2</c:v>
                </c:pt>
                <c:pt idx="8">
                  <c:v>-0.5</c:v>
                </c:pt>
                <c:pt idx="9">
                  <c:v>-5.3</c:v>
                </c:pt>
                <c:pt idx="10">
                  <c:v>-9.8000000000000007</c:v>
                </c:pt>
                <c:pt idx="11">
                  <c:v>-13.8</c:v>
                </c:pt>
                <c:pt idx="12">
                  <c:v>-18.3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EA-437E-860A-374D0FEB0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461856"/>
        <c:axId val="940439776"/>
      </c:scatterChart>
      <c:valAx>
        <c:axId val="94046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</a:t>
                </a:r>
                <a:r>
                  <a:rPr lang="es-CO" baseline="0"/>
                  <a:t> (mT)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39776"/>
        <c:crosses val="autoZero"/>
        <c:crossBetween val="midCat"/>
      </c:valAx>
      <c:valAx>
        <c:axId val="94043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(mV)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</a:t>
            </a:r>
            <a:r>
              <a:rPr lang="en-US" baseline="0"/>
              <a:t> I_p=30 mA y B=0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I=30_B=0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n'!$AC$3:$AC$14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'Tipo n'!$AD$3:$AD$14</c:f>
              <c:numCache>
                <c:formatCode>General</c:formatCode>
                <c:ptCount val="12"/>
                <c:pt idx="0">
                  <c:v>0.4</c:v>
                </c:pt>
                <c:pt idx="1">
                  <c:v>0.51</c:v>
                </c:pt>
                <c:pt idx="2">
                  <c:v>0.63</c:v>
                </c:pt>
                <c:pt idx="3">
                  <c:v>0.78</c:v>
                </c:pt>
                <c:pt idx="4">
                  <c:v>0.94</c:v>
                </c:pt>
                <c:pt idx="5">
                  <c:v>1.07</c:v>
                </c:pt>
                <c:pt idx="6">
                  <c:v>1.17</c:v>
                </c:pt>
                <c:pt idx="7">
                  <c:v>1.21</c:v>
                </c:pt>
                <c:pt idx="8">
                  <c:v>1.21</c:v>
                </c:pt>
                <c:pt idx="9">
                  <c:v>1.17</c:v>
                </c:pt>
                <c:pt idx="10">
                  <c:v>1.1299999999999999</c:v>
                </c:pt>
                <c:pt idx="11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D-4819-B66E-F1D896C7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13008"/>
        <c:axId val="1105712048"/>
      </c:scatterChart>
      <c:valAx>
        <c:axId val="110571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(K)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712048"/>
        <c:crosses val="autoZero"/>
        <c:crossBetween val="midCat"/>
      </c:valAx>
      <c:valAx>
        <c:axId val="11057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V_l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571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 I_p=30 mA y B=300 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n'!$AG$3:$AG$14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'Tipo n'!$AH$3:$AH$14</c:f>
              <c:numCache>
                <c:formatCode>General</c:formatCode>
                <c:ptCount val="12"/>
                <c:pt idx="0">
                  <c:v>0.4</c:v>
                </c:pt>
                <c:pt idx="1">
                  <c:v>0.51</c:v>
                </c:pt>
                <c:pt idx="2">
                  <c:v>0.63</c:v>
                </c:pt>
                <c:pt idx="3">
                  <c:v>0.78</c:v>
                </c:pt>
                <c:pt idx="4">
                  <c:v>0.94</c:v>
                </c:pt>
                <c:pt idx="5">
                  <c:v>1.07</c:v>
                </c:pt>
                <c:pt idx="6">
                  <c:v>1.1379999999999999</c:v>
                </c:pt>
                <c:pt idx="7">
                  <c:v>1.1599999999999999</c:v>
                </c:pt>
                <c:pt idx="8">
                  <c:v>1.1499999999999999</c:v>
                </c:pt>
                <c:pt idx="9">
                  <c:v>1.1399999999999999</c:v>
                </c:pt>
                <c:pt idx="10">
                  <c:v>1.1299999999999999</c:v>
                </c:pt>
                <c:pt idx="11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4-41CA-B994-FA5537226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404128"/>
        <c:axId val="929405088"/>
      </c:scatterChart>
      <c:valAx>
        <c:axId val="92940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</a:t>
                </a:r>
                <a:r>
                  <a:rPr lang="es-CO" baseline="0"/>
                  <a:t> (K)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405088"/>
        <c:crosses val="autoZero"/>
        <c:crossBetween val="midCat"/>
      </c:valAx>
      <c:valAx>
        <c:axId val="9294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</a:t>
                </a:r>
                <a:r>
                  <a:rPr lang="es-CO" baseline="0"/>
                  <a:t> (V)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940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I_p vs V_h con B cte para tipo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 p'!$E$1</c:f>
              <c:strCache>
                <c:ptCount val="1"/>
                <c:pt idx="0">
                  <c:v>B=200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p'!$E$3:$E$15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p'!$F$3:$F$15</c:f>
              <c:numCache>
                <c:formatCode>General</c:formatCode>
                <c:ptCount val="13"/>
                <c:pt idx="0">
                  <c:v>-11</c:v>
                </c:pt>
                <c:pt idx="1">
                  <c:v>-8.6</c:v>
                </c:pt>
                <c:pt idx="2">
                  <c:v>-6.6</c:v>
                </c:pt>
                <c:pt idx="3">
                  <c:v>-4</c:v>
                </c:pt>
                <c:pt idx="4">
                  <c:v>-1.9</c:v>
                </c:pt>
                <c:pt idx="5">
                  <c:v>0.3</c:v>
                </c:pt>
                <c:pt idx="6">
                  <c:v>2.9</c:v>
                </c:pt>
                <c:pt idx="7">
                  <c:v>5.5</c:v>
                </c:pt>
                <c:pt idx="8">
                  <c:v>8.1999999999999993</c:v>
                </c:pt>
                <c:pt idx="9">
                  <c:v>10.199999999999999</c:v>
                </c:pt>
                <c:pt idx="10">
                  <c:v>12.6</c:v>
                </c:pt>
                <c:pt idx="11">
                  <c:v>15.1</c:v>
                </c:pt>
                <c:pt idx="12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0-4196-8003-307D994CBA61}"/>
            </c:ext>
          </c:extLst>
        </c:ser>
        <c:ser>
          <c:idx val="1"/>
          <c:order val="1"/>
          <c:tx>
            <c:strRef>
              <c:f>'Tipo p'!$A$1</c:f>
              <c:strCache>
                <c:ptCount val="1"/>
                <c:pt idx="0">
                  <c:v>B=230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'Tipo p'!$A$3:$A$15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p'!$B$3:$B$15</c:f>
              <c:numCache>
                <c:formatCode>General</c:formatCode>
                <c:ptCount val="13"/>
                <c:pt idx="0">
                  <c:v>-13.2</c:v>
                </c:pt>
                <c:pt idx="1">
                  <c:v>-10.9</c:v>
                </c:pt>
                <c:pt idx="2">
                  <c:v>-7.7</c:v>
                </c:pt>
                <c:pt idx="3">
                  <c:v>-4.9000000000000004</c:v>
                </c:pt>
                <c:pt idx="4">
                  <c:v>-2.2999999999999998</c:v>
                </c:pt>
                <c:pt idx="5">
                  <c:v>-0.1</c:v>
                </c:pt>
                <c:pt idx="6">
                  <c:v>2.9</c:v>
                </c:pt>
                <c:pt idx="7">
                  <c:v>5.6</c:v>
                </c:pt>
                <c:pt idx="8">
                  <c:v>8.6</c:v>
                </c:pt>
                <c:pt idx="9">
                  <c:v>10.9</c:v>
                </c:pt>
                <c:pt idx="10">
                  <c:v>13.6</c:v>
                </c:pt>
                <c:pt idx="11">
                  <c:v>16.100000000000001</c:v>
                </c:pt>
                <c:pt idx="12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0-4196-8003-307D994CBA61}"/>
            </c:ext>
          </c:extLst>
        </c:ser>
        <c:ser>
          <c:idx val="2"/>
          <c:order val="2"/>
          <c:tx>
            <c:strRef>
              <c:f>'Tipo p'!$C$1</c:f>
              <c:strCache>
                <c:ptCount val="1"/>
                <c:pt idx="0">
                  <c:v>B=215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'Tipo p'!$C$3:$C$15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p'!$D$3:$D$15</c:f>
              <c:numCache>
                <c:formatCode>General</c:formatCode>
                <c:ptCount val="13"/>
                <c:pt idx="0">
                  <c:v>-12.9</c:v>
                </c:pt>
                <c:pt idx="1">
                  <c:v>-9.9</c:v>
                </c:pt>
                <c:pt idx="2">
                  <c:v>-7.8</c:v>
                </c:pt>
                <c:pt idx="3">
                  <c:v>-5.2</c:v>
                </c:pt>
                <c:pt idx="4">
                  <c:v>-2.7</c:v>
                </c:pt>
                <c:pt idx="5">
                  <c:v>0.3</c:v>
                </c:pt>
                <c:pt idx="6">
                  <c:v>2.2999999999999998</c:v>
                </c:pt>
                <c:pt idx="7">
                  <c:v>6</c:v>
                </c:pt>
                <c:pt idx="8">
                  <c:v>8.8000000000000007</c:v>
                </c:pt>
                <c:pt idx="9">
                  <c:v>11.2</c:v>
                </c:pt>
                <c:pt idx="10">
                  <c:v>13.7</c:v>
                </c:pt>
                <c:pt idx="11">
                  <c:v>16.3</c:v>
                </c:pt>
                <c:pt idx="12">
                  <c:v>18.2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0-4196-8003-307D994CBA61}"/>
            </c:ext>
          </c:extLst>
        </c:ser>
        <c:ser>
          <c:idx val="3"/>
          <c:order val="3"/>
          <c:tx>
            <c:strRef>
              <c:f>'Tipo p'!$G$1</c:f>
              <c:strCache>
                <c:ptCount val="1"/>
                <c:pt idx="0">
                  <c:v>B=185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'Tipo p'!$G$3:$G$15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p'!$H$3:$H$15</c:f>
              <c:numCache>
                <c:formatCode>General</c:formatCode>
                <c:ptCount val="13"/>
                <c:pt idx="0">
                  <c:v>-10.6</c:v>
                </c:pt>
                <c:pt idx="1">
                  <c:v>-8.3000000000000007</c:v>
                </c:pt>
                <c:pt idx="2">
                  <c:v>-6.2</c:v>
                </c:pt>
                <c:pt idx="3">
                  <c:v>-3.3</c:v>
                </c:pt>
                <c:pt idx="4">
                  <c:v>-1.6</c:v>
                </c:pt>
                <c:pt idx="5">
                  <c:v>0.7</c:v>
                </c:pt>
                <c:pt idx="6">
                  <c:v>2.8</c:v>
                </c:pt>
                <c:pt idx="7">
                  <c:v>5.5</c:v>
                </c:pt>
                <c:pt idx="8">
                  <c:v>8.3000000000000007</c:v>
                </c:pt>
                <c:pt idx="9">
                  <c:v>9.8000000000000007</c:v>
                </c:pt>
                <c:pt idx="10">
                  <c:v>12.1</c:v>
                </c:pt>
                <c:pt idx="11">
                  <c:v>14.8</c:v>
                </c:pt>
                <c:pt idx="12">
                  <c:v>16.600000000000001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10-4196-8003-307D994CBA61}"/>
            </c:ext>
          </c:extLst>
        </c:ser>
        <c:ser>
          <c:idx val="4"/>
          <c:order val="4"/>
          <c:tx>
            <c:strRef>
              <c:f>'Tipo p'!$I$1</c:f>
              <c:strCache>
                <c:ptCount val="1"/>
                <c:pt idx="0">
                  <c:v>B=170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'Tipo p'!$I$3:$I$15</c:f>
              <c:numCache>
                <c:formatCode>General</c:formatCode>
                <c:ptCount val="13"/>
                <c:pt idx="0">
                  <c:v>-30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'Tipo p'!$J$3:$J$15</c:f>
              <c:numCache>
                <c:formatCode>General</c:formatCode>
                <c:ptCount val="13"/>
                <c:pt idx="0">
                  <c:v>-9.5</c:v>
                </c:pt>
                <c:pt idx="1">
                  <c:v>-7.3</c:v>
                </c:pt>
                <c:pt idx="2">
                  <c:v>-5.5</c:v>
                </c:pt>
                <c:pt idx="3">
                  <c:v>-3.4</c:v>
                </c:pt>
                <c:pt idx="4">
                  <c:v>-1.8</c:v>
                </c:pt>
                <c:pt idx="5">
                  <c:v>1.2</c:v>
                </c:pt>
                <c:pt idx="6">
                  <c:v>2.9</c:v>
                </c:pt>
                <c:pt idx="7">
                  <c:v>5.4</c:v>
                </c:pt>
                <c:pt idx="8">
                  <c:v>7.7</c:v>
                </c:pt>
                <c:pt idx="9">
                  <c:v>9.8000000000000007</c:v>
                </c:pt>
                <c:pt idx="10">
                  <c:v>11.5</c:v>
                </c:pt>
                <c:pt idx="11">
                  <c:v>13.5</c:v>
                </c:pt>
                <c:pt idx="12">
                  <c:v>15.4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10-4196-8003-307D994CB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64896"/>
        <c:axId val="1404372576"/>
      </c:scatterChart>
      <c:valAx>
        <c:axId val="1404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I_p</a:t>
                </a:r>
                <a:r>
                  <a:rPr lang="es-CO" baseline="0"/>
                  <a:t>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372576"/>
        <c:crosses val="autoZero"/>
        <c:crossBetween val="midCat"/>
      </c:valAx>
      <c:valAx>
        <c:axId val="14043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4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</a:t>
            </a:r>
            <a:r>
              <a:rPr lang="es-CO" baseline="0"/>
              <a:t> vs V_h a I_p cte para tipo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 p'!$L$1</c:f>
              <c:strCache>
                <c:ptCount val="1"/>
                <c:pt idx="0">
                  <c:v>I_p=-25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p'!$L$3:$L$15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p'!$M$3:$M$15</c:f>
              <c:numCache>
                <c:formatCode>General</c:formatCode>
                <c:ptCount val="13"/>
                <c:pt idx="0">
                  <c:v>15.1</c:v>
                </c:pt>
                <c:pt idx="1">
                  <c:v>12.6</c:v>
                </c:pt>
                <c:pt idx="2">
                  <c:v>9.6999999999999993</c:v>
                </c:pt>
                <c:pt idx="3">
                  <c:v>6.7</c:v>
                </c:pt>
                <c:pt idx="4">
                  <c:v>3.4</c:v>
                </c:pt>
                <c:pt idx="5">
                  <c:v>1.1000000000000001</c:v>
                </c:pt>
                <c:pt idx="6">
                  <c:v>0.7</c:v>
                </c:pt>
                <c:pt idx="7">
                  <c:v>-1.7</c:v>
                </c:pt>
                <c:pt idx="8">
                  <c:v>-3.8</c:v>
                </c:pt>
                <c:pt idx="9">
                  <c:v>-6</c:v>
                </c:pt>
                <c:pt idx="10">
                  <c:v>-8.8000000000000007</c:v>
                </c:pt>
                <c:pt idx="11">
                  <c:v>-11.8</c:v>
                </c:pt>
                <c:pt idx="12">
                  <c:v>-14.3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50-46EB-81B2-09645A2C31F1}"/>
            </c:ext>
          </c:extLst>
        </c:ser>
        <c:ser>
          <c:idx val="1"/>
          <c:order val="1"/>
          <c:tx>
            <c:strRef>
              <c:f>'Tipo p'!$N$1</c:f>
              <c:strCache>
                <c:ptCount val="1"/>
                <c:pt idx="0">
                  <c:v>I_p=-15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'Tipo p'!$N$3:$N$15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p'!$O$3:$O$15</c:f>
              <c:numCache>
                <c:formatCode>General</c:formatCode>
                <c:ptCount val="13"/>
                <c:pt idx="0">
                  <c:v>8.1999999999999993</c:v>
                </c:pt>
                <c:pt idx="1">
                  <c:v>6.4</c:v>
                </c:pt>
                <c:pt idx="2">
                  <c:v>4.5</c:v>
                </c:pt>
                <c:pt idx="3">
                  <c:v>3</c:v>
                </c:pt>
                <c:pt idx="4">
                  <c:v>2.4</c:v>
                </c:pt>
                <c:pt idx="5">
                  <c:v>1.1000000000000001</c:v>
                </c:pt>
                <c:pt idx="6">
                  <c:v>0.6</c:v>
                </c:pt>
                <c:pt idx="7">
                  <c:v>-0.5</c:v>
                </c:pt>
                <c:pt idx="8">
                  <c:v>-0.8</c:v>
                </c:pt>
                <c:pt idx="9">
                  <c:v>2.5</c:v>
                </c:pt>
                <c:pt idx="10">
                  <c:v>4.4000000000000004</c:v>
                </c:pt>
                <c:pt idx="11">
                  <c:v>6.3</c:v>
                </c:pt>
                <c:pt idx="12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0-46EB-81B2-09645A2C31F1}"/>
            </c:ext>
          </c:extLst>
        </c:ser>
        <c:ser>
          <c:idx val="2"/>
          <c:order val="2"/>
          <c:tx>
            <c:strRef>
              <c:f>'Tipo p'!$P$1</c:f>
              <c:strCache>
                <c:ptCount val="1"/>
                <c:pt idx="0">
                  <c:v>I_p=0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'Tipo p'!$P$3:$P$15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p'!$Q$3:$Q$15</c:f>
              <c:numCache>
                <c:formatCode>General</c:formatCode>
                <c:ptCount val="13"/>
                <c:pt idx="0">
                  <c:v>-3.3</c:v>
                </c:pt>
                <c:pt idx="1">
                  <c:v>-3.3</c:v>
                </c:pt>
                <c:pt idx="2">
                  <c:v>-3.4</c:v>
                </c:pt>
                <c:pt idx="3">
                  <c:v>-3.4</c:v>
                </c:pt>
                <c:pt idx="4">
                  <c:v>-3.5</c:v>
                </c:pt>
                <c:pt idx="5">
                  <c:v>-3.5</c:v>
                </c:pt>
                <c:pt idx="6">
                  <c:v>-3.6</c:v>
                </c:pt>
                <c:pt idx="7">
                  <c:v>-3.5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-3.3</c:v>
                </c:pt>
                <c:pt idx="12">
                  <c:v>-3.3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50-46EB-81B2-09645A2C31F1}"/>
            </c:ext>
          </c:extLst>
        </c:ser>
        <c:ser>
          <c:idx val="3"/>
          <c:order val="3"/>
          <c:tx>
            <c:strRef>
              <c:f>'Tipo p'!$R$1</c:f>
              <c:strCache>
                <c:ptCount val="1"/>
                <c:pt idx="0">
                  <c:v>I_p=15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'Tipo p'!$R$3:$R$15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p'!$S$3:$S$15</c:f>
              <c:numCache>
                <c:formatCode>General</c:formatCode>
                <c:ptCount val="13"/>
                <c:pt idx="0">
                  <c:v>-13.4</c:v>
                </c:pt>
                <c:pt idx="1">
                  <c:v>-11.6</c:v>
                </c:pt>
                <c:pt idx="2">
                  <c:v>-10.3</c:v>
                </c:pt>
                <c:pt idx="3">
                  <c:v>-9</c:v>
                </c:pt>
                <c:pt idx="4">
                  <c:v>-7.5</c:v>
                </c:pt>
                <c:pt idx="5">
                  <c:v>-5.9</c:v>
                </c:pt>
                <c:pt idx="6">
                  <c:v>-4.5</c:v>
                </c:pt>
                <c:pt idx="7">
                  <c:v>-5.9</c:v>
                </c:pt>
                <c:pt idx="8">
                  <c:v>-7.3</c:v>
                </c:pt>
                <c:pt idx="9">
                  <c:v>-8.6999999999999993</c:v>
                </c:pt>
                <c:pt idx="10">
                  <c:v>-10</c:v>
                </c:pt>
                <c:pt idx="11">
                  <c:v>-11.5</c:v>
                </c:pt>
                <c:pt idx="12">
                  <c:v>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0-46EB-81B2-09645A2C31F1}"/>
            </c:ext>
          </c:extLst>
        </c:ser>
        <c:ser>
          <c:idx val="4"/>
          <c:order val="4"/>
          <c:tx>
            <c:strRef>
              <c:f>'Tipo p'!$T$1</c:f>
              <c:strCache>
                <c:ptCount val="1"/>
                <c:pt idx="0">
                  <c:v>I_p=25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'Tipo p'!$T$3:$T$15</c:f>
              <c:numCache>
                <c:formatCode>General</c:formatCode>
                <c:ptCount val="13"/>
                <c:pt idx="0">
                  <c:v>-300</c:v>
                </c:pt>
                <c:pt idx="1">
                  <c:v>-250</c:v>
                </c:pt>
                <c:pt idx="2">
                  <c:v>-200</c:v>
                </c:pt>
                <c:pt idx="3">
                  <c:v>-150</c:v>
                </c:pt>
                <c:pt idx="4">
                  <c:v>-100</c:v>
                </c:pt>
                <c:pt idx="5">
                  <c:v>-50</c:v>
                </c:pt>
                <c:pt idx="6">
                  <c:v>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</c:numCache>
            </c:numRef>
          </c:xVal>
          <c:yVal>
            <c:numRef>
              <c:f>'Tipo p'!$U$3:$U$15</c:f>
              <c:numCache>
                <c:formatCode>General</c:formatCode>
                <c:ptCount val="13"/>
                <c:pt idx="0">
                  <c:v>-20.2</c:v>
                </c:pt>
                <c:pt idx="1">
                  <c:v>-17.8</c:v>
                </c:pt>
                <c:pt idx="2">
                  <c:v>-15.1</c:v>
                </c:pt>
                <c:pt idx="3">
                  <c:v>-13</c:v>
                </c:pt>
                <c:pt idx="4">
                  <c:v>-10</c:v>
                </c:pt>
                <c:pt idx="5">
                  <c:v>-7.8</c:v>
                </c:pt>
                <c:pt idx="6">
                  <c:v>-5.2</c:v>
                </c:pt>
                <c:pt idx="7">
                  <c:v>-7.6</c:v>
                </c:pt>
                <c:pt idx="8">
                  <c:v>-10.3</c:v>
                </c:pt>
                <c:pt idx="9">
                  <c:v>-12.3</c:v>
                </c:pt>
                <c:pt idx="10">
                  <c:v>-15.2</c:v>
                </c:pt>
                <c:pt idx="11">
                  <c:v>-17.5</c:v>
                </c:pt>
                <c:pt idx="12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50-46EB-81B2-09645A2C3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3488"/>
        <c:axId val="1517853968"/>
      </c:scatterChart>
      <c:valAx>
        <c:axId val="15178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853968"/>
        <c:crosses val="autoZero"/>
        <c:crossBetween val="midCat"/>
      </c:valAx>
      <c:valAx>
        <c:axId val="15178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V_H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8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vs </a:t>
            </a:r>
            <a:r>
              <a:rPr lang="en-US"/>
              <a:t>V_l</a:t>
            </a:r>
            <a:r>
              <a:rPr lang="en-US" baseline="0"/>
              <a:t>  para I_p = 30mA y B=0mT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 p'!$AB$2</c:f>
              <c:strCache>
                <c:ptCount val="1"/>
                <c:pt idx="0">
                  <c:v>V_l(V)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p'!$AA$3:$AA$14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'Tipo p'!$AB$3:$AB$14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0.621</c:v>
                </c:pt>
                <c:pt idx="2">
                  <c:v>0.80600000000000005</c:v>
                </c:pt>
                <c:pt idx="3">
                  <c:v>1.018</c:v>
                </c:pt>
                <c:pt idx="4">
                  <c:v>1.1990000000000001</c:v>
                </c:pt>
                <c:pt idx="5">
                  <c:v>1.3149999999999999</c:v>
                </c:pt>
                <c:pt idx="6">
                  <c:v>1.35</c:v>
                </c:pt>
                <c:pt idx="7">
                  <c:v>1.32</c:v>
                </c:pt>
                <c:pt idx="8">
                  <c:v>1.2589999999999999</c:v>
                </c:pt>
                <c:pt idx="9">
                  <c:v>1.1850000000000001</c:v>
                </c:pt>
                <c:pt idx="10">
                  <c:v>1.111</c:v>
                </c:pt>
                <c:pt idx="11">
                  <c:v>1.0369999999999999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D-4506-9FF3-949B9767C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893168"/>
        <c:axId val="1582894128"/>
      </c:scatterChart>
      <c:valAx>
        <c:axId val="158289316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4128"/>
        <c:crosses val="autoZero"/>
        <c:crossBetween val="midCat"/>
      </c:valAx>
      <c:valAx>
        <c:axId val="15828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V_l</a:t>
                </a:r>
                <a:r>
                  <a:rPr lang="es-CO" baseline="0"/>
                  <a:t>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 vs V_h  para I_p = 30mA y B=300mT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'Tipo p'!$AF$2</c:f>
              <c:strCache>
                <c:ptCount val="1"/>
                <c:pt idx="0">
                  <c:v>V_h 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'Tipo p'!$AE$3:$AE$14</c:f>
              <c:numCache>
                <c:formatCode>General</c:formatCode>
                <c:ptCount val="12"/>
                <c:pt idx="0">
                  <c:v>413</c:v>
                </c:pt>
                <c:pt idx="1">
                  <c:v>403</c:v>
                </c:pt>
                <c:pt idx="2">
                  <c:v>393</c:v>
                </c:pt>
                <c:pt idx="3">
                  <c:v>383</c:v>
                </c:pt>
                <c:pt idx="4">
                  <c:v>373</c:v>
                </c:pt>
                <c:pt idx="5">
                  <c:v>363</c:v>
                </c:pt>
                <c:pt idx="6">
                  <c:v>353</c:v>
                </c:pt>
                <c:pt idx="7">
                  <c:v>343</c:v>
                </c:pt>
                <c:pt idx="8">
                  <c:v>333</c:v>
                </c:pt>
                <c:pt idx="9">
                  <c:v>323</c:v>
                </c:pt>
                <c:pt idx="10">
                  <c:v>313</c:v>
                </c:pt>
                <c:pt idx="11">
                  <c:v>303</c:v>
                </c:pt>
              </c:numCache>
            </c:numRef>
          </c:xVal>
          <c:yVal>
            <c:numRef>
              <c:f>'Tipo p'!$AF$3:$AF$14</c:f>
              <c:numCache>
                <c:formatCode>General</c:formatCode>
                <c:ptCount val="12"/>
                <c:pt idx="0">
                  <c:v>23</c:v>
                </c:pt>
                <c:pt idx="1">
                  <c:v>30</c:v>
                </c:pt>
                <c:pt idx="2">
                  <c:v>49</c:v>
                </c:pt>
                <c:pt idx="3">
                  <c:v>81</c:v>
                </c:pt>
                <c:pt idx="4">
                  <c:v>121</c:v>
                </c:pt>
                <c:pt idx="5">
                  <c:v>171</c:v>
                </c:pt>
                <c:pt idx="6">
                  <c:v>204</c:v>
                </c:pt>
                <c:pt idx="7">
                  <c:v>223</c:v>
                </c:pt>
                <c:pt idx="8">
                  <c:v>232</c:v>
                </c:pt>
                <c:pt idx="9">
                  <c:v>235</c:v>
                </c:pt>
                <c:pt idx="10">
                  <c:v>236</c:v>
                </c:pt>
                <c:pt idx="11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AA-4378-AF06-F9457D3FA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901808"/>
        <c:axId val="1582877328"/>
      </c:scatterChart>
      <c:valAx>
        <c:axId val="158290180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877328"/>
        <c:crosses val="autoZero"/>
        <c:crossBetween val="midCat"/>
      </c:valAx>
      <c:valAx>
        <c:axId val="15828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8290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</xdr:row>
      <xdr:rowOff>11430</xdr:rowOff>
    </xdr:from>
    <xdr:to>
      <xdr:col>9</xdr:col>
      <xdr:colOff>426720</xdr:colOff>
      <xdr:row>16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6D233B-5538-DE42-9109-AB8068185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739140</xdr:colOff>
      <xdr:row>34</xdr:row>
      <xdr:rowOff>179070</xdr:rowOff>
    </xdr:from>
    <xdr:to>
      <xdr:col>5</xdr:col>
      <xdr:colOff>777240</xdr:colOff>
      <xdr:row>49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B3FDBF-DE12-0232-13B3-F371FC02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34</xdr:row>
      <xdr:rowOff>171450</xdr:rowOff>
    </xdr:from>
    <xdr:to>
      <xdr:col>16</xdr:col>
      <xdr:colOff>45720</xdr:colOff>
      <xdr:row>48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5E94FC-AB3D-8952-44EE-B99F1234D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289560</xdr:colOff>
      <xdr:row>16</xdr:row>
      <xdr:rowOff>26670</xdr:rowOff>
    </xdr:from>
    <xdr:to>
      <xdr:col>32</xdr:col>
      <xdr:colOff>106680</xdr:colOff>
      <xdr:row>31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9BF361F-BE99-9B0D-4629-8F6C34532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358140</xdr:colOff>
      <xdr:row>15</xdr:row>
      <xdr:rowOff>110490</xdr:rowOff>
    </xdr:from>
    <xdr:to>
      <xdr:col>38</xdr:col>
      <xdr:colOff>175260</xdr:colOff>
      <xdr:row>30</xdr:row>
      <xdr:rowOff>110490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D893AE-BEC1-E717-DFD3-D26EAB301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18</xdr:row>
      <xdr:rowOff>76200</xdr:rowOff>
    </xdr:from>
    <xdr:to>
      <xdr:col>6</xdr:col>
      <xdr:colOff>426720</xdr:colOff>
      <xdr:row>33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777D7A-2056-4015-9694-A9A5A759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16</xdr:row>
      <xdr:rowOff>57150</xdr:rowOff>
    </xdr:from>
    <xdr:to>
      <xdr:col>18</xdr:col>
      <xdr:colOff>182880</xdr:colOff>
      <xdr:row>31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A932CD-8275-495F-9577-0B4C139B0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60960</xdr:colOff>
      <xdr:row>14</xdr:row>
      <xdr:rowOff>171450</xdr:rowOff>
    </xdr:from>
    <xdr:to>
      <xdr:col>27</xdr:col>
      <xdr:colOff>670560</xdr:colOff>
      <xdr:row>29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57EAE6E-9E34-46F1-9FB6-38548579D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320040</xdr:colOff>
      <xdr:row>15</xdr:row>
      <xdr:rowOff>57150</xdr:rowOff>
    </xdr:from>
    <xdr:to>
      <xdr:col>34</xdr:col>
      <xdr:colOff>137160</xdr:colOff>
      <xdr:row>30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FBF148-BB9F-4BAF-94A4-FF2B12068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99060</xdr:colOff>
      <xdr:row>6</xdr:row>
      <xdr:rowOff>171450</xdr:rowOff>
    </xdr:from>
    <xdr:to>
      <xdr:col>43</xdr:col>
      <xdr:colOff>213360</xdr:colOff>
      <xdr:row>21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E333881-CDFA-3B50-6816-9F855F8A4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15</xdr:row>
      <xdr:rowOff>128587</xdr:rowOff>
    </xdr:from>
    <xdr:to>
      <xdr:col>6</xdr:col>
      <xdr:colOff>33337</xdr:colOff>
      <xdr:row>30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579101-EAD7-4AAD-A238-0002DB581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16</xdr:row>
      <xdr:rowOff>33337</xdr:rowOff>
    </xdr:from>
    <xdr:to>
      <xdr:col>18</xdr:col>
      <xdr:colOff>514350</xdr:colOff>
      <xdr:row>30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B995D-4196-4873-81E2-ED37A82FB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5D49-B40C-4CDC-88F9-11E421D03D88}">
  <dimension ref="B2:C13"/>
  <sheetViews>
    <sheetView workbookViewId="0">
      <selection activeCell="C12" sqref="C12"/>
    </sheetView>
  </sheetViews>
  <sheetFormatPr baseColWidth="10" defaultColWidth="11.44140625" defaultRowHeight="14.4" x14ac:dyDescent="0.3"/>
  <cols>
    <col min="2" max="2" width="12.5546875" bestFit="1" customWidth="1"/>
    <col min="3" max="3" width="21.6640625" bestFit="1" customWidth="1"/>
  </cols>
  <sheetData>
    <row r="2" spans="2:3" x14ac:dyDescent="0.3">
      <c r="B2" s="2" t="s">
        <v>34</v>
      </c>
      <c r="C2" s="2" t="s">
        <v>35</v>
      </c>
    </row>
    <row r="3" spans="2:3" x14ac:dyDescent="0.3">
      <c r="B3" s="2">
        <v>0</v>
      </c>
      <c r="C3" s="2">
        <v>0</v>
      </c>
    </row>
    <row r="4" spans="2:3" x14ac:dyDescent="0.3">
      <c r="B4" s="2">
        <v>0.05</v>
      </c>
      <c r="C4" s="2">
        <v>27</v>
      </c>
    </row>
    <row r="5" spans="2:3" x14ac:dyDescent="0.3">
      <c r="B5" s="2">
        <v>0.1</v>
      </c>
      <c r="C5" s="2">
        <v>50.1</v>
      </c>
    </row>
    <row r="6" spans="2:3" x14ac:dyDescent="0.3">
      <c r="B6" s="2">
        <v>0.15</v>
      </c>
      <c r="C6" s="2">
        <v>75.8</v>
      </c>
    </row>
    <row r="7" spans="2:3" x14ac:dyDescent="0.3">
      <c r="B7" s="2">
        <v>0.17</v>
      </c>
      <c r="C7" s="2">
        <v>88.4</v>
      </c>
    </row>
    <row r="8" spans="2:3" x14ac:dyDescent="0.3">
      <c r="B8" s="2">
        <v>0.2</v>
      </c>
      <c r="C8" s="2">
        <v>102</v>
      </c>
    </row>
    <row r="9" spans="2:3" x14ac:dyDescent="0.3">
      <c r="B9" s="2">
        <v>0.25</v>
      </c>
      <c r="C9" s="2">
        <v>130.80000000000001</v>
      </c>
    </row>
    <row r="10" spans="2:3" x14ac:dyDescent="0.3">
      <c r="B10" s="2">
        <v>0.28000000000000003</v>
      </c>
      <c r="C10" s="2">
        <v>147.80000000000001</v>
      </c>
    </row>
    <row r="11" spans="2:3" x14ac:dyDescent="0.3">
      <c r="B11" s="2">
        <v>0.3</v>
      </c>
      <c r="C11" s="2">
        <v>162.1</v>
      </c>
    </row>
    <row r="12" spans="2:3" x14ac:dyDescent="0.3">
      <c r="B12" s="2">
        <v>0.35</v>
      </c>
      <c r="C12" s="2">
        <v>186.4</v>
      </c>
    </row>
    <row r="13" spans="2:3" x14ac:dyDescent="0.3">
      <c r="B13" s="2">
        <v>0.37</v>
      </c>
      <c r="C13" s="2">
        <v>191.9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4A10B-9A4C-4082-9EB3-96C49469BE95}">
  <dimension ref="A1:AH45"/>
  <sheetViews>
    <sheetView topLeftCell="P1" zoomScale="63" zoomScaleNormal="81" workbookViewId="0">
      <selection activeCell="U26" sqref="U26"/>
    </sheetView>
  </sheetViews>
  <sheetFormatPr baseColWidth="10" defaultColWidth="11.44140625" defaultRowHeight="14.4" x14ac:dyDescent="0.3"/>
  <cols>
    <col min="3" max="3" width="19.88671875" customWidth="1"/>
    <col min="10" max="10" width="12.6640625" bestFit="1" customWidth="1"/>
    <col min="20" max="20" width="12" bestFit="1" customWidth="1"/>
  </cols>
  <sheetData>
    <row r="1" spans="1:34" x14ac:dyDescent="0.3">
      <c r="A1" t="s">
        <v>0</v>
      </c>
      <c r="B1" t="s">
        <v>1</v>
      </c>
      <c r="C1" t="s">
        <v>21</v>
      </c>
      <c r="E1" t="s">
        <v>3</v>
      </c>
      <c r="F1" t="s">
        <v>4</v>
      </c>
      <c r="H1" t="s">
        <v>5</v>
      </c>
      <c r="I1" t="s">
        <v>6</v>
      </c>
      <c r="L1" t="s">
        <v>7</v>
      </c>
      <c r="P1" t="s">
        <v>8</v>
      </c>
      <c r="T1" t="s">
        <v>9</v>
      </c>
      <c r="Y1" t="s">
        <v>22</v>
      </c>
      <c r="Z1" t="s">
        <v>19</v>
      </c>
      <c r="AB1" t="s">
        <v>23</v>
      </c>
      <c r="AC1" t="s">
        <v>24</v>
      </c>
      <c r="AF1" t="s">
        <v>23</v>
      </c>
      <c r="AG1" t="s">
        <v>25</v>
      </c>
    </row>
    <row r="2" spans="1:34" x14ac:dyDescent="0.3">
      <c r="B2" t="s">
        <v>10</v>
      </c>
      <c r="C2" t="s">
        <v>11</v>
      </c>
      <c r="E2" t="s">
        <v>10</v>
      </c>
      <c r="F2" t="s">
        <v>11</v>
      </c>
      <c r="H2" t="s">
        <v>10</v>
      </c>
      <c r="I2" t="s">
        <v>11</v>
      </c>
      <c r="L2" t="s">
        <v>12</v>
      </c>
      <c r="M2" t="s">
        <v>10</v>
      </c>
      <c r="N2" t="s">
        <v>14</v>
      </c>
      <c r="P2" t="s">
        <v>12</v>
      </c>
      <c r="Q2" t="s">
        <v>10</v>
      </c>
      <c r="R2" t="s">
        <v>14</v>
      </c>
      <c r="T2" t="s">
        <v>12</v>
      </c>
      <c r="U2" t="s">
        <v>10</v>
      </c>
      <c r="V2" t="s">
        <v>14</v>
      </c>
      <c r="Y2" t="s">
        <v>12</v>
      </c>
      <c r="Z2" t="s">
        <v>13</v>
      </c>
      <c r="AB2" t="s">
        <v>26</v>
      </c>
      <c r="AC2" t="s">
        <v>27</v>
      </c>
      <c r="AD2" t="s">
        <v>28</v>
      </c>
      <c r="AF2" t="s">
        <v>26</v>
      </c>
      <c r="AG2" t="s">
        <v>27</v>
      </c>
      <c r="AH2" t="s">
        <v>10</v>
      </c>
    </row>
    <row r="3" spans="1:34" x14ac:dyDescent="0.3">
      <c r="B3">
        <v>45.6</v>
      </c>
      <c r="C3">
        <v>-30</v>
      </c>
      <c r="E3">
        <v>43</v>
      </c>
      <c r="F3">
        <v>-30</v>
      </c>
      <c r="H3">
        <v>50</v>
      </c>
      <c r="I3">
        <v>-30</v>
      </c>
      <c r="L3">
        <v>-300</v>
      </c>
      <c r="M3">
        <v>12.1</v>
      </c>
      <c r="N3">
        <v>0.08</v>
      </c>
      <c r="P3">
        <v>-300</v>
      </c>
      <c r="Q3">
        <v>52.4</v>
      </c>
      <c r="R3">
        <v>0.95</v>
      </c>
      <c r="T3">
        <v>-300</v>
      </c>
      <c r="U3">
        <v>-36.4</v>
      </c>
      <c r="V3">
        <v>-0.9</v>
      </c>
      <c r="Y3">
        <v>0</v>
      </c>
      <c r="Z3">
        <v>-0.54</v>
      </c>
      <c r="AB3">
        <v>140</v>
      </c>
      <c r="AC3">
        <f>AB3+273</f>
        <v>413</v>
      </c>
      <c r="AD3">
        <v>0.4</v>
      </c>
      <c r="AF3">
        <v>140</v>
      </c>
      <c r="AG3">
        <f>AF3+273</f>
        <v>413</v>
      </c>
      <c r="AH3">
        <v>0.4</v>
      </c>
    </row>
    <row r="4" spans="1:34" x14ac:dyDescent="0.3">
      <c r="B4">
        <v>38.6</v>
      </c>
      <c r="C4">
        <v>-25</v>
      </c>
      <c r="E4">
        <v>36.700000000000003</v>
      </c>
      <c r="F4">
        <v>-25</v>
      </c>
      <c r="H4">
        <v>42.6</v>
      </c>
      <c r="I4">
        <v>-25</v>
      </c>
      <c r="L4">
        <v>-250</v>
      </c>
      <c r="M4">
        <v>11.5</v>
      </c>
      <c r="N4">
        <v>0.08</v>
      </c>
      <c r="P4">
        <v>-250</v>
      </c>
      <c r="Q4">
        <v>45.2</v>
      </c>
      <c r="R4">
        <v>0.95</v>
      </c>
      <c r="T4">
        <v>-250</v>
      </c>
      <c r="U4">
        <v>-28.7</v>
      </c>
      <c r="V4">
        <v>-0.9</v>
      </c>
      <c r="Y4">
        <v>50</v>
      </c>
      <c r="Z4">
        <v>-0.54</v>
      </c>
      <c r="AB4">
        <v>130</v>
      </c>
      <c r="AC4">
        <f t="shared" ref="AC4:AC14" si="0">AB4+273</f>
        <v>403</v>
      </c>
      <c r="AD4">
        <v>0.51</v>
      </c>
      <c r="AF4">
        <v>130</v>
      </c>
      <c r="AG4">
        <f t="shared" ref="AG4:AG14" si="1">AF4+273</f>
        <v>403</v>
      </c>
      <c r="AH4">
        <v>0.51</v>
      </c>
    </row>
    <row r="5" spans="1:34" x14ac:dyDescent="0.3">
      <c r="B5">
        <v>34.799999999999997</v>
      </c>
      <c r="C5">
        <v>-20</v>
      </c>
      <c r="E5">
        <v>30.7</v>
      </c>
      <c r="F5">
        <v>-20</v>
      </c>
      <c r="H5">
        <v>37.700000000000003</v>
      </c>
      <c r="I5">
        <v>-20</v>
      </c>
      <c r="L5">
        <v>-200</v>
      </c>
      <c r="M5">
        <v>10.7</v>
      </c>
      <c r="N5">
        <v>0.08</v>
      </c>
      <c r="P5">
        <v>-200</v>
      </c>
      <c r="Q5">
        <v>39.1</v>
      </c>
      <c r="R5">
        <v>0.95</v>
      </c>
      <c r="T5">
        <v>-200</v>
      </c>
      <c r="U5">
        <v>-22.1</v>
      </c>
      <c r="V5">
        <v>-0.9</v>
      </c>
      <c r="Y5">
        <v>100</v>
      </c>
      <c r="Z5">
        <v>-0.54</v>
      </c>
      <c r="AB5">
        <v>120</v>
      </c>
      <c r="AC5">
        <f t="shared" si="0"/>
        <v>393</v>
      </c>
      <c r="AD5">
        <v>0.63</v>
      </c>
      <c r="AF5">
        <v>120</v>
      </c>
      <c r="AG5">
        <f t="shared" si="1"/>
        <v>393</v>
      </c>
      <c r="AH5">
        <v>0.63</v>
      </c>
    </row>
    <row r="6" spans="1:34" x14ac:dyDescent="0.3">
      <c r="B6">
        <v>28.2</v>
      </c>
      <c r="C6">
        <v>-15</v>
      </c>
      <c r="E6">
        <v>26.7</v>
      </c>
      <c r="F6">
        <v>-15</v>
      </c>
      <c r="H6">
        <v>30.9</v>
      </c>
      <c r="I6">
        <v>-15</v>
      </c>
      <c r="L6">
        <v>-150</v>
      </c>
      <c r="M6">
        <v>10</v>
      </c>
      <c r="N6">
        <v>0.08</v>
      </c>
      <c r="P6">
        <v>-150</v>
      </c>
      <c r="Q6">
        <v>31.5</v>
      </c>
      <c r="R6">
        <v>0.94</v>
      </c>
      <c r="T6">
        <v>-150</v>
      </c>
      <c r="U6">
        <v>-15.1</v>
      </c>
      <c r="V6">
        <v>-0.9</v>
      </c>
      <c r="Y6">
        <v>150</v>
      </c>
      <c r="Z6">
        <v>-0.54</v>
      </c>
      <c r="AB6">
        <v>110</v>
      </c>
      <c r="AC6">
        <f t="shared" si="0"/>
        <v>383</v>
      </c>
      <c r="AD6">
        <v>0.78</v>
      </c>
      <c r="AF6">
        <v>110</v>
      </c>
      <c r="AG6">
        <f t="shared" si="1"/>
        <v>383</v>
      </c>
      <c r="AH6">
        <v>0.78</v>
      </c>
    </row>
    <row r="7" spans="1:34" x14ac:dyDescent="0.3">
      <c r="B7">
        <v>21.5</v>
      </c>
      <c r="C7">
        <v>-10</v>
      </c>
      <c r="E7">
        <v>20.3</v>
      </c>
      <c r="F7">
        <v>-10</v>
      </c>
      <c r="H7">
        <v>23.7</v>
      </c>
      <c r="I7">
        <v>-10</v>
      </c>
      <c r="L7">
        <v>-100</v>
      </c>
      <c r="M7">
        <v>9.1999999999999993</v>
      </c>
      <c r="N7">
        <v>0.08</v>
      </c>
      <c r="P7">
        <v>-100</v>
      </c>
      <c r="Q7">
        <v>23.5</v>
      </c>
      <c r="R7">
        <v>0.94</v>
      </c>
      <c r="T7">
        <v>-100</v>
      </c>
      <c r="U7">
        <v>-6.6</v>
      </c>
      <c r="V7">
        <v>-0.9</v>
      </c>
      <c r="Y7">
        <v>200</v>
      </c>
      <c r="Z7">
        <v>-0.54</v>
      </c>
      <c r="AB7">
        <v>100</v>
      </c>
      <c r="AC7">
        <f t="shared" si="0"/>
        <v>373</v>
      </c>
      <c r="AD7">
        <v>0.94</v>
      </c>
      <c r="AF7">
        <v>100</v>
      </c>
      <c r="AG7">
        <f t="shared" si="1"/>
        <v>373</v>
      </c>
      <c r="AH7">
        <v>0.94</v>
      </c>
    </row>
    <row r="8" spans="1:34" x14ac:dyDescent="0.3">
      <c r="B8">
        <v>15.8</v>
      </c>
      <c r="C8">
        <v>-5</v>
      </c>
      <c r="E8">
        <v>13.6</v>
      </c>
      <c r="F8">
        <v>-5</v>
      </c>
      <c r="H8">
        <v>15.4</v>
      </c>
      <c r="I8">
        <v>-5</v>
      </c>
      <c r="L8">
        <v>-50</v>
      </c>
      <c r="M8">
        <v>8.5</v>
      </c>
      <c r="N8">
        <v>0.08</v>
      </c>
      <c r="P8">
        <v>-50</v>
      </c>
      <c r="Q8">
        <v>15.3</v>
      </c>
      <c r="R8">
        <v>0.94</v>
      </c>
      <c r="T8">
        <v>-50</v>
      </c>
      <c r="U8">
        <v>1.4</v>
      </c>
      <c r="V8">
        <v>-0.9</v>
      </c>
      <c r="Y8">
        <v>250</v>
      </c>
      <c r="Z8">
        <v>-0.54</v>
      </c>
      <c r="AB8">
        <v>90</v>
      </c>
      <c r="AC8">
        <f t="shared" si="0"/>
        <v>363</v>
      </c>
      <c r="AD8">
        <v>1.07</v>
      </c>
      <c r="AF8">
        <v>90</v>
      </c>
      <c r="AG8">
        <f t="shared" si="1"/>
        <v>363</v>
      </c>
      <c r="AH8">
        <v>1.07</v>
      </c>
    </row>
    <row r="9" spans="1:34" x14ac:dyDescent="0.3">
      <c r="B9">
        <v>10.1</v>
      </c>
      <c r="C9">
        <v>0</v>
      </c>
      <c r="E9">
        <v>7.6</v>
      </c>
      <c r="F9">
        <v>0</v>
      </c>
      <c r="H9">
        <v>10.9</v>
      </c>
      <c r="I9">
        <v>0</v>
      </c>
      <c r="L9">
        <v>0</v>
      </c>
      <c r="M9">
        <v>7.7</v>
      </c>
      <c r="N9">
        <v>0.08</v>
      </c>
      <c r="P9">
        <v>0</v>
      </c>
      <c r="Q9">
        <v>7.5</v>
      </c>
      <c r="R9">
        <v>0.94</v>
      </c>
      <c r="T9">
        <v>0</v>
      </c>
      <c r="U9">
        <v>8</v>
      </c>
      <c r="V9">
        <v>-0.9</v>
      </c>
      <c r="Y9">
        <v>300</v>
      </c>
      <c r="Z9">
        <v>-0.54</v>
      </c>
      <c r="AB9">
        <v>80</v>
      </c>
      <c r="AC9">
        <f t="shared" si="0"/>
        <v>353</v>
      </c>
      <c r="AD9">
        <v>1.17</v>
      </c>
      <c r="AF9">
        <v>80</v>
      </c>
      <c r="AG9">
        <f t="shared" si="1"/>
        <v>353</v>
      </c>
      <c r="AH9">
        <v>1.1379999999999999</v>
      </c>
    </row>
    <row r="10" spans="1:34" x14ac:dyDescent="0.3">
      <c r="B10">
        <v>3.9</v>
      </c>
      <c r="C10">
        <v>5</v>
      </c>
      <c r="E10">
        <v>2.4</v>
      </c>
      <c r="F10">
        <v>5</v>
      </c>
      <c r="H10">
        <v>3.2</v>
      </c>
      <c r="I10">
        <v>5</v>
      </c>
      <c r="L10">
        <v>50</v>
      </c>
      <c r="M10">
        <v>8.5</v>
      </c>
      <c r="N10">
        <v>0.08</v>
      </c>
      <c r="P10">
        <v>50</v>
      </c>
      <c r="Q10">
        <v>15.6</v>
      </c>
      <c r="R10">
        <v>0.94</v>
      </c>
      <c r="T10">
        <v>50</v>
      </c>
      <c r="U10">
        <v>1.3</v>
      </c>
      <c r="V10">
        <v>-0.9</v>
      </c>
      <c r="AB10">
        <v>70</v>
      </c>
      <c r="AC10">
        <f t="shared" si="0"/>
        <v>343</v>
      </c>
      <c r="AD10">
        <v>1.21</v>
      </c>
      <c r="AF10">
        <v>70</v>
      </c>
      <c r="AG10">
        <f t="shared" si="1"/>
        <v>343</v>
      </c>
      <c r="AH10">
        <v>1.1599999999999999</v>
      </c>
    </row>
    <row r="11" spans="1:34" x14ac:dyDescent="0.3">
      <c r="B11">
        <v>2.7</v>
      </c>
      <c r="C11">
        <v>10</v>
      </c>
      <c r="E11">
        <v>3.9</v>
      </c>
      <c r="F11">
        <v>10</v>
      </c>
      <c r="H11">
        <v>3.9</v>
      </c>
      <c r="I11">
        <v>10</v>
      </c>
      <c r="L11">
        <v>100</v>
      </c>
      <c r="M11">
        <v>9.1999999999999993</v>
      </c>
      <c r="N11">
        <v>0.09</v>
      </c>
      <c r="P11">
        <v>100</v>
      </c>
      <c r="Q11">
        <v>22.7</v>
      </c>
      <c r="R11">
        <v>0.94</v>
      </c>
      <c r="T11">
        <v>100</v>
      </c>
      <c r="U11">
        <v>-7.2</v>
      </c>
      <c r="V11">
        <v>-0.9</v>
      </c>
      <c r="AB11">
        <v>60</v>
      </c>
      <c r="AC11">
        <f t="shared" si="0"/>
        <v>333</v>
      </c>
      <c r="AD11">
        <v>1.21</v>
      </c>
      <c r="AF11">
        <v>60</v>
      </c>
      <c r="AG11">
        <f t="shared" si="1"/>
        <v>333</v>
      </c>
      <c r="AH11">
        <v>1.1499999999999999</v>
      </c>
    </row>
    <row r="12" spans="1:34" x14ac:dyDescent="0.3">
      <c r="B12">
        <v>9.3000000000000007</v>
      </c>
      <c r="C12">
        <v>15</v>
      </c>
      <c r="E12">
        <v>7.6</v>
      </c>
      <c r="F12">
        <v>15</v>
      </c>
      <c r="H12">
        <v>13</v>
      </c>
      <c r="I12">
        <v>15</v>
      </c>
      <c r="L12">
        <v>150</v>
      </c>
      <c r="M12">
        <v>10.1</v>
      </c>
      <c r="N12">
        <v>0.09</v>
      </c>
      <c r="P12">
        <v>150</v>
      </c>
      <c r="Q12">
        <v>30.6</v>
      </c>
      <c r="R12">
        <v>0.94</v>
      </c>
      <c r="T12">
        <v>150</v>
      </c>
      <c r="U12">
        <v>-13.7</v>
      </c>
      <c r="V12">
        <v>-0.9</v>
      </c>
      <c r="AB12">
        <v>50</v>
      </c>
      <c r="AC12">
        <f t="shared" si="0"/>
        <v>323</v>
      </c>
      <c r="AD12">
        <v>1.17</v>
      </c>
      <c r="AF12">
        <v>50</v>
      </c>
      <c r="AG12">
        <f t="shared" si="1"/>
        <v>323</v>
      </c>
      <c r="AH12">
        <v>1.1399999999999999</v>
      </c>
    </row>
    <row r="13" spans="1:34" x14ac:dyDescent="0.3">
      <c r="B13">
        <v>13.3</v>
      </c>
      <c r="C13">
        <v>20</v>
      </c>
      <c r="E13">
        <v>13.9</v>
      </c>
      <c r="F13">
        <v>20</v>
      </c>
      <c r="H13">
        <v>17.5</v>
      </c>
      <c r="I13">
        <v>20</v>
      </c>
      <c r="L13">
        <v>200</v>
      </c>
      <c r="M13">
        <v>10.8</v>
      </c>
      <c r="N13">
        <v>0.09</v>
      </c>
      <c r="P13">
        <v>200</v>
      </c>
      <c r="Q13">
        <v>38</v>
      </c>
      <c r="R13">
        <v>0.94</v>
      </c>
      <c r="T13">
        <v>200</v>
      </c>
      <c r="U13">
        <v>-21.6</v>
      </c>
      <c r="V13">
        <v>-0.9</v>
      </c>
      <c r="AB13">
        <v>40</v>
      </c>
      <c r="AC13">
        <f t="shared" si="0"/>
        <v>313</v>
      </c>
      <c r="AD13">
        <v>1.1299999999999999</v>
      </c>
      <c r="AF13">
        <v>40</v>
      </c>
      <c r="AG13">
        <f t="shared" si="1"/>
        <v>313</v>
      </c>
      <c r="AH13">
        <v>1.1299999999999999</v>
      </c>
    </row>
    <row r="14" spans="1:34" x14ac:dyDescent="0.3">
      <c r="B14">
        <v>21.1</v>
      </c>
      <c r="C14">
        <v>25</v>
      </c>
      <c r="E14">
        <v>18.5</v>
      </c>
      <c r="F14">
        <v>25</v>
      </c>
      <c r="H14">
        <v>25.7</v>
      </c>
      <c r="I14">
        <v>25</v>
      </c>
      <c r="L14">
        <v>250</v>
      </c>
      <c r="M14">
        <v>11.6</v>
      </c>
      <c r="N14">
        <v>0.09</v>
      </c>
      <c r="P14">
        <v>250</v>
      </c>
      <c r="Q14">
        <v>45.4</v>
      </c>
      <c r="R14">
        <v>0.95</v>
      </c>
      <c r="T14">
        <v>250</v>
      </c>
      <c r="U14">
        <v>-28</v>
      </c>
      <c r="V14">
        <v>-0.9</v>
      </c>
      <c r="AB14">
        <v>30</v>
      </c>
      <c r="AC14">
        <f t="shared" si="0"/>
        <v>303</v>
      </c>
      <c r="AD14">
        <v>1.08</v>
      </c>
      <c r="AF14">
        <v>30</v>
      </c>
      <c r="AG14">
        <f t="shared" si="1"/>
        <v>303</v>
      </c>
      <c r="AH14">
        <v>1.1200000000000001</v>
      </c>
    </row>
    <row r="15" spans="1:34" x14ac:dyDescent="0.3">
      <c r="B15">
        <v>27.9</v>
      </c>
      <c r="C15">
        <v>30</v>
      </c>
      <c r="E15">
        <v>23.8</v>
      </c>
      <c r="F15">
        <v>30</v>
      </c>
      <c r="H15">
        <v>30.5</v>
      </c>
      <c r="I15">
        <v>30</v>
      </c>
      <c r="L15">
        <v>300</v>
      </c>
      <c r="M15">
        <v>12.4</v>
      </c>
      <c r="N15">
        <v>0.09</v>
      </c>
      <c r="P15">
        <v>300</v>
      </c>
      <c r="Q15">
        <v>53.4</v>
      </c>
      <c r="R15">
        <v>0.95</v>
      </c>
      <c r="T15">
        <v>300</v>
      </c>
      <c r="U15">
        <v>-36.4</v>
      </c>
      <c r="V15">
        <v>-0.9</v>
      </c>
    </row>
    <row r="17" spans="1:23" x14ac:dyDescent="0.3">
      <c r="A17" t="s">
        <v>15</v>
      </c>
      <c r="B17" t="s">
        <v>16</v>
      </c>
      <c r="E17" t="s">
        <v>17</v>
      </c>
      <c r="F17" t="s">
        <v>18</v>
      </c>
    </row>
    <row r="18" spans="1:23" x14ac:dyDescent="0.3">
      <c r="L18" t="s">
        <v>19</v>
      </c>
      <c r="P18" t="s">
        <v>20</v>
      </c>
      <c r="V18" t="s">
        <v>36</v>
      </c>
      <c r="W18" t="s">
        <v>37</v>
      </c>
    </row>
    <row r="19" spans="1:23" x14ac:dyDescent="0.3">
      <c r="B19" t="s">
        <v>10</v>
      </c>
      <c r="C19" t="s">
        <v>11</v>
      </c>
      <c r="E19" t="s">
        <v>10</v>
      </c>
      <c r="F19" t="s">
        <v>11</v>
      </c>
      <c r="L19" t="s">
        <v>12</v>
      </c>
      <c r="M19" t="s">
        <v>10</v>
      </c>
      <c r="N19" t="s">
        <v>14</v>
      </c>
      <c r="P19" t="s">
        <v>12</v>
      </c>
      <c r="Q19" t="s">
        <v>10</v>
      </c>
      <c r="R19" t="s">
        <v>14</v>
      </c>
      <c r="T19">
        <v>0</v>
      </c>
      <c r="U19">
        <v>940</v>
      </c>
      <c r="V19">
        <f>U19/25</f>
        <v>37.6</v>
      </c>
      <c r="W19">
        <f>(V19-15)/15</f>
        <v>1.5066666666666668</v>
      </c>
    </row>
    <row r="20" spans="1:23" x14ac:dyDescent="0.3">
      <c r="B20">
        <v>40.700000000000003</v>
      </c>
      <c r="C20">
        <v>-30</v>
      </c>
      <c r="E20">
        <v>47.6</v>
      </c>
      <c r="F20">
        <v>-30</v>
      </c>
      <c r="H20" t="s">
        <v>29</v>
      </c>
      <c r="L20">
        <v>-300</v>
      </c>
      <c r="M20">
        <v>-18.5</v>
      </c>
      <c r="N20">
        <v>-0.54</v>
      </c>
      <c r="P20">
        <v>-300</v>
      </c>
      <c r="Q20">
        <v>37.6</v>
      </c>
      <c r="R20">
        <v>0.63</v>
      </c>
      <c r="T20">
        <v>50</v>
      </c>
      <c r="U20">
        <v>940</v>
      </c>
      <c r="V20">
        <f t="shared" ref="V20:V25" si="2">U20/25</f>
        <v>37.6</v>
      </c>
      <c r="W20">
        <f>(V20-V19)/V19</f>
        <v>0</v>
      </c>
    </row>
    <row r="21" spans="1:23" x14ac:dyDescent="0.3">
      <c r="B21">
        <v>36.299999999999997</v>
      </c>
      <c r="C21">
        <v>-25</v>
      </c>
      <c r="E21">
        <v>42</v>
      </c>
      <c r="F21">
        <v>-25</v>
      </c>
      <c r="L21">
        <v>-250</v>
      </c>
      <c r="M21">
        <v>-14.1</v>
      </c>
      <c r="N21">
        <v>-0.54</v>
      </c>
      <c r="P21">
        <v>-250</v>
      </c>
      <c r="Q21">
        <v>33.299999999999997</v>
      </c>
      <c r="R21">
        <v>0.63</v>
      </c>
      <c r="T21">
        <v>100</v>
      </c>
      <c r="U21">
        <v>940</v>
      </c>
      <c r="V21">
        <f t="shared" si="2"/>
        <v>37.6</v>
      </c>
      <c r="W21">
        <f>(V21-V19)/V19</f>
        <v>0</v>
      </c>
    </row>
    <row r="22" spans="1:23" x14ac:dyDescent="0.3">
      <c r="B22">
        <v>29.3</v>
      </c>
      <c r="C22">
        <v>-20</v>
      </c>
      <c r="E22">
        <v>35.1</v>
      </c>
      <c r="F22">
        <v>-20</v>
      </c>
      <c r="L22">
        <v>-200</v>
      </c>
      <c r="M22">
        <v>-10.3</v>
      </c>
      <c r="N22">
        <v>-0.54</v>
      </c>
      <c r="P22">
        <v>-200</v>
      </c>
      <c r="Q22">
        <v>28.4</v>
      </c>
      <c r="R22">
        <v>0.63</v>
      </c>
      <c r="T22">
        <v>150</v>
      </c>
      <c r="U22">
        <v>940</v>
      </c>
      <c r="V22">
        <f t="shared" si="2"/>
        <v>37.6</v>
      </c>
      <c r="W22">
        <f>(V22-V19)/V19</f>
        <v>0</v>
      </c>
    </row>
    <row r="23" spans="1:23" x14ac:dyDescent="0.3">
      <c r="B23">
        <v>24.3</v>
      </c>
      <c r="C23">
        <v>-15</v>
      </c>
      <c r="E23">
        <v>28.1</v>
      </c>
      <c r="F23">
        <v>-15</v>
      </c>
      <c r="L23">
        <v>-150</v>
      </c>
      <c r="M23">
        <v>-6.1</v>
      </c>
      <c r="N23">
        <v>-0.54</v>
      </c>
      <c r="P23">
        <v>-150</v>
      </c>
      <c r="Q23">
        <v>23.4</v>
      </c>
      <c r="R23">
        <v>0.62</v>
      </c>
      <c r="T23">
        <v>200</v>
      </c>
      <c r="U23">
        <v>940</v>
      </c>
      <c r="V23">
        <f t="shared" si="2"/>
        <v>37.6</v>
      </c>
      <c r="W23">
        <f>(V23-V19)/V19</f>
        <v>0</v>
      </c>
    </row>
    <row r="24" spans="1:23" x14ac:dyDescent="0.3">
      <c r="B24">
        <v>19.399999999999999</v>
      </c>
      <c r="C24">
        <v>-10</v>
      </c>
      <c r="E24">
        <v>21.8</v>
      </c>
      <c r="F24">
        <v>-10</v>
      </c>
      <c r="L24">
        <v>-100</v>
      </c>
      <c r="M24">
        <v>-0.6</v>
      </c>
      <c r="N24">
        <v>-0.54</v>
      </c>
      <c r="P24">
        <v>-100</v>
      </c>
      <c r="Q24">
        <v>17.8</v>
      </c>
      <c r="R24">
        <v>0.62</v>
      </c>
      <c r="T24">
        <v>250</v>
      </c>
      <c r="U24">
        <v>950</v>
      </c>
      <c r="V24">
        <f t="shared" si="2"/>
        <v>38</v>
      </c>
      <c r="W24">
        <f>(V24-V19)/V19</f>
        <v>1.0638297872340387E-2</v>
      </c>
    </row>
    <row r="25" spans="1:23" x14ac:dyDescent="0.3">
      <c r="B25">
        <v>13.9</v>
      </c>
      <c r="C25">
        <v>-5</v>
      </c>
      <c r="E25">
        <v>16.399999999999999</v>
      </c>
      <c r="F25">
        <v>-5</v>
      </c>
      <c r="L25">
        <v>-50</v>
      </c>
      <c r="M25">
        <v>3.6</v>
      </c>
      <c r="N25">
        <v>-0.54</v>
      </c>
      <c r="P25">
        <v>-50</v>
      </c>
      <c r="Q25">
        <v>13</v>
      </c>
      <c r="R25">
        <v>0.62</v>
      </c>
      <c r="T25">
        <v>300</v>
      </c>
      <c r="U25">
        <v>950</v>
      </c>
      <c r="V25">
        <f t="shared" si="2"/>
        <v>38</v>
      </c>
      <c r="W25">
        <f>(V25-V19)/V19</f>
        <v>1.0638297872340387E-2</v>
      </c>
    </row>
    <row r="26" spans="1:23" x14ac:dyDescent="0.3">
      <c r="B26">
        <v>7.5</v>
      </c>
      <c r="C26">
        <v>0</v>
      </c>
      <c r="E26">
        <v>10.4</v>
      </c>
      <c r="F26">
        <v>0</v>
      </c>
      <c r="L26">
        <v>0</v>
      </c>
      <c r="M26">
        <v>7.9</v>
      </c>
      <c r="N26">
        <v>-0.54</v>
      </c>
      <c r="P26">
        <v>0</v>
      </c>
      <c r="Q26">
        <v>7.6</v>
      </c>
      <c r="R26">
        <v>0.62</v>
      </c>
    </row>
    <row r="27" spans="1:23" x14ac:dyDescent="0.3">
      <c r="B27">
        <v>2.8</v>
      </c>
      <c r="C27">
        <v>5</v>
      </c>
      <c r="E27">
        <v>1.1000000000000001</v>
      </c>
      <c r="F27">
        <v>5</v>
      </c>
      <c r="L27">
        <v>50</v>
      </c>
      <c r="M27">
        <v>3.2</v>
      </c>
      <c r="N27">
        <v>-0.54</v>
      </c>
      <c r="P27">
        <v>50</v>
      </c>
      <c r="Q27">
        <v>12.9</v>
      </c>
      <c r="R27">
        <v>0.62</v>
      </c>
    </row>
    <row r="28" spans="1:23" x14ac:dyDescent="0.3">
      <c r="B28">
        <v>1.8</v>
      </c>
      <c r="C28">
        <v>10</v>
      </c>
      <c r="E28">
        <v>3.2</v>
      </c>
      <c r="F28">
        <v>10</v>
      </c>
      <c r="L28">
        <v>100</v>
      </c>
      <c r="M28">
        <v>-0.5</v>
      </c>
      <c r="N28">
        <v>-0.54</v>
      </c>
      <c r="P28">
        <v>100</v>
      </c>
      <c r="Q28">
        <v>17.5</v>
      </c>
      <c r="R28">
        <v>0.62</v>
      </c>
    </row>
    <row r="29" spans="1:23" x14ac:dyDescent="0.3">
      <c r="B29">
        <v>8.1</v>
      </c>
      <c r="C29">
        <v>15</v>
      </c>
      <c r="E29">
        <v>11.3</v>
      </c>
      <c r="F29">
        <v>15</v>
      </c>
      <c r="L29">
        <v>150</v>
      </c>
      <c r="M29">
        <v>-5.3</v>
      </c>
      <c r="N29">
        <v>-0.54</v>
      </c>
      <c r="P29">
        <v>150</v>
      </c>
      <c r="Q29">
        <v>23.5</v>
      </c>
      <c r="R29">
        <v>0.62</v>
      </c>
    </row>
    <row r="30" spans="1:23" x14ac:dyDescent="0.3">
      <c r="B30">
        <v>11.5</v>
      </c>
      <c r="C30">
        <v>20</v>
      </c>
      <c r="E30">
        <v>14.2</v>
      </c>
      <c r="F30">
        <v>20</v>
      </c>
      <c r="L30">
        <v>200</v>
      </c>
      <c r="M30">
        <v>-9.8000000000000007</v>
      </c>
      <c r="N30">
        <v>-0.54</v>
      </c>
      <c r="P30">
        <v>200</v>
      </c>
      <c r="Q30">
        <v>28.3</v>
      </c>
      <c r="R30">
        <v>0.62</v>
      </c>
    </row>
    <row r="31" spans="1:23" x14ac:dyDescent="0.3">
      <c r="B31">
        <v>17.7</v>
      </c>
      <c r="C31">
        <v>25</v>
      </c>
      <c r="E31">
        <v>22.7</v>
      </c>
      <c r="F31">
        <v>25</v>
      </c>
      <c r="L31">
        <v>250</v>
      </c>
      <c r="M31">
        <v>-13.8</v>
      </c>
      <c r="N31">
        <v>-0.54</v>
      </c>
      <c r="P31">
        <v>250</v>
      </c>
      <c r="Q31">
        <v>32.799999999999997</v>
      </c>
      <c r="R31">
        <v>0.63</v>
      </c>
    </row>
    <row r="32" spans="1:23" x14ac:dyDescent="0.3">
      <c r="B32">
        <v>21.9</v>
      </c>
      <c r="C32">
        <v>30</v>
      </c>
      <c r="E32">
        <v>30.5</v>
      </c>
      <c r="F32">
        <v>30</v>
      </c>
      <c r="L32">
        <v>300</v>
      </c>
      <c r="M32">
        <v>-18.3</v>
      </c>
      <c r="N32">
        <v>-0.54</v>
      </c>
      <c r="P32">
        <v>300</v>
      </c>
      <c r="Q32">
        <v>38.200000000000003</v>
      </c>
      <c r="R32">
        <v>0.63</v>
      </c>
    </row>
    <row r="40" spans="8:21" x14ac:dyDescent="0.3">
      <c r="H40" t="s">
        <v>30</v>
      </c>
      <c r="I40" t="s">
        <v>31</v>
      </c>
      <c r="J40" t="s">
        <v>32</v>
      </c>
      <c r="R40" t="s">
        <v>33</v>
      </c>
      <c r="S40" t="s">
        <v>31</v>
      </c>
      <c r="T40" t="s">
        <v>32</v>
      </c>
    </row>
    <row r="41" spans="8:21" x14ac:dyDescent="0.3">
      <c r="H41">
        <v>200</v>
      </c>
      <c r="I41">
        <v>-0.42409999999999998</v>
      </c>
      <c r="J41">
        <f>(I41*0.001)/H41</f>
        <v>-2.1204999999999999E-6</v>
      </c>
      <c r="R41">
        <v>0</v>
      </c>
      <c r="S41">
        <v>2.9999999999999997E-4</v>
      </c>
      <c r="T41">
        <f>(S41*0.001)/0.0001</f>
        <v>2.9999999999999996E-3</v>
      </c>
      <c r="U41">
        <v>1E-4</v>
      </c>
    </row>
    <row r="42" spans="8:21" x14ac:dyDescent="0.3">
      <c r="H42">
        <v>170</v>
      </c>
      <c r="I42">
        <v>-0.40870000000000001</v>
      </c>
      <c r="J42">
        <f>(I42*0.001)/H42</f>
        <v>-2.4041176470588236E-6</v>
      </c>
      <c r="R42">
        <v>-25</v>
      </c>
      <c r="S42">
        <v>-2.0000000000000001E-4</v>
      </c>
      <c r="T42">
        <f>(S42*0.001)/R42</f>
        <v>8.0000000000000005E-9</v>
      </c>
    </row>
    <row r="43" spans="8:21" x14ac:dyDescent="0.3">
      <c r="H43">
        <v>185</v>
      </c>
      <c r="I43">
        <v>-0.4118</v>
      </c>
      <c r="J43">
        <f>(I43*0.001)/H43</f>
        <v>-2.2259459459459463E-6</v>
      </c>
      <c r="R43">
        <v>25</v>
      </c>
      <c r="S43">
        <v>8.9999999999999998E-4</v>
      </c>
      <c r="T43">
        <f>(S43*0.001)/R43</f>
        <v>3.5999999999999998E-8</v>
      </c>
    </row>
    <row r="44" spans="8:21" x14ac:dyDescent="0.3">
      <c r="H44">
        <v>215</v>
      </c>
      <c r="I44">
        <v>-0.42370000000000002</v>
      </c>
      <c r="J44">
        <f>(I44*0.001)/H44</f>
        <v>-1.9706976744186048E-6</v>
      </c>
      <c r="R44">
        <v>-15</v>
      </c>
      <c r="S44" s="1">
        <v>3.0000000000000001E-5</v>
      </c>
      <c r="T44" s="1">
        <f>(S44*0.001)/R44</f>
        <v>-2.0000000000000001E-9</v>
      </c>
    </row>
    <row r="45" spans="8:21" x14ac:dyDescent="0.3">
      <c r="H45">
        <v>230</v>
      </c>
      <c r="I45">
        <v>-0.42620000000000002</v>
      </c>
      <c r="J45">
        <f>(I45*0.001)/H45</f>
        <v>-1.8530434782608697E-6</v>
      </c>
      <c r="R45">
        <v>15</v>
      </c>
      <c r="S45">
        <v>8.0000000000000004E-4</v>
      </c>
      <c r="T45">
        <f>(S45*0.001)/R45</f>
        <v>5.3333333333333341E-8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1FD4-5AA7-4BCF-BFA0-AB929F1A6EFA}">
  <dimension ref="A1:AK16"/>
  <sheetViews>
    <sheetView tabSelected="1" topLeftCell="AA1" zoomScaleNormal="100" workbookViewId="0">
      <selection activeCell="AE13" sqref="AE13"/>
    </sheetView>
  </sheetViews>
  <sheetFormatPr baseColWidth="10" defaultColWidth="13" defaultRowHeight="14.4" x14ac:dyDescent="0.3"/>
  <sheetData>
    <row r="1" spans="1:37" x14ac:dyDescent="0.3">
      <c r="A1" s="2" t="s">
        <v>5</v>
      </c>
      <c r="B1" s="2" t="s">
        <v>6</v>
      </c>
      <c r="C1" s="2" t="s">
        <v>17</v>
      </c>
      <c r="D1" s="2" t="s">
        <v>18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15</v>
      </c>
      <c r="J1" s="2" t="s">
        <v>16</v>
      </c>
      <c r="L1" s="2" t="s">
        <v>8</v>
      </c>
      <c r="M1" s="2"/>
      <c r="N1" s="2" t="s">
        <v>20</v>
      </c>
      <c r="O1" s="2"/>
      <c r="P1" s="2" t="s">
        <v>7</v>
      </c>
      <c r="Q1" s="2"/>
      <c r="R1" s="2" t="s">
        <v>19</v>
      </c>
      <c r="S1" s="2"/>
      <c r="T1" s="2" t="s">
        <v>9</v>
      </c>
      <c r="U1" s="2"/>
      <c r="W1" s="2" t="s">
        <v>22</v>
      </c>
      <c r="X1" s="2" t="s">
        <v>19</v>
      </c>
      <c r="Z1" s="3" t="s">
        <v>23</v>
      </c>
      <c r="AA1" s="3" t="s">
        <v>24</v>
      </c>
      <c r="AB1" s="3"/>
      <c r="AD1" s="3" t="s">
        <v>23</v>
      </c>
      <c r="AE1" s="3" t="s">
        <v>25</v>
      </c>
      <c r="AF1" s="3"/>
      <c r="AH1" s="2" t="s">
        <v>22</v>
      </c>
      <c r="AI1" s="2" t="s">
        <v>9</v>
      </c>
    </row>
    <row r="2" spans="1:37" x14ac:dyDescent="0.3">
      <c r="A2" s="2" t="s">
        <v>11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10</v>
      </c>
      <c r="L2" s="2" t="s">
        <v>12</v>
      </c>
      <c r="M2" s="2" t="s">
        <v>10</v>
      </c>
      <c r="N2" s="2" t="s">
        <v>12</v>
      </c>
      <c r="O2" s="2" t="s">
        <v>10</v>
      </c>
      <c r="P2" s="2" t="s">
        <v>12</v>
      </c>
      <c r="Q2" s="2" t="s">
        <v>10</v>
      </c>
      <c r="R2" s="2" t="s">
        <v>12</v>
      </c>
      <c r="S2" s="2" t="s">
        <v>10</v>
      </c>
      <c r="T2" s="2" t="s">
        <v>12</v>
      </c>
      <c r="U2" s="2" t="s">
        <v>10</v>
      </c>
      <c r="W2" s="2" t="s">
        <v>12</v>
      </c>
      <c r="X2" s="2" t="s">
        <v>13</v>
      </c>
      <c r="Z2" s="3" t="s">
        <v>26</v>
      </c>
      <c r="AA2" s="3" t="s">
        <v>27</v>
      </c>
      <c r="AB2" s="3" t="s">
        <v>28</v>
      </c>
      <c r="AD2" s="3" t="s">
        <v>26</v>
      </c>
      <c r="AE2" s="3" t="s">
        <v>27</v>
      </c>
      <c r="AF2" s="3" t="s">
        <v>10</v>
      </c>
      <c r="AH2" s="2" t="s">
        <v>12</v>
      </c>
      <c r="AI2" s="2" t="s">
        <v>13</v>
      </c>
      <c r="AJ2" t="s">
        <v>36</v>
      </c>
      <c r="AK2" t="s">
        <v>37</v>
      </c>
    </row>
    <row r="3" spans="1:37" x14ac:dyDescent="0.3">
      <c r="A3" s="2">
        <v>-30</v>
      </c>
      <c r="B3" s="2">
        <v>-13.2</v>
      </c>
      <c r="C3" s="2">
        <v>-30</v>
      </c>
      <c r="D3" s="2">
        <v>-12.9</v>
      </c>
      <c r="E3" s="2">
        <v>-30</v>
      </c>
      <c r="F3" s="2">
        <v>-11</v>
      </c>
      <c r="G3" s="2">
        <v>-30</v>
      </c>
      <c r="H3" s="2">
        <v>-10.6</v>
      </c>
      <c r="I3" s="2">
        <v>-30</v>
      </c>
      <c r="J3" s="2">
        <v>-9.5</v>
      </c>
      <c r="L3" s="2">
        <v>-300</v>
      </c>
      <c r="M3" s="2">
        <v>15.1</v>
      </c>
      <c r="N3" s="2">
        <v>-300</v>
      </c>
      <c r="O3" s="2">
        <v>8.1999999999999993</v>
      </c>
      <c r="P3" s="2">
        <v>-300</v>
      </c>
      <c r="Q3" s="2">
        <v>-3.3</v>
      </c>
      <c r="R3" s="2">
        <v>-300</v>
      </c>
      <c r="S3" s="2">
        <v>-13.4</v>
      </c>
      <c r="T3" s="2">
        <v>-300</v>
      </c>
      <c r="U3" s="2">
        <v>-20.2</v>
      </c>
      <c r="W3" s="2">
        <v>0</v>
      </c>
      <c r="X3" s="2">
        <v>-471</v>
      </c>
      <c r="Z3" s="3">
        <v>140</v>
      </c>
      <c r="AA3" s="3">
        <f t="shared" ref="AA3:AA14" si="0">Z3+273</f>
        <v>413</v>
      </c>
      <c r="AB3" s="3">
        <v>0.46800000000000003</v>
      </c>
      <c r="AD3" s="3">
        <v>140</v>
      </c>
      <c r="AE3" s="3">
        <f t="shared" ref="AE3:AE14" si="1">AD3+273</f>
        <v>413</v>
      </c>
      <c r="AF3" s="3">
        <v>23</v>
      </c>
      <c r="AH3" s="2">
        <v>0</v>
      </c>
      <c r="AI3" s="2">
        <v>805.00000000000011</v>
      </c>
      <c r="AJ3">
        <f>AI3/25</f>
        <v>32.200000000000003</v>
      </c>
      <c r="AK3">
        <f>(AJ3-15)/15</f>
        <v>1.1466666666666669</v>
      </c>
    </row>
    <row r="4" spans="1:37" x14ac:dyDescent="0.3">
      <c r="A4" s="2">
        <v>-25</v>
      </c>
      <c r="B4" s="2">
        <v>-10.9</v>
      </c>
      <c r="C4" s="2">
        <v>-25</v>
      </c>
      <c r="D4" s="2">
        <v>-9.9</v>
      </c>
      <c r="E4" s="2">
        <v>-25</v>
      </c>
      <c r="F4" s="2">
        <v>-8.6</v>
      </c>
      <c r="G4" s="2">
        <v>-25</v>
      </c>
      <c r="H4" s="2">
        <v>-8.3000000000000007</v>
      </c>
      <c r="I4" s="2">
        <v>-25</v>
      </c>
      <c r="J4" s="2">
        <v>-7.3</v>
      </c>
      <c r="L4" s="2">
        <v>-250</v>
      </c>
      <c r="M4" s="2">
        <v>12.6</v>
      </c>
      <c r="N4" s="2">
        <v>-250</v>
      </c>
      <c r="O4" s="2">
        <v>6.4</v>
      </c>
      <c r="P4" s="2">
        <v>-250</v>
      </c>
      <c r="Q4" s="2">
        <v>-3.3</v>
      </c>
      <c r="R4" s="2">
        <v>-250</v>
      </c>
      <c r="S4" s="2">
        <v>-11.6</v>
      </c>
      <c r="T4" s="2">
        <v>-250</v>
      </c>
      <c r="U4" s="2">
        <v>-17.8</v>
      </c>
      <c r="W4" s="2">
        <v>50</v>
      </c>
      <c r="X4" s="2">
        <v>-471</v>
      </c>
      <c r="Z4" s="3">
        <v>130</v>
      </c>
      <c r="AA4" s="3">
        <f t="shared" si="0"/>
        <v>403</v>
      </c>
      <c r="AB4" s="3">
        <v>0.621</v>
      </c>
      <c r="AD4" s="3">
        <v>130</v>
      </c>
      <c r="AE4" s="3">
        <f t="shared" si="1"/>
        <v>403</v>
      </c>
      <c r="AF4" s="3">
        <v>30</v>
      </c>
      <c r="AH4" s="2">
        <v>50</v>
      </c>
      <c r="AI4" s="2">
        <v>805.00000000000011</v>
      </c>
      <c r="AJ4">
        <f t="shared" ref="AJ4:AJ9" si="2">AI4/25</f>
        <v>32.200000000000003</v>
      </c>
      <c r="AK4">
        <f>(AJ4-AJ3)/AJ3</f>
        <v>0</v>
      </c>
    </row>
    <row r="5" spans="1:37" x14ac:dyDescent="0.3">
      <c r="A5" s="2">
        <v>-20</v>
      </c>
      <c r="B5" s="2">
        <v>-7.7</v>
      </c>
      <c r="C5" s="2">
        <v>-20</v>
      </c>
      <c r="D5" s="2">
        <v>-7.8</v>
      </c>
      <c r="E5" s="2">
        <v>-20</v>
      </c>
      <c r="F5" s="2">
        <v>-6.6</v>
      </c>
      <c r="G5" s="2">
        <v>-20</v>
      </c>
      <c r="H5" s="2">
        <v>-6.2</v>
      </c>
      <c r="I5" s="2">
        <v>-20</v>
      </c>
      <c r="J5" s="2">
        <v>-5.5</v>
      </c>
      <c r="L5" s="2">
        <v>-200</v>
      </c>
      <c r="M5" s="2">
        <v>9.6999999999999993</v>
      </c>
      <c r="N5" s="2">
        <v>-200</v>
      </c>
      <c r="O5" s="2">
        <v>4.5</v>
      </c>
      <c r="P5" s="2">
        <v>-200</v>
      </c>
      <c r="Q5" s="2">
        <v>-3.4</v>
      </c>
      <c r="R5" s="2">
        <v>-200</v>
      </c>
      <c r="S5" s="2">
        <v>-10.3</v>
      </c>
      <c r="T5" s="2">
        <v>-200</v>
      </c>
      <c r="U5" s="2">
        <v>-15.1</v>
      </c>
      <c r="W5" s="2">
        <v>100</v>
      </c>
      <c r="X5" s="2">
        <v>-471</v>
      </c>
      <c r="Z5" s="3">
        <v>120</v>
      </c>
      <c r="AA5" s="3">
        <f t="shared" si="0"/>
        <v>393</v>
      </c>
      <c r="AB5" s="3">
        <v>0.80600000000000005</v>
      </c>
      <c r="AD5" s="3">
        <v>120</v>
      </c>
      <c r="AE5" s="3">
        <f t="shared" si="1"/>
        <v>393</v>
      </c>
      <c r="AF5" s="3">
        <v>49</v>
      </c>
      <c r="AH5" s="2">
        <v>100</v>
      </c>
      <c r="AI5" s="2">
        <v>805.00000000000011</v>
      </c>
      <c r="AJ5">
        <f t="shared" si="2"/>
        <v>32.200000000000003</v>
      </c>
      <c r="AK5">
        <f>(AJ5-AJ3)/AJ3</f>
        <v>0</v>
      </c>
    </row>
    <row r="6" spans="1:37" x14ac:dyDescent="0.3">
      <c r="A6" s="2">
        <v>-15</v>
      </c>
      <c r="B6" s="2">
        <v>-4.9000000000000004</v>
      </c>
      <c r="C6" s="2">
        <v>-15</v>
      </c>
      <c r="D6" s="2">
        <v>-5.2</v>
      </c>
      <c r="E6" s="2">
        <v>-15</v>
      </c>
      <c r="F6" s="2">
        <v>-4</v>
      </c>
      <c r="G6" s="2">
        <v>-15</v>
      </c>
      <c r="H6" s="2">
        <v>-3.3</v>
      </c>
      <c r="I6" s="2">
        <v>-15</v>
      </c>
      <c r="J6" s="2">
        <v>-3.4</v>
      </c>
      <c r="L6" s="2">
        <v>-150</v>
      </c>
      <c r="M6" s="2">
        <v>6.7</v>
      </c>
      <c r="N6" s="2">
        <v>-150</v>
      </c>
      <c r="O6" s="2">
        <v>3</v>
      </c>
      <c r="P6" s="2">
        <v>-150</v>
      </c>
      <c r="Q6" s="2">
        <v>-3.4</v>
      </c>
      <c r="R6" s="2">
        <v>-150</v>
      </c>
      <c r="S6" s="2">
        <v>-9</v>
      </c>
      <c r="T6" s="2">
        <v>-150</v>
      </c>
      <c r="U6" s="2">
        <v>-13</v>
      </c>
      <c r="W6" s="2">
        <v>150</v>
      </c>
      <c r="X6" s="2">
        <v>-471</v>
      </c>
      <c r="Z6" s="3">
        <v>110</v>
      </c>
      <c r="AA6" s="3">
        <f t="shared" si="0"/>
        <v>383</v>
      </c>
      <c r="AB6" s="3">
        <v>1.018</v>
      </c>
      <c r="AD6" s="3">
        <v>110</v>
      </c>
      <c r="AE6" s="3">
        <f t="shared" si="1"/>
        <v>383</v>
      </c>
      <c r="AF6" s="3">
        <v>81</v>
      </c>
      <c r="AH6" s="2">
        <v>150</v>
      </c>
      <c r="AI6" s="2">
        <v>806</v>
      </c>
      <c r="AJ6">
        <f t="shared" si="2"/>
        <v>32.24</v>
      </c>
      <c r="AK6">
        <f>(AJ6-AJ3)/AJ3</f>
        <v>1.2422360248446939E-3</v>
      </c>
    </row>
    <row r="7" spans="1:37" x14ac:dyDescent="0.3">
      <c r="A7" s="2">
        <v>-10</v>
      </c>
      <c r="B7" s="2">
        <v>-2.2999999999999998</v>
      </c>
      <c r="C7" s="2">
        <v>-10</v>
      </c>
      <c r="D7" s="2">
        <v>-2.7</v>
      </c>
      <c r="E7" s="2">
        <v>-10</v>
      </c>
      <c r="F7" s="2">
        <v>-1.9</v>
      </c>
      <c r="G7" s="2">
        <v>-10</v>
      </c>
      <c r="H7" s="2">
        <v>-1.6</v>
      </c>
      <c r="I7" s="2">
        <v>-10</v>
      </c>
      <c r="J7" s="2">
        <v>-1.8</v>
      </c>
      <c r="L7" s="2">
        <v>-100</v>
      </c>
      <c r="M7" s="2">
        <v>3.4</v>
      </c>
      <c r="N7" s="2">
        <v>-100</v>
      </c>
      <c r="O7" s="2">
        <v>2.4</v>
      </c>
      <c r="P7" s="2">
        <v>-100</v>
      </c>
      <c r="Q7" s="2">
        <v>-3.5</v>
      </c>
      <c r="R7" s="2">
        <v>-100</v>
      </c>
      <c r="S7" s="2">
        <v>-7.5</v>
      </c>
      <c r="T7" s="2">
        <v>-100</v>
      </c>
      <c r="U7" s="2">
        <v>-10</v>
      </c>
      <c r="W7" s="2">
        <v>200</v>
      </c>
      <c r="X7" s="2">
        <v>-472</v>
      </c>
      <c r="Z7" s="3">
        <v>100</v>
      </c>
      <c r="AA7" s="3">
        <f t="shared" si="0"/>
        <v>373</v>
      </c>
      <c r="AB7" s="3">
        <v>1.1990000000000001</v>
      </c>
      <c r="AD7" s="3">
        <v>100</v>
      </c>
      <c r="AE7" s="3">
        <f t="shared" si="1"/>
        <v>373</v>
      </c>
      <c r="AF7" s="3">
        <v>121</v>
      </c>
      <c r="AH7" s="2">
        <v>200</v>
      </c>
      <c r="AI7" s="2">
        <v>807</v>
      </c>
      <c r="AJ7">
        <f t="shared" si="2"/>
        <v>32.28</v>
      </c>
      <c r="AK7">
        <f>(AJ7-AJ3)/AJ3</f>
        <v>2.4844720496893877E-3</v>
      </c>
    </row>
    <row r="8" spans="1:37" x14ac:dyDescent="0.3">
      <c r="A8" s="2">
        <v>-5</v>
      </c>
      <c r="B8" s="2">
        <v>-0.1</v>
      </c>
      <c r="C8" s="2">
        <v>-5</v>
      </c>
      <c r="D8" s="2">
        <v>0.3</v>
      </c>
      <c r="E8" s="2">
        <v>-5</v>
      </c>
      <c r="F8" s="2">
        <v>0.3</v>
      </c>
      <c r="G8" s="2">
        <v>-5</v>
      </c>
      <c r="H8" s="2">
        <v>0.7</v>
      </c>
      <c r="I8" s="2">
        <v>-5</v>
      </c>
      <c r="J8" s="2">
        <v>1.2</v>
      </c>
      <c r="L8" s="2">
        <v>-50</v>
      </c>
      <c r="M8" s="2">
        <v>1.1000000000000001</v>
      </c>
      <c r="N8" s="2">
        <v>-50</v>
      </c>
      <c r="O8" s="2">
        <v>1.1000000000000001</v>
      </c>
      <c r="P8" s="2">
        <v>-50</v>
      </c>
      <c r="Q8" s="2">
        <v>-3.5</v>
      </c>
      <c r="R8" s="2">
        <v>-50</v>
      </c>
      <c r="S8" s="2">
        <v>-5.9</v>
      </c>
      <c r="T8" s="2">
        <v>-50</v>
      </c>
      <c r="U8" s="2">
        <v>-7.8</v>
      </c>
      <c r="W8" s="2">
        <v>250</v>
      </c>
      <c r="X8" s="2">
        <v>-472</v>
      </c>
      <c r="Z8" s="3">
        <v>90</v>
      </c>
      <c r="AA8" s="3">
        <f t="shared" si="0"/>
        <v>363</v>
      </c>
      <c r="AB8" s="3">
        <v>1.3149999999999999</v>
      </c>
      <c r="AD8" s="3">
        <v>90</v>
      </c>
      <c r="AE8" s="3">
        <f t="shared" si="1"/>
        <v>363</v>
      </c>
      <c r="AF8" s="3">
        <v>171</v>
      </c>
      <c r="AH8" s="2">
        <v>250</v>
      </c>
      <c r="AI8" s="2">
        <v>808</v>
      </c>
      <c r="AJ8">
        <f t="shared" si="2"/>
        <v>32.32</v>
      </c>
      <c r="AK8">
        <f>(AJ8-AJ3)/AJ3</f>
        <v>3.7267080745340816E-3</v>
      </c>
    </row>
    <row r="9" spans="1:37" x14ac:dyDescent="0.3">
      <c r="A9" s="2">
        <v>0</v>
      </c>
      <c r="B9" s="2">
        <v>2.9</v>
      </c>
      <c r="C9" s="2">
        <v>0</v>
      </c>
      <c r="D9" s="2">
        <v>2.2999999999999998</v>
      </c>
      <c r="E9" s="2">
        <v>0</v>
      </c>
      <c r="F9" s="2">
        <v>2.9</v>
      </c>
      <c r="G9" s="2">
        <v>0</v>
      </c>
      <c r="H9" s="2">
        <v>2.8</v>
      </c>
      <c r="I9" s="2">
        <v>0</v>
      </c>
      <c r="J9" s="2">
        <v>2.9</v>
      </c>
      <c r="L9" s="2">
        <v>0</v>
      </c>
      <c r="M9" s="2">
        <v>0.7</v>
      </c>
      <c r="N9" s="2">
        <v>0</v>
      </c>
      <c r="O9" s="2">
        <v>0.6</v>
      </c>
      <c r="P9" s="2">
        <v>0</v>
      </c>
      <c r="Q9" s="2">
        <v>-3.6</v>
      </c>
      <c r="R9" s="2">
        <v>0</v>
      </c>
      <c r="S9" s="2">
        <v>-4.5</v>
      </c>
      <c r="T9" s="2">
        <v>0</v>
      </c>
      <c r="U9" s="2">
        <v>-5.2</v>
      </c>
      <c r="W9" s="2">
        <v>300</v>
      </c>
      <c r="X9" s="2">
        <v>-473.00000000000006</v>
      </c>
      <c r="Z9" s="3">
        <v>80</v>
      </c>
      <c r="AA9" s="3">
        <f t="shared" si="0"/>
        <v>353</v>
      </c>
      <c r="AB9" s="3">
        <v>1.35</v>
      </c>
      <c r="AD9" s="3">
        <v>80</v>
      </c>
      <c r="AE9" s="3">
        <f t="shared" si="1"/>
        <v>353</v>
      </c>
      <c r="AF9" s="3">
        <v>204</v>
      </c>
      <c r="AH9" s="2">
        <v>300</v>
      </c>
      <c r="AI9" s="2">
        <v>809</v>
      </c>
      <c r="AJ9">
        <f t="shared" si="2"/>
        <v>32.36</v>
      </c>
      <c r="AK9">
        <f>(AJ9-AJ3)/AJ3</f>
        <v>4.9689440993787755E-3</v>
      </c>
    </row>
    <row r="10" spans="1:37" x14ac:dyDescent="0.3">
      <c r="A10" s="2">
        <v>5</v>
      </c>
      <c r="B10" s="2">
        <v>5.6</v>
      </c>
      <c r="C10" s="2">
        <v>5</v>
      </c>
      <c r="D10" s="2">
        <v>6</v>
      </c>
      <c r="E10" s="2">
        <v>5</v>
      </c>
      <c r="F10" s="2">
        <v>5.5</v>
      </c>
      <c r="G10" s="2">
        <v>5</v>
      </c>
      <c r="H10" s="2">
        <v>5.5</v>
      </c>
      <c r="I10" s="2">
        <v>5</v>
      </c>
      <c r="J10" s="2">
        <v>5.4</v>
      </c>
      <c r="L10" s="2">
        <v>50</v>
      </c>
      <c r="M10" s="2">
        <v>-1.7</v>
      </c>
      <c r="N10" s="2">
        <v>50</v>
      </c>
      <c r="O10" s="2">
        <v>-0.5</v>
      </c>
      <c r="P10" s="2">
        <v>50</v>
      </c>
      <c r="Q10" s="2">
        <v>-3.5</v>
      </c>
      <c r="R10" s="2">
        <v>50</v>
      </c>
      <c r="S10" s="2">
        <v>-5.9</v>
      </c>
      <c r="T10" s="2">
        <v>50</v>
      </c>
      <c r="U10" s="2">
        <v>-7.6</v>
      </c>
      <c r="Z10" s="3">
        <v>70</v>
      </c>
      <c r="AA10" s="3">
        <f t="shared" si="0"/>
        <v>343</v>
      </c>
      <c r="AB10" s="3">
        <v>1.32</v>
      </c>
      <c r="AD10" s="3">
        <v>70</v>
      </c>
      <c r="AE10" s="3">
        <f t="shared" si="1"/>
        <v>343</v>
      </c>
      <c r="AF10" s="3">
        <v>223</v>
      </c>
    </row>
    <row r="11" spans="1:37" x14ac:dyDescent="0.3">
      <c r="A11" s="2">
        <v>10</v>
      </c>
      <c r="B11" s="2">
        <v>8.6</v>
      </c>
      <c r="C11" s="2">
        <v>10</v>
      </c>
      <c r="D11" s="2">
        <v>8.8000000000000007</v>
      </c>
      <c r="E11" s="2">
        <v>10</v>
      </c>
      <c r="F11" s="2">
        <v>8.1999999999999993</v>
      </c>
      <c r="G11" s="2">
        <v>10</v>
      </c>
      <c r="H11" s="2">
        <v>8.3000000000000007</v>
      </c>
      <c r="I11" s="2">
        <v>10</v>
      </c>
      <c r="J11" s="2">
        <v>7.7</v>
      </c>
      <c r="L11" s="2">
        <v>100</v>
      </c>
      <c r="M11" s="2">
        <v>-3.8</v>
      </c>
      <c r="N11" s="2">
        <v>100</v>
      </c>
      <c r="O11" s="2">
        <v>-0.8</v>
      </c>
      <c r="P11" s="2">
        <v>100</v>
      </c>
      <c r="Q11" s="2">
        <v>-3.4</v>
      </c>
      <c r="R11" s="2">
        <v>100</v>
      </c>
      <c r="S11" s="2">
        <v>-7.3</v>
      </c>
      <c r="T11" s="2">
        <v>100</v>
      </c>
      <c r="U11" s="2">
        <v>-10.3</v>
      </c>
      <c r="Z11" s="3">
        <v>60</v>
      </c>
      <c r="AA11" s="3">
        <f t="shared" si="0"/>
        <v>333</v>
      </c>
      <c r="AB11" s="3">
        <v>1.2589999999999999</v>
      </c>
      <c r="AD11" s="3">
        <v>60</v>
      </c>
      <c r="AE11" s="3">
        <f t="shared" si="1"/>
        <v>333</v>
      </c>
      <c r="AF11" s="3">
        <v>232</v>
      </c>
    </row>
    <row r="12" spans="1:37" x14ac:dyDescent="0.3">
      <c r="A12" s="2">
        <v>15</v>
      </c>
      <c r="B12" s="2">
        <v>10.9</v>
      </c>
      <c r="C12" s="2">
        <v>15</v>
      </c>
      <c r="D12" s="2">
        <v>11.2</v>
      </c>
      <c r="E12" s="2">
        <v>15</v>
      </c>
      <c r="F12" s="2">
        <v>10.199999999999999</v>
      </c>
      <c r="G12" s="2">
        <v>15</v>
      </c>
      <c r="H12" s="2">
        <v>9.8000000000000007</v>
      </c>
      <c r="I12" s="2">
        <v>15</v>
      </c>
      <c r="J12" s="2">
        <v>9.8000000000000007</v>
      </c>
      <c r="L12" s="2">
        <v>150</v>
      </c>
      <c r="M12" s="2">
        <v>-6</v>
      </c>
      <c r="N12" s="2">
        <v>150</v>
      </c>
      <c r="O12" s="2">
        <v>2.5</v>
      </c>
      <c r="P12" s="2">
        <v>150</v>
      </c>
      <c r="Q12" s="2">
        <v>-3.4</v>
      </c>
      <c r="R12" s="2">
        <v>150</v>
      </c>
      <c r="S12" s="2">
        <v>-8.6999999999999993</v>
      </c>
      <c r="T12" s="2">
        <v>150</v>
      </c>
      <c r="U12" s="2">
        <v>-12.3</v>
      </c>
      <c r="Z12" s="3">
        <v>50</v>
      </c>
      <c r="AA12" s="3">
        <f t="shared" si="0"/>
        <v>323</v>
      </c>
      <c r="AB12" s="3">
        <v>1.1850000000000001</v>
      </c>
      <c r="AD12" s="3">
        <v>50</v>
      </c>
      <c r="AE12" s="3">
        <f t="shared" si="1"/>
        <v>323</v>
      </c>
      <c r="AF12" s="3">
        <v>235</v>
      </c>
    </row>
    <row r="13" spans="1:37" x14ac:dyDescent="0.3">
      <c r="A13" s="2">
        <v>20</v>
      </c>
      <c r="B13" s="2">
        <v>13.6</v>
      </c>
      <c r="C13" s="2">
        <v>20</v>
      </c>
      <c r="D13" s="2">
        <v>13.7</v>
      </c>
      <c r="E13" s="2">
        <v>20</v>
      </c>
      <c r="F13" s="2">
        <v>12.6</v>
      </c>
      <c r="G13" s="2">
        <v>20</v>
      </c>
      <c r="H13" s="2">
        <v>12.1</v>
      </c>
      <c r="I13" s="2">
        <v>20</v>
      </c>
      <c r="J13" s="2">
        <v>11.5</v>
      </c>
      <c r="L13" s="2">
        <v>200</v>
      </c>
      <c r="M13" s="2">
        <v>-8.8000000000000007</v>
      </c>
      <c r="N13" s="2">
        <v>200</v>
      </c>
      <c r="O13" s="2">
        <v>4.4000000000000004</v>
      </c>
      <c r="P13" s="2">
        <v>200</v>
      </c>
      <c r="Q13" s="2">
        <v>-3.4</v>
      </c>
      <c r="R13" s="2">
        <v>200</v>
      </c>
      <c r="S13" s="2">
        <v>-10</v>
      </c>
      <c r="T13" s="2">
        <v>200</v>
      </c>
      <c r="U13" s="2">
        <v>-15.2</v>
      </c>
      <c r="Z13" s="3">
        <v>40</v>
      </c>
      <c r="AA13" s="3">
        <f t="shared" si="0"/>
        <v>313</v>
      </c>
      <c r="AB13" s="3">
        <v>1.111</v>
      </c>
      <c r="AD13" s="3">
        <v>40</v>
      </c>
      <c r="AE13" s="3">
        <f t="shared" si="1"/>
        <v>313</v>
      </c>
      <c r="AF13" s="3">
        <v>236</v>
      </c>
    </row>
    <row r="14" spans="1:37" x14ac:dyDescent="0.3">
      <c r="A14" s="2">
        <v>25</v>
      </c>
      <c r="B14" s="2">
        <v>16.100000000000001</v>
      </c>
      <c r="C14" s="2">
        <v>25</v>
      </c>
      <c r="D14" s="2">
        <v>16.3</v>
      </c>
      <c r="E14" s="2">
        <v>25</v>
      </c>
      <c r="F14" s="2">
        <v>15.1</v>
      </c>
      <c r="G14" s="2">
        <v>25</v>
      </c>
      <c r="H14" s="2">
        <v>14.8</v>
      </c>
      <c r="I14" s="2">
        <v>25</v>
      </c>
      <c r="J14" s="2">
        <v>13.5</v>
      </c>
      <c r="L14" s="2">
        <v>250</v>
      </c>
      <c r="M14" s="2">
        <v>-11.8</v>
      </c>
      <c r="N14" s="2">
        <v>250</v>
      </c>
      <c r="O14" s="2">
        <v>6.3</v>
      </c>
      <c r="P14" s="2">
        <v>250</v>
      </c>
      <c r="Q14" s="2">
        <v>-3.3</v>
      </c>
      <c r="R14" s="2">
        <v>250</v>
      </c>
      <c r="S14" s="2">
        <v>-11.5</v>
      </c>
      <c r="T14" s="2">
        <v>250</v>
      </c>
      <c r="U14" s="2">
        <v>-17.5</v>
      </c>
      <c r="Z14" s="3">
        <v>30</v>
      </c>
      <c r="AA14" s="3">
        <f t="shared" si="0"/>
        <v>303</v>
      </c>
      <c r="AB14" s="3">
        <v>1.0369999999999999</v>
      </c>
      <c r="AD14" s="3">
        <v>30</v>
      </c>
      <c r="AE14" s="3">
        <f t="shared" si="1"/>
        <v>303</v>
      </c>
      <c r="AF14" s="3">
        <v>237</v>
      </c>
    </row>
    <row r="15" spans="1:37" x14ac:dyDescent="0.3">
      <c r="A15" s="2">
        <v>30</v>
      </c>
      <c r="B15" s="2">
        <v>18.899999999999999</v>
      </c>
      <c r="C15" s="2">
        <v>30</v>
      </c>
      <c r="D15" s="2">
        <v>18.2</v>
      </c>
      <c r="E15" s="2">
        <v>30</v>
      </c>
      <c r="F15" s="2">
        <v>17</v>
      </c>
      <c r="G15" s="2">
        <v>30</v>
      </c>
      <c r="H15" s="2">
        <v>16.600000000000001</v>
      </c>
      <c r="I15" s="2">
        <v>30</v>
      </c>
      <c r="J15" s="2">
        <v>15.4</v>
      </c>
      <c r="L15" s="2">
        <v>300</v>
      </c>
      <c r="M15" s="2">
        <v>-14.3</v>
      </c>
      <c r="N15" s="2">
        <v>300</v>
      </c>
      <c r="O15" s="2">
        <v>8.1999999999999993</v>
      </c>
      <c r="P15" s="2">
        <v>300</v>
      </c>
      <c r="Q15" s="2">
        <v>-3.3</v>
      </c>
      <c r="R15" s="2">
        <v>300</v>
      </c>
      <c r="S15" s="2">
        <v>-13</v>
      </c>
      <c r="T15" s="2">
        <v>300</v>
      </c>
      <c r="U15" s="2">
        <v>-20</v>
      </c>
    </row>
    <row r="16" spans="1:37" x14ac:dyDescent="0.3">
      <c r="A16" t="s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4D93-1208-4726-93D7-48BF63EF1BC2}">
  <dimension ref="A1:U20"/>
  <sheetViews>
    <sheetView topLeftCell="T1" workbookViewId="0">
      <selection activeCell="X10" sqref="X10"/>
    </sheetView>
  </sheetViews>
  <sheetFormatPr baseColWidth="10" defaultRowHeight="14.4" x14ac:dyDescent="0.3"/>
  <sheetData>
    <row r="1" spans="1:21" x14ac:dyDescent="0.3">
      <c r="A1" s="2" t="s">
        <v>5</v>
      </c>
      <c r="B1" s="2" t="s">
        <v>6</v>
      </c>
      <c r="C1" s="2" t="s">
        <v>17</v>
      </c>
      <c r="D1" s="2" t="s">
        <v>18</v>
      </c>
      <c r="E1" s="2" t="s">
        <v>0</v>
      </c>
      <c r="F1" s="2" t="s">
        <v>1</v>
      </c>
      <c r="G1" s="2" t="s">
        <v>3</v>
      </c>
      <c r="H1" s="2" t="s">
        <v>4</v>
      </c>
      <c r="I1" s="2" t="s">
        <v>15</v>
      </c>
      <c r="J1" s="2" t="s">
        <v>16</v>
      </c>
      <c r="L1" s="2" t="s">
        <v>8</v>
      </c>
      <c r="M1" s="2"/>
      <c r="N1" s="2" t="s">
        <v>20</v>
      </c>
      <c r="O1" s="2"/>
      <c r="P1" s="2" t="s">
        <v>7</v>
      </c>
      <c r="Q1" s="2"/>
      <c r="R1" s="2" t="s">
        <v>19</v>
      </c>
      <c r="S1" s="2"/>
      <c r="T1" s="2" t="s">
        <v>9</v>
      </c>
      <c r="U1" s="2"/>
    </row>
    <row r="2" spans="1:21" x14ac:dyDescent="0.3">
      <c r="A2" s="2" t="s">
        <v>11</v>
      </c>
      <c r="B2" s="2" t="s">
        <v>10</v>
      </c>
      <c r="C2" s="2" t="s">
        <v>11</v>
      </c>
      <c r="D2" s="2" t="s">
        <v>10</v>
      </c>
      <c r="E2" s="2" t="s">
        <v>11</v>
      </c>
      <c r="F2" s="2" t="s">
        <v>10</v>
      </c>
      <c r="G2" s="2" t="s">
        <v>11</v>
      </c>
      <c r="H2" s="2" t="s">
        <v>10</v>
      </c>
      <c r="I2" s="2" t="s">
        <v>11</v>
      </c>
      <c r="J2" s="2" t="s">
        <v>10</v>
      </c>
      <c r="L2" s="2" t="s">
        <v>12</v>
      </c>
      <c r="M2" s="2" t="s">
        <v>10</v>
      </c>
      <c r="N2" s="2" t="s">
        <v>12</v>
      </c>
      <c r="O2" s="2" t="s">
        <v>10</v>
      </c>
      <c r="P2" s="2" t="s">
        <v>12</v>
      </c>
      <c r="Q2" s="2" t="s">
        <v>10</v>
      </c>
      <c r="R2" s="2" t="s">
        <v>12</v>
      </c>
      <c r="S2" s="2" t="s">
        <v>10</v>
      </c>
      <c r="T2" s="2" t="s">
        <v>12</v>
      </c>
      <c r="U2" s="2" t="s">
        <v>10</v>
      </c>
    </row>
    <row r="3" spans="1:21" x14ac:dyDescent="0.3">
      <c r="A3" s="3">
        <v>-30</v>
      </c>
      <c r="B3" s="3">
        <v>50</v>
      </c>
      <c r="C3" s="3">
        <v>-30</v>
      </c>
      <c r="D3" s="3">
        <v>47.6</v>
      </c>
      <c r="E3" s="3">
        <v>-30</v>
      </c>
      <c r="F3" s="3">
        <v>45.6</v>
      </c>
      <c r="G3" s="3">
        <v>-30</v>
      </c>
      <c r="H3" s="3">
        <v>43</v>
      </c>
      <c r="I3" s="3">
        <v>-30</v>
      </c>
      <c r="J3" s="3">
        <v>40.700000000000003</v>
      </c>
      <c r="L3" s="2">
        <v>-300</v>
      </c>
      <c r="M3" s="2">
        <v>52.4</v>
      </c>
      <c r="N3" s="2">
        <v>-300</v>
      </c>
      <c r="O3" s="2">
        <v>37.6</v>
      </c>
      <c r="P3" s="2">
        <v>-300</v>
      </c>
      <c r="Q3" s="2">
        <v>12.1</v>
      </c>
      <c r="R3" s="2">
        <v>-300</v>
      </c>
      <c r="S3" s="2">
        <v>-18.5</v>
      </c>
      <c r="T3" s="2">
        <v>-300</v>
      </c>
      <c r="U3" s="2">
        <v>-36.4</v>
      </c>
    </row>
    <row r="4" spans="1:21" x14ac:dyDescent="0.3">
      <c r="A4" s="3">
        <v>-25</v>
      </c>
      <c r="B4" s="3">
        <v>42.6</v>
      </c>
      <c r="C4" s="3">
        <v>-25</v>
      </c>
      <c r="D4" s="3">
        <v>42</v>
      </c>
      <c r="E4" s="3">
        <v>-25</v>
      </c>
      <c r="F4" s="3">
        <v>38.6</v>
      </c>
      <c r="G4" s="3">
        <v>-25</v>
      </c>
      <c r="H4" s="3">
        <v>36.700000000000003</v>
      </c>
      <c r="I4" s="3">
        <v>-25</v>
      </c>
      <c r="J4" s="3">
        <v>36.299999999999997</v>
      </c>
      <c r="L4" s="2">
        <v>-250</v>
      </c>
      <c r="M4" s="2">
        <v>45.2</v>
      </c>
      <c r="N4" s="2">
        <v>-250</v>
      </c>
      <c r="O4" s="2">
        <v>33.299999999999997</v>
      </c>
      <c r="P4" s="2">
        <v>-250</v>
      </c>
      <c r="Q4" s="2">
        <v>11.5</v>
      </c>
      <c r="R4" s="2">
        <v>-250</v>
      </c>
      <c r="S4" s="2">
        <v>-14.1</v>
      </c>
      <c r="T4" s="2">
        <v>-250</v>
      </c>
      <c r="U4" s="2">
        <v>-28.7</v>
      </c>
    </row>
    <row r="5" spans="1:21" x14ac:dyDescent="0.3">
      <c r="A5" s="3">
        <v>-20</v>
      </c>
      <c r="B5" s="3">
        <v>37.700000000000003</v>
      </c>
      <c r="C5" s="3">
        <v>-20</v>
      </c>
      <c r="D5" s="3">
        <v>35.1</v>
      </c>
      <c r="E5" s="3">
        <v>-20</v>
      </c>
      <c r="F5" s="3">
        <v>34.799999999999997</v>
      </c>
      <c r="G5" s="3">
        <v>-20</v>
      </c>
      <c r="H5" s="3">
        <v>30.7</v>
      </c>
      <c r="I5" s="3">
        <v>-20</v>
      </c>
      <c r="J5" s="3">
        <v>29.3</v>
      </c>
      <c r="L5" s="2">
        <v>-200</v>
      </c>
      <c r="M5" s="2">
        <v>39.1</v>
      </c>
      <c r="N5" s="2">
        <v>-200</v>
      </c>
      <c r="O5" s="2">
        <v>28.4</v>
      </c>
      <c r="P5" s="2">
        <v>-200</v>
      </c>
      <c r="Q5" s="2">
        <v>10.7</v>
      </c>
      <c r="R5" s="2">
        <v>-200</v>
      </c>
      <c r="S5" s="2">
        <v>-10.3</v>
      </c>
      <c r="T5" s="2">
        <v>-200</v>
      </c>
      <c r="U5" s="2">
        <v>-22.1</v>
      </c>
    </row>
    <row r="6" spans="1:21" x14ac:dyDescent="0.3">
      <c r="A6" s="3">
        <v>-15</v>
      </c>
      <c r="B6" s="3">
        <v>30.9</v>
      </c>
      <c r="C6" s="3">
        <v>-15</v>
      </c>
      <c r="D6" s="3">
        <v>28.1</v>
      </c>
      <c r="E6" s="3">
        <v>-15</v>
      </c>
      <c r="F6" s="3">
        <v>28.2</v>
      </c>
      <c r="G6" s="3">
        <v>-15</v>
      </c>
      <c r="H6" s="3">
        <v>26.7</v>
      </c>
      <c r="I6" s="3">
        <v>-15</v>
      </c>
      <c r="J6" s="3">
        <v>24.3</v>
      </c>
      <c r="L6" s="2">
        <v>-150</v>
      </c>
      <c r="M6" s="2">
        <v>31.5</v>
      </c>
      <c r="N6" s="2">
        <v>-150</v>
      </c>
      <c r="O6" s="2">
        <v>23.4</v>
      </c>
      <c r="P6" s="2">
        <v>-150</v>
      </c>
      <c r="Q6" s="2">
        <v>10</v>
      </c>
      <c r="R6" s="2">
        <v>-150</v>
      </c>
      <c r="S6" s="2">
        <v>-6.1</v>
      </c>
      <c r="T6" s="2">
        <v>-150</v>
      </c>
      <c r="U6" s="2">
        <v>-15.1</v>
      </c>
    </row>
    <row r="7" spans="1:21" x14ac:dyDescent="0.3">
      <c r="A7" s="3">
        <v>-10</v>
      </c>
      <c r="B7" s="3">
        <v>23.7</v>
      </c>
      <c r="C7" s="3">
        <v>-10</v>
      </c>
      <c r="D7" s="3">
        <v>21.8</v>
      </c>
      <c r="E7" s="3">
        <v>-10</v>
      </c>
      <c r="F7" s="3">
        <v>21.5</v>
      </c>
      <c r="G7" s="3">
        <v>-10</v>
      </c>
      <c r="H7" s="3">
        <v>20.3</v>
      </c>
      <c r="I7" s="3">
        <v>-10</v>
      </c>
      <c r="J7" s="3">
        <v>19.399999999999999</v>
      </c>
      <c r="L7" s="2">
        <v>-100</v>
      </c>
      <c r="M7" s="2">
        <v>23.5</v>
      </c>
      <c r="N7" s="2">
        <v>-100</v>
      </c>
      <c r="O7" s="2">
        <v>17.8</v>
      </c>
      <c r="P7" s="2">
        <v>-100</v>
      </c>
      <c r="Q7" s="2">
        <v>9.1999999999999993</v>
      </c>
      <c r="R7" s="2">
        <v>-100</v>
      </c>
      <c r="S7" s="2">
        <v>-3.6</v>
      </c>
      <c r="T7" s="2">
        <v>-100</v>
      </c>
      <c r="U7" s="2">
        <v>-6.6</v>
      </c>
    </row>
    <row r="8" spans="1:21" x14ac:dyDescent="0.3">
      <c r="A8" s="3">
        <v>-5</v>
      </c>
      <c r="B8" s="3">
        <v>15.4</v>
      </c>
      <c r="C8" s="3">
        <v>-5</v>
      </c>
      <c r="D8" s="3">
        <v>16.399999999999999</v>
      </c>
      <c r="E8" s="3">
        <v>-5</v>
      </c>
      <c r="F8" s="3">
        <v>15.8</v>
      </c>
      <c r="G8" s="3">
        <v>-5</v>
      </c>
      <c r="H8" s="3">
        <v>13.6</v>
      </c>
      <c r="I8" s="3">
        <v>-5</v>
      </c>
      <c r="J8" s="3">
        <v>13.9</v>
      </c>
      <c r="L8" s="2">
        <v>-50</v>
      </c>
      <c r="M8" s="2">
        <v>15.3</v>
      </c>
      <c r="N8" s="2">
        <v>-50</v>
      </c>
      <c r="O8" s="2">
        <v>13</v>
      </c>
      <c r="P8" s="2">
        <v>-50</v>
      </c>
      <c r="Q8" s="2">
        <v>8.5</v>
      </c>
      <c r="R8" s="2">
        <v>-50</v>
      </c>
      <c r="S8" s="2">
        <v>-0.6</v>
      </c>
      <c r="T8" s="2">
        <v>-50</v>
      </c>
      <c r="U8" s="2">
        <v>-1.4</v>
      </c>
    </row>
    <row r="9" spans="1:21" x14ac:dyDescent="0.3">
      <c r="A9" s="3">
        <v>0</v>
      </c>
      <c r="B9" s="3">
        <v>10.9</v>
      </c>
      <c r="C9" s="3">
        <v>0</v>
      </c>
      <c r="D9" s="3">
        <v>10.4</v>
      </c>
      <c r="E9" s="3">
        <v>0</v>
      </c>
      <c r="F9" s="3">
        <v>10.1</v>
      </c>
      <c r="G9" s="3">
        <v>0</v>
      </c>
      <c r="H9" s="3">
        <v>7.6</v>
      </c>
      <c r="I9" s="3">
        <v>0</v>
      </c>
      <c r="J9" s="3">
        <v>7.5</v>
      </c>
      <c r="L9" s="2">
        <v>0</v>
      </c>
      <c r="M9" s="2">
        <v>7.5</v>
      </c>
      <c r="N9" s="2">
        <v>0</v>
      </c>
      <c r="O9" s="2">
        <v>7.6</v>
      </c>
      <c r="P9" s="2">
        <v>0</v>
      </c>
      <c r="Q9" s="2">
        <v>7.7</v>
      </c>
      <c r="R9" s="2">
        <v>0</v>
      </c>
      <c r="S9" s="2">
        <v>0.5</v>
      </c>
      <c r="T9" s="2">
        <v>0</v>
      </c>
      <c r="U9" s="2">
        <v>0.8</v>
      </c>
    </row>
    <row r="10" spans="1:21" x14ac:dyDescent="0.3">
      <c r="A10" s="3">
        <v>5</v>
      </c>
      <c r="B10" s="3">
        <v>3.2</v>
      </c>
      <c r="C10" s="3">
        <v>5</v>
      </c>
      <c r="D10" s="3">
        <v>1.1000000000000001</v>
      </c>
      <c r="E10" s="3">
        <v>5</v>
      </c>
      <c r="F10" s="3">
        <v>3.9</v>
      </c>
      <c r="G10" s="3">
        <v>5</v>
      </c>
      <c r="H10" s="3">
        <v>2.4</v>
      </c>
      <c r="I10" s="3">
        <v>5</v>
      </c>
      <c r="J10" s="3">
        <v>2.8</v>
      </c>
      <c r="L10" s="2">
        <v>50</v>
      </c>
      <c r="M10" s="2">
        <v>-15.6</v>
      </c>
      <c r="N10" s="2">
        <v>50</v>
      </c>
      <c r="O10" s="2">
        <v>-12.9</v>
      </c>
      <c r="P10" s="2">
        <v>50</v>
      </c>
      <c r="Q10" s="2">
        <v>8.5</v>
      </c>
      <c r="R10" s="2">
        <v>50</v>
      </c>
      <c r="S10" s="2">
        <v>3.2</v>
      </c>
      <c r="T10" s="2">
        <v>50</v>
      </c>
      <c r="U10" s="2">
        <v>1.3</v>
      </c>
    </row>
    <row r="11" spans="1:21" x14ac:dyDescent="0.3">
      <c r="A11" s="3">
        <v>10</v>
      </c>
      <c r="B11" s="3">
        <v>-3.9</v>
      </c>
      <c r="C11" s="3">
        <v>10</v>
      </c>
      <c r="D11" s="3">
        <v>-3.2</v>
      </c>
      <c r="E11" s="3">
        <v>10</v>
      </c>
      <c r="F11" s="3">
        <v>-2.7</v>
      </c>
      <c r="G11" s="3">
        <v>10</v>
      </c>
      <c r="H11" s="3">
        <v>-3.9</v>
      </c>
      <c r="I11" s="3">
        <v>10</v>
      </c>
      <c r="J11" s="3">
        <v>-1.8</v>
      </c>
      <c r="L11" s="2">
        <v>100</v>
      </c>
      <c r="M11" s="2">
        <v>-22.7</v>
      </c>
      <c r="N11" s="2">
        <v>100</v>
      </c>
      <c r="O11" s="2">
        <v>-17.5</v>
      </c>
      <c r="P11" s="2">
        <v>100</v>
      </c>
      <c r="Q11" s="2">
        <v>9.1999999999999993</v>
      </c>
      <c r="R11" s="2">
        <v>100</v>
      </c>
      <c r="S11" s="2">
        <v>5.3</v>
      </c>
      <c r="T11" s="2">
        <v>100</v>
      </c>
      <c r="U11" s="2">
        <v>7.2</v>
      </c>
    </row>
    <row r="12" spans="1:21" x14ac:dyDescent="0.3">
      <c r="A12" s="3">
        <v>15</v>
      </c>
      <c r="B12" s="3">
        <v>-13</v>
      </c>
      <c r="C12" s="3">
        <v>15</v>
      </c>
      <c r="D12" s="3">
        <v>-11.3</v>
      </c>
      <c r="E12" s="3">
        <v>15</v>
      </c>
      <c r="F12" s="3">
        <v>-9.3000000000000007</v>
      </c>
      <c r="G12" s="3">
        <v>15</v>
      </c>
      <c r="H12" s="3">
        <v>-7.6</v>
      </c>
      <c r="I12" s="3">
        <v>15</v>
      </c>
      <c r="J12" s="3">
        <v>-8.1</v>
      </c>
      <c r="L12" s="2">
        <v>150</v>
      </c>
      <c r="M12" s="2">
        <v>-30.6</v>
      </c>
      <c r="N12" s="2">
        <v>150</v>
      </c>
      <c r="O12" s="2">
        <v>-23.5</v>
      </c>
      <c r="P12" s="2">
        <v>150</v>
      </c>
      <c r="Q12" s="2">
        <v>10.1</v>
      </c>
      <c r="R12" s="2">
        <v>150</v>
      </c>
      <c r="S12" s="2">
        <v>7.9</v>
      </c>
      <c r="T12" s="2">
        <v>150</v>
      </c>
      <c r="U12" s="2">
        <v>13.7</v>
      </c>
    </row>
    <row r="13" spans="1:21" x14ac:dyDescent="0.3">
      <c r="A13" s="3">
        <v>20</v>
      </c>
      <c r="B13" s="3">
        <v>-17.5</v>
      </c>
      <c r="C13" s="3">
        <v>20</v>
      </c>
      <c r="D13" s="3">
        <v>-14.2</v>
      </c>
      <c r="E13" s="3">
        <v>20</v>
      </c>
      <c r="F13" s="3">
        <v>-13.3</v>
      </c>
      <c r="G13" s="3">
        <v>20</v>
      </c>
      <c r="H13" s="3">
        <v>-13.9</v>
      </c>
      <c r="I13" s="3">
        <v>20</v>
      </c>
      <c r="J13" s="3">
        <v>-11.5</v>
      </c>
      <c r="L13" s="2">
        <v>200</v>
      </c>
      <c r="M13" s="2">
        <v>-38</v>
      </c>
      <c r="N13" s="2">
        <v>200</v>
      </c>
      <c r="O13" s="2">
        <v>-28.3</v>
      </c>
      <c r="P13" s="2">
        <v>200</v>
      </c>
      <c r="Q13" s="2">
        <v>10.8</v>
      </c>
      <c r="R13" s="2">
        <v>200</v>
      </c>
      <c r="S13" s="2">
        <v>9.8000000000000007</v>
      </c>
      <c r="T13" s="2">
        <v>200</v>
      </c>
      <c r="U13" s="2">
        <v>21.6</v>
      </c>
    </row>
    <row r="14" spans="1:21" x14ac:dyDescent="0.3">
      <c r="A14" s="3">
        <v>25</v>
      </c>
      <c r="B14" s="3">
        <v>-25.7</v>
      </c>
      <c r="C14" s="3">
        <v>25</v>
      </c>
      <c r="D14" s="3">
        <v>-22.7</v>
      </c>
      <c r="E14" s="3">
        <v>25</v>
      </c>
      <c r="F14" s="3">
        <v>-21.1</v>
      </c>
      <c r="G14" s="3">
        <v>25</v>
      </c>
      <c r="H14" s="3">
        <v>-18.5</v>
      </c>
      <c r="I14" s="3">
        <v>25</v>
      </c>
      <c r="J14" s="3">
        <v>-17.7</v>
      </c>
      <c r="L14" s="2">
        <v>250</v>
      </c>
      <c r="M14" s="2">
        <v>-45.4</v>
      </c>
      <c r="N14" s="2">
        <v>250</v>
      </c>
      <c r="O14" s="2">
        <v>-32.799999999999997</v>
      </c>
      <c r="P14" s="2">
        <v>250</v>
      </c>
      <c r="Q14" s="2">
        <v>11.6</v>
      </c>
      <c r="R14" s="2">
        <v>250</v>
      </c>
      <c r="S14" s="2">
        <v>13.8</v>
      </c>
      <c r="T14" s="2">
        <v>250</v>
      </c>
      <c r="U14" s="2">
        <v>28</v>
      </c>
    </row>
    <row r="15" spans="1:21" x14ac:dyDescent="0.3">
      <c r="A15" s="3">
        <v>30</v>
      </c>
      <c r="B15" s="3">
        <v>-30.5</v>
      </c>
      <c r="C15" s="3">
        <v>30</v>
      </c>
      <c r="D15" s="3">
        <v>-30.5</v>
      </c>
      <c r="E15" s="3">
        <v>30</v>
      </c>
      <c r="F15" s="3">
        <v>-27.9</v>
      </c>
      <c r="G15" s="3">
        <v>30</v>
      </c>
      <c r="H15" s="3">
        <v>-23.8</v>
      </c>
      <c r="I15" s="3">
        <v>30</v>
      </c>
      <c r="J15" s="3">
        <v>-21.9</v>
      </c>
      <c r="L15" s="2">
        <v>300</v>
      </c>
      <c r="M15" s="2">
        <v>-53.4</v>
      </c>
      <c r="N15" s="2">
        <v>300</v>
      </c>
      <c r="O15" s="2">
        <v>-38.200000000000003</v>
      </c>
      <c r="P15" s="2">
        <v>300</v>
      </c>
      <c r="Q15" s="2">
        <v>12.4</v>
      </c>
      <c r="R15" s="2">
        <v>300</v>
      </c>
      <c r="S15" s="2">
        <v>18.3</v>
      </c>
      <c r="T15" s="2">
        <v>300</v>
      </c>
      <c r="U15" s="2">
        <v>36.4</v>
      </c>
    </row>
    <row r="17" spans="20:20" x14ac:dyDescent="0.3">
      <c r="T17" s="4"/>
    </row>
    <row r="18" spans="20:20" x14ac:dyDescent="0.3">
      <c r="T18" s="4"/>
    </row>
    <row r="19" spans="20:20" x14ac:dyDescent="0.3">
      <c r="T19" s="4"/>
    </row>
    <row r="20" spans="20:20" x14ac:dyDescent="0.3">
      <c r="T20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B4754-8467-4807-8915-79FBE383F1B8}">
  <dimension ref="A1:M11"/>
  <sheetViews>
    <sheetView topLeftCell="F1" workbookViewId="0">
      <selection activeCell="I10" sqref="I10"/>
    </sheetView>
  </sheetViews>
  <sheetFormatPr baseColWidth="10" defaultRowHeight="14.4" x14ac:dyDescent="0.3"/>
  <cols>
    <col min="6" max="6" width="12" bestFit="1" customWidth="1"/>
  </cols>
  <sheetData>
    <row r="1" spans="1:13" x14ac:dyDescent="0.3">
      <c r="A1">
        <v>-1.37</v>
      </c>
      <c r="B1">
        <v>0.02</v>
      </c>
      <c r="C1">
        <v>0.23</v>
      </c>
      <c r="D1">
        <f>0.0001</f>
        <v>1E-4</v>
      </c>
      <c r="E1">
        <v>1E-3</v>
      </c>
      <c r="F1">
        <f>((E1*B1/C1)^2 + (-A1*E1*D1/(C1^2))^2)^(1/2)</f>
        <v>8.6995078572781626E-5</v>
      </c>
      <c r="H1">
        <v>2.35</v>
      </c>
      <c r="I1">
        <v>0.01</v>
      </c>
      <c r="J1">
        <v>0.23</v>
      </c>
      <c r="K1">
        <f>0.0001</f>
        <v>1E-4</v>
      </c>
      <c r="L1">
        <v>1E-3</v>
      </c>
      <c r="M1">
        <f>((L1*I1/J1)^2 + (-H1*L1*K1/(J1^2))^2)^(1/2)</f>
        <v>4.3704617477554799E-5</v>
      </c>
    </row>
    <row r="2" spans="1:13" x14ac:dyDescent="0.3">
      <c r="A2">
        <v>-1.29</v>
      </c>
      <c r="B2">
        <v>0.02</v>
      </c>
      <c r="C2">
        <v>0.215</v>
      </c>
      <c r="D2">
        <f t="shared" ref="D2:D5" si="0">0.0001</f>
        <v>1E-4</v>
      </c>
      <c r="E2">
        <v>1E-3</v>
      </c>
      <c r="F2">
        <f t="shared" ref="F2:F5" si="1">((E2*B2/C2)^2 + (-A2*E2*D2/(C2^2))^2)^(1/2)</f>
        <v>9.306510686470112E-5</v>
      </c>
      <c r="H2">
        <v>2.4700000000000002</v>
      </c>
      <c r="I2">
        <v>0.01</v>
      </c>
      <c r="J2">
        <v>0.215</v>
      </c>
      <c r="K2">
        <f t="shared" ref="K2:K5" si="2">0.0001</f>
        <v>1E-4</v>
      </c>
      <c r="L2">
        <v>1E-3</v>
      </c>
      <c r="M2">
        <f t="shared" ref="M2:M5" si="3">((L2*I2/J2)^2 + (-H2*L2*K2/(J2^2))^2)^(1/2)</f>
        <v>4.6817558274196256E-5</v>
      </c>
    </row>
    <row r="3" spans="1:13" x14ac:dyDescent="0.3">
      <c r="A3">
        <v>-1.21</v>
      </c>
      <c r="B3">
        <v>0.01</v>
      </c>
      <c r="C3">
        <v>0.2</v>
      </c>
      <c r="D3">
        <f t="shared" si="0"/>
        <v>1E-4</v>
      </c>
      <c r="E3">
        <v>1E-3</v>
      </c>
      <c r="F3">
        <f t="shared" si="1"/>
        <v>5.0091422668956006E-5</v>
      </c>
      <c r="H3">
        <v>2.35</v>
      </c>
      <c r="I3">
        <v>0.01</v>
      </c>
      <c r="J3">
        <v>0.2</v>
      </c>
      <c r="K3">
        <f t="shared" si="2"/>
        <v>1E-4</v>
      </c>
      <c r="L3">
        <v>1E-3</v>
      </c>
      <c r="M3">
        <f t="shared" si="3"/>
        <v>5.0343973075235131E-5</v>
      </c>
    </row>
    <row r="4" spans="1:13" x14ac:dyDescent="0.3">
      <c r="A4">
        <v>-1.1200000000000001</v>
      </c>
      <c r="B4">
        <v>0.01</v>
      </c>
      <c r="C4">
        <v>0.185</v>
      </c>
      <c r="D4">
        <f t="shared" si="0"/>
        <v>1E-4</v>
      </c>
      <c r="E4">
        <v>1E-3</v>
      </c>
      <c r="F4">
        <f t="shared" si="1"/>
        <v>5.415302175257459E-5</v>
      </c>
      <c r="H4">
        <v>2.4900000000000002</v>
      </c>
      <c r="I4">
        <v>0.01</v>
      </c>
      <c r="J4">
        <v>0.185</v>
      </c>
      <c r="K4">
        <f t="shared" si="2"/>
        <v>1E-4</v>
      </c>
      <c r="L4">
        <v>1E-3</v>
      </c>
      <c r="M4">
        <f t="shared" si="3"/>
        <v>5.4541470136295737E-5</v>
      </c>
    </row>
    <row r="5" spans="1:13" x14ac:dyDescent="0.3">
      <c r="A5">
        <v>-1.05</v>
      </c>
      <c r="B5">
        <v>0.01</v>
      </c>
      <c r="C5">
        <v>0.17</v>
      </c>
      <c r="D5">
        <f t="shared" si="0"/>
        <v>1E-4</v>
      </c>
      <c r="E5">
        <v>1E-3</v>
      </c>
      <c r="F5">
        <f t="shared" si="1"/>
        <v>5.8935624926202187E-5</v>
      </c>
      <c r="H5">
        <v>2.4700000000000002</v>
      </c>
      <c r="I5">
        <v>0.01</v>
      </c>
      <c r="J5">
        <v>0.17</v>
      </c>
      <c r="K5">
        <f t="shared" si="2"/>
        <v>1E-4</v>
      </c>
      <c r="L5">
        <v>1E-3</v>
      </c>
      <c r="M5">
        <f t="shared" si="3"/>
        <v>5.9441180272516027E-5</v>
      </c>
    </row>
    <row r="7" spans="1:13" x14ac:dyDescent="0.3">
      <c r="A7">
        <v>-0.19</v>
      </c>
      <c r="B7">
        <v>0.01</v>
      </c>
      <c r="C7">
        <v>-2.5000000000000001E-2</v>
      </c>
      <c r="D7">
        <f>0.001</f>
        <v>1E-3</v>
      </c>
      <c r="E7">
        <v>1E-3</v>
      </c>
      <c r="F7">
        <f>((E7*B7/C7)^2 + (-A7*E7*D7/(C7^2))^2)^(1/2)</f>
        <v>5.0241019097944256E-4</v>
      </c>
      <c r="H7">
        <v>-0.05</v>
      </c>
      <c r="I7">
        <v>0.01</v>
      </c>
      <c r="J7">
        <v>-2.5000000000000001E-2</v>
      </c>
      <c r="K7">
        <f>0.001</f>
        <v>1E-3</v>
      </c>
      <c r="L7">
        <v>1E-3</v>
      </c>
      <c r="M7">
        <f>((L7*I7/J7)^2 + (-H7*L7*K7/(J7^2))^2)^(1/2)</f>
        <v>4.0792156108742278E-4</v>
      </c>
    </row>
    <row r="8" spans="1:13" x14ac:dyDescent="0.3">
      <c r="A8">
        <v>-0.14000000000000001</v>
      </c>
      <c r="B8">
        <v>0.01</v>
      </c>
      <c r="C8">
        <v>-1.4999999999999999E-2</v>
      </c>
      <c r="D8">
        <f t="shared" ref="D8:D10" si="4">0.001</f>
        <v>1E-3</v>
      </c>
      <c r="E8">
        <v>1E-3</v>
      </c>
      <c r="F8">
        <f t="shared" ref="F8:F11" si="5">((E8*B8/C8)^2 + (-A8*E8*D8/(C8^2))^2)^(1/2)</f>
        <v>9.1192375683036414E-4</v>
      </c>
      <c r="H8">
        <v>-0.02</v>
      </c>
      <c r="I8">
        <v>0.01</v>
      </c>
      <c r="J8">
        <v>-1.4999999999999999E-2</v>
      </c>
      <c r="K8">
        <f t="shared" ref="K8:K10" si="6">0.001</f>
        <v>1E-3</v>
      </c>
      <c r="L8">
        <v>1E-3</v>
      </c>
      <c r="M8">
        <f t="shared" ref="M8:M10" si="7">((L8*I8/J8)^2 + (-H8*L8*K8/(J8^2))^2)^(1/2)</f>
        <v>6.7256648668540257E-4</v>
      </c>
    </row>
    <row r="9" spans="1:13" x14ac:dyDescent="0.3">
      <c r="A9">
        <v>0.06</v>
      </c>
      <c r="B9">
        <v>0.01</v>
      </c>
      <c r="C9">
        <v>1.4999999999999999E-2</v>
      </c>
      <c r="D9">
        <f t="shared" si="4"/>
        <v>1E-3</v>
      </c>
      <c r="E9">
        <v>1E-3</v>
      </c>
      <c r="F9">
        <f t="shared" si="5"/>
        <v>7.1802197428460059E-4</v>
      </c>
      <c r="H9">
        <v>0.05</v>
      </c>
      <c r="I9">
        <v>0.01</v>
      </c>
      <c r="J9">
        <v>1.4999999999999999E-2</v>
      </c>
      <c r="K9">
        <f t="shared" si="6"/>
        <v>1E-3</v>
      </c>
      <c r="L9">
        <v>1E-3</v>
      </c>
      <c r="M9">
        <f t="shared" si="7"/>
        <v>7.0272836892630662E-4</v>
      </c>
    </row>
    <row r="10" spans="1:13" x14ac:dyDescent="0.3">
      <c r="A10">
        <v>0.11</v>
      </c>
      <c r="B10">
        <v>0.01</v>
      </c>
      <c r="C10">
        <v>2.5000000000000001E-2</v>
      </c>
      <c r="D10">
        <f t="shared" si="4"/>
        <v>1E-3</v>
      </c>
      <c r="E10">
        <v>1E-3</v>
      </c>
      <c r="F10">
        <f t="shared" si="5"/>
        <v>4.3700800907992519E-4</v>
      </c>
      <c r="H10">
        <v>7.0000000000000007E-2</v>
      </c>
      <c r="I10">
        <v>0.01</v>
      </c>
      <c r="J10">
        <v>2.5000000000000001E-2</v>
      </c>
      <c r="K10">
        <f t="shared" si="6"/>
        <v>1E-3</v>
      </c>
      <c r="L10">
        <v>1E-3</v>
      </c>
      <c r="M10">
        <f t="shared" si="7"/>
        <v>4.1538415954390942E-4</v>
      </c>
    </row>
    <row r="11" spans="1:13" x14ac:dyDescent="0.3">
      <c r="E11">
        <v>1E-3</v>
      </c>
      <c r="F11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Caracterización</vt:lpstr>
      <vt:lpstr>Tipo n</vt:lpstr>
      <vt:lpstr>Tipo p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Angie Lorena Ricaurte Rey</dc:creator>
  <cp:keywords/>
  <dc:description/>
  <cp:lastModifiedBy>Brigite Alejandra Romero Gomez</cp:lastModifiedBy>
  <cp:revision/>
  <dcterms:created xsi:type="dcterms:W3CDTF">2024-10-25T22:21:45Z</dcterms:created>
  <dcterms:modified xsi:type="dcterms:W3CDTF">2024-11-08T04:45:45Z</dcterms:modified>
  <cp:category/>
  <cp:contentStatus/>
</cp:coreProperties>
</file>