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JOFREANTIC\Documents\CarpetaFeina\Activitat Lluis Jofre\Becaris-PFC-Tesis\2017_Alejandra_Garrido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6" i="1"/>
  <c r="E23" i="1"/>
  <c r="E24" i="1"/>
  <c r="E22" i="1"/>
  <c r="E37" i="1"/>
  <c r="E36" i="1"/>
  <c r="E35" i="1"/>
  <c r="E33" i="1"/>
  <c r="E32" i="1"/>
  <c r="E31" i="1"/>
  <c r="H8" i="1"/>
  <c r="H9" i="1"/>
  <c r="H7" i="1"/>
  <c r="F8" i="1"/>
  <c r="F9" i="1"/>
  <c r="F7" i="1"/>
  <c r="H4" i="1"/>
  <c r="H5" i="1"/>
  <c r="F4" i="1"/>
  <c r="F5" i="1"/>
  <c r="H3" i="1"/>
  <c r="F3" i="1"/>
  <c r="E17" i="1" l="1"/>
  <c r="E18" i="1"/>
  <c r="E16" i="1"/>
  <c r="E13" i="1"/>
  <c r="E14" i="1"/>
  <c r="E12" i="1"/>
  <c r="C17" i="1"/>
  <c r="C18" i="1"/>
  <c r="C16" i="1"/>
  <c r="C13" i="1"/>
  <c r="C14" i="1"/>
  <c r="C12" i="1"/>
</calcChain>
</file>

<file path=xl/sharedStrings.xml><?xml version="1.0" encoding="utf-8"?>
<sst xmlns="http://schemas.openxmlformats.org/spreadsheetml/2006/main" count="76" uniqueCount="43">
  <si>
    <t>eps_cmp</t>
  </si>
  <si>
    <t>sigma</t>
  </si>
  <si>
    <t>P</t>
  </si>
  <si>
    <t>Frequency(Hz)</t>
  </si>
  <si>
    <t>S21 Analyt, d= 3mm</t>
  </si>
  <si>
    <t>S21 Analyt d=10mm</t>
  </si>
  <si>
    <t>S21 HFSS d=3mm</t>
  </si>
  <si>
    <t>S21 HFSS d=10 mm</t>
  </si>
  <si>
    <t>S21 MATLAB d=3mm</t>
  </si>
  <si>
    <t>S21 MATLAB d=10mm</t>
  </si>
  <si>
    <t>81 - j62,9142</t>
  </si>
  <si>
    <t>81 - j6291,4</t>
  </si>
  <si>
    <t>81 - j6,2914</t>
  </si>
  <si>
    <t>234,38 - j5428,9</t>
  </si>
  <si>
    <t>81,1156 -j60,1434</t>
  </si>
  <si>
    <t>80,5584 - j6,0880</t>
  </si>
  <si>
    <t>eps_real</t>
  </si>
  <si>
    <t>Valors obtinguts a partir de l'script*</t>
  </si>
  <si>
    <t>Gràfiques obtingudes amb l'script Spheroidal, basat en l'article de Bai</t>
  </si>
  <si>
    <t>alpha analyt</t>
  </si>
  <si>
    <t>beta analyt</t>
  </si>
  <si>
    <t>alpha MATLAB</t>
  </si>
  <si>
    <t>beta MATLAB</t>
  </si>
  <si>
    <t>rho</t>
  </si>
  <si>
    <t>tau</t>
  </si>
  <si>
    <t>rho (coeficient reflexio)</t>
  </si>
  <si>
    <t>tau(coeficient transmissio)</t>
  </si>
  <si>
    <t>Sense reflexió</t>
  </si>
  <si>
    <t>Amb reflexió</t>
  </si>
  <si>
    <t>Analyt</t>
  </si>
  <si>
    <t>MATLAB</t>
  </si>
  <si>
    <t>z</t>
  </si>
  <si>
    <t>S11 HFSS d=3mm</t>
  </si>
  <si>
    <t>S11 HFSS d=10mm</t>
  </si>
  <si>
    <t>(-8,0525dB)</t>
  </si>
  <si>
    <t>(-1,0174dB)</t>
  </si>
  <si>
    <t>HFSS mag()</t>
  </si>
  <si>
    <t>HFSS dB()</t>
  </si>
  <si>
    <t>S11</t>
  </si>
  <si>
    <t>S21</t>
  </si>
  <si>
    <t>Analitic dB</t>
  </si>
  <si>
    <t>Analitic mag</t>
  </si>
  <si>
    <t xml:space="preserve"> f = 1GHz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</si>
</sst>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9" borderId="0" xfId="0" applyFont="1" applyFill="1"/>
    <xf numFmtId="164" fontId="0" fillId="9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5" borderId="3" xfId="0" applyFont="1" applyFill="1" applyBorder="1"/>
    <xf numFmtId="0" fontId="1" fillId="5" borderId="4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1" xfId="0" applyBorder="1"/>
    <xf numFmtId="0" fontId="0" fillId="0" borderId="7" xfId="0" applyBorder="1"/>
    <xf numFmtId="0" fontId="0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2" xfId="0" applyBorder="1"/>
    <xf numFmtId="0" fontId="1" fillId="5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1" fillId="3" borderId="0" xfId="0" applyFont="1" applyFill="1" applyBorder="1"/>
    <xf numFmtId="0" fontId="0" fillId="0" borderId="0" xfId="0" applyNumberFormat="1" applyBorder="1"/>
    <xf numFmtId="0" fontId="0" fillId="0" borderId="3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70" zoomScaleNormal="70" workbookViewId="0">
      <selection activeCell="G51" sqref="G51"/>
    </sheetView>
  </sheetViews>
  <sheetFormatPr defaultColWidth="11.5546875" defaultRowHeight="14.4" x14ac:dyDescent="0.3"/>
  <cols>
    <col min="1" max="1" width="4.5546875" bestFit="1" customWidth="1"/>
    <col min="2" max="2" width="15.88671875" customWidth="1"/>
    <col min="3" max="3" width="22.44140625" bestFit="1" customWidth="1"/>
    <col min="4" max="4" width="25" bestFit="1" customWidth="1"/>
    <col min="5" max="5" width="20" bestFit="1" customWidth="1"/>
    <col min="6" max="6" width="22.44140625" bestFit="1" customWidth="1"/>
    <col min="7" max="9" width="25" bestFit="1" customWidth="1"/>
    <col min="10" max="11" width="18.33203125" bestFit="1" customWidth="1"/>
    <col min="12" max="12" width="19" bestFit="1" customWidth="1"/>
    <col min="13" max="13" width="22.5546875" bestFit="1" customWidth="1"/>
    <col min="14" max="14" width="20" bestFit="1" customWidth="1"/>
    <col min="15" max="15" width="15.6640625" bestFit="1" customWidth="1"/>
    <col min="16" max="16" width="17.33203125" bestFit="1" customWidth="1"/>
  </cols>
  <sheetData>
    <row r="1" spans="1:13" x14ac:dyDescent="0.3">
      <c r="B1" s="2" t="s">
        <v>3</v>
      </c>
      <c r="C1" s="64" t="s">
        <v>17</v>
      </c>
      <c r="D1" s="64"/>
      <c r="E1" s="64"/>
      <c r="F1" s="40" t="s">
        <v>29</v>
      </c>
      <c r="G1" s="52" t="s">
        <v>30</v>
      </c>
      <c r="H1" s="41" t="s">
        <v>29</v>
      </c>
      <c r="I1" s="42" t="s">
        <v>30</v>
      </c>
      <c r="J1" s="2"/>
      <c r="K1" s="2"/>
    </row>
    <row r="2" spans="1:13" x14ac:dyDescent="0.3">
      <c r="A2" s="2" t="s">
        <v>2</v>
      </c>
      <c r="C2" s="2" t="s">
        <v>0</v>
      </c>
      <c r="D2" s="2" t="s">
        <v>16</v>
      </c>
      <c r="E2" s="2" t="s">
        <v>1</v>
      </c>
      <c r="F2" s="43" t="s">
        <v>25</v>
      </c>
      <c r="G2" s="45" t="s">
        <v>25</v>
      </c>
      <c r="H2" s="44" t="s">
        <v>26</v>
      </c>
      <c r="I2" s="45" t="s">
        <v>26</v>
      </c>
    </row>
    <row r="3" spans="1:13" x14ac:dyDescent="0.3">
      <c r="A3" s="66">
        <v>0</v>
      </c>
      <c r="B3" s="1">
        <v>1000000</v>
      </c>
      <c r="C3" s="1" t="s">
        <v>11</v>
      </c>
      <c r="D3">
        <v>81</v>
      </c>
      <c r="E3">
        <v>0.35</v>
      </c>
      <c r="F3" s="46">
        <f>(SQRT(D3)-1)/((SQRT(D3)+1))</f>
        <v>0.8</v>
      </c>
      <c r="G3" s="48">
        <v>0.8</v>
      </c>
      <c r="H3" s="47">
        <f>1-ABS(F3)^2</f>
        <v>0.35999999999999988</v>
      </c>
      <c r="I3" s="48">
        <v>0.36</v>
      </c>
    </row>
    <row r="4" spans="1:13" x14ac:dyDescent="0.3">
      <c r="A4" s="66"/>
      <c r="B4" s="1">
        <v>100000000</v>
      </c>
      <c r="C4" s="1" t="s">
        <v>10</v>
      </c>
      <c r="D4">
        <v>81</v>
      </c>
      <c r="E4">
        <v>0.35</v>
      </c>
      <c r="F4" s="46">
        <f t="shared" ref="F4:F5" si="0">(SQRT(D4)-1)/((SQRT(D4)+1))</f>
        <v>0.8</v>
      </c>
      <c r="G4" s="48">
        <v>0.8</v>
      </c>
      <c r="H4" s="47">
        <f>1-ABS(F4)^2</f>
        <v>0.35999999999999988</v>
      </c>
      <c r="I4" s="48">
        <v>0.36</v>
      </c>
    </row>
    <row r="5" spans="1:13" x14ac:dyDescent="0.3">
      <c r="A5" s="66"/>
      <c r="B5" s="1">
        <v>1000000000</v>
      </c>
      <c r="C5" t="s">
        <v>12</v>
      </c>
      <c r="D5">
        <v>81</v>
      </c>
      <c r="E5">
        <v>0.35</v>
      </c>
      <c r="F5" s="46">
        <f t="shared" si="0"/>
        <v>0.8</v>
      </c>
      <c r="G5" s="48">
        <v>0.8</v>
      </c>
      <c r="H5" s="47">
        <f>1-ABS(F5)^2</f>
        <v>0.35999999999999988</v>
      </c>
      <c r="I5" s="48">
        <v>0.36</v>
      </c>
    </row>
    <row r="6" spans="1:13" x14ac:dyDescent="0.3">
      <c r="A6" s="2" t="s">
        <v>2</v>
      </c>
      <c r="B6" s="2"/>
      <c r="C6" s="2" t="s">
        <v>0</v>
      </c>
      <c r="D6" s="2" t="s">
        <v>16</v>
      </c>
      <c r="E6" s="2" t="s">
        <v>1</v>
      </c>
      <c r="F6" s="46"/>
      <c r="G6" s="48"/>
      <c r="H6" s="47"/>
      <c r="I6" s="48"/>
    </row>
    <row r="7" spans="1:13" x14ac:dyDescent="0.3">
      <c r="A7" s="67">
        <v>0.1</v>
      </c>
      <c r="B7" s="1">
        <v>1000000</v>
      </c>
      <c r="C7" t="s">
        <v>13</v>
      </c>
      <c r="D7">
        <v>234.38</v>
      </c>
      <c r="E7">
        <v>0.30199999999999999</v>
      </c>
      <c r="F7" s="46">
        <f>(SQRT(D7)-1)/((SQRT(D7)+1))</f>
        <v>0.87737188970057312</v>
      </c>
      <c r="G7" s="48">
        <v>0.87739999999999996</v>
      </c>
      <c r="H7" s="47">
        <f>1-ABS(F7)^2</f>
        <v>0.2302185671632454</v>
      </c>
      <c r="I7" s="48">
        <v>0.23019999999999999</v>
      </c>
    </row>
    <row r="8" spans="1:13" x14ac:dyDescent="0.3">
      <c r="A8" s="67"/>
      <c r="B8" s="1">
        <v>100000000</v>
      </c>
      <c r="C8" t="s">
        <v>14</v>
      </c>
      <c r="D8">
        <v>81.115600000000001</v>
      </c>
      <c r="E8">
        <v>0.33460000000000001</v>
      </c>
      <c r="F8" s="46">
        <f t="shared" ref="F8:F9" si="1">(SQRT(D8)-1)/((SQRT(D8)+1))</f>
        <v>0.80012831627122827</v>
      </c>
      <c r="G8" s="48">
        <v>0.80010000000000003</v>
      </c>
      <c r="H8" s="47">
        <f>1-ABS(F8)^2</f>
        <v>0.35979467750096927</v>
      </c>
      <c r="I8" s="48">
        <v>0.35980000000000001</v>
      </c>
    </row>
    <row r="9" spans="1:13" ht="15" thickBot="1" x14ac:dyDescent="0.35">
      <c r="A9" s="67"/>
      <c r="B9" s="1">
        <v>1000000000</v>
      </c>
      <c r="C9" t="s">
        <v>15</v>
      </c>
      <c r="D9">
        <v>80.558400000000006</v>
      </c>
      <c r="E9">
        <v>0.3387</v>
      </c>
      <c r="F9" s="49">
        <f t="shared" si="1"/>
        <v>0.79950745270944057</v>
      </c>
      <c r="G9" s="51">
        <v>0.79949999999999999</v>
      </c>
      <c r="H9" s="50">
        <f>1-ABS(F9)^2</f>
        <v>0.36078783306206164</v>
      </c>
      <c r="I9" s="51">
        <v>0.36080000000000001</v>
      </c>
    </row>
    <row r="10" spans="1:13" x14ac:dyDescent="0.3">
      <c r="A10" s="68"/>
      <c r="B10" s="68"/>
      <c r="C10" s="68"/>
      <c r="D10" s="68"/>
      <c r="E10" s="68"/>
      <c r="F10" s="68"/>
      <c r="G10" s="68"/>
      <c r="M10" s="12"/>
    </row>
    <row r="11" spans="1:13" x14ac:dyDescent="0.3">
      <c r="A11" s="2" t="s">
        <v>2</v>
      </c>
      <c r="C11" s="14" t="s">
        <v>19</v>
      </c>
      <c r="D11" s="14" t="s">
        <v>21</v>
      </c>
      <c r="E11" s="6" t="s">
        <v>20</v>
      </c>
      <c r="F11" s="6" t="s">
        <v>22</v>
      </c>
      <c r="K11" s="11"/>
    </row>
    <row r="12" spans="1:13" x14ac:dyDescent="0.3">
      <c r="A12" s="19">
        <v>0</v>
      </c>
      <c r="B12" s="1">
        <v>1000000</v>
      </c>
      <c r="C12" s="16">
        <f>((60*PI()*E3)/(SQRT(D3)))</f>
        <v>7.3303828583761828</v>
      </c>
      <c r="D12" s="16">
        <v>7.3304</v>
      </c>
      <c r="E12" s="18">
        <f>(2*PI()*SQRT(D3)*B3)/300000000</f>
        <v>0.18849555921538758</v>
      </c>
      <c r="F12" s="18">
        <v>0.1885</v>
      </c>
    </row>
    <row r="13" spans="1:13" x14ac:dyDescent="0.3">
      <c r="A13" s="19"/>
      <c r="B13" s="1">
        <v>100000000</v>
      </c>
      <c r="C13" s="16">
        <f>((60*PI()*E4)/(SQRT(D4)))</f>
        <v>7.3303828583761828</v>
      </c>
      <c r="D13" s="15">
        <v>7.3304</v>
      </c>
      <c r="E13" s="18">
        <f>(2*PI()*SQRT(D4)*B4)/300000000</f>
        <v>18.849555921538759</v>
      </c>
      <c r="F13" s="17">
        <v>18.849599999999999</v>
      </c>
    </row>
    <row r="14" spans="1:13" x14ac:dyDescent="0.3">
      <c r="A14" s="19"/>
      <c r="B14" s="1">
        <v>1000000000</v>
      </c>
      <c r="C14" s="16">
        <f>((60*PI()*E5)/(SQRT(D5)))</f>
        <v>7.3303828583761828</v>
      </c>
      <c r="D14" s="16">
        <v>7.3304</v>
      </c>
      <c r="E14" s="18">
        <f>(2*PI()*SQRT(D5)*B5)/300000000</f>
        <v>188.4955592153876</v>
      </c>
      <c r="F14" s="18">
        <v>188.4956</v>
      </c>
    </row>
    <row r="15" spans="1:13" x14ac:dyDescent="0.3">
      <c r="A15" s="2" t="s">
        <v>2</v>
      </c>
      <c r="B15" s="2"/>
      <c r="C15" s="14" t="s">
        <v>19</v>
      </c>
      <c r="D15" s="14" t="s">
        <v>21</v>
      </c>
      <c r="E15" s="6" t="s">
        <v>20</v>
      </c>
      <c r="F15" s="6" t="s">
        <v>22</v>
      </c>
    </row>
    <row r="16" spans="1:13" x14ac:dyDescent="0.3">
      <c r="A16" s="20">
        <v>0.1</v>
      </c>
      <c r="B16" s="1">
        <v>1000000</v>
      </c>
      <c r="C16" s="16">
        <f>((60*PI()*E7)/(SQRT(D7)))</f>
        <v>3.7183288056428783</v>
      </c>
      <c r="D16" s="16">
        <v>3.7185999999999999</v>
      </c>
      <c r="E16" s="18">
        <f>(2*PI()*SQRT(D7)*B7)/300000000</f>
        <v>0.32064087765510596</v>
      </c>
      <c r="F16" s="18">
        <v>0.3206</v>
      </c>
    </row>
    <row r="17" spans="1:8" x14ac:dyDescent="0.3">
      <c r="A17" s="20"/>
      <c r="B17" s="1">
        <v>100000000</v>
      </c>
      <c r="C17" s="16">
        <f>((60*PI()*E8)/(SQRT(D8)))</f>
        <v>7.0028506983205796</v>
      </c>
      <c r="D17" s="15">
        <v>7.0025000000000004</v>
      </c>
      <c r="E17" s="18">
        <f>(2*PI()*SQRT(D8)*B8)/300000000</f>
        <v>18.863001796662445</v>
      </c>
      <c r="F17" s="17">
        <v>18.863</v>
      </c>
    </row>
    <row r="18" spans="1:8" x14ac:dyDescent="0.3">
      <c r="A18" s="20"/>
      <c r="B18" s="1">
        <v>1000000000</v>
      </c>
      <c r="C18" s="16">
        <f>((60*PI()*E9)/(SQRT(D9)))</f>
        <v>7.1131325842962463</v>
      </c>
      <c r="D18" s="16">
        <v>7.1128</v>
      </c>
      <c r="E18" s="18">
        <f>(2*PI()*SQRT(D9)*B9)/300000000</f>
        <v>187.98103204368687</v>
      </c>
      <c r="F18" s="18">
        <v>187.98099999999999</v>
      </c>
    </row>
    <row r="19" spans="1:8" ht="15" thickBot="1" x14ac:dyDescent="0.35">
      <c r="B19" s="21"/>
      <c r="E19" s="21"/>
      <c r="F19" s="21"/>
    </row>
    <row r="20" spans="1:8" x14ac:dyDescent="0.3">
      <c r="A20" t="s">
        <v>31</v>
      </c>
      <c r="B20" s="11">
        <v>3.0000000000000001E-3</v>
      </c>
      <c r="C20" s="65" t="s">
        <v>27</v>
      </c>
      <c r="D20" s="65"/>
      <c r="E20" s="69" t="s">
        <v>28</v>
      </c>
      <c r="F20" s="70"/>
    </row>
    <row r="21" spans="1:8" x14ac:dyDescent="0.3">
      <c r="A21" s="2" t="s">
        <v>2</v>
      </c>
      <c r="C21" s="7" t="s">
        <v>4</v>
      </c>
      <c r="D21" s="7" t="s">
        <v>8</v>
      </c>
      <c r="E21" s="22" t="s">
        <v>4</v>
      </c>
      <c r="F21" s="23" t="s">
        <v>8</v>
      </c>
      <c r="G21" s="7" t="s">
        <v>6</v>
      </c>
      <c r="H21" s="53" t="s">
        <v>32</v>
      </c>
    </row>
    <row r="22" spans="1:8" x14ac:dyDescent="0.3">
      <c r="A22" s="19">
        <v>0</v>
      </c>
      <c r="B22" s="1">
        <v>1000000</v>
      </c>
      <c r="C22" s="10">
        <v>0.97824890229999995</v>
      </c>
      <c r="D22" s="10">
        <v>0.97819999999999996</v>
      </c>
      <c r="E22" s="24">
        <f>C22*SQRT(H3)</f>
        <v>0.58694934137999988</v>
      </c>
      <c r="F22" s="25">
        <v>0.58689999999999998</v>
      </c>
      <c r="G22" s="10">
        <v>0.83492</v>
      </c>
    </row>
    <row r="23" spans="1:8" x14ac:dyDescent="0.3">
      <c r="A23" s="19"/>
      <c r="B23" s="1">
        <v>100000000</v>
      </c>
      <c r="C23" s="8">
        <v>0.97824890229999995</v>
      </c>
      <c r="D23" s="8">
        <v>0.97819999999999996</v>
      </c>
      <c r="E23" s="26">
        <f>C23*SQRT(H4)</f>
        <v>0.58694934137999988</v>
      </c>
      <c r="F23" s="27">
        <v>0.58689999999999998</v>
      </c>
      <c r="G23" s="8">
        <v>0.81665100000000002</v>
      </c>
    </row>
    <row r="24" spans="1:8" x14ac:dyDescent="0.3">
      <c r="A24" s="19"/>
      <c r="B24" s="1">
        <v>1000000000</v>
      </c>
      <c r="C24" s="10">
        <v>0.97824890229999995</v>
      </c>
      <c r="D24" s="10">
        <v>0.97819999999999996</v>
      </c>
      <c r="E24" s="24">
        <f>C24*SQRT(H5)</f>
        <v>0.58694934137999988</v>
      </c>
      <c r="F24" s="25">
        <v>0.58689999999999998</v>
      </c>
      <c r="G24" s="10">
        <v>0.39174799999999999</v>
      </c>
      <c r="H24" s="54">
        <v>0.89129999999999998</v>
      </c>
    </row>
    <row r="25" spans="1:8" x14ac:dyDescent="0.3">
      <c r="A25" s="2" t="s">
        <v>2</v>
      </c>
      <c r="B25" s="2"/>
      <c r="C25" s="7" t="s">
        <v>4</v>
      </c>
      <c r="D25" s="7" t="s">
        <v>8</v>
      </c>
      <c r="E25" s="22" t="s">
        <v>4</v>
      </c>
      <c r="F25" s="23" t="s">
        <v>8</v>
      </c>
      <c r="G25" s="7" t="s">
        <v>6</v>
      </c>
    </row>
    <row r="26" spans="1:8" x14ac:dyDescent="0.3">
      <c r="A26" s="20">
        <v>0.1</v>
      </c>
      <c r="B26" s="1">
        <v>1000000</v>
      </c>
      <c r="C26" s="10">
        <v>0.9889069962</v>
      </c>
      <c r="D26" s="10">
        <v>0.9889</v>
      </c>
      <c r="E26" s="24">
        <f>C26*SQRT(H7)</f>
        <v>0.4744884253244594</v>
      </c>
      <c r="F26" s="25">
        <v>0.47449999999999998</v>
      </c>
      <c r="G26" s="10">
        <v>0.98716300000000001</v>
      </c>
    </row>
    <row r="27" spans="1:8" x14ac:dyDescent="0.3">
      <c r="A27" s="20"/>
      <c r="B27" s="1">
        <v>100000000</v>
      </c>
      <c r="C27" s="8">
        <v>0.97921059229999996</v>
      </c>
      <c r="D27" s="8">
        <v>0.97919999999999996</v>
      </c>
      <c r="E27" s="26">
        <f>C27*SQRT(H8)</f>
        <v>0.58735878651220008</v>
      </c>
      <c r="F27" s="27">
        <v>0.58740000000000003</v>
      </c>
      <c r="G27" s="8">
        <v>0.82774599999999998</v>
      </c>
    </row>
    <row r="28" spans="1:8" ht="15" thickBot="1" x14ac:dyDescent="0.35">
      <c r="A28" s="20"/>
      <c r="B28" s="1">
        <v>1000000000</v>
      </c>
      <c r="C28" s="10">
        <v>0.97888668379999999</v>
      </c>
      <c r="D28" s="10">
        <v>0.97889999999999999</v>
      </c>
      <c r="E28" s="28">
        <f>C28*SQRT(H9)</f>
        <v>0.58797432513547598</v>
      </c>
      <c r="F28" s="29">
        <v>0.58799999999999997</v>
      </c>
      <c r="G28" s="10">
        <v>0.39526800000000001</v>
      </c>
      <c r="H28" s="54">
        <v>0.88959999999999995</v>
      </c>
    </row>
    <row r="29" spans="1:8" ht="15" thickBot="1" x14ac:dyDescent="0.35">
      <c r="A29" t="s">
        <v>31</v>
      </c>
      <c r="B29" s="11">
        <v>0.01</v>
      </c>
      <c r="C29" s="68"/>
      <c r="D29" s="68"/>
      <c r="E29" s="68"/>
      <c r="F29" s="68"/>
      <c r="G29" s="68"/>
    </row>
    <row r="30" spans="1:8" x14ac:dyDescent="0.3">
      <c r="A30" s="2" t="s">
        <v>2</v>
      </c>
      <c r="C30" s="4" t="s">
        <v>5</v>
      </c>
      <c r="D30" s="4" t="s">
        <v>9</v>
      </c>
      <c r="E30" s="30" t="s">
        <v>5</v>
      </c>
      <c r="F30" s="31" t="s">
        <v>9</v>
      </c>
      <c r="G30" s="4" t="s">
        <v>7</v>
      </c>
      <c r="H30" s="56" t="s">
        <v>33</v>
      </c>
    </row>
    <row r="31" spans="1:8" x14ac:dyDescent="0.3">
      <c r="A31" s="19">
        <v>0</v>
      </c>
      <c r="B31" s="1">
        <v>1000000</v>
      </c>
      <c r="C31" s="9">
        <v>0.92931799999999998</v>
      </c>
      <c r="D31" s="9">
        <v>0.92930000000000001</v>
      </c>
      <c r="E31" s="32">
        <f>C31*H3</f>
        <v>0.33455447999999988</v>
      </c>
      <c r="F31" s="33">
        <v>0.33460000000000001</v>
      </c>
      <c r="G31" s="9">
        <v>0.602765</v>
      </c>
    </row>
    <row r="32" spans="1:8" x14ac:dyDescent="0.3">
      <c r="A32" s="19"/>
      <c r="B32" s="1">
        <v>100000000</v>
      </c>
      <c r="C32" s="5">
        <v>0.92931799999999998</v>
      </c>
      <c r="D32" s="5">
        <v>0.92930000000000001</v>
      </c>
      <c r="E32" s="34">
        <f>C32*H4</f>
        <v>0.33455447999999988</v>
      </c>
      <c r="F32" s="35">
        <v>0.33460000000000001</v>
      </c>
      <c r="G32" s="5">
        <v>0.53965099999999999</v>
      </c>
    </row>
    <row r="33" spans="1:10" x14ac:dyDescent="0.3">
      <c r="A33" s="19"/>
      <c r="B33" s="1">
        <v>1000000000</v>
      </c>
      <c r="C33" s="9">
        <v>0.92931799999999998</v>
      </c>
      <c r="D33" s="9">
        <v>0.92930000000000001</v>
      </c>
      <c r="E33" s="32">
        <f>C33*H5</f>
        <v>0.33455447999999988</v>
      </c>
      <c r="F33" s="33">
        <v>0.33460000000000001</v>
      </c>
      <c r="G33" s="9">
        <v>0.23810400000000001</v>
      </c>
      <c r="H33" s="55">
        <v>0.95520000000000005</v>
      </c>
    </row>
    <row r="34" spans="1:10" x14ac:dyDescent="0.3">
      <c r="A34" s="2" t="s">
        <v>2</v>
      </c>
      <c r="B34" s="2"/>
      <c r="C34" s="4" t="s">
        <v>5</v>
      </c>
      <c r="D34" s="4" t="s">
        <v>9</v>
      </c>
      <c r="E34" s="36" t="s">
        <v>5</v>
      </c>
      <c r="F34" s="37" t="s">
        <v>9</v>
      </c>
      <c r="G34" s="4" t="s">
        <v>7</v>
      </c>
    </row>
    <row r="35" spans="1:10" x14ac:dyDescent="0.3">
      <c r="A35" s="20">
        <v>0.1</v>
      </c>
      <c r="B35" s="1">
        <v>1000000</v>
      </c>
      <c r="C35" s="9">
        <v>0.96349950969999998</v>
      </c>
      <c r="D35" s="9">
        <v>0.96350000000000002</v>
      </c>
      <c r="E35" s="32">
        <f>C35*H7</f>
        <v>0.22181547658562345</v>
      </c>
      <c r="F35" s="33">
        <v>0.2218</v>
      </c>
      <c r="G35" s="9">
        <v>0.95806000000000002</v>
      </c>
    </row>
    <row r="36" spans="1:10" x14ac:dyDescent="0.3">
      <c r="A36" s="20"/>
      <c r="B36" s="1">
        <v>100000000</v>
      </c>
      <c r="C36" s="5">
        <v>0.93236724709999996</v>
      </c>
      <c r="D36" s="5">
        <v>0.93240000000000001</v>
      </c>
      <c r="E36" s="34">
        <f>C36*H8</f>
        <v>0.33546077298281102</v>
      </c>
      <c r="F36" s="35">
        <v>0.33550000000000002</v>
      </c>
      <c r="G36" s="5">
        <v>0.54546399999999995</v>
      </c>
      <c r="H36" s="13"/>
    </row>
    <row r="37" spans="1:10" ht="15" thickBot="1" x14ac:dyDescent="0.35">
      <c r="A37" s="20"/>
      <c r="B37" s="1">
        <v>1000000000</v>
      </c>
      <c r="C37" s="9">
        <v>0.93133959919999998</v>
      </c>
      <c r="D37" s="9">
        <v>0.93130000000000002</v>
      </c>
      <c r="E37" s="38">
        <f>C37*H9</f>
        <v>0.33601599584025699</v>
      </c>
      <c r="F37" s="39">
        <v>0.33600000000000002</v>
      </c>
      <c r="G37" s="9">
        <v>0.2422</v>
      </c>
      <c r="H37" s="55">
        <v>0.95369999999999999</v>
      </c>
    </row>
    <row r="39" spans="1:10" ht="15" thickBot="1" x14ac:dyDescent="0.35"/>
    <row r="40" spans="1:10" ht="15" thickBot="1" x14ac:dyDescent="0.35">
      <c r="B40" s="61"/>
      <c r="C40" s="62" t="s">
        <v>36</v>
      </c>
      <c r="D40" s="62" t="s">
        <v>37</v>
      </c>
      <c r="E40" s="61" t="s">
        <v>40</v>
      </c>
      <c r="F40" s="62" t="s">
        <v>41</v>
      </c>
      <c r="G40" s="63"/>
    </row>
    <row r="41" spans="1:10" x14ac:dyDescent="0.3">
      <c r="B41" s="43" t="s">
        <v>39</v>
      </c>
      <c r="C41" s="47">
        <v>0.3952</v>
      </c>
      <c r="D41" s="47" t="s">
        <v>34</v>
      </c>
      <c r="E41" s="58">
        <v>-8.85</v>
      </c>
      <c r="F41" s="57">
        <v>0.36080000000000001</v>
      </c>
      <c r="G41" s="45" t="s">
        <v>24</v>
      </c>
      <c r="H41" t="s">
        <v>42</v>
      </c>
    </row>
    <row r="42" spans="1:10" ht="15" thickBot="1" x14ac:dyDescent="0.35">
      <c r="B42" s="59" t="s">
        <v>38</v>
      </c>
      <c r="C42" s="50">
        <v>0.88959999999999995</v>
      </c>
      <c r="D42" s="50" t="s">
        <v>35</v>
      </c>
      <c r="E42" s="49">
        <v>-1.9436</v>
      </c>
      <c r="F42" s="50">
        <v>0.79949999999999999</v>
      </c>
      <c r="G42" s="60" t="s">
        <v>23</v>
      </c>
    </row>
    <row r="48" spans="1:10" x14ac:dyDescent="0.3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70" spans="2:2" x14ac:dyDescent="0.3">
      <c r="B70" s="3" t="s">
        <v>18</v>
      </c>
    </row>
  </sheetData>
  <mergeCells count="9">
    <mergeCell ref="C1:E1"/>
    <mergeCell ref="A48:F48"/>
    <mergeCell ref="G48:J48"/>
    <mergeCell ref="A3:A5"/>
    <mergeCell ref="A7:A9"/>
    <mergeCell ref="A10:G10"/>
    <mergeCell ref="E20:F20"/>
    <mergeCell ref="C29:G29"/>
    <mergeCell ref="C20:D20"/>
  </mergeCells>
  <pageMargins left="0.25" right="0.2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Atienza, Alejandra</dc:creator>
  <cp:lastModifiedBy>PORTJOFREANTIC</cp:lastModifiedBy>
  <cp:lastPrinted>2017-11-22T09:53:14Z</cp:lastPrinted>
  <dcterms:created xsi:type="dcterms:W3CDTF">2017-11-22T08:27:55Z</dcterms:created>
  <dcterms:modified xsi:type="dcterms:W3CDTF">2017-12-03T08:36:55Z</dcterms:modified>
</cp:coreProperties>
</file>