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Summary" sheetId="3" r:id="rId5"/>
    <sheet state="hidden" name="Dashboard" sheetId="4" r:id="rId6"/>
  </sheets>
  <definedNames>
    <definedName localSheetId="2" name="sCalc">Summary!$L$1</definedName>
    <definedName localSheetId="3" name="dCalc">Dashboard!$V$1</definedName>
    <definedName localSheetId="0" name="searchTerm">ReadmeSettings!$B$9</definedName>
  </definedNames>
  <calcPr/>
</workbook>
</file>

<file path=xl/sharedStrings.xml><?xml version="1.0" encoding="utf-8"?>
<sst xmlns="http://schemas.openxmlformats.org/spreadsheetml/2006/main" count="3808" uniqueCount="1957">
  <si>
    <t>TAGS v6.1.9.1</t>
  </si>
  <si>
    <t xml:space="preserve">
Created by mhawksey. Read more about this at:</t>
  </si>
  <si>
    <t>http://tags.hawksey.info</t>
  </si>
  <si>
    <t>With this spreadsheet you can:</t>
  </si>
  <si>
    <t>- automatically pull results from a Twitter Search into a Google Spreadsheet</t>
  </si>
  <si>
    <t>Instructions:</t>
  </si>
  <si>
    <r>
      <t xml:space="preserve">1. If you've never run </t>
    </r>
    <r>
      <rPr>
        <rFont val="Courier New"/>
      </rPr>
      <t>TAGS &gt; Setup Twitter Access</t>
    </r>
    <r>
      <t xml:space="preserve"> do so now (this should only need be done once for all your TAGS sheets) </t>
    </r>
  </si>
  <si>
    <t>2. Enter term</t>
  </si>
  <si>
    <t>BBVA Colombia to:BBVA_Colombia since:2020-03-01
-filter:retweet</t>
  </si>
  <si>
    <r>
      <rPr>
        <b/>
      </rPr>
      <t>Note:</t>
    </r>
    <r>
      <t xml:space="preserve">  Make a one off collection with </t>
    </r>
    <r>
      <rPr>
        <rFont val="Courier New"/>
      </rPr>
      <t>TAGS &gt; Run now!</t>
    </r>
    <r>
      <t xml:space="preserve"> or set a trigger to collect every hour </t>
    </r>
    <r>
      <rPr>
        <rFont val="Courier New"/>
      </rPr>
      <t>TAGS &gt; Update archive every hour</t>
    </r>
    <r>
      <t xml:space="preserve">. To change the frequency open </t>
    </r>
    <r>
      <rPr>
        <rFont val="Courier New"/>
      </rPr>
      <t>Tools &gt; Script Editor</t>
    </r>
    <r>
      <t xml:space="preserve"> then </t>
    </r>
    <r>
      <rPr>
        <rFont val="Courier New"/>
      </rPr>
      <t>Triggers &gt; Current script's triggers...</t>
    </r>
    <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</si>
  <si>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</si>
  <si>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</si>
  <si>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</si>
  <si>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</si>
  <si>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</si>
  <si>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</si>
  <si>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</si>
  <si>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</si>
  <si>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</si>
  <si>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</si>
  <si>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</si>
  <si>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</si>
  <si>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</si>
  <si>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</si>
  <si>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</si>
  <si>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</si>
  <si>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</si>
  <si>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</si>
  <si>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</si>
  <si>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t xml:space="preserve">Note: </t>
    </r>
    <r>
      <rPr>
        <rFont val="Courier New"/>
      </rPr>
      <t>Share &gt; Anyone with link</t>
    </r>
    <r>
      <rPr/>
      <t xml:space="preserve"> to use these views</t>
    </r>
  </si>
  <si>
    <t>&lt;- conversation explorer</t>
  </si>
  <si>
    <t>&lt;- searchable archive</t>
  </si>
  <si>
    <t>News</t>
  </si>
  <si>
    <t>id_str</t>
  </si>
  <si>
    <t>from_user</t>
  </si>
  <si>
    <t>text</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</si>
  <si>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</si>
  <si>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</si>
  <si>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</si>
  <si>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</si>
  <si>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</si>
  <si>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</si>
  <si>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</si>
  <si>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</si>
  <si>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</si>
  <si>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</si>
  <si>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</si>
  <si>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</si>
  <si>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</si>
  <si>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</si>
  <si>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</si>
  <si>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1316901834058092551</t>
  </si>
  <si>
    <t>julianacardona</t>
  </si>
  <si>
    <t>@BBVA_Colombia Ya abrí la cuenta en otro banco, pero sugiero revisar su política de asesoría comercial. La asesora parecía rogar que no abriera la cuenta allí y le hice caso. Barrancabermeja sucursal parque infantil.</t>
  </si>
  <si>
    <t>Fri Oct 16 00:40:38 +0000 2020</t>
  </si>
  <si>
    <t>175222450</t>
  </si>
  <si>
    <t>BBVA_Colombia</t>
  </si>
  <si>
    <t>56431247</t>
  </si>
  <si>
    <t>1312737793173598209</t>
  </si>
  <si>
    <t>&lt;a href="http://twitter.com/download/android" rel="nofollow"&gt;Twitter for Android&lt;/a&gt;</t>
  </si>
  <si>
    <t>http://pbs.twimg.com/profile_images/1284980883427131392/XjkRP6d8_normal.jpg</t>
  </si>
  <si>
    <t>Bogotá</t>
  </si>
  <si>
    <t>http://twitter.com/julianacardona/statuses/1316901834058092551</t>
  </si>
  <si>
    <t>{"hashtags":[],"symbols":[],"user_mentions":[{"screen_name":"BBVA_Colombia","name":"BBVA en Colombia","id":175222450,"id_str":"175222450","indices":[0,14]}],"urls":[]}</t>
  </si>
  <si>
    <t>1316849068598079490</t>
  </si>
  <si>
    <t>nathalyeherrera</t>
  </si>
  <si>
    <t>@BBVA_Colombia Esta es la ÚNICA acción qué hacen, quien va a pagar los intereses y mora? PÉSIMO SERVICIO NO HACEN NAFA SOLO PIDEN DISCULPAS https://t.co/31ykn27fAU</t>
  </si>
  <si>
    <t>Thu Oct 15 21:10:58 +0000 2020</t>
  </si>
  <si>
    <t>197873549</t>
  </si>
  <si>
    <t>1316845698751569920</t>
  </si>
  <si>
    <t>&lt;a href="http://twitter.com/download/iphone" rel="nofollow"&gt;Twitter for iPhone&lt;/a&gt;</t>
  </si>
  <si>
    <t>http://pbs.twimg.com/profile_images/1313663422215708672/Rkmz8cno_normal.jpg</t>
  </si>
  <si>
    <t>http://twitter.com/nathalyeherrera/statuses/1316849068598079490</t>
  </si>
  <si>
    <t>{"hashtags":[],"symbols":[],"user_mentions":[{"screen_name":"BBVA_Colombia","name":"BBVA en Colombia","id":175222450,"id_str":"175222450","indices":[0,14]}],"urls":[],"media":[{"id":1316849063908839400,"id_str":"1316849063908839424","indices":[140,163],"media_url":"http://pbs.twimg.com/media/EkZjPyUXkAA1oTY.jpg","media_url_https":"https://pbs.twimg.com/media/EkZjPyUXkAA1oTY.jpg","url":"https://t.co/31ykn27fAU","display_url":"pic.twitter.com/31ykn27fAU","expanded_url":"https://twitter.com/nathalyeherrera/status/1316849068598079490/photo/1","type":"photo","sizes":{"thumb":{"w":150,"h":150,"resize":"crop"},"large":{"w":828,"h":1792,"resize":"fit"},"medium":{"w":554,"h":1200,"resize":"fit"},"small":{"w":314,"h":680,"resize":"fit"}}}]}</t>
  </si>
  <si>
    <t>1316841556385689600</t>
  </si>
  <si>
    <t>@BBVA_Colombia Que servicio el de ustedes, tuve que pagar con intereses sus errores y no, no solucionaron nada. Un banco pidiendo disculpas y que internamente ni saben qué pasa? El colmo</t>
  </si>
  <si>
    <t>Thu Oct 15 20:41:07 +0000 2020</t>
  </si>
  <si>
    <t>1316805639490985986</t>
  </si>
  <si>
    <t>http://twitter.com/nathalyeherrera/statuses/1316841556385689600</t>
  </si>
  <si>
    <t>1316827820040093704</t>
  </si>
  <si>
    <t>SCG_Stark</t>
  </si>
  <si>
    <t>@BBVA_Colombia Buenas tardes; necesito que me colaboren con algo ya que fui a una sucursal de ustedes y la señorita no pudo solucionar mi requerimiento</t>
  </si>
  <si>
    <t>Thu Oct 15 19:46:32 +0000 2020</t>
  </si>
  <si>
    <t>167961859</t>
  </si>
  <si>
    <t>http://pbs.twimg.com/profile_images/1316434526432878595/jcZhCP8m_normal.jpg</t>
  </si>
  <si>
    <t>Colombia</t>
  </si>
  <si>
    <t>http://twitter.com/SCG_Stark/statuses/1316827820040093704</t>
  </si>
  <si>
    <t>1316826991006547968</t>
  </si>
  <si>
    <t>JoriOsoma</t>
  </si>
  <si>
    <t>RT @JoseLui76838429: @BBVA_Colombia Ya la han atendido, me tienen esperando días y días respuestas que no llegan, las cuotas de manejo siguen y lo único es rediferir!!
Pero como el colombiano promedio está mal educado financieramente, pues acepta, y ustedes ganan y ganan intereses sobre intereses</t>
  </si>
  <si>
    <t>Thu Oct 15 19:43:14 +0000 2020</t>
  </si>
  <si>
    <t>1480518572</t>
  </si>
  <si>
    <t>&lt;a href="https://mobile.twitter.com" rel="nofollow"&gt;Twitter Web App&lt;/a&gt;</t>
  </si>
  <si>
    <t>http://pbs.twimg.com/profile_images/1248936407856545793/7ZYTKLpr_normal.jpg</t>
  </si>
  <si>
    <t>http://twitter.com/JoriOsoma/statuses/1316826991006547968</t>
  </si>
  <si>
    <t>{"hashtags":[],"symbols":[],"user_mentions":[{"screen_name":"JoseLui76838429","name":"yonose","id":2935573997,"id_str":"2935573997","indices":[3,19]},{"screen_name":"BBVA_Colombia","name":"BBVA en Colombia","id":175222450,"id_str":"175222450","indices":[21,35]}],"urls":[]}</t>
  </si>
  <si>
    <t>1316821341228675072</t>
  </si>
  <si>
    <t>caradur42214541</t>
  </si>
  <si>
    <t>RT @JoseLui76838429: @BBVA_Colombia Ya me he comunicado y se han comunicado.
La cosa es simple!
Dejen de robarme 50 mil pesos de cuotas de manejo!!
Ni a mi ni a nadie que esté pasando una situación difícil!!!
Creen justo cobrar este año 300 mil pesos de cuota en lo que va corrido de año?</t>
  </si>
  <si>
    <t>Thu Oct 15 19:20:47 +0000 2020</t>
  </si>
  <si>
    <t>1193312599343075328</t>
  </si>
  <si>
    <t>http://abs.twimg.com/sticky/default_profile_images/default_profile_normal.png</t>
  </si>
  <si>
    <t>http://twitter.com/caradur42214541/statuses/1316821341228675072</t>
  </si>
  <si>
    <t>1316819368639107074</t>
  </si>
  <si>
    <t>JhonBeltranP</t>
  </si>
  <si>
    <t>@BBVA_Colombia Aun nada que funciona el portal, llamamos a las lineas que aparece y me comentan que ellos no pueden darnos este soporte, solo via virtual por redes sociales, uds serian tan gentiles en colaborarnos @BBVA_Colombia?
@bbva @SFCsupervisor</t>
  </si>
  <si>
    <t>Thu Oct 15 19:12:57 +0000 2020</t>
  </si>
  <si>
    <t>1080141697533857793</t>
  </si>
  <si>
    <t>1316715256857669633</t>
  </si>
  <si>
    <t>http://pbs.twimg.com/profile_images/1080143740013023238/iPcrhqVb_normal.jpg</t>
  </si>
  <si>
    <t>http://twitter.com/JhonBeltranP/statuses/1316819368639107074</t>
  </si>
  <si>
    <t>{"hashtags":[],"symbols":[],"user_mentions":[{"screen_name":"BBVA_Colombia","name":"BBVA en Colombia","id":175222450,"id_str":"175222450","indices":[0,14]},{"screen_name":"BBVA_Colombia","name":"BBVA en Colombia","id":175222450,"id_str":"175222450","indices":[214,228]},{"screen_name":"bbva","name":"BBVA","id":16808626,"id_str":"16808626","indices":[231,236]},{"screen_name":"SFCsupervisor","name":"Superfinanciera","id":200206843,"id_str":"200206843","indices":[237,251]}],"urls":[]}</t>
  </si>
  <si>
    <t>1316819228650074115</t>
  </si>
  <si>
    <t>PaOHLinux</t>
  </si>
  <si>
    <t>@BBVA_Colombia Yo aún estoy a la espera de la plata que me sacaron de la cuenta....sigo a la espera, ladrones hijueputas</t>
  </si>
  <si>
    <t>Thu Oct 15 19:12:24 +0000 2020</t>
  </si>
  <si>
    <t>57664509</t>
  </si>
  <si>
    <t>1316817060371066881</t>
  </si>
  <si>
    <t>http://pbs.twimg.com/profile_images/1315600070088306695/jB84WJc__normal.jpg</t>
  </si>
  <si>
    <t>Beirut</t>
  </si>
  <si>
    <t>http://twitter.com/PaOHLinux/statuses/1316819228650074115</t>
  </si>
  <si>
    <t>1316815739244941312</t>
  </si>
  <si>
    <t>@BBVA_Colombia No le digo yo, la vieja confiable</t>
  </si>
  <si>
    <t>Thu Oct 15 18:58:32 +0000 2020</t>
  </si>
  <si>
    <t>1316815448009306113</t>
  </si>
  <si>
    <t>http://twitter.com/PaOHLinux/statuses/1316815739244941312</t>
  </si>
  <si>
    <t>1316809133807620098</t>
  </si>
  <si>
    <t>Alien_Dix</t>
  </si>
  <si>
    <t>@BBVA_Colombia No hay ninguna solicitud, es solo un comentario. Gracias</t>
  </si>
  <si>
    <t>Thu Oct 15 18:32:17 +0000 2020</t>
  </si>
  <si>
    <t>73787828</t>
  </si>
  <si>
    <t>1316807889357598720</t>
  </si>
  <si>
    <t>http://pbs.twimg.com/profile_images/1124716190419562497/Vhwx-Gqt_normal.jpg</t>
  </si>
  <si>
    <t>http://twitter.com/Alien_Dix/statuses/1316809133807620098</t>
  </si>
  <si>
    <t>1316796203787526144</t>
  </si>
  <si>
    <t>JoseLui76838429</t>
  </si>
  <si>
    <t>@BBVA_Colombia Ya la han atendido, me tienen esperando días y días respuestas que no llegan, las cuotas de manejo siguen y lo único es rediferir!!
Pero como el colombiano promedio está mal educado financieramente, pues acepta, y ustedes ganan y ganan intereses sobre intereses</t>
  </si>
  <si>
    <t>Thu Oct 15 17:40:54 +0000 2020</t>
  </si>
  <si>
    <t>2935573997</t>
  </si>
  <si>
    <t>1316790775322116098</t>
  </si>
  <si>
    <t>http://pbs.twimg.com/profile_images/1239755619898359814/SF27IYDn_normal.jpg</t>
  </si>
  <si>
    <t>http://twitter.com/JoseLui76838429/statuses/1316796203787526144</t>
  </si>
  <si>
    <t>1316792721412100104</t>
  </si>
  <si>
    <t>Desempleadoman</t>
  </si>
  <si>
    <t>@BBVA_Colombia Con ustedes nada es sencillo</t>
  </si>
  <si>
    <t>Thu Oct 15 17:27:04 +0000 2020</t>
  </si>
  <si>
    <t>1064161957052379136</t>
  </si>
  <si>
    <t>1316789587814027264</t>
  </si>
  <si>
    <t>http://pbs.twimg.com/profile_images/1262200055949398022/AIOrfAqK_normal.jpg</t>
  </si>
  <si>
    <t>Casterly Rock</t>
  </si>
  <si>
    <t>http://twitter.com/Desempleadoman/statuses/1316792721412100104</t>
  </si>
  <si>
    <t>1316791495203192835</t>
  </si>
  <si>
    <t>canbata</t>
  </si>
  <si>
    <t>@BBVA_Colombia Entiendo eso, solo quería dejar constancia de mi error y la jugada financiera. Porque al final nunca deje de pagar las cuotas... El “alivio” es un servicio financiero que me costó y acepté en medio de la incertidumbre de la cuarentena. No son monjas de la caridad. 🤣</t>
  </si>
  <si>
    <t>Thu Oct 15 17:22:11 +0000 2020</t>
  </si>
  <si>
    <t>236255363</t>
  </si>
  <si>
    <t>1316788572813484038</t>
  </si>
  <si>
    <t>http://pbs.twimg.com/profile_images/1282058488756211714/M2ZBwaZQ_normal.jpg</t>
  </si>
  <si>
    <t>Cali - Colombia</t>
  </si>
  <si>
    <t>http://twitter.com/canbata/statuses/1316791495203192835</t>
  </si>
  <si>
    <t>1316791151911985155</t>
  </si>
  <si>
    <t>Risharky</t>
  </si>
  <si>
    <t>@BBVA_Colombia Gracias</t>
  </si>
  <si>
    <t>Thu Oct 15 17:20:50 +0000 2020</t>
  </si>
  <si>
    <t>766827171344162816</t>
  </si>
  <si>
    <t>1316791018558287872</t>
  </si>
  <si>
    <t>http://pbs.twimg.com/profile_images/1062277183358558210/VIYjYCZu_normal.jpg</t>
  </si>
  <si>
    <t xml:space="preserve">en casa... </t>
  </si>
  <si>
    <t>http://twitter.com/Risharky/statuses/1316791151911985155</t>
  </si>
  <si>
    <t>1316789521590214657</t>
  </si>
  <si>
    <t>@BBVA_Colombia Y siguen sin dar respuesta, 2 llamadas para contar lo mismo que NO SOLUCIONAN</t>
  </si>
  <si>
    <t>Thu Oct 15 17:14:21 +0000 2020</t>
  </si>
  <si>
    <t>1316789150578864131</t>
  </si>
  <si>
    <t>http://twitter.com/nathalyeherrera/statuses/1316789521590214657</t>
  </si>
  <si>
    <t>1316787846989180929</t>
  </si>
  <si>
    <t>@BBVA_Colombia Ya les escribí</t>
  </si>
  <si>
    <t>Thu Oct 15 17:07:42 +0000 2020</t>
  </si>
  <si>
    <t>1316786648785485824</t>
  </si>
  <si>
    <t>http://twitter.com/Risharky/statuses/1316787846989180929</t>
  </si>
  <si>
    <t>1316786869858971649</t>
  </si>
  <si>
    <t>@BBVA_Colombia Ya me he comunicado y se han comunicado.
La cosa es simple!
Dejen de robarme 50 mil pesos de cuotas de manejo!!
Ni a mi ni a nadie que esté pasando una situación difícil!!!
Creen justo cobrar este año 300 mil pesos de cuota en lo que va corrido de año?</t>
  </si>
  <si>
    <t>Thu Oct 15 17:03:49 +0000 2020</t>
  </si>
  <si>
    <t>1316786296711458816</t>
  </si>
  <si>
    <t>http://twitter.com/JoseLui76838429/statuses/1316786869858971649</t>
  </si>
  <si>
    <t>1316776265815388165</t>
  </si>
  <si>
    <t>uncarpintero</t>
  </si>
  <si>
    <t>@BBVA_Colombia Hola, necesito hacer una transferencia urgentemente desde la app o la página, pero no he podido porque me genera error, llamo a la linea y no me atienden, me mandan al chat de la página y en el chat de la página no me dan tampoco solución, con quién puedo hablar?</t>
  </si>
  <si>
    <t>Thu Oct 15 16:21:40 +0000 2020</t>
  </si>
  <si>
    <t>59879660</t>
  </si>
  <si>
    <t>http://pbs.twimg.com/profile_images/1266035496184090625/Bn-gCFeS_normal.jpg</t>
  </si>
  <si>
    <t>http://twitter.com/uncarpintero/statuses/1316776265815388165</t>
  </si>
  <si>
    <t>1316771381602906112</t>
  </si>
  <si>
    <t>Danielam11_</t>
  </si>
  <si>
    <t>@BBVA_Colombia Llevo horas esperando que solucionen. Ineptos 😠</t>
  </si>
  <si>
    <t>Thu Oct 15 16:02:16 +0000 2020</t>
  </si>
  <si>
    <t>195807788</t>
  </si>
  <si>
    <t>1316561679002611712</t>
  </si>
  <si>
    <t>http://pbs.twimg.com/profile_images/1227015919572000768/H6p5XABM_normal.jpg</t>
  </si>
  <si>
    <t>http://twitter.com/Danielam11_/statuses/1316771381602906112</t>
  </si>
  <si>
    <t>1316766841558228994</t>
  </si>
  <si>
    <t>JenniferBlanco9</t>
  </si>
  <si>
    <t>@BBVA_Colombia Ya escribí porque por la línea telefónica me tuvieron 30 minutos esperando para radicar mi queja y me colgaron.</t>
  </si>
  <si>
    <t>Thu Oct 15 15:44:14 +0000 2020</t>
  </si>
  <si>
    <t>389678344</t>
  </si>
  <si>
    <t>1316765838507233280</t>
  </si>
  <si>
    <t>http://pbs.twimg.com/profile_images/1264333866124353536/_IMv0bHq_normal.jpg</t>
  </si>
  <si>
    <t>http://twitter.com/JenniferBlanco9/statuses/1316766841558228994</t>
  </si>
  <si>
    <t>1316764441837547521</t>
  </si>
  <si>
    <t>AlexCarranzaP</t>
  </si>
  <si>
    <t>@BBVA_Colombia Enviado, pero no les creo, nunca responden @SFCsupervisor</t>
  </si>
  <si>
    <t>Thu Oct 15 15:34:41 +0000 2020</t>
  </si>
  <si>
    <t>64713314</t>
  </si>
  <si>
    <t>1316731470019473408</t>
  </si>
  <si>
    <t>http://pbs.twimg.com/profile_images/563365080419811330/1hV_WOJg_normal.jpeg</t>
  </si>
  <si>
    <t>Bogotá - Colombia</t>
  </si>
  <si>
    <t>http://twitter.com/AlexCarranzaP/statuses/1316764441837547521</t>
  </si>
  <si>
    <t>{"hashtags":[],"symbols":[],"user_mentions":[{"screen_name":"BBVA_Colombia","name":"BBVA en Colombia","id":175222450,"id_str":"175222450","indices":[0,14]},{"screen_name":"SFCsupervisor","name":"Superfinanciera","id":200206843,"id_str":"200206843","indices":[58,72]}],"urls":[]}</t>
  </si>
  <si>
    <t>1316764135544295428</t>
  </si>
  <si>
    <t>Nedahigo</t>
  </si>
  <si>
    <t>@BBVA_Colombia  
Tengo la tarjeta bloqueada</t>
  </si>
  <si>
    <t>Thu Oct 15 15:33:28 +0000 2020</t>
  </si>
  <si>
    <t>277822018</t>
  </si>
  <si>
    <t>&lt;a href="http://twitter.com/#!/download/ipad" rel="nofollow"&gt;Twitter for iPad&lt;/a&gt;</t>
  </si>
  <si>
    <t>http://pbs.twimg.com/profile_images/1303525770875334656/2sTM7q15_normal.jpg</t>
  </si>
  <si>
    <t>Bogota.</t>
  </si>
  <si>
    <t>http://twitter.com/Nedahigo/statuses/1316764135544295428</t>
  </si>
  <si>
    <t>1316762739906433025</t>
  </si>
  <si>
    <t>@BBVA_Colombia @SFCsupervisor ¿Cómo es posible que el BBVA jamás informó que los "alivios" financieros iban a ser la mentira más grande del mundo porque no iban a congelar ningún puto pago y por el contrario iban a seguir generando intereses como si hubiese mora?</t>
  </si>
  <si>
    <t>Thu Oct 15 15:27:56 +0000 2020</t>
  </si>
  <si>
    <t>http://twitter.com/JenniferBlanco9/statuses/1316762739906433025</t>
  </si>
  <si>
    <t>{"hashtags":[],"symbols":[],"user_mentions":[{"screen_name":"BBVA_Colombia","name":"BBVA en Colombia","id":175222450,"id_str":"175222450","indices":[0,14]},{"screen_name":"SFCsupervisor","name":"Superfinanciera","id":200206843,"id_str":"200206843","indices":[15,29]}],"urls":[]}</t>
  </si>
  <si>
    <t>1316761984348631040</t>
  </si>
  <si>
    <t>AlejoVargasP</t>
  </si>
  <si>
    <t>@BBVA_Colombia Totalmente en desacuerdo que para abrir una cuenta de una empresa se le obligue al cliente a tener una visita a las oficinas de la compañía, señores les aviso que estamos en plena evolución digital donde una gran porcentaje de nuevas empresas su oficina es un PC .</t>
  </si>
  <si>
    <t>Thu Oct 15 15:24:55 +0000 2020</t>
  </si>
  <si>
    <t>147924753</t>
  </si>
  <si>
    <t>http://pbs.twimg.com/profile_images/1130930676994387969/T32WDBUA_normal.jpg</t>
  </si>
  <si>
    <t>http://twitter.com/AlejoVargasP/statuses/1316761984348631040</t>
  </si>
  <si>
    <t>1316756997082054656</t>
  </si>
  <si>
    <t>johjhas</t>
  </si>
  <si>
    <t>@BBVA_Colombia @lorenamonob Yo tengo el mismo problema y nadie atiende. Alguien. Se puede contactar por qué hablar con robots virtuales es imposible.</t>
  </si>
  <si>
    <t>Thu Oct 15 15:05:06 +0000 2020</t>
  </si>
  <si>
    <t>473577832</t>
  </si>
  <si>
    <t>1316754886973890561</t>
  </si>
  <si>
    <t>http://pbs.twimg.com/profile_images/2354736199/vetton_ru_796__3__normal.jpg</t>
  </si>
  <si>
    <t>http://twitter.com/johjhas/statuses/1316756997082054656</t>
  </si>
  <si>
    <t>{"hashtags":[],"symbols":[],"user_mentions":[{"screen_name":"BBVA_Colombia","name":"BBVA en Colombia","id":175222450,"id_str":"175222450","indices":[0,14]},{"screen_name":"lorenamonob","name":"La Lore de los Gatos","id":139839620,"id_str":"139839620","indices":[15,27]}],"urls":[]}</t>
  </si>
  <si>
    <t>1316753891116146688</t>
  </si>
  <si>
    <t>lorenamonob</t>
  </si>
  <si>
    <t>@BBVA_Colombia Buenos dias.. Tengo una consulta sobre una tarjeta débito, en el banco dijeron que por la servilinea, de allá me envian al asistente virtual, y ahi no existe la opción que requiero... Sera que aquí si me atiende alguien real??</t>
  </si>
  <si>
    <t>Thu Oct 15 14:52:46 +0000 2020</t>
  </si>
  <si>
    <t>139839620</t>
  </si>
  <si>
    <t>http://pbs.twimg.com/profile_images/1281560469434761217/xJlYQcNt_normal.jpg</t>
  </si>
  <si>
    <t>http://twitter.com/lorenamonob/statuses/1316753891116146688</t>
  </si>
  <si>
    <t>1316750429968052228</t>
  </si>
  <si>
    <t>Gina383</t>
  </si>
  <si>
    <t>@BBVA_Colombia Ya respondí al directo. Agradezco</t>
  </si>
  <si>
    <t>Thu Oct 15 14:39:01 +0000 2020</t>
  </si>
  <si>
    <t>84062725</t>
  </si>
  <si>
    <t>1316734430044708864</t>
  </si>
  <si>
    <t>http://pbs.twimg.com/profile_images/661253845851480064/b8fw-XjW_normal.jpg</t>
  </si>
  <si>
    <t>http://twitter.com/Gina383/statuses/1316750429968052228</t>
  </si>
  <si>
    <t>1316750199633719297</t>
  </si>
  <si>
    <t>marrocomiguel</t>
  </si>
  <si>
    <t>@BBVA_Colombia deseo un número telefónico para poder comunicarme con el banco</t>
  </si>
  <si>
    <t>Thu Oct 15 14:38:06 +0000 2020</t>
  </si>
  <si>
    <t>1011232171</t>
  </si>
  <si>
    <t>http://pbs.twimg.com/profile_images/893239934705741826/OHkBxGN0_normal.jpg</t>
  </si>
  <si>
    <t>http://twitter.com/marrocomiguel/statuses/1316750199633719297</t>
  </si>
  <si>
    <t>1316744128714088448</t>
  </si>
  <si>
    <t>@BBVA_Colombia buenos días, quisiera saber cómo recuperar mi clave para pagar por Of</t>
  </si>
  <si>
    <t>Thu Oct 15 14:13:58 +0000 2020</t>
  </si>
  <si>
    <t>http://twitter.com/marrocomiguel/statuses/1316744128714088448</t>
  </si>
  <si>
    <t>1316743572989902848</t>
  </si>
  <si>
    <t>@BBVA_Colombia</t>
  </si>
  <si>
    <t>Thu Oct 15 14:11:46 +0000 2020</t>
  </si>
  <si>
    <t>http://twitter.com/marrocomiguel/statuses/1316743572989902848</t>
  </si>
  <si>
    <t>1316732782312394753</t>
  </si>
  <si>
    <t>22Kamilo</t>
  </si>
  <si>
    <t>@BBVA_Colombia Es una total mentira, las líneas se cuelga sola, un chat que es un robots, que tristeza porque antes cuando era un banco normal todo era mejor, como hago para hablar con alguien necesito hacer una compra de cartera, llevo 10 días y no he podido contactar, tocará UGA UGA al banco</t>
  </si>
  <si>
    <t>Thu Oct 15 13:28:53 +0000 2020</t>
  </si>
  <si>
    <t>558747767</t>
  </si>
  <si>
    <t>1316031266957881347</t>
  </si>
  <si>
    <t>http://pbs.twimg.com/profile_images/1137884822049890306/9BrQCX7W_normal.jpg</t>
  </si>
  <si>
    <t>http://twitter.com/22Kamilo/statuses/1316732782312394753</t>
  </si>
  <si>
    <t>1316731442899095552</t>
  </si>
  <si>
    <t>@BBVA_Colombia Buen día. No tengo cuenta en BBVA, sin embargo aparezco con una cuenta en su banco marcada como exenta del 4x1000 y ningún asesor me soluciona hace 5 meses. Entonces me ha tocado pagar el impuesto en otro banco hasta que ustedes me resuelvan 🤷🏽‍♀️</t>
  </si>
  <si>
    <t>Thu Oct 15 13:23:34 +0000 2020</t>
  </si>
  <si>
    <t>http://twitter.com/Gina383/statuses/1316731442899095552</t>
  </si>
  <si>
    <t>1316730933798752257</t>
  </si>
  <si>
    <t>FabioASalamanca</t>
  </si>
  <si>
    <t>@BBVA_Colombia @BBVA_Colombia el crédito no es personal, es un apoyo para mi empresa y así poder conservar los empleos, pongo como respaldo órdenes de compra de solicitudes de mis clientes, no es mucho. Cual es el apoyo que dan ustedes y el gobierno en esta crisis a las pequeñas empresas?</t>
  </si>
  <si>
    <t>Thu Oct 15 13:21:32 +0000 2020</t>
  </si>
  <si>
    <t>1631895871</t>
  </si>
  <si>
    <t>1316722399451271169</t>
  </si>
  <si>
    <t>http://pbs.twimg.com/profile_images/692344881868574720/Z84J1SP7_normal.jpg</t>
  </si>
  <si>
    <t>http://twitter.com/FabioASalamanca/statuses/1316730933798752257</t>
  </si>
  <si>
    <t>{"hashtags":[],"symbols":[],"user_mentions":[{"screen_name":"BBVA_Colombia","name":"BBVA en Colombia","id":175222450,"id_str":"175222450","indices":[0,14]},{"screen_name":"BBVA_Colombia","name":"BBVA en Colombia","id":175222450,"id_str":"175222450","indices":[15,29]}],"urls":[]}</t>
  </si>
  <si>
    <t>1316726925029765125</t>
  </si>
  <si>
    <t>luis021252</t>
  </si>
  <si>
    <t>@BBVA_Colombia necesito hablar con un funcionario y no con una máquina</t>
  </si>
  <si>
    <t>Thu Oct 15 13:05:37 +0000 2020</t>
  </si>
  <si>
    <t>770026546052628480</t>
  </si>
  <si>
    <t>http://pbs.twimg.com/profile_images/1314627498232164353/K8avz6Pj_normal.jpg</t>
  </si>
  <si>
    <t>http://twitter.com/luis021252/statuses/1316726925029765125</t>
  </si>
  <si>
    <t>1316717549673881600</t>
  </si>
  <si>
    <t>ZuliCoach</t>
  </si>
  <si>
    <t>@BBVA_Colombia Llevo una semana desde el exterior, buscando respuesta 
a una pregunta sencilla para matricular una cuenta.
Asesor telefónico no puede responder sobre canales digitales.
Chatbot una vergüenza.
Facebook no responden.
El correo electrónico se devuelve.
Cuál innovación digital?</t>
  </si>
  <si>
    <t>Thu Oct 15 12:28:21 +0000 2020</t>
  </si>
  <si>
    <t>2577659588</t>
  </si>
  <si>
    <t>http://pbs.twimg.com/profile_images/1120260778957758464/nZzS0IRO_normal.jpg</t>
  </si>
  <si>
    <t>http://twitter.com/ZuliCoach/statuses/1316717549673881600</t>
  </si>
  <si>
    <t>1316693030519308288</t>
  </si>
  <si>
    <t>linamgb</t>
  </si>
  <si>
    <t>@BBVA_Colombia Ya me llamaron. Gracias</t>
  </si>
  <si>
    <t>Thu Oct 15 10:50:56 +0000 2020</t>
  </si>
  <si>
    <t>67211120</t>
  </si>
  <si>
    <t>1316206586013065216</t>
  </si>
  <si>
    <t>http://pbs.twimg.com/profile_images/902306702929924096/Jzaex_e9_normal.jpg</t>
  </si>
  <si>
    <t>Bogotá, D.C., Colombia</t>
  </si>
  <si>
    <t>http://twitter.com/linamgb/statuses/1316693030519308288</t>
  </si>
  <si>
    <t>1316574072927588353</t>
  </si>
  <si>
    <t>@BBVA_Colombia @sicsuper Este banco ofrece a través de la línea de lealtad beneficios falsos para detener compras de cartera, engaño e incumplimiento en sus compromisos que perjudican sólo al usuario para después en las llamadas colgar después de hasta una hora de antes estar en espera. Abuso</t>
  </si>
  <si>
    <t>Thu Oct 15 02:58:14 +0000 2020</t>
  </si>
  <si>
    <t>1316573306187907073</t>
  </si>
  <si>
    <t>http://twitter.com/nathalyeherrera/statuses/1316574072927588353</t>
  </si>
  <si>
    <t>{"hashtags":[],"symbols":[],"user_mentions":[{"screen_name":"BBVA_Colombia","name":"BBVA en Colombia","id":175222450,"id_str":"175222450","indices":[0,14]},{"screen_name":"sicsuper","name":"Superintendencia de Industria y Comercio 🇨🇴","id":327385337,"id_str":"327385337","indices":[15,24]}],"urls":[]}</t>
  </si>
  <si>
    <t>1316573473372868609</t>
  </si>
  <si>
    <t>@BBVA_Colombia Llevan más de un mes “analizándolo” muchas disculpas y al día de hoy mi crédito en Mora, varios casos vencidos y sin solución. Resumen llamaron a ofrecer algo que no cumplieron hace más de un mes y hoy con mi crédito vencido no dan solución.</t>
  </si>
  <si>
    <t>Thu Oct 15 02:55:51 +0000 2020</t>
  </si>
  <si>
    <t>1316573063694168070</t>
  </si>
  <si>
    <t>http://twitter.com/nathalyeherrera/statuses/1316573473372868609</t>
  </si>
  <si>
    <t>1316555737645056002</t>
  </si>
  <si>
    <t>Nicolas01162569</t>
  </si>
  <si>
    <t>@BBVA_Colombia por favor hagan lo correcto. No puede ser que se demoren + de un mes para solucionar una queja.  Ayer Bancolombia me reactivó una cuenta que tenía inactiva por 18 Años en 48 hrs. En una hora active web y app. Mejor servicio al cliente no pude pedir!</t>
  </si>
  <si>
    <t>Thu Oct 15 01:45:22 +0000 2020</t>
  </si>
  <si>
    <t>1245858056358985728</t>
  </si>
  <si>
    <t>http://twitter.com/Nicolas01162569/statuses/1316555737645056002</t>
  </si>
  <si>
    <t>1316546927517855744</t>
  </si>
  <si>
    <t>jaramillorry</t>
  </si>
  <si>
    <t>@BBVA_Colombia que injusto que la esposa de una persona fallecida que tenga una cuenta en bbva colombia se quede con todos los derechos de la cuenta y los ahorros  dejando sin nada a  mi que soy el unico hijo :(</t>
  </si>
  <si>
    <t>Thu Oct 15 01:10:22 +0000 2020</t>
  </si>
  <si>
    <t>1301699552832040961</t>
  </si>
  <si>
    <t>http://pbs.twimg.com/profile_images/1301699716632260609/XZXrYQH0_normal.jpg</t>
  </si>
  <si>
    <t>http://twitter.com/jaramillorry/statuses/1316546927517855744</t>
  </si>
  <si>
    <t>1316529555327406083</t>
  </si>
  <si>
    <t>Fabiogalindo6</t>
  </si>
  <si>
    <t>@BBVA_Colombia Cobrando servicio de netcash en pandemia y cuarentena son los grandes alivios a las empresas por parte de bbva.</t>
  </si>
  <si>
    <t>Thu Oct 15 00:01:20 +0000 2020</t>
  </si>
  <si>
    <t>772787189478547457</t>
  </si>
  <si>
    <t>http://pbs.twimg.com/profile_images/1300269367079432195/rTPcvNMz_normal.jpg</t>
  </si>
  <si>
    <t>http://twitter.com/Fabiogalindo6/statuses/1316529555327406083</t>
  </si>
  <si>
    <t>1316527032650682369</t>
  </si>
  <si>
    <t>@BBVA_Colombia engaño y estafa en los ofrecimientos que solo generan intereses de Mora, solo disculpas por su incumplimiento en lo ofrecido. NO RECOMIENDO ESTE BANCO.</t>
  </si>
  <si>
    <t>Wed Oct 14 23:51:19 +0000 2020</t>
  </si>
  <si>
    <t>http://twitter.com/nathalyeherrera/statuses/1316527032650682369</t>
  </si>
  <si>
    <t>1316520743178514432</t>
  </si>
  <si>
    <t>@BBVA_Colombia PESIMO hasta más no poder, no solucionan, no cumplen y el servicio en la línea es aún peor.</t>
  </si>
  <si>
    <t>Wed Oct 14 23:26:19 +0000 2020</t>
  </si>
  <si>
    <t>http://twitter.com/nathalyeherrera/statuses/1316520743178514432</t>
  </si>
  <si>
    <t>1316520621489172480</t>
  </si>
  <si>
    <t>@BBVA_Colombia nuevamente desde e 11 de Septiembre me incumplen casos y radicados, sencillo este banco me ofreció cosas que no cumplió y solo piden disculpas.</t>
  </si>
  <si>
    <t>Wed Oct 14 23:25:50 +0000 2020</t>
  </si>
  <si>
    <t>http://twitter.com/nathalyeherrera/statuses/1316520621489172480</t>
  </si>
  <si>
    <t>1316518683645300738</t>
  </si>
  <si>
    <t>RDS1969</t>
  </si>
  <si>
    <t>@BBVA_Colombia @luisgarciarestr No deberían tener este mensaje automático deberían contactar directamente al usuario y solucionar</t>
  </si>
  <si>
    <t>Wed Oct 14 23:18:08 +0000 2020</t>
  </si>
  <si>
    <t>259995624</t>
  </si>
  <si>
    <t>1314955023521140736</t>
  </si>
  <si>
    <t>http://pbs.twimg.com/profile_images/1839711672/Mompiche_normal.JPG</t>
  </si>
  <si>
    <t>http://twitter.com/RDS1969/statuses/1316518683645300738</t>
  </si>
  <si>
    <t>{"hashtags":[],"symbols":[],"user_mentions":[{"screen_name":"BBVA_Colombia","name":"BBVA en Colombia","id":175222450,"id_str":"175222450","indices":[0,14]},{"screen_name":"luisgarciarestr","name":"Luis Evelio García R","id":297140494,"id_str":"297140494","indices":[15,31]}],"urls":[]}</t>
  </si>
  <si>
    <t>1316518353574428673</t>
  </si>
  <si>
    <t>RT @Vichente_Cruz: @BBVA_Colombia imposible ahora cancelar una tarjeta. No se puede en oficina, solo es viable en la linea porque no contestan y cuando contestan cuelgan. Pésimo servicio.</t>
  </si>
  <si>
    <t>Wed Oct 14 23:16:49 +0000 2020</t>
  </si>
  <si>
    <t>http://twitter.com/RDS1969/statuses/1316518353574428673</t>
  </si>
  <si>
    <t>{"hashtags":[],"symbols":[],"user_mentions":[{"screen_name":"Vichente_Cruz","name":"Jose Vicente Cruz","id":67956427,"id_str":"67956427","indices":[3,17]},{"screen_name":"BBVA_Colombia","name":"BBVA en Colombia","id":175222450,"id_str":"175222450","indices":[19,33]}],"urls":[]}</t>
  </si>
  <si>
    <t>1316518078906273800</t>
  </si>
  <si>
    <t>@BBVA_Colombia contratar con ustedes es una mala decisión. No los recomiendo</t>
  </si>
  <si>
    <t>Wed Oct 14 23:15:44 +0000 2020</t>
  </si>
  <si>
    <t>http://twitter.com/RDS1969/statuses/1316518078906273800</t>
  </si>
  <si>
    <t>1316517964796039169</t>
  </si>
  <si>
    <t>@BBVA_Colombia definitivamente no saben nada de servicio</t>
  </si>
  <si>
    <t>Wed Oct 14 23:15:17 +0000 2020</t>
  </si>
  <si>
    <t>http://twitter.com/RDS1969/statuses/1316517964796039169</t>
  </si>
  <si>
    <t>1316517795358793730</t>
  </si>
  <si>
    <t>@BBVA_Colombia definitivamente este banco es una porquería. El servicio al cliente es lo peor q puede haber. Se tienen problemas y se acude a la línea en los horarios establecidos y no contestan. Y a la hora q contestan dicen q a esa hora no hay servicio</t>
  </si>
  <si>
    <t>Wed Oct 14 23:14:36 +0000 2020</t>
  </si>
  <si>
    <t>http://twitter.com/RDS1969/statuses/1316517795358793730</t>
  </si>
  <si>
    <t>1316509998449647616</t>
  </si>
  <si>
    <t>manuelcadc</t>
  </si>
  <si>
    <t>@BBVA_Colombia Y eso será para cuándo?</t>
  </si>
  <si>
    <t>Wed Oct 14 22:43:37 +0000 2020</t>
  </si>
  <si>
    <t>37871961</t>
  </si>
  <si>
    <t>1316423959781535746</t>
  </si>
  <si>
    <t>http://pbs.twimg.com/profile_images/1185995101157449729/EnPdIqtD_normal.jpg</t>
  </si>
  <si>
    <t>Manizales</t>
  </si>
  <si>
    <t>http://twitter.com/manuelcadc/statuses/1316509998449647616</t>
  </si>
  <si>
    <t>1316509610887520256</t>
  </si>
  <si>
    <t>Vichente_Cruz</t>
  </si>
  <si>
    <t>@BBVA_Colombia Sigue lo mismo... Me cuelgan la llamada y me dicen que los llame a una linea que no contestan. Pésimo servicio</t>
  </si>
  <si>
    <t>Wed Oct 14 22:42:05 +0000 2020</t>
  </si>
  <si>
    <t>67956427</t>
  </si>
  <si>
    <t>1316502969295265792</t>
  </si>
  <si>
    <t>http://pbs.twimg.com/profile_images/376169143/DSC00173_normal.JPG</t>
  </si>
  <si>
    <t>Bogota</t>
  </si>
  <si>
    <t>http://twitter.com/Vichente_Cruz/statuses/1316509610887520256</t>
  </si>
  <si>
    <t>1316500331124207616</t>
  </si>
  <si>
    <t>waitedinvain</t>
  </si>
  <si>
    <t>@BBVA_Colombia ustedes además de tener el peor servicio, tienen unos asesores terribles, un tal Camilo me agredió verbalmente por su línea telefónica, voy a denunciarlos porque estoy harta de ustedes y su altanería.</t>
  </si>
  <si>
    <t>Wed Oct 14 22:05:12 +0000 2020</t>
  </si>
  <si>
    <t>1289344351</t>
  </si>
  <si>
    <t>http://pbs.twimg.com/profile_images/1280195907330412544/3HJiVfI9_normal.jpg</t>
  </si>
  <si>
    <t>http://twitter.com/waitedinvain/statuses/1316500331124207616</t>
  </si>
  <si>
    <t>1316490435364376578</t>
  </si>
  <si>
    <t>@BBVA_Colombia Siguen sin contestar su línea caída y sin una solución @BBVA_Colombia</t>
  </si>
  <si>
    <t>Wed Oct 14 21:25:53 +0000 2020</t>
  </si>
  <si>
    <t>1314980756293287941</t>
  </si>
  <si>
    <t>http://twitter.com/Vichente_Cruz/statuses/1316490435364376578</t>
  </si>
  <si>
    <t>{"hashtags":[],"symbols":[],"user_mentions":[{"screen_name":"BBVA_Colombia","name":"BBVA en Colombia","id":175222450,"id_str":"175222450","indices":[0,14]},{"screen_name":"BBVA_Colombia","name":"BBVA en Colombia","id":175222450,"id_str":"175222450","indices":[70,84]}],"urls":[]}</t>
  </si>
  <si>
    <t>1316478249405419520</t>
  </si>
  <si>
    <t>Marysal22</t>
  </si>
  <si>
    <t>@BBVA_Colombia Esta respuesta la he recibido muchas veces y posterior a este mensaje no me contactan. Y estoy hablando que llevo esperando el contacto por parte de ustedes desde el 19 de agosto de 2020.</t>
  </si>
  <si>
    <t>Wed Oct 14 20:37:28 +0000 2020</t>
  </si>
  <si>
    <t>258149165</t>
  </si>
  <si>
    <t>1316476921744633858</t>
  </si>
  <si>
    <t>http://pbs.twimg.com/profile_images/378800000726074726/c5a5e73835ead14d6198a5be46ff756a_normal.jpeg</t>
  </si>
  <si>
    <t>http://twitter.com/Marysal22/statuses/1316478249405419520</t>
  </si>
  <si>
    <t>1316467901558394880</t>
  </si>
  <si>
    <t>grupovip1</t>
  </si>
  <si>
    <t>@BBVA_Colombia cuatro horas mi madre de 83 años tratando de hacer una consulta por la línea de atención al cliente y nunca contestaron!, Después de tres minutos de música cuelgan.</t>
  </si>
  <si>
    <t>Wed Oct 14 19:56:21 +0000 2020</t>
  </si>
  <si>
    <t>950615990</t>
  </si>
  <si>
    <t>http://pbs.twimg.com/profile_images/584179872253239296/MoedWJn8_normal.jpg</t>
  </si>
  <si>
    <t>http://twitter.com/grupovip1/statuses/1316467901558394880</t>
  </si>
  <si>
    <t>1316465891924639747</t>
  </si>
  <si>
    <t>L3x4c45</t>
  </si>
  <si>
    <t>@BBVA_Colombia   espero que por este medio den respuesta a mi petición de explicaciones de porque me incrementaron el valor de la cuota de mi crédito  por haberme acogido al periodo de gracia que otorgó el Gobierno Nacional @infopresidencia</t>
  </si>
  <si>
    <t>Wed Oct 14 19:48:22 +0000 2020</t>
  </si>
  <si>
    <t>581809144</t>
  </si>
  <si>
    <t>http://pbs.twimg.com/profile_images/1205653426731966470/d59pXfr3_normal.jpg</t>
  </si>
  <si>
    <t>http://twitter.com/L3x4c45/statuses/1316465891924639747</t>
  </si>
  <si>
    <t>{"hashtags":[],"symbols":[],"user_mentions":[{"screen_name":"BBVA_Colombia","name":"BBVA en Colombia","id":175222450,"id_str":"175222450","indices":[0,14]},{"screen_name":"infopresidencia","name":"Presidencia Colombia 🇨🇴","id":312887235,"id_str":"312887235","indices":[224,240]}],"urls":[]}</t>
  </si>
  <si>
    <t>1316464203234934784</t>
  </si>
  <si>
    <t>LORITAJIMENEZ</t>
  </si>
  <si>
    <t>@BBVA_Colombia tengo una tarjeta de crédito que he intentado cancelar hace meses y no ha sido posible. Estoy al día en pago. Que puedo hacer</t>
  </si>
  <si>
    <t>Wed Oct 14 19:41:39 +0000 2020</t>
  </si>
  <si>
    <t>600683901</t>
  </si>
  <si>
    <t>http://pbs.twimg.com/profile_images/378800000713135617/115bd72168c9146c6aa510114db0edcf_normal.jpeg</t>
  </si>
  <si>
    <t>http://twitter.com/LORITAJIMENEZ/statuses/1316464203234934784</t>
  </si>
  <si>
    <t>1316455233128722434</t>
  </si>
  <si>
    <t>albertosalgadoc</t>
  </si>
  <si>
    <t>@BBVA_Colombia @Danielaruzs Sii BBVA cuéntanos en que se gasta el sueldo la doctora 🤣</t>
  </si>
  <si>
    <t>Wed Oct 14 19:06:00 +0000 2020</t>
  </si>
  <si>
    <t>251880324</t>
  </si>
  <si>
    <t>1316406251430072323</t>
  </si>
  <si>
    <t>http://pbs.twimg.com/profile_images/1227647401126748167/JRtVH37g_normal.jpg</t>
  </si>
  <si>
    <t>http://twitter.com/albertosalgadoc/statuses/1316455233128722434</t>
  </si>
  <si>
    <t>{"hashtags":[],"symbols":[],"user_mentions":[{"screen_name":"BBVA_Colombia","name":"BBVA en Colombia","id":175222450,"id_str":"175222450","indices":[0,14]},{"screen_name":"Danielaruzs","name":"🌙","id":769919032053104600,"id_str":"769919032053104640","indices":[15,27]}],"urls":[]}</t>
  </si>
  <si>
    <t>1316452408109694981</t>
  </si>
  <si>
    <t>@BBVA_Colombia @SFCsupervisor @BBVA_Colombia, señores BBVA por favor requiero respuesta a la petición 16100524 radicada agosto 19 de 2020 donde informó que cancele la tarjeta de crédito el día 30 de diciembre de 2019 y me están cobrando cuota de manejo.</t>
  </si>
  <si>
    <t>Wed Oct 14 18:54:47 +0000 2020</t>
  </si>
  <si>
    <t>http://twitter.com/Marysal22/statuses/1316452408109694981</t>
  </si>
  <si>
    <t>{"hashtags":[],"symbols":[],"user_mentions":[{"screen_name":"BBVA_Colombia","name":"BBVA en Colombia","id":175222450,"id_str":"175222450","indices":[0,14]},{"screen_name":"SFCsupervisor","name":"Superfinanciera","id":200206843,"id_str":"200206843","indices":[15,29]},{"screen_name":"BBVA_Colombia","name":"BBVA en Colombia","id":175222450,"id_str":"175222450","indices":[30,44]}],"urls":[]}</t>
  </si>
  <si>
    <t>1316451119703490560</t>
  </si>
  <si>
    <t>wjcortes</t>
  </si>
  <si>
    <t>@BBVA_Colombia Unicentro tiene los asesores/cajeros más lentos de la historia 🙄</t>
  </si>
  <si>
    <t>Wed Oct 14 18:49:40 +0000 2020</t>
  </si>
  <si>
    <t>93232580</t>
  </si>
  <si>
    <t>http://pbs.twimg.com/profile_images/1071795722046111746/e4DCwdKp_normal.jpg</t>
  </si>
  <si>
    <t>http://twitter.com/wjcortes/statuses/1316451119703490560</t>
  </si>
  <si>
    <t>1316450512368271363</t>
  </si>
  <si>
    <t>eldiegodon</t>
  </si>
  <si>
    <t>@BBVA_Colombia Por favor antes confírmenme que esto no es un bot,</t>
  </si>
  <si>
    <t>Wed Oct 14 18:47:15 +0000 2020</t>
  </si>
  <si>
    <t>26048946</t>
  </si>
  <si>
    <t>1316448393078755330</t>
  </si>
  <si>
    <t>http://pbs.twimg.com/profile_images/556642201569361921/A9eVYcFS_normal.jpeg</t>
  </si>
  <si>
    <t>http://twitter.com/eldiegodon/statuses/1316450512368271363</t>
  </si>
  <si>
    <t>1316449724543782915</t>
  </si>
  <si>
    <t>@BBVA_Colombia Cuánto tiempo debo esperar para que me llamen, estoy esperando respuesta de la petición desde el 19 de agosto, lo que si recibo es cobro nuevamente de la tarjeta la cual cancele el 30 de diciembre de 2109.</t>
  </si>
  <si>
    <t>Wed Oct 14 18:44:07 +0000 2020</t>
  </si>
  <si>
    <t>1314700273017856001</t>
  </si>
  <si>
    <t>http://twitter.com/Marysal22/statuses/1316449724543782915</t>
  </si>
  <si>
    <t>1316442227523149825</t>
  </si>
  <si>
    <t>@BBVA_Colombia maldita sea el BBVA se volvió o una tracalada de personas negligentes o un sistema tipo bot negligente, 3 días esperando una respuesta y nada que me solucionan... Voy a cambiar de banco</t>
  </si>
  <si>
    <t>Wed Oct 14 18:14:20 +0000 2020</t>
  </si>
  <si>
    <t>http://twitter.com/eldiegodon/statuses/1316442227523149825</t>
  </si>
  <si>
    <t>1316433576930562048</t>
  </si>
  <si>
    <t>jandrestorresm2</t>
  </si>
  <si>
    <t>@BBVA_Colombia Sres. El servicio en caja del CC Calima es terrible!! Hasta 30 mint con un cliente y ahora dejan una sola cajera!!! El colmo.</t>
  </si>
  <si>
    <t>Wed Oct 14 17:39:57 +0000 2020</t>
  </si>
  <si>
    <t>714299161038995461</t>
  </si>
  <si>
    <t>http://pbs.twimg.com/profile_images/1163012142611738625/0OWlSShy_normal.jpg</t>
  </si>
  <si>
    <t xml:space="preserve">Yopal - Bogotá </t>
  </si>
  <si>
    <t>http://twitter.com/jandrestorresm2/statuses/1316433576930562048</t>
  </si>
  <si>
    <t>1316430906236841988</t>
  </si>
  <si>
    <t>PhrakenDark</t>
  </si>
  <si>
    <t>@BBVA_Colombia no entiendo porque me llaman a mi numero celular si no tengo productos con este Banco, ni en mi vida HE SOLICITADO ALGO.  AGRADEZCO SU AYUDA ELIMINANDO MI NUMERO DE TELEFONO PERSONAL de sus bases de datos. Acorde al ley 1581</t>
  </si>
  <si>
    <t>Wed Oct 14 17:29:20 +0000 2020</t>
  </si>
  <si>
    <t>83682877</t>
  </si>
  <si>
    <t>http://pbs.twimg.com/profile_images/830618269623148544/poE5e0W4_normal.jpg</t>
  </si>
  <si>
    <t>http://twitter.com/PhrakenDark/statuses/1316430906236841988</t>
  </si>
  <si>
    <t>1316428684040065025</t>
  </si>
  <si>
    <t>EspeReynosa</t>
  </si>
  <si>
    <t>@BBVA_Colombia @bbva #pqrs
Me estoy dando cuenta que BBVA tanto que dice que no seas huga huga, y no es posible poner una queja por medio virtual según la información de la primera foto desde la #BBVAnet se puede, y NO! me envía al mismo sitio que envía sin autenticación 1/2. https://t.co/98zkJ8DIYG</t>
  </si>
  <si>
    <t>Wed Oct 14 17:20:30 +0000 2020</t>
  </si>
  <si>
    <t>65408858</t>
  </si>
  <si>
    <t>http://pbs.twimg.com/profile_images/1198647856959242240/OjZHs25d_normal.jpg</t>
  </si>
  <si>
    <t>http://twitter.com/EspeReynosa/statuses/1316428684040065025</t>
  </si>
  <si>
    <t>{"hashtags":[{"text":"pqrs","indices":[21,26]},{"text":"BBVAnet","indices":[196,204]}],"symbols":[],"user_mentions":[{"screen_name":"BBVA_Colombia","name":"BBVA en Colombia","id":175222450,"id_str":"175222450","indices":[0,14]},{"screen_name":"bbva","name":"BBVA","id":16808626,"id_str":"16808626","indices":[15,20]}],"urls":[],"media":[{"id":1316428582256771000,"id_str":"1316428582256771077","indices":[278,301],"media_url":"http://pbs.twimg.com/media/EkTk0iGWAAUuHUo.jpg","media_url_https":"https://pbs.twimg.com/media/EkTk0iGWAAUuHUo.jpg","url":"https://t.co/98zkJ8DIYG","display_url":"pic.twitter.com/98zkJ8DIYG","expanded_url":"https://twitter.com/EspeReynosa/status/1316428684040065025/photo/1","type":"photo","sizes":{"thumb":{"w":150,"h":150,"resize":"crop"},"large":{"w":1843,"h":2048,"resize":"fit"},"medium":{"w":1080,"h":1200,"resize":"fit"},"small":{"w":612,"h":680,"resize":"fit"}}}]}</t>
  </si>
  <si>
    <t>1316426822381338624</t>
  </si>
  <si>
    <t>Danielaruzs</t>
  </si>
  <si>
    <t>@BBVA_Colombia Gracias. Todo Perfecto.</t>
  </si>
  <si>
    <t>Wed Oct 14 17:13:07 +0000 2020</t>
  </si>
  <si>
    <t>769919032053104640</t>
  </si>
  <si>
    <t>http://pbs.twimg.com/profile_images/1312646990715551747/6bMk7UgS_normal.jpg</t>
  </si>
  <si>
    <t>http://twitter.com/Danielaruzs/statuses/1316426822381338624</t>
  </si>
  <si>
    <t>1316421730194329600</t>
  </si>
  <si>
    <t>@BBVA_Colombia Existirá en el mundo algo mas inutil que los canales de "atención" de @BBVA_Colombia?</t>
  </si>
  <si>
    <t>Wed Oct 14 16:52:53 +0000 2020</t>
  </si>
  <si>
    <t>1315001275780661251</t>
  </si>
  <si>
    <t>http://twitter.com/manuelcadc/statuses/1316421730194329600</t>
  </si>
  <si>
    <t>{"hashtags":[],"symbols":[],"user_mentions":[{"screen_name":"BBVA_Colombia","name":"BBVA en Colombia","id":175222450,"id_str":"175222450","indices":[0,14]},{"screen_name":"BBVA_Colombia","name":"BBVA en Colombia","id":175222450,"id_str":"175222450","indices":[85,99]}],"urls":[]}</t>
  </si>
  <si>
    <t>1316408843962904576</t>
  </si>
  <si>
    <t>MaoArmesto</t>
  </si>
  <si>
    <t>@BBVA_Colombia  Como hago para contactarme via telefónica con el banco, la línea que ofrecen al llamarla me dicen que no estoy autorizado</t>
  </si>
  <si>
    <t>Wed Oct 14 16:01:40 +0000 2020</t>
  </si>
  <si>
    <t>307328672</t>
  </si>
  <si>
    <t>http://pbs.twimg.com/profile_images/1267489506770501633/djvetc5s_normal.jpg</t>
  </si>
  <si>
    <t>http://twitter.com/MaoArmesto/statuses/1316408843962904576</t>
  </si>
  <si>
    <t>1316396166217633792</t>
  </si>
  <si>
    <t>laurenga_</t>
  </si>
  <si>
    <t>@BBVA_Colombia Un ayuda para alivio Covid-19 sobre crédito hipotecario.</t>
  </si>
  <si>
    <t>Wed Oct 14 15:11:18 +0000 2020</t>
  </si>
  <si>
    <t>1111004662281441280</t>
  </si>
  <si>
    <t>http://pbs.twimg.com/profile_images/1285793028179927040/OPzccxml_normal.jpg</t>
  </si>
  <si>
    <t>http://twitter.com/laurenga_/statuses/1316396166217633792</t>
  </si>
  <si>
    <t>1316390638414430216</t>
  </si>
  <si>
    <t>majucoal</t>
  </si>
  <si>
    <t>@BBVA_Colombia me encanta como se jactan de decir que no son un banco "uga uga" pero quiero abonar a un crédito y me dicen que no se puede por ese canal, que toca ir en persona. ¡Hágame el favor!</t>
  </si>
  <si>
    <t>Wed Oct 14 14:49:20 +0000 2020</t>
  </si>
  <si>
    <t>56366731</t>
  </si>
  <si>
    <t>http://pbs.twimg.com/profile_images/1159513308992614400/W_wYMfQm_normal.jpg</t>
  </si>
  <si>
    <t>http://twitter.com/majucoal/statuses/1316390638414430216</t>
  </si>
  <si>
    <t>1316377632813068289</t>
  </si>
  <si>
    <t>carlos82033484</t>
  </si>
  <si>
    <t>@BBVA_Colombia no me ha sido posible comunicarme a los teléfonos de ustedes, siempre se corta la llamada. ¿Que puedo hacer?</t>
  </si>
  <si>
    <t>Wed Oct 14 13:57:39 +0000 2020</t>
  </si>
  <si>
    <t>1297374187150090240</t>
  </si>
  <si>
    <t>http://pbs.twimg.com/profile_images/1303701636251029505/-y4sTGfh_normal.jpg</t>
  </si>
  <si>
    <t>http://twitter.com/carlos82033484/statuses/1316377632813068289</t>
  </si>
  <si>
    <t>1316375387937660928</t>
  </si>
  <si>
    <t>alesx26</t>
  </si>
  <si>
    <t>Wed Oct 14 13:48:44 +0000 2020</t>
  </si>
  <si>
    <t>72307354</t>
  </si>
  <si>
    <t>1316373066784669697</t>
  </si>
  <si>
    <t>http://pbs.twimg.com/profile_images/1067597434820407301/brK8sgjJ_normal.jpg</t>
  </si>
  <si>
    <t>Riohacha, Colombia</t>
  </si>
  <si>
    <t>http://twitter.com/alesx26/statuses/1316375387937660928</t>
  </si>
  <si>
    <t>1316367805147738112</t>
  </si>
  <si>
    <t>juancho_ru</t>
  </si>
  <si>
    <t>@BBVA_Colombia Han transcurrido 15 días y no hay solución, no hacen nada, @SFCsupervisor como nos pueden ayudar a los ciudadanos para que los bancos presten un buen servicio? no he podido pagar crédito por su culpa y seguramente los intereses de Mora si los van a cobrar! #bbva https://t.co/ahPNtCAhuM</t>
  </si>
  <si>
    <t>Wed Oct 14 13:18:36 +0000 2020</t>
  </si>
  <si>
    <t>142526218</t>
  </si>
  <si>
    <t>http://pbs.twimg.com/profile_images/659715484460392448/wGFPUk1__normal.jpg</t>
  </si>
  <si>
    <t>Bogotá, Colombia</t>
  </si>
  <si>
    <t>http://twitter.com/juancho_ru/statuses/1316367805147738112</t>
  </si>
  <si>
    <t>{"hashtags":[{"text":"bbva","indices":[272,277]}],"symbols":[],"user_mentions":[{"screen_name":"BBVA_Colombia","name":"BBVA en Colombia","id":175222450,"id_str":"175222450","indices":[0,14]},{"screen_name":"SFCsupervisor","name":"Superfinanciera","id":200206843,"id_str":"200206843","indices":[74,88]}],"urls":[{"url":"https://t.co/ahPNtCAhuM","expanded_url":"https://twitter.com/BBVA_Colombia/status/1311285531289026560","display_url":"twitter.com/BBVA_Colombia/…","indices":[278,301]}]}</t>
  </si>
  <si>
    <t>1316217264157405187</t>
  </si>
  <si>
    <t>riverato1</t>
  </si>
  <si>
    <t>@BBVA_Colombia Pésimo el servicio de atención al cliente. Es como pedir asesoría a una pared</t>
  </si>
  <si>
    <t>Wed Oct 14 03:20:24 +0000 2020</t>
  </si>
  <si>
    <t>145262305</t>
  </si>
  <si>
    <t>1315306330387775488</t>
  </si>
  <si>
    <t>http://pbs.twimg.com/profile_images/1195938237023473665/4Fc9z_Tc_normal.jpg</t>
  </si>
  <si>
    <t>http://twitter.com/riverato1/statuses/1316217264157405187</t>
  </si>
  <si>
    <t>1316217187858894849</t>
  </si>
  <si>
    <t>Wed Oct 14 03:20:06 +0000 2020</t>
  </si>
  <si>
    <t>http://twitter.com/riverato1/statuses/1316217187858894849</t>
  </si>
  <si>
    <t>1316193030559485954</t>
  </si>
  <si>
    <t>@BBVA_Colombia Esta respuesta parece tan automática como las del chat 😒.
Lástima que en ese banco ya no trabajen personas que respondan a los clientes.</t>
  </si>
  <si>
    <t>Wed Oct 14 01:44:06 +0000 2020</t>
  </si>
  <si>
    <t>1316041976136044546</t>
  </si>
  <si>
    <t>http://twitter.com/linamgb/statuses/1316193030559485954</t>
  </si>
  <si>
    <t>1316191265101418496</t>
  </si>
  <si>
    <t>julianmsuarez</t>
  </si>
  <si>
    <t>@BBVA_Colombia Y ustedes cuando se van a digitalizar?</t>
  </si>
  <si>
    <t>Wed Oct 14 01:37:05 +0000 2020</t>
  </si>
  <si>
    <t>244688025</t>
  </si>
  <si>
    <t>http://pbs.twimg.com/profile_images/3272081150/1b2803ab84a2f60be299e223a6677cd3_normal.jpeg</t>
  </si>
  <si>
    <t>http://twitter.com/julianmsuarez/statuses/1316191265101418496</t>
  </si>
  <si>
    <t>1316183242698088449</t>
  </si>
  <si>
    <t>dimeLauramurcia</t>
  </si>
  <si>
    <t>@BBVA_Colombia RESPONDAN LOS DMs
https://t.co/Z0VhChvJGG</t>
  </si>
  <si>
    <t>Wed Oct 14 01:05:13 +0000 2020</t>
  </si>
  <si>
    <t>143894671</t>
  </si>
  <si>
    <t>1316182401773600769</t>
  </si>
  <si>
    <t>http://pbs.twimg.com/profile_images/1292630234328707073/5zu75N61_normal.jpg</t>
  </si>
  <si>
    <t>http://twitter.com/dimeLauramurcia/statuses/1316183242698088449</t>
  </si>
  <si>
    <t>{"hashtags":[],"symbols":[],"user_mentions":[{"screen_name":"BBVA_Colombia","name":"BBVA en Colombia","id":175222450,"id_str":"175222450","indices":[0,14]}],"urls":[{"url":"https://t.co/Z0VhChvJGG","expanded_url":"https://twitter.com/nicolasrampe/status/1316126400982716418","display_url":"twitter.com/nicolasrampe/s…","indices":[34,57]}]}</t>
  </si>
  <si>
    <t>1316168392668217344</t>
  </si>
  <si>
    <t>@BBVA_Colombia  los hijos tienen derecho por la cuenta de una persona fallecida ?</t>
  </si>
  <si>
    <t>Wed Oct 14 00:06:12 +0000 2020</t>
  </si>
  <si>
    <t>http://twitter.com/jaramillorry/statuses/1316168392668217344</t>
  </si>
  <si>
    <t>1316155626880466946</t>
  </si>
  <si>
    <t>WileyGlow_</t>
  </si>
  <si>
    <t>@BBVA_Colombia Me devolvieron la plata INCOMPLETA 😡</t>
  </si>
  <si>
    <t>Tue Oct 13 23:15:29 +0000 2020</t>
  </si>
  <si>
    <t>108054145</t>
  </si>
  <si>
    <t>1313089541163618305</t>
  </si>
  <si>
    <t>http://pbs.twimg.com/profile_images/1230229004919169025/Ehq-Bz6v_normal.jpg</t>
  </si>
  <si>
    <t>http://twitter.com/WileyGlow_/statuses/1316155626880466946</t>
  </si>
  <si>
    <t>1316134546287538176</t>
  </si>
  <si>
    <t>Omar_Alba</t>
  </si>
  <si>
    <t>@BBVA_Colombia Ya les estoy escribiendo por mensaje directo, estoy a espera de respuesta.</t>
  </si>
  <si>
    <t>Tue Oct 13 21:51:43 +0000 2020</t>
  </si>
  <si>
    <t>135972251</t>
  </si>
  <si>
    <t>1316131213439098880</t>
  </si>
  <si>
    <t>http://pbs.twimg.com/profile_images/799280685190184960/EmoKeeWv_normal.jpg</t>
  </si>
  <si>
    <t>http://twitter.com/Omar_Alba/statuses/1316134546287538176</t>
  </si>
  <si>
    <t>1316129908507185174</t>
  </si>
  <si>
    <t>@BBVA_Colombia Me están cobrando cuota de manejo de tarjeta débito y crédito desde que comenzó la pandemia, y tengo convenio con ustedes de no cobro de cuota de manejo, agradezco comunicación por que no contestan en la línea.</t>
  </si>
  <si>
    <t>Tue Oct 13 21:33:17 +0000 2020</t>
  </si>
  <si>
    <t>http://twitter.com/Omar_Alba/statuses/1316129908507185174</t>
  </si>
  <si>
    <t>1316126400982716418</t>
  </si>
  <si>
    <t>nicolasrampe</t>
  </si>
  <si>
    <t>@BBVA_Colombia a las 3.23 de la tarde envié el último mensaje y aún nada, casi una hora y no tengo respuesta
Qué tal fuera mucha plata la que me robaron https://t.co/VE5U1Y6xcf</t>
  </si>
  <si>
    <t>Tue Oct 13 21:19:21 +0000 2020</t>
  </si>
  <si>
    <t>1243547684620906500</t>
  </si>
  <si>
    <t>1316115852140388359</t>
  </si>
  <si>
    <t>http://pbs.twimg.com/profile_images/1243547837088006146/xcbZgfyv_normal.jpg</t>
  </si>
  <si>
    <t>http://twitter.com/nicolasrampe/statuses/1316126400982716418</t>
  </si>
  <si>
    <t>{"hashtags":[],"symbols":[],"user_mentions":[{"screen_name":"BBVA_Colombia","name":"BBVA en Colombia","id":175222450,"id_str":"175222450","indices":[0,14]}],"urls":[],"media":[{"id":1316126240743526400,"id_str":"1316126240743526400","indices":[154,177],"media_url":"http://pbs.twimg.com/media/EkPR18MWkAA5Bsl.png","media_url_https":"https://pbs.twimg.com/media/EkPR18MWkAA5Bsl.png","url":"https://t.co/VE5U1Y6xcf","display_url":"pic.twitter.com/VE5U1Y6xcf","expanded_url":"https://twitter.com/nicolasrampe/status/1316126400982716418/photo/1","type":"photo","sizes":{"small":{"w":517,"h":369,"resize":"fit"},"large":{"w":517,"h":369,"resize":"fit"},"thumb":{"w":150,"h":150,"resize":"crop"},"medium":{"w":517,"h":369,"resize":"fit"}}}]}</t>
  </si>
  <si>
    <t>1316125309142478854</t>
  </si>
  <si>
    <t>JhonFredyTrejo1</t>
  </si>
  <si>
    <t>@BBVA_Colombia Solicito ayuda para desbloquear los pagos  no presenciales de mis productos https://t.co/mZctJdxVIG</t>
  </si>
  <si>
    <t>Tue Oct 13 21:15:00 +0000 2020</t>
  </si>
  <si>
    <t>1314313387896176653</t>
  </si>
  <si>
    <t>1314344053538947077</t>
  </si>
  <si>
    <t>http://twitter.com/JhonFredyTrejo1/statuses/1316125309142478854</t>
  </si>
  <si>
    <t>{"hashtags":[],"symbols":[],"user_mentions":[{"screen_name":"BBVA_Colombia","name":"BBVA en Colombia","id":175222450,"id_str":"175222450","indices":[0,14]}],"urls":[],"media":[{"id":1316125279182618600,"id_str":"1316125279182618627","indices":[91,114],"media_url":"http://pbs.twimg.com/media/EkPQ9-GXgAMyO_1.jpg","media_url_https":"https://pbs.twimg.com/media/EkPQ9-GXgAMyO_1.jpg","url":"https://t.co/mZctJdxVIG","display_url":"pic.twitter.com/mZctJdxVIG","expanded_url":"https://twitter.com/JhonFredyTrejo1/status/1316125309142478854/photo/1","type":"photo","sizes":{"thumb":{"w":150,"h":150,"resize":"crop"},"small":{"w":510,"h":680,"resize":"fit"},"large":{"w":1536,"h":2048,"resize":"fit"},"medium":{"w":900,"h":1200,"resize":"fit"}}}]}</t>
  </si>
  <si>
    <t>1316124476212498442</t>
  </si>
  <si>
    <t>@BBVA_Colombia  les solicito favor desbloquear  mis productos para los pagos no presenciales. https://t.co/vT0S2EqN1k</t>
  </si>
  <si>
    <t>Tue Oct 13 21:11:42 +0000 2020</t>
  </si>
  <si>
    <t>http://twitter.com/JhonFredyTrejo1/statuses/1316124476212498442</t>
  </si>
  <si>
    <t>{"hashtags":[],"symbols":[],"user_mentions":[{"screen_name":"BBVA_Colombia","name":"BBVA en Colombia","id":175222450,"id_str":"175222450","indices":[0,14]}],"urls":[],"media":[{"id":1316124446139220000,"id_str":"1316124446139219968","indices":[94,117],"media_url":"http://pbs.twimg.com/media/EkPQNexWAAA7xoI.jpg","media_url_https":"https://pbs.twimg.com/media/EkPQNexWAAA7xoI.jpg","url":"https://t.co/vT0S2EqN1k","display_url":"pic.twitter.com/vT0S2EqN1k","expanded_url":"https://twitter.com/JhonFredyTrejo1/status/1316124476212498442/photo/1","type":"photo","sizes":{"thumb":{"w":150,"h":150,"resize":"crop"},"large":{"w":2048,"h":1152,"resize":"fit"},"medium":{"w":1200,"h":675,"resize":"fit"},"small":{"w":680,"h":383,"resize":"fit"}}}]}</t>
  </si>
  <si>
    <t>1316116299890786308</t>
  </si>
  <si>
    <t>@BBVA_Colombia Ya escribí.
Algo está mal con su equipo de desarrollo, la tarjeta estuvo apagada todo el fin de semana y aún así pudieron usarla sin mi autorización. Será que su app es mas uga uga de lo que promete ser¿? Ah de paso, si necesitan un buen desarrollador, está su servidor</t>
  </si>
  <si>
    <t>Tue Oct 13 20:39:12 +0000 2020</t>
  </si>
  <si>
    <t>1316115358785437699</t>
  </si>
  <si>
    <t>http://twitter.com/nicolasrampe/statuses/1316116299890786308</t>
  </si>
  <si>
    <t>1316115114542723078</t>
  </si>
  <si>
    <t>RT @nicolasrampe: @BBVA_Colombia  cuántas llamadas hay que hacer¿?
@superfinanciera qué hago. No puedo seguir dejando mi trabajo a un lado porque el banco no logra darme soporte https://t.co/1qb3kAnUpK</t>
  </si>
  <si>
    <t>Tue Oct 13 20:34:30 +0000 2020</t>
  </si>
  <si>
    <t>http://twitter.com/dimeLauramurcia/statuses/1316115114542723078</t>
  </si>
  <si>
    <t>{"hashtags":[],"symbols":[],"user_mentions":[{"screen_name":"nicolasrampe","name":"Nicolás F. Ramírez P.","id":1243547684620906500,"id_str":"1243547684620906500","indices":[3,16]},{"screen_name":"BBVA_Colombia","name":"BBVA en Colombia","id":175222450,"id_str":"175222450","indices":[18,32]},{"screen_name":"superfinanciera","name":"superfinanciera","id":27565190,"id_str":"27565190","indices":[68,84]}],"urls":[]}</t>
  </si>
  <si>
    <t>1316114586198847488</t>
  </si>
  <si>
    <t>@BBVA_Colombia Buenas tardes, necesito desbloquear mis pagos no presenciales</t>
  </si>
  <si>
    <t>Tue Oct 13 20:32:24 +0000 2020</t>
  </si>
  <si>
    <t>http://twitter.com/JhonFredyTrejo1/statuses/1316114586198847488</t>
  </si>
  <si>
    <t>1316112637437120512</t>
  </si>
  <si>
    <t>@BBVA_Colombia  necesito que me activen la opción de  pago no presencial</t>
  </si>
  <si>
    <t>Tue Oct 13 20:24:39 +0000 2020</t>
  </si>
  <si>
    <t>http://twitter.com/JhonFredyTrejo1/statuses/1316112637437120512</t>
  </si>
  <si>
    <t>1316110188873687041</t>
  </si>
  <si>
    <t>jaricoar</t>
  </si>
  <si>
    <t>@BBVA_Colombia Esperando respuesta positiva por parte de ustedes,  muchas gracias
saludos
JR</t>
  </si>
  <si>
    <t>Tue Oct 13 20:14:55 +0000 2020</t>
  </si>
  <si>
    <t>85970724</t>
  </si>
  <si>
    <t>1316103150949085184</t>
  </si>
  <si>
    <t>http://pbs.twimg.com/profile_images/1125962273497989126/GvRTuiwZ_normal.jpg</t>
  </si>
  <si>
    <t>http://twitter.com/jaricoar/statuses/1316110188873687041</t>
  </si>
  <si>
    <t>1316108928871211010</t>
  </si>
  <si>
    <t>CGneccoandrea</t>
  </si>
  <si>
    <t>@BBVA_Colombia El inconveniente es que la aplicación se volvió muy lenta para transferencias</t>
  </si>
  <si>
    <t>Tue Oct 13 20:09:55 +0000 2020</t>
  </si>
  <si>
    <t>903003364811837440</t>
  </si>
  <si>
    <t>1315655507147919360</t>
  </si>
  <si>
    <t>http://pbs.twimg.com/profile_images/1238309796031410178/PTwV_xz-_normal.jpg</t>
  </si>
  <si>
    <t>http://twitter.com/CGneccoandrea/statuses/1316108928871211010</t>
  </si>
  <si>
    <t>1316108859417726976</t>
  </si>
  <si>
    <t>@BBVA_Colombia Llevo dos horas tratando de reportar un fraude con mi tarjeta de crédito a través de @Uber_Col y me pide la cédula y me cuelgan, luego me piden esperar la spreguntas de titularidad y me cuelgan. Tienen una línea de atención que funcione.</t>
  </si>
  <si>
    <t>Tue Oct 13 20:09:38 +0000 2020</t>
  </si>
  <si>
    <t>http://twitter.com/nicolasrampe/statuses/1316108859417726976</t>
  </si>
  <si>
    <t>{"hashtags":[],"symbols":[],"user_mentions":[{"screen_name":"BBVA_Colombia","name":"BBVA en Colombia","id":175222450,"id_str":"175222450","indices":[0,14]},{"screen_name":"Uber_Col","name":"Uber Colombia","id":1707507866,"id_str":"1707507866","indices":[100,109]}],"urls":[]}</t>
  </si>
  <si>
    <t>1316106854150410241</t>
  </si>
  <si>
    <t>margara88</t>
  </si>
  <si>
    <t>@BBVA_Colombia El problema es ese que se quedan verificando</t>
  </si>
  <si>
    <t>Tue Oct 13 20:01:40 +0000 2020</t>
  </si>
  <si>
    <t>179256423</t>
  </si>
  <si>
    <t>1316106278385733632</t>
  </si>
  <si>
    <t>http://pbs.twimg.com/profile_images/3364467435/6d3b485acaf12272285ad89c85d1f5a6_normal.jpeg</t>
  </si>
  <si>
    <t>http://twitter.com/margara88/statuses/1316106854150410241</t>
  </si>
  <si>
    <t>1316084581980930048</t>
  </si>
  <si>
    <t>Ana_CrisXD</t>
  </si>
  <si>
    <t>@BBVA_Colombia señores BBVA Colombia atención oficina centro comercial Santafe. Continuamos con los problemas de las filas prioritarias para el adulto mayor dentro de la sucursal. No ha sido posible que se ejecute de acuerdo a la ley. Hasta cuando??</t>
  </si>
  <si>
    <t>Tue Oct 13 18:33:10 +0000 2020</t>
  </si>
  <si>
    <t>246968952</t>
  </si>
  <si>
    <t>http://pbs.twimg.com/profile_images/966638494373294080/qKmdVZHI_normal.jpg</t>
  </si>
  <si>
    <t>Centro</t>
  </si>
  <si>
    <t>http://twitter.com/Ana_CrisXD/statuses/1316084581980930048</t>
  </si>
  <si>
    <t>1316079790621892609</t>
  </si>
  <si>
    <t>TTUUTTOO</t>
  </si>
  <si>
    <t>@BBVA_Colombia ya que no explican por qué me están cobrando intereses de un alivio por ningún medio y que adicionalmente realice un abono a capital y lo tomaron parcialmente para pagar estos intereses, recurri a hacer la denuncia en la @SFCsupervisor.</t>
  </si>
  <si>
    <t>Tue Oct 13 18:14:08 +0000 2020</t>
  </si>
  <si>
    <t>42755895</t>
  </si>
  <si>
    <t>http://pbs.twimg.com/profile_images/1295645015868309505/YVCpRype_normal.jpg</t>
  </si>
  <si>
    <t>Quito, Ecuador</t>
  </si>
  <si>
    <t>http://twitter.com/TTUUTTOO/statuses/1316079790621892609</t>
  </si>
  <si>
    <t>{"hashtags":[],"symbols":[],"user_mentions":[{"screen_name":"BBVA_Colombia","name":"BBVA en Colombia","id":175222450,"id_str":"175222450","indices":[0,14]},{"screen_name":"SFCsupervisor","name":"Superfinanciera","id":200206843,"id_str":"200206843","indices":[236,250]}],"urls":[]}</t>
  </si>
  <si>
    <t>1316075592396218371</t>
  </si>
  <si>
    <t>@BBVA_Colombia Ya les respondí</t>
  </si>
  <si>
    <t>Tue Oct 13 17:57:27 +0000 2020</t>
  </si>
  <si>
    <t>1316073279250214914</t>
  </si>
  <si>
    <t>http://twitter.com/jaricoar/statuses/1316075592396218371</t>
  </si>
  <si>
    <t>1316071587108532224</t>
  </si>
  <si>
    <t>@BBVA_Colombia buenas tardes, como hago para poder comunicarme con ustedes?, por el Call Center, siempre están ocupados, por Mensaje directo no contestan a tiempo?????</t>
  </si>
  <si>
    <t>Tue Oct 13 17:41:32 +0000 2020</t>
  </si>
  <si>
    <t>http://twitter.com/jaricoar/statuses/1316071587108532224</t>
  </si>
  <si>
    <t>1316066944655806465</t>
  </si>
  <si>
    <t>Otalatita</t>
  </si>
  <si>
    <t>@BBVA_Colombia el número de contacto para Medellín 4938300 no existe y la línea 01800 no contesta, cómo se contacta uno con ustedes?</t>
  </si>
  <si>
    <t>Tue Oct 13 17:23:05 +0000 2020</t>
  </si>
  <si>
    <t>2292679083</t>
  </si>
  <si>
    <t>http://pbs.twimg.com/profile_images/780595875374653440/w19NlWzs_normal.jpg</t>
  </si>
  <si>
    <t>Medellín, Colombia</t>
  </si>
  <si>
    <t>http://twitter.com/Otalatita/statuses/1316066944655806465</t>
  </si>
  <si>
    <t>1316066603465936899</t>
  </si>
  <si>
    <t>Belisa_Crep</t>
  </si>
  <si>
    <t>@BBVA_Colombia Hablan de digitalización y no responden de ninguna manera a los clientes. Piden que vayamos a las oficinas y los que no vivimos en ciudades debemos viajar y no podemos debido a nuestros trabajos.</t>
  </si>
  <si>
    <t>Tue Oct 13 17:21:44 +0000 2020</t>
  </si>
  <si>
    <t>67736026</t>
  </si>
  <si>
    <t>http://pbs.twimg.com/profile_images/1314575834934632450/ddvROtZF_normal.jpg</t>
  </si>
  <si>
    <t>Motu Nui</t>
  </si>
  <si>
    <t>http://twitter.com/Belisa_Crep/statuses/1316066603465936899</t>
  </si>
  <si>
    <t>1316065300878630913</t>
  </si>
  <si>
    <t>@BBVA_Colombia Les acabo de escribir</t>
  </si>
  <si>
    <t>Tue Oct 13 17:16:33 +0000 2020</t>
  </si>
  <si>
    <t>1316064863098220544</t>
  </si>
  <si>
    <t>http://twitter.com/Belisa_Crep/statuses/1316065300878630913</t>
  </si>
  <si>
    <t>1316064019569160193</t>
  </si>
  <si>
    <t>@BBVA_Colombia Buenas tardes, necesito asesoría urgente, por favor!</t>
  </si>
  <si>
    <t>Tue Oct 13 17:11:28 +0000 2020</t>
  </si>
  <si>
    <t>http://twitter.com/Belisa_Crep/statuses/1316064019569160193</t>
  </si>
  <si>
    <t>1316058432340996097</t>
  </si>
  <si>
    <t>PenaAnzola</t>
  </si>
  <si>
    <t>@BBVA_Colombia Sencilllas¿? Que respuesta tan incoherente</t>
  </si>
  <si>
    <t>Tue Oct 13 16:49:16 +0000 2020</t>
  </si>
  <si>
    <t>1201501778140942336</t>
  </si>
  <si>
    <t>1316057599490564098</t>
  </si>
  <si>
    <t>http://pbs.twimg.com/profile_images/1201504283159601153/fuypo09L_normal.jpg</t>
  </si>
  <si>
    <t>http://twitter.com/PenaAnzola/statuses/1316058432340996097</t>
  </si>
  <si>
    <t>1316057194870308866</t>
  </si>
  <si>
    <t>anmaryp29</t>
  </si>
  <si>
    <t>@BBVA_Colombia Ya resolví el inconveniente, gracias</t>
  </si>
  <si>
    <t>Tue Oct 13 16:44:21 +0000 2020</t>
  </si>
  <si>
    <t>553837474</t>
  </si>
  <si>
    <t>1313090810703941633</t>
  </si>
  <si>
    <t>http://pbs.twimg.com/profile_images/1226258645224230923/U5lG66km_normal.jpg</t>
  </si>
  <si>
    <t>http://twitter.com/anmaryp29/statuses/1316057194870308866</t>
  </si>
  <si>
    <t>1316046859975172101</t>
  </si>
  <si>
    <t>@BBVA_Colombia Horrible la atención. Tan fácil era cuando uno llamaba al 01800 y se lo enviaban en línea. 
Este banco cada ves es más perverso y malo en su atención al cliente.</t>
  </si>
  <si>
    <t>Tue Oct 13 16:03:17 +0000 2020</t>
  </si>
  <si>
    <t>1316045442350710791</t>
  </si>
  <si>
    <t>http://twitter.com/PenaAnzola/statuses/1316046859975172101</t>
  </si>
  <si>
    <t>1316044875771641858</t>
  </si>
  <si>
    <t>@BBVA_Colombia Pero y el certificado que necesito???</t>
  </si>
  <si>
    <t>Tue Oct 13 15:55:23 +0000 2020</t>
  </si>
  <si>
    <t>1316044545512087553</t>
  </si>
  <si>
    <t>http://twitter.com/PenaAnzola/statuses/1316044875771641858</t>
  </si>
  <si>
    <t>1316044552604655616</t>
  </si>
  <si>
    <t>REGALAABRAZOS</t>
  </si>
  <si>
    <t>@BBVA_Colombia No parece.</t>
  </si>
  <si>
    <t>Tue Oct 13 15:54:06 +0000 2020</t>
  </si>
  <si>
    <t>246589733</t>
  </si>
  <si>
    <t>1316042253954158593</t>
  </si>
  <si>
    <t>http://pbs.twimg.com/profile_images/1257510796382404610/rrwYjyVK_normal.jpg</t>
  </si>
  <si>
    <t>Medellin - Colombia</t>
  </si>
  <si>
    <t>http://twitter.com/REGALAABRAZOS/statuses/1316044552604655616</t>
  </si>
  <si>
    <t>1316043571049517056</t>
  </si>
  <si>
    <t>@BBVA_Colombia No contestan de fondo la inconformidad y es que ante una suplantación de BBVA en las redes que derive en una estafa o fraude quien le responde al cliente si son uds los que lo están llevando a que suministre datos mediante estas redes??
Ya les respondí al mensaje directo.</t>
  </si>
  <si>
    <t>Tue Oct 13 15:50:12 +0000 2020</t>
  </si>
  <si>
    <t>1316036111463051264</t>
  </si>
  <si>
    <t>http://twitter.com/PenaAnzola/statuses/1316043571049517056</t>
  </si>
  <si>
    <t>1316041202999885827</t>
  </si>
  <si>
    <t>@BBVA_Colombia @BBVA_Colombia Se comunican pero no dan solución.  Colocan mil trabas.</t>
  </si>
  <si>
    <t>Tue Oct 13 15:40:48 +0000 2020</t>
  </si>
  <si>
    <t>1316021970081734657</t>
  </si>
  <si>
    <t>http://twitter.com/REGALAABRAZOS/statuses/1316041202999885827</t>
  </si>
  <si>
    <t>1316036236474232832</t>
  </si>
  <si>
    <t>VillalbaToquica</t>
  </si>
  <si>
    <t>@BBVA_Colombia nunca hay sistema! Por la app no vincula convenios uga uga quienes ? Oficina Madrid Cundinamarca</t>
  </si>
  <si>
    <t>Tue Oct 13 15:21:04 +0000 2020</t>
  </si>
  <si>
    <t>1170458953</t>
  </si>
  <si>
    <t>http://pbs.twimg.com/profile_images/1289529656782225408/_5OD--47_normal.jpg</t>
  </si>
  <si>
    <t>http://twitter.com/VillalbaToquica/statuses/1316036236474232832</t>
  </si>
  <si>
    <t>1316034604697112576</t>
  </si>
  <si>
    <t>@BBVA_Colombia Pero es lo mismo están pidiéndome datos personales mediante una red social. Uds como banco en sus canales formales desvían al cliente a atenderlo por redes sociales y ante algún fraude o estafa quien Responde???
@SFCsupervisor</t>
  </si>
  <si>
    <t>Tue Oct 13 15:14:35 +0000 2020</t>
  </si>
  <si>
    <t>1316033785352290307</t>
  </si>
  <si>
    <t>http://twitter.com/PenaAnzola/statuses/1316034604697112576</t>
  </si>
  <si>
    <t>{"hashtags":[],"symbols":[],"user_mentions":[{"screen_name":"BBVA_Colombia","name":"BBVA en Colombia","id":175222450,"id_str":"175222450","indices":[0,14]},{"screen_name":"SFCsupervisor","name":"Superfinanciera","id":200206843,"id_str":"200206843","indices":[227,241]}],"urls":[]}</t>
  </si>
  <si>
    <t>1316034424476258305</t>
  </si>
  <si>
    <t>DarthJEL</t>
  </si>
  <si>
    <t>@BBVA_Colombia Cual manuel ??? No tienen ni idea de a quien le responden, llevo meses tratando de arreglar las cargadas de @LoQueNecesitoc y el error de pasarme a @BBVA_Colombia y ni siquiera responden</t>
  </si>
  <si>
    <t>Tue Oct 13 15:13:52 +0000 2020</t>
  </si>
  <si>
    <t>51516961</t>
  </si>
  <si>
    <t>1316033903367462913</t>
  </si>
  <si>
    <t>http://pbs.twimg.com/profile_images/1296090636588847104/hIGEVSXi_normal.jpg</t>
  </si>
  <si>
    <t>Al fondo a la izquierda</t>
  </si>
  <si>
    <t>http://twitter.com/DarthJEL/statuses/1316034424476258305</t>
  </si>
  <si>
    <t>{"hashtags":[],"symbols":[],"user_mentions":[{"screen_name":"BBVA_Colombia","name":"BBVA en Colombia","id":175222450,"id_str":"175222450","indices":[0,14]},{"screen_name":"LoQueNecesitoc","name":"LoqueNecesito.co","id":831232547514363900,"id_str":"831232547514363904","indices":[123,138]},{"screen_name":"BBVA_Colombia","name":"BBVA en Colombia","id":175222450,"id_str":"175222450","indices":[163,177]}],"urls":[]}</t>
  </si>
  <si>
    <t>1316030727826239496</t>
  </si>
  <si>
    <t>AndeDiazM</t>
  </si>
  <si>
    <t>@BBVA_Colombia es imposible comunicarse a su línea de atención al cliente, cumplo con los requisitos para que no me cobren cuota de manejo e igual me la descuentan, que abuso!!</t>
  </si>
  <si>
    <t>Tue Oct 13 14:59:10 +0000 2020</t>
  </si>
  <si>
    <t>1115005196504043520</t>
  </si>
  <si>
    <t>http://pbs.twimg.com/profile_images/1115006390735654914/FDoGyZJU_normal.jpg</t>
  </si>
  <si>
    <t>http://twitter.com/AndeDiazM/statuses/1316030727826239496</t>
  </si>
  <si>
    <t>1316029558957568003</t>
  </si>
  <si>
    <t>rosai753</t>
  </si>
  <si>
    <t>@BBVA_Colombia Buenos días.  Necesito comunicarme con la oficina Neiva o con un asesor persona. Podrían indicarme?</t>
  </si>
  <si>
    <t>Tue Oct 13 14:54:32 +0000 2020</t>
  </si>
  <si>
    <t>132653603</t>
  </si>
  <si>
    <t>http://pbs.twimg.com/profile_images/1161825097994395648/LY_6SVSB_normal.jpg</t>
  </si>
  <si>
    <t>Paicol</t>
  </si>
  <si>
    <t>http://twitter.com/rosai753/statuses/1316029558957568003</t>
  </si>
  <si>
    <t>1316028962838110209</t>
  </si>
  <si>
    <t>14612739</t>
  </si>
  <si>
    <t>@BBVA_Colombia nesecito ver cómo estoy con mi alivio y no. Me vallan a reportar</t>
  </si>
  <si>
    <t>Tue Oct 13 14:52:10 +0000 2020</t>
  </si>
  <si>
    <t>296549139</t>
  </si>
  <si>
    <t>http://twitter.com/14612739/statuses/1316028962838110209</t>
  </si>
  <si>
    <t>1316026090771509256</t>
  </si>
  <si>
    <t>sebastiantobon</t>
  </si>
  <si>
    <t>@BBVA_Colombia DM enviado con detalles de mi situación. Espero respuesta y no mensajes ignorados, como lo han hecho de la oficina de Normandía en Bogotá</t>
  </si>
  <si>
    <t>Tue Oct 13 14:40:45 +0000 2020</t>
  </si>
  <si>
    <t>151487546</t>
  </si>
  <si>
    <t>1316024332255019008</t>
  </si>
  <si>
    <t>http://pbs.twimg.com/profile_images/3758987810/1c7011e47b269c9d1899104fdafa03c3_normal.jpeg</t>
  </si>
  <si>
    <t>http://twitter.com/sebastiantobon/statuses/1316026090771509256</t>
  </si>
  <si>
    <t>1316022366472871936</t>
  </si>
  <si>
    <t>RT @REGALAABRAZOS: @BBVA_Colombia Es mentiras. Lo mismo me están diciendo desde hace días. Este mensaje no resuelve ningún problema.</t>
  </si>
  <si>
    <t>Tue Oct 13 14:25:57 +0000 2020</t>
  </si>
  <si>
    <t>http://twitter.com/REGALAABRAZOS/statuses/1316022366472871936</t>
  </si>
  <si>
    <t>{"hashtags":[],"symbols":[],"user_mentions":[{"screen_name":"REGALAABRAZOS","name":"ANA YADIRA MUSTAFA S","id":246589733,"id_str":"246589733","indices":[3,17]},{"screen_name":"BBVA_Colombia","name":"BBVA en Colombia","id":175222450,"id_str":"175222450","indices":[19,33]}],"urls":[]}</t>
  </si>
  <si>
    <t>1316022320184532994</t>
  </si>
  <si>
    <t>@BBVA_Colombia Es mentiras. Lo mismo me están diciendo desde hace días. Este mensaje no resuelve ningún problema.</t>
  </si>
  <si>
    <t>Tue Oct 13 14:25:46 +0000 2020</t>
  </si>
  <si>
    <t>1316017038104489993</t>
  </si>
  <si>
    <t>http://twitter.com/REGALAABRAZOS/statuses/1316022320184532994</t>
  </si>
  <si>
    <t>1316021777781288960</t>
  </si>
  <si>
    <t>@BBVA_Colombia llevo un mes tratando que me solucionen! sin mi aprobación cambiaron el plazo de una deuda luego de acogerme a los "alivios" que ofrecieron. Para ofrecer servicios y compra de cartera si responden inmediatamente para esto si me ignoran</t>
  </si>
  <si>
    <t>Tue Oct 13 14:23:36 +0000 2020</t>
  </si>
  <si>
    <t>http://twitter.com/sebastiantobon/statuses/1316021777781288960</t>
  </si>
  <si>
    <t>1316019403872325640</t>
  </si>
  <si>
    <t>@BBVA_Colombia Son mentirosos y juegan con sus clientes.  Obligan a que el vendedor abra una cuenta con ellos para facilitar el pago y luego mil trabas. @SFCsupervisor @superfinanciera</t>
  </si>
  <si>
    <t>Tue Oct 13 14:14:10 +0000 2020</t>
  </si>
  <si>
    <t>http://twitter.com/REGALAABRAZOS/statuses/1316019403872325640</t>
  </si>
  <si>
    <t>{"hashtags":[],"symbols":[],"user_mentions":[{"screen_name":"BBVA_Colombia","name":"BBVA en Colombia","id":175222450,"id_str":"175222450","indices":[0,14]},{"screen_name":"SFCsupervisor","name":"Superfinanciera","id":200206843,"id_str":"200206843","indices":[153,167]},{"screen_name":"superfinanciera","name":"superfinanciera","id":27565190,"id_str":"27565190","indices":[168,184]}],"urls":[]}</t>
  </si>
  <si>
    <t>1316018709299781634</t>
  </si>
  <si>
    <t>@BBVA_Colombia Engaña a sus clientes.  Desde febrero estoy tramitando un crédito de vivienda desde febrero y no me quieren desembolsar, mil trabas.Hasta cuando van a jugar con mi caso.Espero que Ustedes asuman la multa de 30 millones que debo pagar @SFCsupervisor @superfinanciera</t>
  </si>
  <si>
    <t>Tue Oct 13 14:11:25 +0000 2020</t>
  </si>
  <si>
    <t>http://twitter.com/REGALAABRAZOS/statuses/1316018709299781634</t>
  </si>
  <si>
    <t>{"hashtags":[],"symbols":[],"user_mentions":[{"screen_name":"BBVA_Colombia","name":"BBVA en Colombia","id":175222450,"id_str":"175222450","indices":[0,14]},{"screen_name":"SFCsupervisor","name":"Superfinanciera","id":200206843,"id_str":"200206843","indices":[249,263]},{"screen_name":"superfinanciera","name":"superfinanciera","id":27565190,"id_str":"27565190","indices":[264,280]}],"urls":[]}</t>
  </si>
  <si>
    <t>1316016020113420292</t>
  </si>
  <si>
    <t>@BBVA_Colombia Sigue engañandome el BBVA, le hicieron abrir al que me vendió una cuenta para supuestamente desembolsaban el jueves y a la fecha solo excusas y trabas. No engañen a los clientes. @SFCsupervisor @superfinanciera @sicsuper</t>
  </si>
  <si>
    <t>Tue Oct 13 14:00:44 +0000 2020</t>
  </si>
  <si>
    <t>http://twitter.com/REGALAABRAZOS/statuses/1316016020113420292</t>
  </si>
  <si>
    <t>{"hashtags":[],"symbols":[],"user_mentions":[{"screen_name":"BBVA_Colombia","name":"BBVA en Colombia","id":175222450,"id_str":"175222450","indices":[0,14]},{"screen_name":"SFCsupervisor","name":"Superfinanciera","id":200206843,"id_str":"200206843","indices":[194,208]},{"screen_name":"superfinanciera","name":"superfinanciera","id":27565190,"id_str":"27565190","indices":[209,225]},{"screen_name":"sicsuper","name":"Superintendencia de Industria y Comercio 🇨🇴","id":327385337,"id_str":"327385337","indices":[226,235]}],"urls":[]}</t>
  </si>
  <si>
    <t>1316014136908632067</t>
  </si>
  <si>
    <t>maia_8a</t>
  </si>
  <si>
    <t>@BBVA_Colombia Quiero saber si transfiero desde el App de BBVA a una cuenta en Bancolombia cuándo está disponible el dinero en Bancolombia</t>
  </si>
  <si>
    <t>Tue Oct 13 13:53:15 +0000 2020</t>
  </si>
  <si>
    <t>1475997170</t>
  </si>
  <si>
    <t>1316013904061898752</t>
  </si>
  <si>
    <t>http://pbs.twimg.com/profile_images/490925170488791040/ZKH3S5h8_normal.jpeg</t>
  </si>
  <si>
    <t>http://twitter.com/maia_8a/statuses/1316014136908632067</t>
  </si>
  <si>
    <t>1316012943373287432</t>
  </si>
  <si>
    <t>@BBVA_Colombia si hago una transferencia de BBVA a Bancolombia por el App cuando está el dinero disponible en Bancolombia?</t>
  </si>
  <si>
    <t>Tue Oct 13 13:48:30 +0000 2020</t>
  </si>
  <si>
    <t>http://twitter.com/maia_8a/statuses/1316012943373287432</t>
  </si>
  <si>
    <t>1316011447525150723</t>
  </si>
  <si>
    <t>Posho15MFC</t>
  </si>
  <si>
    <t>@BBVA_Colombia Hola, Les he ampliado la información al DM</t>
  </si>
  <si>
    <t>Tue Oct 13 13:42:34 +0000 2020</t>
  </si>
  <si>
    <t>279996897</t>
  </si>
  <si>
    <t>1316009711775420416</t>
  </si>
  <si>
    <t>http://pbs.twimg.com/profile_images/1219305977964638209/hQRbsm6l_normal.jpg</t>
  </si>
  <si>
    <t>Bogota City</t>
  </si>
  <si>
    <t>http://twitter.com/Posho15MFC/statuses/1316011447525150723</t>
  </si>
  <si>
    <t>1315842227940323329</t>
  </si>
  <si>
    <t>crestrepop</t>
  </si>
  <si>
    <t>@BBVA_Colombia Cuándo estoy tratando de pagar por PSE en cualquier comercio al ingresar a BBVA para autorizar el valor de la operacion no déjà ingresar y sale el error https://t.co/IXHGAlGZz1</t>
  </si>
  <si>
    <t>Tue Oct 13 02:30:08 +0000 2020</t>
  </si>
  <si>
    <t>85433899</t>
  </si>
  <si>
    <t>1315788881434943488</t>
  </si>
  <si>
    <t>Bogota, Colombia</t>
  </si>
  <si>
    <t>http://twitter.com/crestrepop/statuses/1315842227940323329</t>
  </si>
  <si>
    <t>{"hashtags":[],"symbols":[],"user_mentions":[{"screen_name":"BBVA_Colombia","name":"BBVA en Colombia","id":175222450,"id_str":"175222450","indices":[0,14]}],"urls":[],"media":[{"id":1315842223943168000,"id_str":"1315842223943168000","indices":[168,191],"media_url":"http://pbs.twimg.com/media/EkLPh_KXsAAQfqx.jpg","media_url_https":"https://pbs.twimg.com/media/EkLPh_KXsAAQfqx.jpg","url":"https://t.co/IXHGAlGZz1","display_url":"pic.twitter.com/IXHGAlGZz1","expanded_url":"https://twitter.com/crestrepop/status/1315842227940323329/photo/1","type":"photo","sizes":{"small":{"w":680,"h":510,"resize":"fit"},"thumb":{"w":150,"h":150,"resize":"crop"},"medium":{"w":1200,"h":900,"resize":"fit"},"large":{"w":2048,"h":1536,"resize":"fit"}}}]}</t>
  </si>
  <si>
    <t>1315784960800886786</t>
  </si>
  <si>
    <t>@BBVA_Colombia me esta saliendo este error cuándo estoy haciendo pagos por PSE al ingresar s BBVA necesitó AYUDA YA QUE NO PUEDO REALIZAR PAGOS gracias https://t.co/HXXOypHkty</t>
  </si>
  <si>
    <t>Mon Oct 12 22:42:35 +0000 2020</t>
  </si>
  <si>
    <t>http://twitter.com/crestrepop/statuses/1315784960800886786</t>
  </si>
  <si>
    <t>{"hashtags":[],"symbols":[],"user_mentions":[{"screen_name":"BBVA_Colombia","name":"BBVA en Colombia","id":175222450,"id_str":"175222450","indices":[0,14]}],"urls":[],"media":[{"id":1315784944992555000,"id_str":"1315784944992555009","indices":[152,175],"media_url":"http://pbs.twimg.com/media/EkKbb6cWkAE5Bvg.jpg","media_url_https":"https://pbs.twimg.com/media/EkKbb6cWkAE5Bvg.jpg","url":"https://t.co/HXXOypHkty","display_url":"pic.twitter.com/HXXOypHkty","expanded_url":"https://twitter.com/crestrepop/status/1315784960800886786/photo/1","type":"photo","sizes":{"small":{"w":680,"h":510,"resize":"fit"},"thumb":{"w":150,"h":150,"resize":"crop"},"medium":{"w":1200,"h":900,"resize":"fit"},"large":{"w":2048,"h":1536,"resize":"fit"}}}]}</t>
  </si>
  <si>
    <t>1315760560999460867</t>
  </si>
  <si>
    <t>AlejandroVarg86</t>
  </si>
  <si>
    <t>@BBVA_Colombia Buenas tardes, me gustaría ayuda con problemas al ingresar al https://t.co/fPbjdOU5fN y no puedo hacer uso de PSE. Ayuda por favor.</t>
  </si>
  <si>
    <t>Mon Oct 12 21:05:38 +0000 2020</t>
  </si>
  <si>
    <t>487719214</t>
  </si>
  <si>
    <t>http://pbs.twimg.com/profile_images/945900688239988736/7Jo7kHn5_normal.jpg</t>
  </si>
  <si>
    <t>Antes en Macondo</t>
  </si>
  <si>
    <t>http://twitter.com/AlejandroVarg86/statuses/1315760560999460867</t>
  </si>
  <si>
    <t>{"hashtags":[],"symbols":[],"user_mentions":[{"screen_name":"BBVA_Colombia","name":"BBVA en Colombia","id":175222450,"id_str":"175222450","indices":[0,14]}],"urls":[{"url":"https://t.co/fPbjdOU5fN","expanded_url":"http://BBVA.net","display_url":"BBVA.net","indices":[77,100]}]}</t>
  </si>
  <si>
    <t>1315756383137128450</t>
  </si>
  <si>
    <t>Viktrino</t>
  </si>
  <si>
    <t>@BBVA_Colombia Es que ya sé que va a ser la misma de siempre.</t>
  </si>
  <si>
    <t>Mon Oct 12 20:49:01 +0000 2020</t>
  </si>
  <si>
    <t>213537567</t>
  </si>
  <si>
    <t>1315747302531903490</t>
  </si>
  <si>
    <t>http://pbs.twimg.com/profile_images/1299370557008273411/iTsQX-la_normal.jpg</t>
  </si>
  <si>
    <t>.</t>
  </si>
  <si>
    <t>http://twitter.com/Viktrino/statuses/1315756383137128450</t>
  </si>
  <si>
    <t>1315746258963890177</t>
  </si>
  <si>
    <t>@BBVA_Colombia Ahí está. Para qué perder el tiempo, que es más valioso que el dinero.</t>
  </si>
  <si>
    <t>Mon Oct 12 20:08:48 +0000 2020</t>
  </si>
  <si>
    <t>1315745888514572288</t>
  </si>
  <si>
    <t>http://twitter.com/Viktrino/statuses/1315746258963890177</t>
  </si>
  <si>
    <t>1315743926284963840</t>
  </si>
  <si>
    <t>@BBVA_Colombia Uga Uga es hacer transferencias a otros bancos y que demoren días en ser efectivos. Al igual que recargas perdidas a celulares. Si, ya se "lamentamos etc,etc..."</t>
  </si>
  <si>
    <t>Mon Oct 12 19:59:32 +0000 2020</t>
  </si>
  <si>
    <t>http://twitter.com/Viktrino/statuses/1315743926284963840</t>
  </si>
  <si>
    <t>1315645717298515976</t>
  </si>
  <si>
    <t>@BBVA_Colombia No me invite a nada ladrones</t>
  </si>
  <si>
    <t>Mon Oct 12 13:29:17 +0000 2020</t>
  </si>
  <si>
    <t>1315645432111017989</t>
  </si>
  <si>
    <t>http://twitter.com/PaOHLinux/statuses/1315645717298515976</t>
  </si>
  <si>
    <t>1315645480299360256</t>
  </si>
  <si>
    <t>@BBVA_Colombia No me invite a nada! Ya me robaron</t>
  </si>
  <si>
    <t>Mon Oct 12 13:28:20 +0000 2020</t>
  </si>
  <si>
    <t>1315645362271670272</t>
  </si>
  <si>
    <t>http://twitter.com/PaOHLinux/statuses/1315645480299360256</t>
  </si>
  <si>
    <t>1315644267122094081</t>
  </si>
  <si>
    <t>@BBVA_Colombia Nada rateros!</t>
  </si>
  <si>
    <t>Mon Oct 12 13:23:31 +0000 2020</t>
  </si>
  <si>
    <t>1315643745455439874</t>
  </si>
  <si>
    <t>http://twitter.com/PaOHLinux/statuses/1315644267122094081</t>
  </si>
  <si>
    <t>1315644204186587139</t>
  </si>
  <si>
    <t>@BBVA_Colombia No lamenten nada! Por acá no dan soluciones. Dos oficinistas de call center no pueden justificar que el banco tome dinero de las cuentas de los usuarios, eso es claro, ellos no pueden maquillar con argumentos el robo al que uno fue sometido. Ladronzuelos</t>
  </si>
  <si>
    <t>Mon Oct 12 13:23:16 +0000 2020</t>
  </si>
  <si>
    <t>http://twitter.com/PaOHLinux/statuses/1315644204186587139</t>
  </si>
  <si>
    <t>1315640969614766082</t>
  </si>
  <si>
    <t>@BBVA_Colombia Siempre escriben lo mismo. Y en esa veías veces no han hecho nada! Tomaron un dinero de mi cuenta y no lo regresarán. Actúan como unos ladrones, eso está más que claro. @BBVA_Colombia lo peor</t>
  </si>
  <si>
    <t>Mon Oct 12 13:10:25 +0000 2020</t>
  </si>
  <si>
    <t>1315632037492150274</t>
  </si>
  <si>
    <t>http://twitter.com/PaOHLinux/statuses/1315640969614766082</t>
  </si>
  <si>
    <t>{"hashtags":[],"symbols":[],"user_mentions":[{"screen_name":"BBVA_Colombia","name":"BBVA en Colombia","id":175222450,"id_str":"175222450","indices":[0,14]},{"screen_name":"BBVA_Colombia","name":"BBVA en Colombia","id":175222450,"id_str":"175222450","indices":[184,198]}],"urls":[]}</t>
  </si>
  <si>
    <t>1315504323778969600</t>
  </si>
  <si>
    <t>cesarpaternina</t>
  </si>
  <si>
    <t>@BBVA_Colombia Tratando de pagar por PSE y en la página del BBVA me piden el número de mi tarjeta y la clave para verificar mi identidad. ¿Porque el banco crea semejante verificación tan peligrosa? Mejor enviar SMS o notificación al app ¡Evitar el Phishing señores! https://t.co/O1DetoipCQ</t>
  </si>
  <si>
    <t>Mon Oct 12 04:07:26 +0000 2020</t>
  </si>
  <si>
    <t>45262757</t>
  </si>
  <si>
    <t>http://pbs.twimg.com/profile_images/979002039844909056/Ey-0uMLj_normal.jpg</t>
  </si>
  <si>
    <t>http://twitter.com/cesarpaternina/statuses/1315504323778969600</t>
  </si>
  <si>
    <t>{"hashtags":[],"symbols":[],"user_mentions":[{"screen_name":"BBVA_Colombia","name":"BBVA en Colombia","id":175222450,"id_str":"175222450","indices":[0,14]}],"urls":[],"media":[{"id":1315504302383915000,"id_str":"1315504302383915011","indices":[266,289],"media_url":"http://pbs.twimg.com/media/EkGcMXQXYAMO3r2.jpg","media_url_https":"https://pbs.twimg.com/media/EkGcMXQXYAMO3r2.jpg","url":"https://t.co/O1DetoipCQ","display_url":"pic.twitter.com/O1DetoipCQ","expanded_url":"https://twitter.com/cesarpaternina/status/1315504323778969600/photo/1","type":"photo","sizes":{"thumb":{"w":150,"h":150,"resize":"crop"},"small":{"w":680,"h":382,"resize":"fit"},"large":{"w":953,"h":536,"resize":"fit"},"medium":{"w":953,"h":536,"resize":"fit"}}}]}</t>
  </si>
  <si>
    <t>1315486346031566848</t>
  </si>
  <si>
    <t>@BBVA_Colombia He ampliado la información cada vez que me lo han pedido y nada! Me dejaron sin plata malparidos! Y sabiendo que no estoy en mora! Como son de hijueputas</t>
  </si>
  <si>
    <t>Mon Oct 12 02:56:00 +0000 2020</t>
  </si>
  <si>
    <t>1315485958532366342</t>
  </si>
  <si>
    <t>http://twitter.com/PaOHLinux/statuses/1315486346031566848</t>
  </si>
  <si>
    <t>1315449944162078723</t>
  </si>
  <si>
    <t>SanchezRicard89</t>
  </si>
  <si>
    <t>@BBVA_Colombia Jajajjajajajqjajja el chiste del día se les escribe por interno y nunca contestan</t>
  </si>
  <si>
    <t>Mon Oct 12 00:31:21 +0000 2020</t>
  </si>
  <si>
    <t>1553818512</t>
  </si>
  <si>
    <t>1315447973690699776</t>
  </si>
  <si>
    <t>http://pbs.twimg.com/profile_images/773514900304003072/lJhWEI3S_normal.jpg</t>
  </si>
  <si>
    <t>bucaramanga</t>
  </si>
  <si>
    <t>http://twitter.com/SanchezRicard89/statuses/1315449944162078723</t>
  </si>
  <si>
    <t>1315442273304408065</t>
  </si>
  <si>
    <t>@BBVA_Colombia de lo peor en servicios bancarios llama uno a los canales de soporte y le cuelgan</t>
  </si>
  <si>
    <t>Mon Oct 12 00:00:52 +0000 2020</t>
  </si>
  <si>
    <t>http://twitter.com/SanchezRicard89/statuses/1315442273304408065</t>
  </si>
  <si>
    <t>1315265357653962754</t>
  </si>
  <si>
    <t>mc_penaranda</t>
  </si>
  <si>
    <t>@BBVA_Colombia Muchas gracias, fueron muy útiles las indicaciones recibidas!</t>
  </si>
  <si>
    <t>Sun Oct 11 12:17:52 +0000 2020</t>
  </si>
  <si>
    <t>604945328</t>
  </si>
  <si>
    <t>1313639770610860032</t>
  </si>
  <si>
    <t>http://pbs.twimg.com/profile_images/2297554834/image_normal.jpg</t>
  </si>
  <si>
    <t>http://twitter.com/mc_penaranda/statuses/1315265357653962754</t>
  </si>
  <si>
    <t>1315156391833735168</t>
  </si>
  <si>
    <t>fampuero</t>
  </si>
  <si>
    <t>@BBVA_Colombia un día más sin respuesta, sin solución #bbvapesimoservicio</t>
  </si>
  <si>
    <t>Sun Oct 11 05:04:52 +0000 2020</t>
  </si>
  <si>
    <t>232170265</t>
  </si>
  <si>
    <t>1314740423022333952</t>
  </si>
  <si>
    <t>http://pbs.twimg.com/profile_images/1227796815183044608/IldraoqS_normal.jpg</t>
  </si>
  <si>
    <t>http://twitter.com/fampuero/statuses/1315156391833735168</t>
  </si>
  <si>
    <t>{"hashtags":[{"text":"bbvapesimoservicio","indices":[54,73]}],"symbols":[],"user_mentions":[{"screen_name":"BBVA_Colombia","name":"BBVA en Colombia","id":175222450,"id_str":"175222450","indices":[0,14]}],"urls":[]}</t>
  </si>
  <si>
    <t>1315074481149353989</t>
  </si>
  <si>
    <t>AntesEraRubia</t>
  </si>
  <si>
    <t>@BBVA_Colombia Ya les escribí un DM espero su respuesta</t>
  </si>
  <si>
    <t>Sat Oct 10 23:39:23 +0000 2020</t>
  </si>
  <si>
    <t>77310095</t>
  </si>
  <si>
    <t>1315073112556404738</t>
  </si>
  <si>
    <t>http://pbs.twimg.com/profile_images/1286070229123174407/ONRBWuGD_normal.jpg</t>
  </si>
  <si>
    <t>http://twitter.com/AntesEraRubia/statuses/1315074481149353989</t>
  </si>
  <si>
    <t>1315068671606296582</t>
  </si>
  <si>
    <t>@BBVA_Colombia No es una sugerencia es una queja.
Necesito que me envíen la tarjeta a mi casa o al menos a una oficina mas cercana, tienen huevo que voy a ir a la Jiménez viviendo al otro extremo de la ciudad.</t>
  </si>
  <si>
    <t>Sat Oct 10 23:16:18 +0000 2020</t>
  </si>
  <si>
    <t>1315068281783492611</t>
  </si>
  <si>
    <t>http://twitter.com/AntesEraRubia/statuses/1315068671606296582</t>
  </si>
  <si>
    <t>1315057814998601730</t>
  </si>
  <si>
    <t>felipechpol</t>
  </si>
  <si>
    <t>Sat Oct 10 22:33:10 +0000 2020</t>
  </si>
  <si>
    <t>231855928</t>
  </si>
  <si>
    <t>1314955293684568064</t>
  </si>
  <si>
    <t>http://pbs.twimg.com/profile_images/901461985535164419/vYrMDMH7_normal.jpg</t>
  </si>
  <si>
    <t>http://twitter.com/felipechpol/statuses/1315057814998601730</t>
  </si>
  <si>
    <t>1315052862695710721</t>
  </si>
  <si>
    <t>@BBVA_Colombia sus asesores son unos mentirosos, se supone que me emviaban la tarjeta a mi casa o eso fue lo que me dijo la asesora cuando se llenaron los papeles y ahora resulta que tengo que ir a la oficina de la avenida jimenez que me queda en la m... Que mierda su servicio.</t>
  </si>
  <si>
    <t>Sat Oct 10 22:13:29 +0000 2020</t>
  </si>
  <si>
    <t>http://twitter.com/AntesEraRubia/statuses/1315052862695710721</t>
  </si>
  <si>
    <t>1315041380037791745</t>
  </si>
  <si>
    <t>@BBVA_Colombia Ya los envíe al mensaje directo!! Espero pronta solución !!!</t>
  </si>
  <si>
    <t>Sat Oct 10 21:27:51 +0000 2020</t>
  </si>
  <si>
    <t>1315022697110343681</t>
  </si>
  <si>
    <t>http://twitter.com/Danielam11_/statuses/1315041380037791745</t>
  </si>
  <si>
    <t>1315035385811144716</t>
  </si>
  <si>
    <t>YohamAldenago</t>
  </si>
  <si>
    <t>@BBVA_Colombia Buenas tardes llevó una semana tratando de inscribir un nuevo producto desde BBVA NET, será que lo logró hacer en el 2020? https://t.co/UeYOHyPHhp</t>
  </si>
  <si>
    <t>Sat Oct 10 21:04:02 +0000 2020</t>
  </si>
  <si>
    <t>1284621714</t>
  </si>
  <si>
    <t>http://pbs.twimg.com/profile_images/1287462967982862336/J1Fe4iLG_normal.jpg</t>
  </si>
  <si>
    <t>Acacías, Colombia</t>
  </si>
  <si>
    <t>http://twitter.com/YohamAldenago/statuses/1315035385811144716</t>
  </si>
  <si>
    <t>{"hashtags":[],"symbols":[],"user_mentions":[{"screen_name":"BBVA_Colombia","name":"BBVA en Colombia","id":175222450,"id_str":"175222450","indices":[0,14]}],"urls":[],"media":[{"id":1315035382912815000,"id_str":"1315035382912815104","indices":[138,161],"media_url":"http://pbs.twimg.com/media/Ej_xtqGWkAACtQm.jpg","media_url_https":"https://pbs.twimg.com/media/Ej_xtqGWkAACtQm.jpg","url":"https://t.co/UeYOHyPHhp","display_url":"pic.twitter.com/UeYOHyPHhp","expanded_url":"https://twitter.com/YohamAldenago/status/1315035385811144716/photo/1","type":"photo","sizes":{"small":{"w":399,"h":680,"resize":"fit"},"thumb":{"w":150,"h":150,"resize":"crop"},"medium":{"w":677,"h":1153,"resize":"fit"},"large":{"w":677,"h":1153,"resize":"fit"}}}]}</t>
  </si>
  <si>
    <t>1315011973713743875</t>
  </si>
  <si>
    <t>@BBVA_Colombia holaaaa!! Llevo tres días tratándome de comunicar con ustedes Y ES IMPOSIBLE! Tampoco me dan razón alguna !!</t>
  </si>
  <si>
    <t>Sat Oct 10 19:31:00 +0000 2020</t>
  </si>
  <si>
    <t>http://twitter.com/Danielam11_/statuses/1315011973713743875</t>
  </si>
  <si>
    <t>1314981038968496128</t>
  </si>
  <si>
    <t>ALEXANDERMILI</t>
  </si>
  <si>
    <t>@BBVA_Colombia @luisgarciarestr Total necesito hacer un reclamo y lo único que hacen es enviarlo a un chat que no da solución de nada terrible</t>
  </si>
  <si>
    <t>Sat Oct 10 17:28:05 +0000 2020</t>
  </si>
  <si>
    <t>106588233</t>
  </si>
  <si>
    <t>1314980009946288128</t>
  </si>
  <si>
    <t>http://pbs.twimg.com/profile_images/1098916676358365184/Xyc3Yz8z_normal.jpg</t>
  </si>
  <si>
    <t>http://twitter.com/ALEXANDERMILI/statuses/1314981038968496128</t>
  </si>
  <si>
    <t>1314973706788241409</t>
  </si>
  <si>
    <t>ruthy9403</t>
  </si>
  <si>
    <t>@BBVA_Colombia Por Dios! Llevo días intentando comunicarme con ustedes, en el banco si me brindaron apoyo, pero incluso en la sucursal toca comunicarse con las líneas. Como sea, desde el banco no me pudieron ayudar, llámenme!</t>
  </si>
  <si>
    <t>Sat Oct 10 16:58:57 +0000 2020</t>
  </si>
  <si>
    <t>1699033712</t>
  </si>
  <si>
    <t>1314182750950354944</t>
  </si>
  <si>
    <t>http://pbs.twimg.com/profile_images/733531855153074176/Zwm5mfx1_normal.jpg</t>
  </si>
  <si>
    <t>Barranquilla, Colombia</t>
  </si>
  <si>
    <t>http://twitter.com/ruthy9403/statuses/1314973706788241409</t>
  </si>
  <si>
    <t>1314970400351309826</t>
  </si>
  <si>
    <t>@BBVA_Colombia Recibi un correo informandome que la supuesta tarjeta que pedí ya esta lista, y yo en ningún momento he pedido ninguna tarjeta y llama uno a las supuestas lineas de atención y sirven para lo que sirve la sra alcaldesa de Bogotá, PARA NADA</t>
  </si>
  <si>
    <t>Sat Oct 10 16:45:49 +0000 2020</t>
  </si>
  <si>
    <t>1314903505547689984</t>
  </si>
  <si>
    <t>http://twitter.com/manuelcadc/statuses/1314970400351309826</t>
  </si>
  <si>
    <t>1314966650312175617</t>
  </si>
  <si>
    <t>@BBVA_Colombia imposible ahora cancelar una tarjeta. No se puede en oficina, solo es viable en la linea porque no contestan y cuando contestan cuelgan. Pésimo servicio.</t>
  </si>
  <si>
    <t>Sat Oct 10 16:30:54 +0000 2020</t>
  </si>
  <si>
    <t>http://twitter.com/Vichente_Cruz/statuses/1314966650312175617</t>
  </si>
  <si>
    <t>1314958673404403712</t>
  </si>
  <si>
    <t>luisgarciarestr</t>
  </si>
  <si>
    <t>RT @luisgarciarestr: @BBVA_Colombia  necesito una línea 018000 donde me contesten y no terminen dirigiéndome, después de digitar múltiples números, a sus canales virtuales</t>
  </si>
  <si>
    <t>Sat Oct 10 15:59:13 +0000 2020</t>
  </si>
  <si>
    <t>297140494</t>
  </si>
  <si>
    <t>http://twitter.com/luisgarciarestr/statuses/1314958673404403712</t>
  </si>
  <si>
    <t>{"hashtags":[],"symbols":[],"user_mentions":[{"screen_name":"luisgarciarestr","name":"Luis Evelio García R","id":297140494,"id_str":"297140494","indices":[3,19]},{"screen_name":"BBVA_Colombia","name":"BBVA en Colombia","id":175222450,"id_str":"175222450","indices":[21,35]}],"urls":[]}</t>
  </si>
  <si>
    <t>1314952728305700864</t>
  </si>
  <si>
    <t>elmijin_col2020</t>
  </si>
  <si>
    <t>@BBVA_Colombia Carlos felipe rojas, terminación de documento 860,me estan cobrando valor de cuota de credito por 64 millones, totalmente absurdo, el banco por estar pensando en como ganar mas dinero y sacar mas a sud clientes en los tienpos mas dificiles ni siquiera es capaz de haverlo correcto</t>
  </si>
  <si>
    <t>Sat Oct 10 15:35:35 +0000 2020</t>
  </si>
  <si>
    <t>243877265</t>
  </si>
  <si>
    <t>1281986111666036736</t>
  </si>
  <si>
    <t>http://pbs.twimg.com/profile_images/1315838886770343942/D2dWiG6c_normal.jpg</t>
  </si>
  <si>
    <t>http://twitter.com/elmijin_col2020/statuses/1314952728305700864</t>
  </si>
  <si>
    <t>1314952053949698051</t>
  </si>
  <si>
    <t>@BBVA_Colombia buenos dias. Me confirman por favor el horario de la oficina cc santafe bogota para hoy sabado? Gracias</t>
  </si>
  <si>
    <t>Sat Oct 10 15:32:54 +0000 2020</t>
  </si>
  <si>
    <t>http://twitter.com/felipechpol/statuses/1314952053949698051</t>
  </si>
  <si>
    <t>1314951813762813954</t>
  </si>
  <si>
    <t>@BBVA_Colombia  necesito una línea 018000 donde me contesten y no terminen dirigiéndome, después de digitar múltiples números, a sus canales virtuales</t>
  </si>
  <si>
    <t>Sat Oct 10 15:31:57 +0000 2020</t>
  </si>
  <si>
    <t>http://twitter.com/luisgarciarestr/statuses/1314951813762813954</t>
  </si>
  <si>
    <t>1314936054923825152</t>
  </si>
  <si>
    <t>johndrojas</t>
  </si>
  <si>
    <t>@BBVA_Colombia les estoy escribiendo en privado y no tengo respuesta tampoco....</t>
  </si>
  <si>
    <t>Sat Oct 10 14:29:20 +0000 2020</t>
  </si>
  <si>
    <t>359061659</t>
  </si>
  <si>
    <t>1314935439942451205</t>
  </si>
  <si>
    <t>http://pbs.twimg.com/profile_images/1198310330880921601/VsRdFCS5_normal.jpg</t>
  </si>
  <si>
    <t>Ibagué, Tolima</t>
  </si>
  <si>
    <t>http://twitter.com/johndrojas/statuses/1314936054923825152</t>
  </si>
  <si>
    <t>1314929832153804801</t>
  </si>
  <si>
    <t>@BBVA_Colombia Esta dependencia, me contactó y me dijo todo estará resuelto el día Jueves . Nada paso. Ahora tengo tres cuentas en Mora en Colombia debido a que no puedo pagar ni transferir desde Estados Unidos 
Gestión de la Calidad – Atención a clientes T (+571) 3471600 - 018000912227</t>
  </si>
  <si>
    <t>Sat Oct 10 14:04:36 +0000 2020</t>
  </si>
  <si>
    <t>1314925834080223233</t>
  </si>
  <si>
    <t>http://twitter.com/Nicolas01162569/statuses/1314929832153804801</t>
  </si>
  <si>
    <t>1314924698661253120</t>
  </si>
  <si>
    <t>@BBVA_Colombia es una pena pero después de casi 15 años con todos mis productos con Bbva, Regreso a Colombia solo a cambiar de Banco.
Para ofrecer tarjetas de créditos me llaman hasta 3 veces al día. Cuando necesite soporte con mis transacciones van 20 días sin que resuelvan nada</t>
  </si>
  <si>
    <t>Sat Oct 10 13:44:12 +0000 2020</t>
  </si>
  <si>
    <t>http://twitter.com/Nicolas01162569/statuses/1314924698661253120</t>
  </si>
  <si>
    <t>1314751255374331905</t>
  </si>
  <si>
    <t>natyrivero</t>
  </si>
  <si>
    <t>@BBVA_Colombia Lea escribí hace años</t>
  </si>
  <si>
    <t>Sat Oct 10 02:15:00 +0000 2020</t>
  </si>
  <si>
    <t>64303720</t>
  </si>
  <si>
    <t>1314751118656835586</t>
  </si>
  <si>
    <t>http://pbs.twimg.com/profile_images/1299166821673771014/k_bY3Gdt_normal.jpg</t>
  </si>
  <si>
    <t>Valledupar-Bogota Colombia</t>
  </si>
  <si>
    <t>http://twitter.com/natyrivero/statuses/1314751255374331905</t>
  </si>
  <si>
    <t>1314741076616511488</t>
  </si>
  <si>
    <t>@BBVA_Colombia Dos semanas y dos semanas y aún espero que me contacte cuánto más debo esperar</t>
  </si>
  <si>
    <t>Sat Oct 10 01:34:34 +0000 2020</t>
  </si>
  <si>
    <t>http://twitter.com/fampuero/statuses/1314741076616511488</t>
  </si>
  <si>
    <t>1314736579391479808</t>
  </si>
  <si>
    <t>MacKlauss7</t>
  </si>
  <si>
    <t>@BBVA_Colombia Esta respuesta y nada es lo mismo!!! @bbva excelente servicio en España y Mexico en Colombia todo un fiasco!!! https://t.co/D8EAktdMvr</t>
  </si>
  <si>
    <t>Sat Oct 10 01:16:41 +0000 2020</t>
  </si>
  <si>
    <t>222704058</t>
  </si>
  <si>
    <t>1314736097289736193</t>
  </si>
  <si>
    <t>http://pbs.twimg.com/profile_images/1225579240495681536/qimprmZu_normal.jpg</t>
  </si>
  <si>
    <t>http://twitter.com/MacKlauss7/statuses/1314736579391479808</t>
  </si>
  <si>
    <t>{"hashtags":[],"symbols":[],"user_mentions":[{"screen_name":"BBVA_Colombia","name":"BBVA en Colombia","id":175222450,"id_str":"175222450","indices":[0,14]},{"screen_name":"bbva","name":"BBVA","id":16808626,"id_str":"16808626","indices":[52,57]}],"urls":[],"media":[{"id":1314736575268491300,"id_str":"1314736575268491264","indices":[126,149],"media_url":"http://pbs.twimg.com/media/Ej7h8w4XkAARCDL.jpg","media_url_https":"https://pbs.twimg.com/media/Ej7h8w4XkAARCDL.jpg","url":"https://t.co/D8EAktdMvr","display_url":"pic.twitter.com/D8EAktdMvr","expanded_url":"https://twitter.com/MacKlauss7/status/1314736579391479808/photo/1","type":"photo","sizes":{"thumb":{"w":150,"h":150,"resize":"crop"},"large":{"w":828,"h":641,"resize":"fit"},"small":{"w":680,"h":526,"resize":"fit"},"medium":{"w":828,"h":641,"resize":"fit"}}}]}</t>
  </si>
  <si>
    <t>1314728610876526592</t>
  </si>
  <si>
    <t>@BBVA_Colombia @CARITOBLINK182 Me encanta que me pidan q les escriba y me dejan en visto https://t.co/9BB4EvZo0p</t>
  </si>
  <si>
    <t>Sat Oct 10 00:45:01 +0000 2020</t>
  </si>
  <si>
    <t>1314586050694729729</t>
  </si>
  <si>
    <t>http://twitter.com/MacKlauss7/statuses/1314728610876526592</t>
  </si>
  <si>
    <t>{"hashtags":[],"symbols":[],"user_mentions":[{"screen_name":"BBVA_Colombia","name":"BBVA en Colombia","id":175222450,"id_str":"175222450","indices":[0,14]},{"screen_name":"CARITOBLINK182","name":"IVI Gº","id":98042803,"id_str":"98042803","indices":[15,30]}],"urls":[],"media":[{"id":1314728603532304400,"id_str":"1314728603532304384","indices":[89,112],"media_url":"http://pbs.twimg.com/tweet_video_thumb/Ej7asv2WoAADUeo.jpg","media_url_https":"https://pbs.twimg.com/tweet_video_thumb/Ej7asv2WoAADUeo.jpg","url":"https://t.co/9BB4EvZo0p","display_url":"pic.twitter.com/9BB4EvZo0p","expanded_url":"https://twitter.com/MacKlauss7/status/1314728610876526592/photo/1","type":"photo","sizes":{"thumb":{"w":150,"h":150,"resize":"crop"},"small":{"w":458,"h":340,"resize":"fit"},"medium":{"w":458,"h":340,"resize":"fit"},"large":{"w":458,"h":340,"resize":"fit"}}}]}</t>
  </si>
  <si>
    <t>1314721623409389569</t>
  </si>
  <si>
    <t>tathan81</t>
  </si>
  <si>
    <t>@BBVA_Colombia La respuesta del directo es peor q la publica... Si clonan la cuenta es el mismo tiempo de respuesta???</t>
  </si>
  <si>
    <t>Sat Oct 10 00:17:16 +0000 2020</t>
  </si>
  <si>
    <t>344451645</t>
  </si>
  <si>
    <t>1314715021612658690</t>
  </si>
  <si>
    <t>http://pbs.twimg.com/profile_images/759809277192044544/dRKVbskI_normal.jpg</t>
  </si>
  <si>
    <t>Cali! Ve!</t>
  </si>
  <si>
    <t>http://twitter.com/tathan81/statuses/1314721623409389569</t>
  </si>
  <si>
    <t>1314715550308806656</t>
  </si>
  <si>
    <t>@BBVA_Colombia Listo... Igual desde las 2 pm espero q me respondan por el chat de Facebook... #quemalservicio</t>
  </si>
  <si>
    <t>Fri Oct 09 23:53:08 +0000 2020</t>
  </si>
  <si>
    <t>1314714922010501121</t>
  </si>
  <si>
    <t>http://twitter.com/tathan81/statuses/1314715550308806656</t>
  </si>
  <si>
    <t>{"hashtags":[{"text":"quemalservicio","indices":[94,109]}],"symbols":[],"user_mentions":[{"screen_name":"BBVA_Colombia","name":"BBVA en Colombia","id":175222450,"id_str":"175222450","indices":[0,14]}],"urls":[]}</t>
  </si>
  <si>
    <t>1314713859228401664</t>
  </si>
  <si>
    <t>@BBVA_Colombia Seleccione las bicicletas y marque q no es un robot... 😠😠😠😠</t>
  </si>
  <si>
    <t>Fri Oct 09 23:46:24 +0000 2020</t>
  </si>
  <si>
    <t>1314710807901544448</t>
  </si>
  <si>
    <t>http://twitter.com/tathan81/statuses/1314713859228401664</t>
  </si>
  <si>
    <t>1314713643771211776</t>
  </si>
  <si>
    <t>@BBVA_Colombia Se toman la molestia de leer el pqr
16671835... O resumo su mala atención y malos procedimientos por aca?</t>
  </si>
  <si>
    <t>Fri Oct 09 23:45:33 +0000 2020</t>
  </si>
  <si>
    <t>1314710460793528325</t>
  </si>
  <si>
    <t>http://twitter.com/tathan81/statuses/1314713643771211776</t>
  </si>
  <si>
    <t>1314713582022455297</t>
  </si>
  <si>
    <t>@BBVA_Colombia Este es mi caso 16547929 van a ser dos semanas sin respuesta, sin solución , sin que nadie se la cara</t>
  </si>
  <si>
    <t>Fri Oct 09 23:45:18 +0000 2020</t>
  </si>
  <si>
    <t>1314712964654657537</t>
  </si>
  <si>
    <t>http://twitter.com/fampuero/statuses/1314713582022455297</t>
  </si>
  <si>
    <t>1314713377848078338</t>
  </si>
  <si>
    <t>@BBVA_Colombia @CARITOBLINK182 Señores, el día de hoy un giro que monetice aún no se ve reflejado!  Deben mejorar el servicio de comercio internacional porque ahora me quede sin plata porque después de las 2 nadie atiende y es fds con festivo incluido!!</t>
  </si>
  <si>
    <t>Fri Oct 09 23:44:30 +0000 2020</t>
  </si>
  <si>
    <t>1314583066959118336</t>
  </si>
  <si>
    <t>http://twitter.com/MacKlauss7/statuses/1314713377848078338</t>
  </si>
  <si>
    <t>{"hashtags":[],"symbols":[],"user_mentions":[{"screen_name":"BBVA_Colombia","name":"BBVA en Colombia","id":175222450,"id_str":"175222450","indices":[0,14]},{"screen_name":"CARITOBLINK182","name":"IVI Gº","id":98042803,"id_str":"98042803","indices":[15,30]}],"urls":[]}</t>
  </si>
  <si>
    <t>1314709304742735873</t>
  </si>
  <si>
    <t>Ticamardiaz</t>
  </si>
  <si>
    <t>@BBVA_Colombia Así como se observa, igual sale en BBVA NET. No permite hacer ninguna transacción así está desde antes del mediodía. https://t.co/p7YZIhrWkB</t>
  </si>
  <si>
    <t>Fri Oct 09 23:28:19 +0000 2020</t>
  </si>
  <si>
    <t>2299598000</t>
  </si>
  <si>
    <t>1314705060912345089</t>
  </si>
  <si>
    <t>http://twitter.com/Ticamardiaz/statuses/1314709304742735873</t>
  </si>
  <si>
    <t>{"hashtags":[],"symbols":[],"user_mentions":[{"screen_name":"BBVA_Colombia","name":"BBVA en Colombia","id":175222450,"id_str":"175222450","indices":[0,14]}],"urls":[],"media":[{"id":1314709302704255000,"id_str":"1314709302704254979","indices":[132,155],"media_url":"http://pbs.twimg.com/media/Ej7JJSqWsAMrWy8.jpg","media_url_https":"https://pbs.twimg.com/media/Ej7JJSqWsAMrWy8.jpg","url":"https://t.co/p7YZIhrWkB","display_url":"pic.twitter.com/p7YZIhrWkB","expanded_url":"https://twitter.com/Ticamardiaz/status/1314709304742735873/photo/1","type":"photo","sizes":{"thumb":{"w":150,"h":150,"resize":"crop"},"medium":{"w":568,"h":1200,"resize":"fit"},"large":{"w":720,"h":1520,"resize":"fit"},"small":{"w":322,"h":680,"resize":"fit"}}}]}</t>
  </si>
  <si>
    <t>1314707537275412480</t>
  </si>
  <si>
    <t>@BBVA_Colombia sigo esperando, nadie responde, nadie da la cara @BBVA_Colombia</t>
  </si>
  <si>
    <t>Fri Oct 09 23:21:17 +0000 2020</t>
  </si>
  <si>
    <t>1314592243538419713</t>
  </si>
  <si>
    <t>http://twitter.com/fampuero/statuses/1314707537275412480</t>
  </si>
  <si>
    <t>{"hashtags":[],"symbols":[],"user_mentions":[{"screen_name":"BBVA_Colombia","name":"BBVA en Colombia","id":175222450,"id_str":"175222450","indices":[0,14]},{"screen_name":"BBVA_Colombia","name":"BBVA en Colombia","id":175222450,"id_str":"175222450","indices":[64,78]}],"urls":[]}</t>
  </si>
  <si>
    <t>1314707172417253378</t>
  </si>
  <si>
    <t>@BBVA_Colombia Después de un minuto respondo el caso... 18:18 del día viernes... 9 de septiembre del 2020...#frasedemama contando</t>
  </si>
  <si>
    <t>Fri Oct 09 23:19:50 +0000 2020</t>
  </si>
  <si>
    <t>1314706350836981760</t>
  </si>
  <si>
    <t>http://twitter.com/tathan81/statuses/1314707172417253378</t>
  </si>
  <si>
    <t>{"hashtags":[{"text":"frasedemama","indices":[108,120]}],"symbols":[],"user_mentions":[{"screen_name":"BBVA_Colombia","name":"BBVA en Colombia","id":175222450,"id_str":"175222450","indices":[0,14]}],"urls":[]}</t>
  </si>
  <si>
    <t>1314706771013926912</t>
  </si>
  <si>
    <t>@BBVA_Colombia Hola, este es el súper pqr del intento 1001 vía telefónica 16671835, recibí una consignación en una de sus sucursales, y la lumbrera de cajero cambió el mail, así q mis notificaciones personales, pasaron a un tercero...</t>
  </si>
  <si>
    <t>Fri Oct 09 23:18:14 +0000 2020</t>
  </si>
  <si>
    <t>1314705952646533125</t>
  </si>
  <si>
    <t>http://twitter.com/tathan81/statuses/1314706771013926912</t>
  </si>
  <si>
    <t>1314706545108803584</t>
  </si>
  <si>
    <t>augusto82152729</t>
  </si>
  <si>
    <t>@BBVA_Colombia En esto llevo más de un mes ! Y siempre me responden lo mismo “ hola Augusto , estamos  bla bla bla bla ! Increíble tanta incompetencia !!</t>
  </si>
  <si>
    <t>Fri Oct 09 23:17:21 +0000 2020</t>
  </si>
  <si>
    <t>1093455895365853184</t>
  </si>
  <si>
    <t>1314632878672809986</t>
  </si>
  <si>
    <t>http://twitter.com/augusto82152729/statuses/1314706545108803584</t>
  </si>
  <si>
    <t>1314706328431067137</t>
  </si>
  <si>
    <t>@BBVA_Colombia Atento a reponder..</t>
  </si>
  <si>
    <t>Fri Oct 09 23:16:29 +0000 2020</t>
  </si>
  <si>
    <t>1314706013812031488</t>
  </si>
  <si>
    <t>http://twitter.com/tathan81/statuses/1314706328431067137</t>
  </si>
  <si>
    <t>1314706050860421121</t>
  </si>
  <si>
    <t>@BBVA_Colombia Ya no se que mas hacer ! No que escribir , ni por donde !</t>
  </si>
  <si>
    <t>Fri Oct 09 23:15:23 +0000 2020</t>
  </si>
  <si>
    <t>http://twitter.com/augusto82152729/statuses/1314706050860421121</t>
  </si>
  <si>
    <t>1314704947192254464</t>
  </si>
  <si>
    <t>miricot</t>
  </si>
  <si>
    <t>@BBVA_Colombia Ya les escribí espero su llamada</t>
  </si>
  <si>
    <t>Fri Oct 09 23:11:00 +0000 2020</t>
  </si>
  <si>
    <t>87984560</t>
  </si>
  <si>
    <t>1314700841933250567</t>
  </si>
  <si>
    <t>http://pbs.twimg.com/profile_images/1084956323685548032/ROXL-1kK_normal.jpg</t>
  </si>
  <si>
    <t>http://twitter.com/miricot/statuses/1314704947192254464</t>
  </si>
  <si>
    <t>1314700989077893120</t>
  </si>
  <si>
    <t>@BBVA_Colombia Pesimoooooo servicio y mal proceso de sus sucursales atentan con la información financiera de sus usuarios!!!!</t>
  </si>
  <si>
    <t>Fri Oct 09 22:55:16 +0000 2020</t>
  </si>
  <si>
    <t>1309988004258361350</t>
  </si>
  <si>
    <t>http://twitter.com/tathan81/statuses/1314700989077893120</t>
  </si>
  <si>
    <t>1314700491717308422</t>
  </si>
  <si>
    <t>RT @Pao1villalobos: @BBVA_Colombia ya que No tienen servicio al cliente para hacer  un reclamo envían hacerlo por las redes sociales , las grabaciones tel , agradezco se comuniquen conmigo que me han hecho un débito que no tiene aporte y no es mío . @SFCsupervisor</t>
  </si>
  <si>
    <t>Fri Oct 09 22:53:17 +0000 2020</t>
  </si>
  <si>
    <t>http://twitter.com/tathan81/statuses/1314700491717308422</t>
  </si>
  <si>
    <t>{"hashtags":[],"symbols":[],"user_mentions":[{"screen_name":"Pao1villalobos","name":"Paola Villalobos","id":279220035,"id_str":"279220035","indices":[3,18]},{"screen_name":"BBVA_Colombia","name":"BBVA en Colombia","id":175222450,"id_str":"175222450","indices":[20,34]}],"urls":[]}</t>
  </si>
  <si>
    <t>1314700184719364101</t>
  </si>
  <si>
    <t>@BBVA_Colombia @sicsuper  un mal proceso de una sucursal, mala atención telefónica... Que pasa #bbva?????</t>
  </si>
  <si>
    <t>Fri Oct 09 22:52:04 +0000 2020</t>
  </si>
  <si>
    <t>http://twitter.com/tathan81/statuses/1314700184719364101</t>
  </si>
  <si>
    <t>{"hashtags":[{"text":"bbva","indices":[95,100]}],"symbols":[],"user_mentions":[{"screen_name":"BBVA_Colombia","name":"BBVA en Colombia","id":175222450,"id_str":"175222450","indices":[0,14]},{"screen_name":"sicsuper","name":"Superintendencia de Industria y Comercio 🇨🇴","id":327385337,"id_str":"327385337","indices":[15,24]}],"urls":[]}</t>
  </si>
  <si>
    <t>1314700149784969216</t>
  </si>
  <si>
    <t>@BBVA_Colombia buena tardes, ocurre algo con el sistema, no permite hacer ninguna transacción. Ni BBVA móvil ni BBVA NET. alguna información al respecto?</t>
  </si>
  <si>
    <t>Fri Oct 09 22:51:56 +0000 2020</t>
  </si>
  <si>
    <t>http://twitter.com/Ticamardiaz/statuses/1314700149784969216</t>
  </si>
  <si>
    <t>1314699978275782656</t>
  </si>
  <si>
    <t>@BBVA_Colombia @sicsuper  dejar la atención por medios virtuales, no tener atención telefónica eficiente en estos tiempos.. Atenta con los usuarios. #malservicio</t>
  </si>
  <si>
    <t>Fri Oct 09 22:51:15 +0000 2020</t>
  </si>
  <si>
    <t>http://twitter.com/tathan81/statuses/1314699978275782656</t>
  </si>
  <si>
    <t>{"hashtags":[{"text":"malservicio","indices":[149,161]}],"symbols":[],"user_mentions":[{"screen_name":"BBVA_Colombia","name":"BBVA en Colombia","id":175222450,"id_str":"175222450","indices":[0,14]},{"screen_name":"sicsuper","name":"Superintendencia de Industria y Comercio 🇨🇴","id":327385337,"id_str":"327385337","indices":[15,24]}],"urls":[]}</t>
  </si>
  <si>
    <t>1314691502799495169</t>
  </si>
  <si>
    <t>@BBVA_Colombia por favor requiero respuesta a la petición 16100524 radicada desde agosto 19. No quiero mas respuestas automáticas que estamos trabajando en su proceso.</t>
  </si>
  <si>
    <t>Fri Oct 09 22:17:34 +0000 2020</t>
  </si>
  <si>
    <t>http://twitter.com/Marysal22/statuses/1314691502799495169</t>
  </si>
  <si>
    <t>1314688184983281665</t>
  </si>
  <si>
    <t>@BBVA_Colombia Otro días más sin respuesta, sin dar la cara, sin resolver mi caso @BBVA_Colombia @BBVAPrensa_co</t>
  </si>
  <si>
    <t>Fri Oct 09 22:04:23 +0000 2020</t>
  </si>
  <si>
    <t>http://twitter.com/fampuero/statuses/1314688184983281665</t>
  </si>
  <si>
    <t>{"hashtags":[],"symbols":[],"user_mentions":[{"screen_name":"BBVA_Colombia","name":"BBVA en Colombia","id":175222450,"id_str":"175222450","indices":[0,14]},{"screen_name":"BBVA_Colombia","name":"BBVA en Colombia","id":175222450,"id_str":"175222450","indices":[82,96]},{"screen_name":"BBVAPrensa_co","name":"BBVA Prensa en Colombia","id":1447072658,"id_str":"1447072658","indices":[97,111]}],"urls":[]}</t>
  </si>
  <si>
    <t>1314686981369204739</t>
  </si>
  <si>
    <t>@BBVA_Colombia La única aclaración es que me regresen el dinero...pero que idiota soy, ustedes necesitan robar bajo cualquier ítem</t>
  </si>
  <si>
    <t>Fri Oct 09 21:59:36 +0000 2020</t>
  </si>
  <si>
    <t>1314685288652967938</t>
  </si>
  <si>
    <t>http://twitter.com/PaOHLinux/statuses/1314686981369204739</t>
  </si>
  <si>
    <t>1314682546861617159</t>
  </si>
  <si>
    <t>@BBVA_Colombia necesito urgente que alguien me atienda. Estoy desde las 10 am tratando de ver qué pasó con mi cuenta, los hago responsables, llamo y dice que mi documento no existe en su base de datos. @SFCsupervisor</t>
  </si>
  <si>
    <t>Fri Oct 09 21:41:59 +0000 2020</t>
  </si>
  <si>
    <t>http://twitter.com/miricot/statuses/1314682546861617159</t>
  </si>
  <si>
    <t>{"hashtags":[],"symbols":[],"user_mentions":[{"screen_name":"BBVA_Colombia","name":"BBVA en Colombia","id":175222450,"id_str":"175222450","indices":[0,14]},{"screen_name":"SFCsupervisor","name":"Superfinanciera","id":200206843,"id_str":"200206843","indices":[202,216]}],"urls":[]}</t>
  </si>
  <si>
    <t>1314682082313023495</t>
  </si>
  <si>
    <t>@BBVA_Colombia Hoy alguien registro sus biometricos con mi cuenta, solicitó una tarjeta perdida, llevo 15 llamadas que se cortan, no me dejaron ingresar al banco, y pretenden que un robot me atienda mientras roban mi cuenta. @FiscaliaCol</t>
  </si>
  <si>
    <t>Fri Oct 09 21:40:08 +0000 2020</t>
  </si>
  <si>
    <t>http://twitter.com/miricot/statuses/1314682082313023495</t>
  </si>
  <si>
    <t>{"hashtags":[],"symbols":[],"user_mentions":[{"screen_name":"BBVA_Colombia","name":"BBVA en Colombia","id":175222450,"id_str":"175222450","indices":[0,14]},{"screen_name":"FiscaliaCol","name":"Fiscalía Colombia","id":219990061,"id_str":"219990061","indices":[225,237]}],"urls":[]}</t>
  </si>
  <si>
    <t>1314674068403224577</t>
  </si>
  <si>
    <t>angelmj1112</t>
  </si>
  <si>
    <t>@BBVA_Colombia como hay que hacer para comunicarse con ustedes cualquier opción que se marca en su línea lo envía a un chat en la pagina web donde no dan respuestas sabían que no se pueden hacer transacciones ni en el App ni en web y nadie responde por ningún canal</t>
  </si>
  <si>
    <t>Fri Oct 09 21:08:18 +0000 2020</t>
  </si>
  <si>
    <t>80438041</t>
  </si>
  <si>
    <t>http://pbs.twimg.com/profile_images/810908135523229696/sTNrYyMe_normal.jpg</t>
  </si>
  <si>
    <t>http://twitter.com/angelmj1112/statuses/1314674068403224577</t>
  </si>
  <si>
    <t>1314668520110780421</t>
  </si>
  <si>
    <t>@BBVA_Colombia El requerimiento lo tomó un tal Santiago y dijo que pailas! Que tenía cuotas congeladas y que ya perdí...RATAS</t>
  </si>
  <si>
    <t>Fri Oct 09 20:46:15 +0000 2020</t>
  </si>
  <si>
    <t>1314668038445322241</t>
  </si>
  <si>
    <t>http://twitter.com/PaOHLinux/statuses/1314668520110780421</t>
  </si>
  <si>
    <t>1314667886850568192</t>
  </si>
  <si>
    <t>@BBVA_Colombia Preguntele al tal Santiago ! HAMPONES</t>
  </si>
  <si>
    <t>Fri Oct 09 20:43:44 +0000 2020</t>
  </si>
  <si>
    <t>1314667752154632193</t>
  </si>
  <si>
    <t>http://twitter.com/PaOHLinux/statuses/1314667886850568192</t>
  </si>
  <si>
    <t>1314667621858631682</t>
  </si>
  <si>
    <t>@BBVA_Colombia NI MIERDA, PREGÚNTELE AL TAL SANTIAGO ASESOR DE REDES SOCIALES. USTEDES ME ACABAN DE ROBAR DE FRENTE,</t>
  </si>
  <si>
    <t>Fri Oct 09 20:42:41 +0000 2020</t>
  </si>
  <si>
    <t>1314666527535308803</t>
  </si>
  <si>
    <t>http://twitter.com/PaOHLinux/statuses/1314667621858631682</t>
  </si>
  <si>
    <t>1314663141305974786</t>
  </si>
  <si>
    <t>TW12141606</t>
  </si>
  <si>
    <t>@BBVA_Colombia  Buenas tardes desde hace 25 días no puede realizar una transferencia desde la web de bbva y cuando intento comunicarme  telefonicamente con el   4010000 u otros canales de atención  cliente es imposible..tampoco hay un email o canal de quejas,. Agradezco su ayuda.</t>
  </si>
  <si>
    <t>Fri Oct 09 20:24:52 +0000 2020</t>
  </si>
  <si>
    <t>1314662045191675904</t>
  </si>
  <si>
    <t>http://twitter.com/TW12141606/statuses/1314663141305974786</t>
  </si>
  <si>
    <t>1314662449031897090</t>
  </si>
  <si>
    <t>@BBVA_Colombia Me sacaron dinero de la cuenta diciendo que tengo cuitas congeladas y a los dos dias se descuenta el dinero por nómina y ahora no lo regresan? Ladrones hijo de puta. Menos mal ya casi acabo de pagarles para retírarme de ese banco lleno de hampones</t>
  </si>
  <si>
    <t>Fri Oct 09 20:22:07 +0000 2020</t>
  </si>
  <si>
    <t>1314661980704247809</t>
  </si>
  <si>
    <t>http://twitter.com/PaOHLinux/statuses/1314662449031897090</t>
  </si>
  <si>
    <t>1314660721842626560</t>
  </si>
  <si>
    <t>@BBVA_Colombia LADRONES HIJUEPUTAS</t>
  </si>
  <si>
    <t>Fri Oct 09 20:15:15 +0000 2020</t>
  </si>
  <si>
    <t>1314660515382259714</t>
  </si>
  <si>
    <t>http://twitter.com/PaOHLinux/statuses/1314660721842626560</t>
  </si>
  <si>
    <t>1314659123192041475</t>
  </si>
  <si>
    <t>@BBVA_Colombia cuotas congeladas de su puta madre! Ladrones hijueputas</t>
  </si>
  <si>
    <t>Fri Oct 09 20:08:54 +0000 2020</t>
  </si>
  <si>
    <t>http://twitter.com/PaOHLinux/statuses/1314659123192041475</t>
  </si>
  <si>
    <t>1314655116675424257</t>
  </si>
  <si>
    <t>@BBVA_Colombia Cuánto me toma cancelar los productos que tengo con uds ?</t>
  </si>
  <si>
    <t>Fri Oct 09 19:52:59 +0000 2020</t>
  </si>
  <si>
    <t>1314654691675045889</t>
  </si>
  <si>
    <t>http://twitter.com/augusto82152729/statuses/1314655116675424257</t>
  </si>
  <si>
    <t>1314654935334748163</t>
  </si>
  <si>
    <t>@BBVA_Colombia Ya lo envié por Messenger</t>
  </si>
  <si>
    <t>Fri Oct 09 19:52:16 +0000 2020</t>
  </si>
  <si>
    <t>http://twitter.com/augusto82152729/statuses/1314654935334748163</t>
  </si>
  <si>
    <t>1314652362280230914</t>
  </si>
  <si>
    <t>@BBVA_Colombia A donde envío el mensaje privado ? O a qué número telefónico me puedo comunicar ?</t>
  </si>
  <si>
    <t>Fri Oct 09 19:42:02 +0000 2020</t>
  </si>
  <si>
    <t>1314640937633681409</t>
  </si>
  <si>
    <t>http://twitter.com/augusto82152729/statuses/1314652362280230914</t>
  </si>
  <si>
    <t>1314637752705613824</t>
  </si>
  <si>
    <t>@BBVA_Colombia Ni virtual  ( imposible ) , ni en la oficina de Toberin donde tengo mi cuenta</t>
  </si>
  <si>
    <t>Fri Oct 09 18:43:59 +0000 2020</t>
  </si>
  <si>
    <t>http://twitter.com/augusto82152729/statuses/1314637752705613824</t>
  </si>
  <si>
    <t>1314637597067665408</t>
  </si>
  <si>
    <t>@BBVA_Colombia Ante el tema de la pandemia estaba realizando mis transacciones por la banca móvil , hace más de un mes ha.dido imposible y no he logrado que nadie de esa entidad me ayude</t>
  </si>
  <si>
    <t>Fri Oct 09 18:43:22 +0000 2020</t>
  </si>
  <si>
    <t>http://twitter.com/augusto82152729/statuses/1314637597067665408</t>
  </si>
  <si>
    <t>1314634888755261447</t>
  </si>
  <si>
    <t>Alvaro12263221</t>
  </si>
  <si>
    <t>@BBVA_Colombia Osea que si mintieron a los clientes por que uds manifestaron por todos los medios congelación de cuotas e interese durante el alivio y ahora lo cobran fue falsa la información y falso lo de los alivios</t>
  </si>
  <si>
    <t>Fri Oct 09 18:32:36 +0000 2020</t>
  </si>
  <si>
    <t>979341437857943558</t>
  </si>
  <si>
    <t>1314624362234904583</t>
  </si>
  <si>
    <t>http://pbs.twimg.com/profile_images/1080597861019107330/0PlhfhzZ_normal.jpg</t>
  </si>
  <si>
    <t>Barrancabermeja, Colombia</t>
  </si>
  <si>
    <t>http://twitter.com/Alvaro12263221/statuses/1314634888755261447</t>
  </si>
  <si>
    <t>1314634447686455299</t>
  </si>
  <si>
    <t>@BBVA_Colombia Eso no fue lo que uds manifestaron al principio de que otorgaron estos supuestos alivio y me lo acaban de confirmar en la línea de atención al cliente que uds al principio manifestaron la congelación total sin ningún cobro y que después decidieron hacer cobro de interesés</t>
  </si>
  <si>
    <t>Fri Oct 09 18:30:51 +0000 2020</t>
  </si>
  <si>
    <t>1314624040968085504</t>
  </si>
  <si>
    <t>http://twitter.com/Alvaro12263221/statuses/1314634447686455299</t>
  </si>
  <si>
    <t>1314623552415465472</t>
  </si>
  <si>
    <t>RocioGuioG</t>
  </si>
  <si>
    <t>@BBVA_Colombia @franzdalikafka Son unos ladrones cobran unos intereses altos así se hayan cancelado las obligaciones, ofrecen alivios que terminan siendo una tortura</t>
  </si>
  <si>
    <t>Fri Oct 09 17:47:34 +0000 2020</t>
  </si>
  <si>
    <t>1221912104</t>
  </si>
  <si>
    <t>1313988366338318337</t>
  </si>
  <si>
    <t>http://pbs.twimg.com/profile_images/573288547614134272/27ofyZ3b_normal.jpeg</t>
  </si>
  <si>
    <t>http://twitter.com/RocioGuioG/statuses/1314623552415465472</t>
  </si>
  <si>
    <t>{"hashtags":[],"symbols":[],"user_mentions":[{"screen_name":"BBVA_Colombia","name":"BBVA en Colombia","id":175222450,"id_str":"175222450","indices":[0,14]},{"screen_name":"franzdalikafka","name":"Faiber Carrillo","id":43572069,"id_str":"43572069","indices":[15,30]}],"urls":[]}</t>
  </si>
  <si>
    <t>1314622962075566084</t>
  </si>
  <si>
    <t>diegooyola</t>
  </si>
  <si>
    <t>@BBVA_Colombia Diego armando duarte oyola
Cc 199</t>
  </si>
  <si>
    <t>Fri Oct 09 17:45:13 +0000 2020</t>
  </si>
  <si>
    <t>147672626</t>
  </si>
  <si>
    <t>1314618889641373696</t>
  </si>
  <si>
    <t>http://pbs.twimg.com/profile_images/1247861081491505153/N8Ya7k0V_normal.jpg</t>
  </si>
  <si>
    <t>http://twitter.com/diegooyola/statuses/1314622962075566084</t>
  </si>
  <si>
    <t>1314619415879716864</t>
  </si>
  <si>
    <t>@BBVA_Colombia tocará acudir a la súperintendencia ???</t>
  </si>
  <si>
    <t>Fri Oct 09 17:31:07 +0000 2020</t>
  </si>
  <si>
    <t>http://twitter.com/augusto82152729/statuses/1314619415879716864</t>
  </si>
  <si>
    <t>1314619307494649858</t>
  </si>
  <si>
    <t>@BBVA_Colombia habrá alguien serio en esa entidad que atienda mi necesidad ! Ni a través de sus líneas telefónicas ni en sus oficinas atienden mi necesidad , soy clientes desde cuando era BCH , la peor atención desde que soy cliente !! Y lo peor ... nadie responde</t>
  </si>
  <si>
    <t>Fri Oct 09 17:30:42 +0000 2020</t>
  </si>
  <si>
    <t>http://twitter.com/augusto82152729/statuses/1314619307494649858</t>
  </si>
  <si>
    <t>1314618721550336000</t>
  </si>
  <si>
    <t>@BBVA_Colombia señores bbva como es posible que supuestamente ustedes llamaron alivio a los 6 mese que dieron en los créditos y en los que quedaban congelados el crédito e intereses pero apenas termino sube la cuota y cobran interés de los meses de gracia osea que fue mentira</t>
  </si>
  <si>
    <t>Fri Oct 09 17:28:22 +0000 2020</t>
  </si>
  <si>
    <t>http://twitter.com/Alvaro12263221/statuses/1314618721550336000</t>
  </si>
  <si>
    <t>1314614823557177346</t>
  </si>
  <si>
    <t>@BBVA_Colombia https://t.co/vqFrm79Bhe</t>
  </si>
  <si>
    <t>Fri Oct 09 17:12:52 +0000 2020</t>
  </si>
  <si>
    <t>1314610758630756354</t>
  </si>
  <si>
    <t>http://twitter.com/diegooyola/statuses/1314614823557177346</t>
  </si>
  <si>
    <t>{"hashtags":[],"symbols":[],"user_mentions":[{"screen_name":"BBVA_Colombia","name":"BBVA en Colombia","id":175222450,"id_str":"175222450","indices":[0,14]}],"urls":[],"media":[{"id":1314614804158574600,"id_str":"1314614804158574592","indices":[15,38],"media_url":"http://pbs.twimg.com/media/Ej5zMwJXcAA5DzY.jpg","media_url_https":"https://pbs.twimg.com/media/Ej5zMwJXcAA5DzY.jpg","url":"https://t.co/vqFrm79Bhe","display_url":"pic.twitter.com/vqFrm79Bhe","expanded_url":"https://twitter.com/diegooyola/status/1314614823557177346/photo/1","type":"photo","sizes":{"thumb":{"w":150,"h":150,"resize":"crop"},"medium":{"w":554,"h":1200,"resize":"fit"},"small":{"w":314,"h":680,"resize":"fit"},"large":{"w":720,"h":1560,"resize":"fit"}}}]}</t>
  </si>
  <si>
    <t>1314614688454500361</t>
  </si>
  <si>
    <t>@BBVA_Colombia Buenas tardes tengo un acuerdo de pago pero en la aplicación r aparece un valor mayor al que habíamos acordado, he llamado pero no he podido encontrar respuesta</t>
  </si>
  <si>
    <t>Fri Oct 09 17:12:20 +0000 2020</t>
  </si>
  <si>
    <t>http://twitter.com/diegooyola/statuses/1314614688454500361</t>
  </si>
  <si>
    <t>1314612803018334208</t>
  </si>
  <si>
    <t>gruberteduar</t>
  </si>
  <si>
    <t>@BBVA_Colombia Recibí un correo de ustedes y ponen una línea de atención que nunca responden.</t>
  </si>
  <si>
    <t>Fri Oct 09 17:04:51 +0000 2020</t>
  </si>
  <si>
    <t>208571766</t>
  </si>
  <si>
    <t>1314612181242085376</t>
  </si>
  <si>
    <t>http://pbs.twimg.com/profile_images/1347602830/risas_normal.jpg</t>
  </si>
  <si>
    <t>http://twitter.com/gruberteduar/statuses/1314612803018334208</t>
  </si>
  <si>
    <t>1314607029911248896</t>
  </si>
  <si>
    <t>@BBVA_Colombia por favor necesito ayuda dejo pagar mi cuota del préstamo y no se como cancelar mi numero es 3186233707, he llamado y no me dan solucion</t>
  </si>
  <si>
    <t>Fri Oct 09 16:41:54 +0000 2020</t>
  </si>
  <si>
    <t>http://twitter.com/diegooyola/statuses/1314607029911248896</t>
  </si>
  <si>
    <t>1314599324505067520</t>
  </si>
  <si>
    <t>jorgevin</t>
  </si>
  <si>
    <t>@BBVA_Colombia mi aplicación no funciona, que debo hacer</t>
  </si>
  <si>
    <t>Fri Oct 09 16:11:17 +0000 2020</t>
  </si>
  <si>
    <t>263543853</t>
  </si>
  <si>
    <t>http://pbs.twimg.com/profile_images/456870960218394624/zWskFzIC_normal.jpeg</t>
  </si>
  <si>
    <t>Chicago</t>
  </si>
  <si>
    <t>http://twitter.com/jorgevin/statuses/1314599324505067520</t>
  </si>
  <si>
    <t>1314591683783405580</t>
  </si>
  <si>
    <t>juanm558</t>
  </si>
  <si>
    <t>@BBVA_Colombia Como lo van a resolver si ni siquiera saben quien soy. yo. Ayer quedaron en. llamar y quede esperando la llamada</t>
  </si>
  <si>
    <t>Fri Oct 09 15:40:56 +0000 2020</t>
  </si>
  <si>
    <t>306982681</t>
  </si>
  <si>
    <t>1314549944980836352</t>
  </si>
  <si>
    <t>http://pbs.twimg.com/profile_images/866268460418035712/qtfjylqz_normal.jpg</t>
  </si>
  <si>
    <t>http://twitter.com/juanm558/statuses/1314591683783405580</t>
  </si>
  <si>
    <t>1314591152440397824</t>
  </si>
  <si>
    <t>@BBVA_Colombia solo se los puede contactar por sus redes sociales, sus servicios y tiempos de respuesta son deplorables</t>
  </si>
  <si>
    <t>Fri Oct 09 15:38:49 +0000 2020</t>
  </si>
  <si>
    <t>http://twitter.com/fampuero/statuses/1314591152440397824</t>
  </si>
  <si>
    <t>1314585285334888449</t>
  </si>
  <si>
    <t>CARITOBLINK182</t>
  </si>
  <si>
    <t>@BBVA_Colombia Ya les envié el mensaje por DM SU AYUDA</t>
  </si>
  <si>
    <t>Fri Oct 09 15:15:30 +0000 2020</t>
  </si>
  <si>
    <t>98042803</t>
  </si>
  <si>
    <t>http://pbs.twimg.com/profile_images/816847581271556098/XBET_Dnw_normal.jpg</t>
  </si>
  <si>
    <t>http://twitter.com/CARITOBLINK182/statuses/1314585285334888449</t>
  </si>
  <si>
    <t>1314582121273585664</t>
  </si>
  <si>
    <t>RT @CARITOBLINK182: @BBVA_Colombia estoy súper preocupada, desde el día 25 de septiembre hic un giro internacional a mi hermana en chile desde la cuenta d mi papá utilizando bbva móvil y esta es la fecha en q no la ve reflejada en la cuenta de ella. Miro el estado y aparece enviada y nada q aparec $</t>
  </si>
  <si>
    <t>Fri Oct 09 15:02:56 +0000 2020</t>
  </si>
  <si>
    <t>http://twitter.com/CARITOBLINK182/statuses/1314582121273585664</t>
  </si>
  <si>
    <t>{"hashtags":[],"symbols":[],"user_mentions":[{"screen_name":"CARITOBLINK182","name":"IVI Gº","id":98042803,"id_str":"98042803","indices":[3,18]},{"screen_name":"BBVA_Colombia","name":"BBVA en Colombia","id":175222450,"id_str":"175222450","indices":[20,34]}],"urls":[]}</t>
  </si>
  <si>
    <t>1314581954105352193</t>
  </si>
  <si>
    <t>@BBVA_Colombia estoy súper preocupada, desde el día 25 de septiembre hic un giro internacional a mi hermana en chile desde la cuenta d mi papá utilizando bbva móvil y esta es la fecha en q no la ve reflejada en la cuenta de ella. Miro el estado y aparece enviada y nada q aparec $</t>
  </si>
  <si>
    <t>Fri Oct 09 15:02:16 +0000 2020</t>
  </si>
  <si>
    <t>http://twitter.com/CARITOBLINK182/statuses/1314581954105352193</t>
  </si>
  <si>
    <t>1314553435182821376</t>
  </si>
  <si>
    <t>AdriAyaArdila</t>
  </si>
  <si>
    <t>@BBVA_Colombia hola buenos días, tengo@una cuenta de ahorros vieja con ustedes. Quiero activarla, pero vivo en Miami. Alguien que me pueda ayudar con esto? Gracias!!</t>
  </si>
  <si>
    <t>Fri Oct 09 13:08:56 +0000 2020</t>
  </si>
  <si>
    <t>477091296</t>
  </si>
  <si>
    <t>http://pbs.twimg.com/profile_images/1259115125749006336/-iqOakJp_normal.jpg</t>
  </si>
  <si>
    <t>Florida, USA</t>
  </si>
  <si>
    <t>http://twitter.com/AdriAyaArdila/statuses/1314553435182821376</t>
  </si>
  <si>
    <t>1314549386270183424</t>
  </si>
  <si>
    <t>@BBVA_Colombia Que difícil es ahora comunicarse con BBVA, cada vez más lejos de sus clientes. Estoy tratando de mil formas de. solucionar un problema con mi cuenta que no permite descargar un. sencillo certificado de cuenta, llamo y me envían a chatear. Que. falta de respeto.</t>
  </si>
  <si>
    <t>Fri Oct 09 12:52:51 +0000 2020</t>
  </si>
  <si>
    <t>http://twitter.com/juanm558/statuses/1314549386270183424</t>
  </si>
  <si>
    <t>1314543949336502275</t>
  </si>
  <si>
    <t>arigonzalezgome</t>
  </si>
  <si>
    <t>@BBVA_Colombia @laotracara_co Mi nombre es Aristobulo Gonzalez c.c. 19183872 
Necesito activar mi cuenta hace 5 días no he podido hacer ninguna transacción.  Parece que actualizaron la aplicación . Indiquen me por favor cual tengo que instalar en mi teléfono
Muchas gracias</t>
  </si>
  <si>
    <t>Fri Oct 09 12:31:15 +0000 2020</t>
  </si>
  <si>
    <t>500183753</t>
  </si>
  <si>
    <t>1314344843162812417</t>
  </si>
  <si>
    <t>http://pbs.twimg.com/profile_images/1288299724659982342/1_rWBMiW_normal.jpg</t>
  </si>
  <si>
    <t>http://twitter.com/arigonzalezgome/statuses/1314543949336502275</t>
  </si>
  <si>
    <t>{"hashtags":[],"symbols":[],"user_mentions":[{"screen_name":"BBVA_Colombia","name":"BBVA en Colombia","id":175222450,"id_str":"175222450","indices":[0,14]},{"screen_name":"laotracara_co","name":"Sixto Alfredo Pinto","id":2890024156,"id_str":"2890024156","indices":[15,29]}],"urls":[]}</t>
  </si>
  <si>
    <t>1314398108831358981</t>
  </si>
  <si>
    <t>daosorioa</t>
  </si>
  <si>
    <t>@BBVA_Colombia #UgaUgaBBVA increíble que en esta coyuntura un banco no tenga herramientas digitales para atender oportunamente requerimientos de sus clientes. #BBVAEsMalo #NoAlBBVA #PesimoServicioBBVA</t>
  </si>
  <si>
    <t>Fri Oct 09 02:51:44 +0000 2020</t>
  </si>
  <si>
    <t>428802092</t>
  </si>
  <si>
    <t>http://pbs.twimg.com/profile_images/940672352022605824/mBHvqqqY_normal.jpg</t>
  </si>
  <si>
    <t>http://twitter.com/daosorioa/statuses/1314398108831358981</t>
  </si>
  <si>
    <t>{"hashtags":[{"text":"UgaUgaBBVA","indices":[15,26]},{"text":"BBVAEsMalo","indices":[159,170]},{"text":"NoAlBBVA","indices":[171,180]},{"text":"PesimoServicioBBVA","indices":[181,200]}],"symbols":[],"user_mentions":[{"screen_name":"BBVA_Colombia","name":"BBVA en Colombia","id":175222450,"id_str":"175222450","indices":[0,14]}],"urls":[]}</t>
  </si>
  <si>
    <t>1314396964939878401</t>
  </si>
  <si>
    <t>@BBVA_Colombia pésimo banco, increíble que no se pueda realizar el pago de una obligación de forma virtual y lo obliguen a acercarse a una sucursal. #UgaUgaBBVA</t>
  </si>
  <si>
    <t>Fri Oct 09 02:47:11 +0000 2020</t>
  </si>
  <si>
    <t>http://twitter.com/daosorioa/statuses/1314396964939878401</t>
  </si>
  <si>
    <t>{"hashtags":[{"text":"UgaUgaBBVA","indices":[149,160]}],"symbols":[],"user_mentions":[{"screen_name":"BBVA_Colombia","name":"BBVA en Colombia","id":175222450,"id_str":"175222450","indices":[0,14]}],"urls":[]}</t>
  </si>
  <si>
    <t>1314386814271131648</t>
  </si>
  <si>
    <t>@BBVA_Colombia Ok. Gracias</t>
  </si>
  <si>
    <t>Fri Oct 09 02:06:51 +0000 2020</t>
  </si>
  <si>
    <t>1314385023538270208</t>
  </si>
  <si>
    <t>http://twitter.com/PaOHLinux/statuses/1314386814271131648</t>
  </si>
  <si>
    <t>1314384580577763328</t>
  </si>
  <si>
    <t>lodemasesloma1</t>
  </si>
  <si>
    <t>@BBVA_Colombia Esto mismo me lo dijeron hace 3 meses ustedes las mismas indicaciones y nunca resolvieron nada por eso estoy solicitando la intervención de @sicsuper y de @SFCsupervisor por favor ayúdenme me siento ultrajado por parte de esta entidad. Me an perjudicado mucho ayuddaaaa</t>
  </si>
  <si>
    <t>Fri Oct 09 01:57:58 +0000 2020</t>
  </si>
  <si>
    <t>2952475091</t>
  </si>
  <si>
    <t>1314383834641829889</t>
  </si>
  <si>
    <t>http://pbs.twimg.com/profile_images/1202104329936740354/ow69RY89_normal.jpg</t>
  </si>
  <si>
    <t>Tijuana, Baja California</t>
  </si>
  <si>
    <t>http://twitter.com/lodemasesloma1/statuses/1314384580577763328</t>
  </si>
  <si>
    <t>{"hashtags":[],"symbols":[],"user_mentions":[{"screen_name":"BBVA_Colombia","name":"BBVA en Colombia","id":175222450,"id_str":"175222450","indices":[0,14]},{"screen_name":"sicsuper","name":"Superintendencia de Industria y Comercio 🇨🇴","id":327385337,"id_str":"327385337","indices":[155,164]},{"screen_name":"SFCsupervisor","name":"Superfinanciera","id":200206843,"id_str":"200206843","indices":[170,184]}],"urls":[]}</t>
  </si>
  <si>
    <t>1314382162662170624</t>
  </si>
  <si>
    <t>LuisKSegrera21</t>
  </si>
  <si>
    <t>@BBVA_Colombia Yo quiero saber quién supervisa la oficina de Green tower de Barranquilla. Tengo dos días llamando y nadie contesta</t>
  </si>
  <si>
    <t>Fri Oct 09 01:48:22 +0000 2020</t>
  </si>
  <si>
    <t>831329826</t>
  </si>
  <si>
    <t>1314343520103280645</t>
  </si>
  <si>
    <t>http://pbs.twimg.com/profile_images/1168363456329846789/7kQUQkea_normal.jpg</t>
  </si>
  <si>
    <t>http://twitter.com/LuisKSegrera21/statuses/1314382162662170624</t>
  </si>
  <si>
    <t>1314374135808757767</t>
  </si>
  <si>
    <t>@BBVA_Colombia Pero debo trabajar y no puedo estar pendiente del teléfono, tengo que trabajar para que ustedes se lleven la plata de mi cuenta...entiende? Si desea me pueden llamar mañana de 8-11 am</t>
  </si>
  <si>
    <t>Fri Oct 09 01:16:28 +0000 2020</t>
  </si>
  <si>
    <t>1314371265860435968</t>
  </si>
  <si>
    <t>http://twitter.com/PaOHLinux/statuses/1314374135808757767</t>
  </si>
  <si>
    <t>1314370172497649665</t>
  </si>
  <si>
    <t>MrCamiloR</t>
  </si>
  <si>
    <t>@BBVA_Colombia No, gracias se demoran 8 horas en responder y me da pereza.</t>
  </si>
  <si>
    <t>Fri Oct 09 01:00:43 +0000 2020</t>
  </si>
  <si>
    <t>1255827024242974720</t>
  </si>
  <si>
    <t>1314370042319048704</t>
  </si>
  <si>
    <t>http://pbs.twimg.com/profile_images/1305904591230435329/vFYp2YQD_normal.jpg</t>
  </si>
  <si>
    <t>http://twitter.com/MrCamiloR/statuses/1314370172497649665</t>
  </si>
  <si>
    <t>1314358182060453888</t>
  </si>
  <si>
    <t>cifuenteslulu</t>
  </si>
  <si>
    <t>@BBVA_Colombia Es el mismo al que me han estado llamando estos días para dilatar</t>
  </si>
  <si>
    <t>Fri Oct 09 00:13:04 +0000 2020</t>
  </si>
  <si>
    <t>348589195</t>
  </si>
  <si>
    <t>1314355585014530050</t>
  </si>
  <si>
    <t>http://pbs.twimg.com/profile_images/1314669048609865728/6MmdkU15_normal.jpg</t>
  </si>
  <si>
    <t>Ibagué</t>
  </si>
  <si>
    <t>http://twitter.com/cifuenteslulu/statuses/1314358182060453888</t>
  </si>
  <si>
    <t>1314353461367103489</t>
  </si>
  <si>
    <t>Garrapatudo</t>
  </si>
  <si>
    <t>@BBVA_Colombia Son geniales. abacho.</t>
  </si>
  <si>
    <t>Thu Oct 08 23:54:19 +0000 2020</t>
  </si>
  <si>
    <t>46985574</t>
  </si>
  <si>
    <t>1314343573832294402</t>
  </si>
  <si>
    <t>http://pbs.twimg.com/profile_images/1121262760397033472/fLF6Pojt_normal.jpg</t>
  </si>
  <si>
    <t>colombia/ bogota</t>
  </si>
  <si>
    <t>http://twitter.com/Garrapatudo/statuses/1314353461367103489</t>
  </si>
  <si>
    <t>1314348201567293440</t>
  </si>
  <si>
    <t>@BBVA_Colombia Requiero efectividad en #ALIVIOFINANCIERO, espero reembolso cuanto antes.</t>
  </si>
  <si>
    <t>Thu Oct 08 23:33:25 +0000 2020</t>
  </si>
  <si>
    <t>http://twitter.com/cifuenteslulu/statuses/1314348201567293440</t>
  </si>
  <si>
    <t>{"hashtags":[{"text":"ALIVIOFINANCIERO","indices":[39,56]}],"symbols":[],"user_mentions":[{"screen_name":"BBVA_Colombia","name":"BBVA en Colombia","id":175222450,"id_str":"175222450","indices":[0,14]}],"urls":[]}</t>
  </si>
  <si>
    <t>1314346706729926657</t>
  </si>
  <si>
    <t>@BBVA_Colombia Se lo he ampliado en el DM! Necesito mi plata!!!! No se hagan los desentendidos</t>
  </si>
  <si>
    <t>Thu Oct 08 23:27:28 +0000 2020</t>
  </si>
  <si>
    <t>1314344228529623040</t>
  </si>
  <si>
    <t>http://twitter.com/PaOHLinux/statuses/1314346706729926657</t>
  </si>
  <si>
    <t>1314340752437125120</t>
  </si>
  <si>
    <t>JAMESGARCIAE</t>
  </si>
  <si>
    <t>@BBVA_Colombia Acabo de enviar la información por MD con números de casos desde el año 2018, si quiere envio grabaciones y documentos del hurto sistemático que hace el Banco conmigo desde hace tiempo.  Lo único que quiero es terminar cualquier tipo de vinculo con @BBVA_Colombia  @SFCsupervisor</t>
  </si>
  <si>
    <t>Thu Oct 08 23:03:49 +0000 2020</t>
  </si>
  <si>
    <t>197062594</t>
  </si>
  <si>
    <t>1314328938567684096</t>
  </si>
  <si>
    <t>http://pbs.twimg.com/profile_images/2754219870/5d1fbebbf5526a9f3303e186242bc869_normal.jpeg</t>
  </si>
  <si>
    <t>COLOMBIA</t>
  </si>
  <si>
    <t>http://twitter.com/JAMESGARCIAE/statuses/1314340752437125120</t>
  </si>
  <si>
    <t>{"hashtags":[],"symbols":[],"user_mentions":[{"screen_name":"BBVA_Colombia","name":"BBVA en Colombia","id":175222450,"id_str":"175222450","indices":[0,14]},{"screen_name":"BBVA_Colombia","name":"BBVA en Colombia","id":175222450,"id_str":"175222450","indices":[264,278]},{"screen_name":"SFCsupervisor","name":"Superfinanciera","id":200206843,"id_str":"200206843","indices":[280,294]}],"urls":[]}</t>
  </si>
  <si>
    <t>1314337180228214787</t>
  </si>
  <si>
    <t>Jorgebe62553320</t>
  </si>
  <si>
    <t>@BBVA_Colombia buenas tardes, presento un problema con la aplicación y ya no se a quién reportarle dicha novedad, se presentó desde el mes de julio en la actualización de ese mes, el BBVA Mobile no inicia, ya borre y descargue, coloque zona horaria estándar https://t.co/UlJV5jth5i</t>
  </si>
  <si>
    <t>Thu Oct 08 22:49:37 +0000 2020</t>
  </si>
  <si>
    <t>1104375768631644163</t>
  </si>
  <si>
    <t>http://pbs.twimg.com/profile_images/1104375907031179266/LiqRr7jn_normal.jpg</t>
  </si>
  <si>
    <t>http://twitter.com/Jorgebe62553320/statuses/1314337180228214787</t>
  </si>
  <si>
    <t>{"hashtags":[],"symbols":[],"user_mentions":[{"screen_name":"BBVA_Colombia","name":"BBVA en Colombia","id":175222450,"id_str":"175222450","indices":[0,14]}],"urls":[],"media":[{"id":1314337097185099800,"id_str":"1314337097185099781","indices":[258,281],"media_url":"http://pbs.twimg.com/media/Ej12oFDWAAUkK3_.jpg","media_url_https":"https://pbs.twimg.com/media/Ej12oFDWAAUkK3_.jpg","url":"https://t.co/UlJV5jth5i","display_url":"pic.twitter.com/UlJV5jth5i","expanded_url":"https://twitter.com/Jorgebe62553320/status/1314337180228214787/photo/1","type":"photo","sizes":{"thumb":{"w":150,"h":150,"resize":"crop"},"medium":{"w":568,"h":1200,"resize":"fit"},"small":{"w":322,"h":680,"resize":"fit"},"large":{"w":970,"h":2048,"resize":"fit"}}}]}</t>
  </si>
  <si>
    <t>1314316528574173184</t>
  </si>
  <si>
    <t>fmauricioma</t>
  </si>
  <si>
    <t>@BBVA_Colombia le están cobrando a mi esposa cuota de manejo por un producto que no tiene activo, ya pago el valor adeudado porque ustedes no dieron solución y ahora no puede cancelar la tarjeta porque sigue apareciendo una deuda que ya fue pagada. @SFCsupervisor</t>
  </si>
  <si>
    <t>Thu Oct 08 21:27:33 +0000 2020</t>
  </si>
  <si>
    <t>1186809735355469824</t>
  </si>
  <si>
    <t>http://pbs.twimg.com/profile_images/1186812650124206080/TBRJPUgn_normal.jpg</t>
  </si>
  <si>
    <t>http://twitter.com/fmauricioma/statuses/1314316528574173184</t>
  </si>
  <si>
    <t>{"hashtags":[],"symbols":[],"user_mentions":[{"screen_name":"BBVA_Colombia","name":"BBVA en Colombia","id":175222450,"id_str":"175222450","indices":[0,14]},{"screen_name":"SFCsupervisor","name":"Superfinanciera","id":200206843,"id_str":"200206843","indices":[249,263]}],"urls":[]}</t>
  </si>
  <si>
    <t>1314315543508324353</t>
  </si>
  <si>
    <t>@BBVA_Colombia  tengo problemas para ingresar a bbvanet</t>
  </si>
  <si>
    <t>Thu Oct 08 21:23:39 +0000 2020</t>
  </si>
  <si>
    <t>http://twitter.com/JhonFredyTrejo1/statuses/1314315543508324353</t>
  </si>
  <si>
    <t>1314313899924049920</t>
  </si>
  <si>
    <t>DavidPa28935879</t>
  </si>
  <si>
    <t>@BBVA_Colombia   me están haciendo cobros fantasmas de tarjetas de crédito que cancelaron hace más de un año. No responden en las líneas. Estoy por fuera del país. ¿Ustedes me quieren robar? @SFCsupervisor</t>
  </si>
  <si>
    <t>Thu Oct 08 21:17:07 +0000 2020</t>
  </si>
  <si>
    <t>1232475661459050496</t>
  </si>
  <si>
    <t>http://twitter.com/DavidPa28935879/statuses/1314313899924049920</t>
  </si>
  <si>
    <t>{"hashtags":[],"symbols":[],"user_mentions":[{"screen_name":"BBVA_Colombia","name":"BBVA en Colombia","id":175222450,"id_str":"175222450","indices":[0,14]},{"screen_name":"SFCsupervisor","name":"Superfinanciera","id":200206843,"id_str":"200206843","indices":[191,205]}],"urls":[]}</t>
  </si>
  <si>
    <t>1314311431102304256</t>
  </si>
  <si>
    <t>@BBVA_Colombia le estan cobrando a mi esposa una cuota de manejo por un producto que ella no tiene activo, ya pago el valor adeudado porque ustedes no dieron solución y ahora no puede cancelar la tarjeta porque sigue apareciendo una deuda que ya fue pagada. @SFCsupervisor</t>
  </si>
  <si>
    <t>Thu Oct 08 21:07:18 +0000 2020</t>
  </si>
  <si>
    <t>http://twitter.com/fmauricioma/statuses/1314311431102304256</t>
  </si>
  <si>
    <t>{"hashtags":[],"symbols":[],"user_mentions":[{"screen_name":"BBVA_Colombia","name":"BBVA en Colombia","id":175222450,"id_str":"175222450","indices":[0,14]},{"screen_name":"SFCsupervisor","name":"Superfinanciera","id":200206843,"id_str":"200206843","indices":[258,272]}],"urls":[]}</t>
  </si>
  <si>
    <t>1314307519980937227</t>
  </si>
  <si>
    <t>Pepeoboca</t>
  </si>
  <si>
    <t>@BBVA_Colombia buenas tardes! Es posible que me den respuesta por algún medio!? Me he intentado comunicar por todos los canales! Que hay que hacer para obtener una respuesta por parte de ustedes!?</t>
  </si>
  <si>
    <t>Thu Oct 08 20:51:46 +0000 2020</t>
  </si>
  <si>
    <t>471698165</t>
  </si>
  <si>
    <t>http://pbs.twimg.com/profile_images/848353857184964608/yIyxVWrj_normal.jpg</t>
  </si>
  <si>
    <t>http://twitter.com/Pepeoboca/statuses/1314307519980937227</t>
  </si>
  <si>
    <t>1314305408316641280</t>
  </si>
  <si>
    <t>@BBVA_Colombia Es posible comunicarse con ustedes?? Ni el chat de la pagina, ni mensajes directos por aquí, ni a la linea de atención... qué se debe hacer para tener una respuesta por parte de ustedes?🤔</t>
  </si>
  <si>
    <t>Thu Oct 08 20:43:22 +0000 2020</t>
  </si>
  <si>
    <t>http://twitter.com/Pepeoboca/statuses/1314305408316641280</t>
  </si>
  <si>
    <t>1314294672819445767</t>
  </si>
  <si>
    <t>Usernameavove</t>
  </si>
  <si>
    <t>@BBVA_Colombia una hora y media de fila, solo una persona adentro atiende en la sucursal, así o más #UgaUga https://t.co/dVs0jTw8Cu</t>
  </si>
  <si>
    <t>Thu Oct 08 20:00:43 +0000 2020</t>
  </si>
  <si>
    <t>1131355699664048128</t>
  </si>
  <si>
    <t>http://pbs.twimg.com/profile_images/1301220667573051392/umT6G4K1_normal.jpg</t>
  </si>
  <si>
    <t>http://twitter.com/Usernameavove/statuses/1314294672819445767</t>
  </si>
  <si>
    <t>{"hashtags":[{"text":"UgaUga","indices":[100,107]}],"symbols":[],"user_mentions":[{"screen_name":"BBVA_Colombia","name":"BBVA en Colombia","id":175222450,"id_str":"175222450","indices":[0,14]}],"urls":[],"media":[{"id":1314294665592610800,"id_str":"1314294665592610822","indices":[108,131],"media_url":"http://pbs.twimg.com/media/Ej1QCPDWoAYiUIn.jpg","media_url_https":"https://pbs.twimg.com/media/Ej1QCPDWoAYiUIn.jpg","url":"https://t.co/dVs0jTw8Cu","display_url":"pic.twitter.com/dVs0jTw8Cu","expanded_url":"https://twitter.com/Usernameavove/status/1314294672819445767/photo/1","type":"photo","sizes":{"medium":{"w":1200,"h":675,"resize":"fit"},"thumb":{"w":150,"h":150,"resize":"crop"},"small":{"w":680,"h":383,"resize":"fit"},"large":{"w":2048,"h":1152,"resize":"fit"}}}]}</t>
  </si>
  <si>
    <t>1314275852499251204</t>
  </si>
  <si>
    <t>lamaryvasquez</t>
  </si>
  <si>
    <t>@BBVA_Colombia Señores deje unas mesadas de la pensión en la cuenta, y ya no está el dinero en ellas,  justo los extractos de esos meses no me llegaron al correo como es usual, 1/2 @SFCsupervisor @sicsuper</t>
  </si>
  <si>
    <t>Thu Oct 08 18:45:55 +0000 2020</t>
  </si>
  <si>
    <t>575611750</t>
  </si>
  <si>
    <t>http://pbs.twimg.com/profile_images/1311891316624760833/dy3M-4V8_normal.jpg</t>
  </si>
  <si>
    <t>http://twitter.com/lamaryvasquez/statuses/1314275852499251204</t>
  </si>
  <si>
    <t>{"hashtags":[],"symbols":[],"user_mentions":[{"screen_name":"BBVA_Colombia","name":"BBVA en Colombia","id":175222450,"id_str":"175222450","indices":[0,14]},{"screen_name":"SFCsupervisor","name":"Superfinanciera","id":200206843,"id_str":"200206843","indices":[181,195]},{"screen_name":"sicsuper","name":"Superintendencia de Industria y Comercio 🇨🇴","id":327385337,"id_str":"327385337","indices":[196,205]}],"urls":[]}</t>
  </si>
  <si>
    <t>1314271630206603267</t>
  </si>
  <si>
    <t>DidacioVelsque2</t>
  </si>
  <si>
    <t>@BBVA_Colombia @franzdalikafka Faiber, si encuentras una manera de comunicarte con este banco, agradeceré me indiques cuál es para ver si logro bloquear la tarjeta de crédito con la cual están haciendo pagos en mi nombre. Después de casi tres días no lo logro. Gracias!</t>
  </si>
  <si>
    <t>Thu Oct 08 18:29:09 +0000 2020</t>
  </si>
  <si>
    <t>802322167543304192</t>
  </si>
  <si>
    <t>1313986475160203267</t>
  </si>
  <si>
    <t>http://twitter.com/DidacioVelsque2/statuses/1314271630206603267</t>
  </si>
  <si>
    <t>1314270614027370497</t>
  </si>
  <si>
    <t>@BBVA_Colombia No hay comunicación por el privado, sino mensajes estándar; pero mi situación no se soluciona después de tres días! He proporcionado tres números telefónicos y he pedido que me llamen a cualquier hora, ya que es imposible hablar con un asesor en sus líneas y nadie me llama!!!</t>
  </si>
  <si>
    <t>Thu Oct 08 18:25:07 +0000 2020</t>
  </si>
  <si>
    <t>1314264808376750080</t>
  </si>
  <si>
    <t>http://twitter.com/DidacioVelsque2/statuses/1314270614027370497</t>
  </si>
  <si>
    <t>1314244344510115840</t>
  </si>
  <si>
    <t>@BBVA_Colombia La respuesta es llamar al área y no hacer más que la comunicación directa y esperar, terrible servicio y le si porta nada incumplir lo ofrecido.</t>
  </si>
  <si>
    <t>Thu Oct 08 16:40:43 +0000 2020</t>
  </si>
  <si>
    <t>1314222592086208514</t>
  </si>
  <si>
    <t>http://twitter.com/nathalyeherrera/statuses/1314244344510115840</t>
  </si>
  <si>
    <t>1314237983009234944</t>
  </si>
  <si>
    <t>NataliaJimenezA</t>
  </si>
  <si>
    <t>@BBVA_Colombia con quién se comunica uno con el banco, la linea telefónica no sirve, su chat es una basura porque son respuestas automáticas que uds quieran! en serio están apuntando a que se hagan filas eternas presencialmente para que dar respuesta a requerimientos en pandemia?</t>
  </si>
  <si>
    <t>Thu Oct 08 16:15:27 +0000 2020</t>
  </si>
  <si>
    <t>104057768</t>
  </si>
  <si>
    <t>http://pbs.twimg.com/profile_images/1230126166243266561/a6HqC9Wb_normal.jpg</t>
  </si>
  <si>
    <t>http://twitter.com/NataliaJimenezA/statuses/1314237983009234944</t>
  </si>
  <si>
    <t>1314236634481782784</t>
  </si>
  <si>
    <t>facacu120</t>
  </si>
  <si>
    <t>@BBVA_Colombia gracias por el alivio que me hicieron, la verdad que mentira ese alivio. No engañen a la gente. fui a mirar el saldo del crédito y antes la cuenta se subió, porque me están cobrando intereses durante el tiempo del alivio. no engañen eso no es ningún alivio</t>
  </si>
  <si>
    <t>Thu Oct 08 16:10:05 +0000 2020</t>
  </si>
  <si>
    <t>2783024410</t>
  </si>
  <si>
    <t>http://pbs.twimg.com/profile_images/1193571025155502086/78CE1_hQ_normal.jpg</t>
  </si>
  <si>
    <t>http://twitter.com/facacu120/statuses/1314236634481782784</t>
  </si>
  <si>
    <t>1314232155418042371</t>
  </si>
  <si>
    <t>DIEGO_QUINTERO</t>
  </si>
  <si>
    <t>@BBVA_Colombia Ya se solocionó nuestro problema por fin VENDIMOS CARTERA...triste por los que quedan enredados en sus errores y mal servicio!!!</t>
  </si>
  <si>
    <t>Thu Oct 08 15:52:17 +0000 2020</t>
  </si>
  <si>
    <t>119195443</t>
  </si>
  <si>
    <t>1311302638944874497</t>
  </si>
  <si>
    <t>http://pbs.twimg.com/profile_images/1278346025980354562/fSEaJa1h_normal.jpg</t>
  </si>
  <si>
    <t>Bogotà - Colombia</t>
  </si>
  <si>
    <t>http://twitter.com/DIEGO_QUINTERO/statuses/1314232155418042371</t>
  </si>
  <si>
    <t>1314221884205080579</t>
  </si>
  <si>
    <t>@BBVA_Colombia Mi caso ha pasado por más de 10 asesores y a la fecha no hay solución, engaño total, detienen una compra de cartera con engaños y luego debo esperar en la línea para saber después de filtros de seguridad al final no hay solución.</t>
  </si>
  <si>
    <t>Thu Oct 08 15:11:28 +0000 2020</t>
  </si>
  <si>
    <t>1314221502552834048</t>
  </si>
  <si>
    <t>http://twitter.com/nathalyeherrera/statuses/1314221884205080579</t>
  </si>
  <si>
    <t>1314221146649362435</t>
  </si>
  <si>
    <t>@BBVA_Colombia para poner un radicado más quejándome este es el tiempo que llevo después de 3 llamadas donde cuelgan el teléfono https://t.co/ocmvXSa2Bw</t>
  </si>
  <si>
    <t>Thu Oct 08 15:08:33 +0000 2020</t>
  </si>
  <si>
    <t>http://twitter.com/nathalyeherrera/statuses/1314221146649362435</t>
  </si>
  <si>
    <t>{"hashtags":[],"symbols":[],"user_mentions":[{"screen_name":"BBVA_Colombia","name":"BBVA en Colombia","id":175222450,"id_str":"175222450","indices":[0,14]}],"urls":[],"media":[{"id":1314221142572437500,"id_str":"1314221142572437506","indices":[129,152],"media_url":"http://pbs.twimg.com/media/Ej0NKodWkAIdG-c.jpg","media_url_https":"https://pbs.twimg.com/media/Ej0NKodWkAIdG-c.jpg","url":"https://t.co/ocmvXSa2Bw","display_url":"pic.twitter.com/ocmvXSa2Bw","expanded_url":"https://twitter.com/nathalyeherrera/status/1314221146649362435/photo/1","type":"photo","sizes":{"thumb":{"w":150,"h":150,"resize":"crop"},"small":{"w":314,"h":680,"resize":"fit"},"large":{"w":828,"h":1792,"resize":"fit"},"medium":{"w":554,"h":1200,"resize":"fit"}}}]}</t>
  </si>
  <si>
    <t>1314218586718822402</t>
  </si>
  <si>
    <t>@BBVA_Colombia el Area de lealtad lleva semanas pidiendo disculpas pero no solucionan nada, ni cuota vencerá el 13 y nadie da solución a un error de “sistemas” que indican.</t>
  </si>
  <si>
    <t>Thu Oct 08 14:58:22 +0000 2020</t>
  </si>
  <si>
    <t>http://twitter.com/nathalyeherrera/statuses/1314218586718822402</t>
  </si>
  <si>
    <t>1314218311152922624</t>
  </si>
  <si>
    <t>@BBVA_Colombia desde el 11 de septiembre el Area lealtad me ofrece un beneficio por retención que a l fecha incumple, me siento estafada y engañada por este banco.</t>
  </si>
  <si>
    <t>Thu Oct 08 14:57:17 +0000 2020</t>
  </si>
  <si>
    <t>http://twitter.com/nathalyeherrera/statuses/1314218311152922624</t>
  </si>
  <si>
    <t>1314210887771643905</t>
  </si>
  <si>
    <t>franzdalikafka</t>
  </si>
  <si>
    <t>@BBVA_Colombia ¡Ustedes no tienen vergüenza! Es la hora que nadie me ha contactado, mentirosos!!! #bbvaelpeorbanco @sicsuper @SFCsupervisor</t>
  </si>
  <si>
    <t>Thu Oct 08 14:27:47 +0000 2020</t>
  </si>
  <si>
    <t>43572069</t>
  </si>
  <si>
    <t>1313996204888535041</t>
  </si>
  <si>
    <t>http://pbs.twimg.com/profile_images/537262921072795648/i0KaCtPf_normal.jpeg</t>
  </si>
  <si>
    <t>ÜT: 4.736426,-74.044772</t>
  </si>
  <si>
    <t>http://twitter.com/franzdalikafka/statuses/1314210887771643905</t>
  </si>
  <si>
    <t>{"hashtags":[{"text":"bbvaelpeorbanco","indices":[98,114]}],"symbols":[],"user_mentions":[{"screen_name":"BBVA_Colombia","name":"BBVA en Colombia","id":175222450,"id_str":"175222450","indices":[0,14]},{"screen_name":"sicsuper","name":"Superintendencia de Industria y Comercio 🇨🇴","id":327385337,"id_str":"327385337","indices":[115,124]},{"screen_name":"SFCsupervisor","name":"Superfinanciera","id":200206843,"id_str":"200206843","indices":[125,139]}],"urls":[]}</t>
  </si>
  <si>
    <t>1314210636859994114</t>
  </si>
  <si>
    <t>@BBVA_Colombia Oigan! Deles vergüenza! Miren la hora de este tweet y es la hora que no se han comunicado conmigo. Su servicio apesta!!! #bbvaelpeorbanco</t>
  </si>
  <si>
    <t>Thu Oct 08 14:26:47 +0000 2020</t>
  </si>
  <si>
    <t>1314018635971784705</t>
  </si>
  <si>
    <t>http://twitter.com/franzdalikafka/statuses/1314210636859994114</t>
  </si>
  <si>
    <t>{"hashtags":[{"text":"bbvaelpeorbanco","indices":[136,152]}],"symbols":[],"user_mentions":[{"screen_name":"BBVA_Colombia","name":"BBVA en Colombia","id":175222450,"id_str":"175222450","indices":[0,14]}],"urls":[]}</t>
  </si>
  <si>
    <t>1314210285914263555</t>
  </si>
  <si>
    <t>@BBVA_Colombia ¿Me pueden especificar qué día de este año se van a comunicar conmigo? Llevo esperando desde las 6:30 pm de ayer esperando a que se comuniquen @sicsuper @sicsuper #bbvaelpeorbanco</t>
  </si>
  <si>
    <t>Thu Oct 08 14:25:23 +0000 2020</t>
  </si>
  <si>
    <t>1314178804693250049</t>
  </si>
  <si>
    <t>http://twitter.com/franzdalikafka/statuses/1314210285914263555</t>
  </si>
  <si>
    <t>{"hashtags":[{"text":"bbvaelpeorbanco","indices":[178,194]}],"symbols":[],"user_mentions":[{"screen_name":"BBVA_Colombia","name":"BBVA en Colombia","id":175222450,"id_str":"175222450","indices":[0,14]},{"screen_name":"sicsuper","name":"Superintendencia de Industria y Comercio 🇨🇴","id":327385337,"id_str":"327385337","indices":[158,167]},{"screen_name":"sicsuper","name":"Superintendencia de Industria y Comercio 🇨🇴","id":327385337,"id_str":"327385337","indices":[168,177]}],"urls":[]}</t>
  </si>
  <si>
    <t>1314198046779949057</t>
  </si>
  <si>
    <t>RossyCartagena</t>
  </si>
  <si>
    <t>@BBVA_Colombia llevo esperando 4 días para la respuesta sobre: por que están cobrando $ 3.400 pesos por cada transacción que se realice por PSE? Cuanto más debo esperar?</t>
  </si>
  <si>
    <t>Thu Oct 08 13:36:45 +0000 2020</t>
  </si>
  <si>
    <t>376276102</t>
  </si>
  <si>
    <t>http://pbs.twimg.com/profile_images/1300273769185980416/H_jZVvI__normal.jpg</t>
  </si>
  <si>
    <t>http://twitter.com/RossyCartagena/statuses/1314198046779949057</t>
  </si>
  <si>
    <t>1314197397841428482</t>
  </si>
  <si>
    <t>@BBVA_Colombia Llevo 4 días esperando una respuesta y nada de nada, será que los empezaron a cobrar por utilizar los pagos por PSE y solo yo me he dado cuenta.  Edto es un abuso...</t>
  </si>
  <si>
    <t>Thu Oct 08 13:34:10 +0000 2020</t>
  </si>
  <si>
    <t>1312739683621842944</t>
  </si>
  <si>
    <t>http://twitter.com/RossyCartagena/statuses/1314197397841428482</t>
  </si>
  <si>
    <t>1314178934884511744</t>
  </si>
  <si>
    <t>franciscoq1</t>
  </si>
  <si>
    <t>@BBVA_Colombia @franzdalikafka El banco jamás te va a solucionar el asunto, en serio es el peor banco, no esperes mucho.</t>
  </si>
  <si>
    <t>Thu Oct 08 12:20:48 +0000 2020</t>
  </si>
  <si>
    <t>295461688</t>
  </si>
  <si>
    <t>http://pbs.twimg.com/profile_images/1241491072024444928/wDx5bz5__normal.jpg</t>
  </si>
  <si>
    <t>http://twitter.com/franciscoq1/statuses/1314178934884511744</t>
  </si>
  <si>
    <t>1314172973612519424</t>
  </si>
  <si>
    <t>@BBVA_Colombia @BBVA_Colombia Hola, por interno me escribieron que  ya se habían comunicado conmigo, lo cual es totalmente falso! , Necesito que se comuniquen!. En verdad este no es el medio para brindar atención personalizada, si es preciso habiliten en la app un chat  personalizado 🤷</t>
  </si>
  <si>
    <t>Thu Oct 08 11:57:07 +0000 2020</t>
  </si>
  <si>
    <t>1313934385419292672</t>
  </si>
  <si>
    <t>http://twitter.com/ruthy9403/statuses/1314172973612519424</t>
  </si>
  <si>
    <t>1314065852413677570</t>
  </si>
  <si>
    <t>acastanosala</t>
  </si>
  <si>
    <t>@BBVA_Colombia Tengo la tarjeta 4594196159514736 y me cobraron 55 mil de cobranza por demorarme 10 días para el pago, al igual que el crédito rotativo el cual también me demoré 12 días en cancelar... Otros 55 mil.. Es un cobro exagerado para la situación que se está viviendo</t>
  </si>
  <si>
    <t>Thu Oct 08 04:51:28 +0000 2020</t>
  </si>
  <si>
    <t>2215104939</t>
  </si>
  <si>
    <t>1313089934983606273</t>
  </si>
  <si>
    <t>http://twitter.com/acastanosala/statuses/1314065852413677570</t>
  </si>
  <si>
    <t>1313987456182689792</t>
  </si>
  <si>
    <t>aliasmao</t>
  </si>
  <si>
    <t>@BBVA_Colombia es el PEOR banco del mundo... no pude pagar una factura porque la app de porqueria me pide crear contraseña de operaciones que toca hacerlo en un puñetero cajero... cosa que ya hice hace rato... como es que pide hacerlo de NUEVO! Hora de cambiar de banco pero YA!</t>
  </si>
  <si>
    <t>Wed Oct 07 23:39:56 +0000 2020</t>
  </si>
  <si>
    <t>59591859</t>
  </si>
  <si>
    <t>http://pbs.twimg.com/profile_images/1309196856275144706/6DzbKadS_normal.jpg</t>
  </si>
  <si>
    <t>4.597594,-74.163984</t>
  </si>
  <si>
    <t>http://twitter.com/aliasmao/statuses/1313987456182689792</t>
  </si>
  <si>
    <t>1313986002139123714</t>
  </si>
  <si>
    <t>@BBVA_Colombia Buenas noches desde hace casi dos meses no puedo hacer transferencias a través de la app. Solo puedo pagar servicios https://t.co/Oar1I0C6W2</t>
  </si>
  <si>
    <t>Wed Oct 07 23:34:10 +0000 2020</t>
  </si>
  <si>
    <t>http://twitter.com/mc_penaranda/statuses/1313986002139123714</t>
  </si>
  <si>
    <t>{"hashtags":[],"symbols":[],"user_mentions":[{"screen_name":"BBVA_Colombia","name":"BBVA en Colombia","id":175222450,"id_str":"175222450","indices":[0,14]}],"urls":[],"media":[{"id":1313985995965112300,"id_str":"1313985995965112321","indices":[132,155],"media_url":"http://pbs.twimg.com/media/Ejw3TTFWoAEM-u-.jpg","media_url_https":"https://pbs.twimg.com/media/Ejw3TTFWoAEM-u-.jpg","url":"https://t.co/Oar1I0C6W2","display_url":"pic.twitter.com/Oar1I0C6W2","expanded_url":"https://twitter.com/mc_penaranda/status/1313986002139123714/photo/1","type":"photo","sizes":{"thumb":{"w":150,"h":150,"resize":"crop"},"medium":{"w":675,"h":1200,"resize":"fit"},"large":{"w":750,"h":1334,"resize":"fit"},"small":{"w":382,"h":680,"resize":"fit"}}}]}</t>
  </si>
  <si>
    <t>1313981010816761857</t>
  </si>
  <si>
    <t>Rubenro37292925</t>
  </si>
  <si>
    <t>@BBVA_Colombia asesor Santiago Rojas si es un asesor que ayuda , el me hizo una llamada para cancelación de tarjetas y fue súper rápido , excelente servicio 😃, mejor asesor que hayan contratado.</t>
  </si>
  <si>
    <t>Wed Oct 07 23:14:20 +0000 2020</t>
  </si>
  <si>
    <t>1313549929470722048</t>
  </si>
  <si>
    <t>http://pbs.twimg.com/profile_images/1313550139672473603/nfvhtODP_normal.jpg</t>
  </si>
  <si>
    <t>http://twitter.com/Rubenro37292925/statuses/1313981010816761857</t>
  </si>
  <si>
    <t>1313975866385403904</t>
  </si>
  <si>
    <t>@BBVA_Colombia llevo 7 llamadas que me tiran el teléfono, necesito cancelar mis tarjetas de crédito ya mismo #bbva #bbvaelpeorbanco</t>
  </si>
  <si>
    <t>Wed Oct 07 22:53:53 +0000 2020</t>
  </si>
  <si>
    <t>http://twitter.com/franzdalikafka/statuses/1313975866385403904</t>
  </si>
  <si>
    <t>{"hashtags":[{"text":"bbva","indices":[109,114]},{"text":"bbvaelpeorbanco","indices":[115,131]}],"symbols":[],"user_mentions":[{"screen_name":"BBVA_Colombia","name":"BBVA en Colombia","id":175222450,"id_str":"175222450","indices":[0,14]}],"urls":[]}</t>
  </si>
  <si>
    <t>1313973740435312645</t>
  </si>
  <si>
    <t>monita_rb</t>
  </si>
  <si>
    <t>@BBVA_Colombia BBVA "tanto quiere atender mi solicitud" que lleva ocho días sin responder.  Necesitamos transferir dinero a alguien que lo ncesita!
Ahí cómo hacemos? Uga-uga vaya al cajero?
Ayuda @SFCsupervisor !!!</t>
  </si>
  <si>
    <t>Wed Oct 07 22:45:26 +0000 2020</t>
  </si>
  <si>
    <t>893239789092298753</t>
  </si>
  <si>
    <t>1311841445658193920</t>
  </si>
  <si>
    <t>http://pbs.twimg.com/profile_images/893515749180006400/NcagslFg_normal.jpg</t>
  </si>
  <si>
    <t>http://twitter.com/monita_rb/statuses/1313973740435312645</t>
  </si>
  <si>
    <t>{"hashtags":[],"symbols":[],"user_mentions":[{"screen_name":"BBVA_Colombia","name":"BBVA en Colombia","id":175222450,"id_str":"175222450","indices":[0,14]},{"screen_name":"SFCsupervisor","name":"Superfinanciera","id":200206843,"id_str":"200206843","indices":[196,210]}],"urls":[]}</t>
  </si>
  <si>
    <t>1313973322636460032</t>
  </si>
  <si>
    <t>RT @franzdalikafka: @BBVA_Colombia señores si el fin es borrarme los tweets no lo van a lograr, necesito que respondan y dejen cancelar mis tarjetas #bbvaelpeorbanco</t>
  </si>
  <si>
    <t>Wed Oct 07 22:43:47 +0000 2020</t>
  </si>
  <si>
    <t>http://twitter.com/franzdalikafka/statuses/1313973322636460032</t>
  </si>
  <si>
    <t>{"hashtags":[],"symbols":[],"user_mentions":[{"screen_name":"franzdalikafka","name":"Faiber Carrillo","id":43572069,"id_str":"43572069","indices":[3,18]},{"screen_name":"BBVA_Colombia","name":"BBVA en Colombia","id":175222450,"id_str":"175222450","indices":[20,34]}],"urls":[]}</t>
  </si>
  <si>
    <t>1313973293393870848</t>
  </si>
  <si>
    <t>@BBVA_Colombia señores si el fin es borrarme los tweets no lo van a lograr, necesito que respondan y dejen cancelar mis tarjetas #bbvaelpeorbanco</t>
  </si>
  <si>
    <t>Wed Oct 07 22:43:40 +0000 2020</t>
  </si>
  <si>
    <t>http://twitter.com/franzdalikafka/statuses/1313973293393870848</t>
  </si>
  <si>
    <t>{"hashtags":[{"text":"bbvaelpeorbanco","indices":[129,145]}],"symbols":[],"user_mentions":[{"screen_name":"BBVA_Colombia","name":"BBVA en Colombia","id":175222450,"id_str":"175222450","indices":[0,14]}],"urls":[]}</t>
  </si>
  <si>
    <t>1313968291849867265</t>
  </si>
  <si>
    <t>@BBVA_Colombia @bbva voy 7 llamadas en donde me cuelgan cuando pido cancelar mis tarjetas, no voy a parar de llamar hasta que sean capaces de hacerlo @SFCsupervisor</t>
  </si>
  <si>
    <t>Wed Oct 07 22:23:47 +0000 2020</t>
  </si>
  <si>
    <t>http://twitter.com/franzdalikafka/statuses/1313968291849867265</t>
  </si>
  <si>
    <t>{"hashtags":[],"symbols":[],"user_mentions":[{"screen_name":"BBVA_Colombia","name":"BBVA en Colombia","id":175222450,"id_str":"175222450","indices":[0,14]},{"screen_name":"bbva","name":"BBVA","id":16808626,"id_str":"16808626","indices":[15,20]},{"screen_name":"SFCsupervisor","name":"Superfinanciera","id":200206843,"id_str":"200206843","indices":[150,164]}],"urls":[]}</t>
  </si>
  <si>
    <t>1313964710786748416</t>
  </si>
  <si>
    <t>PEDROCRUZRODRI8</t>
  </si>
  <si>
    <t>@BBVA_Colombia No me contestan, tengo un problema con el vencimiento de mi tarjeta y me encuentro varado en mexico</t>
  </si>
  <si>
    <t>Wed Oct 07 22:09:33 +0000 2020</t>
  </si>
  <si>
    <t>1067112433498624000</t>
  </si>
  <si>
    <t>1313954778276343810</t>
  </si>
  <si>
    <t>http://twitter.com/PEDROCRUZRODRI8/statuses/1313964710786748416</t>
  </si>
  <si>
    <t>1313953641548656640</t>
  </si>
  <si>
    <t>aburci_</t>
  </si>
  <si>
    <t>@BBVA_Colombia todo un día tratando de comunicarme con ustedes? En Twitter dicen que un agente se va a comunicar pero no es cierto, llevo esperando desde esta mañana la comunicación, en las líneas telefónicas no responden  @sicsuper</t>
  </si>
  <si>
    <t>Wed Oct 07 21:25:34 +0000 2020</t>
  </si>
  <si>
    <t>155646616</t>
  </si>
  <si>
    <t>http://pbs.twimg.com/profile_images/442114218184437760/HuI_Gnuc_normal.jpeg</t>
  </si>
  <si>
    <t>http://twitter.com/aburci_/statuses/1313953641548656640</t>
  </si>
  <si>
    <t>{"hashtags":[],"symbols":[],"user_mentions":[{"screen_name":"BBVA_Colombia","name":"BBVA en Colombia","id":175222450,"id_str":"175222450","indices":[0,14]},{"screen_name":"sicsuper","name":"Superintendencia de Industria y Comercio 🇨🇴","id":327385337,"id_str":"327385337","indices":[223,232]}],"urls":[]}</t>
  </si>
  <si>
    <t>1313948855549952000</t>
  </si>
  <si>
    <t>DavCaDa</t>
  </si>
  <si>
    <t>@BBVA_Colombia nadie me responde para solucionar un inconveniente! ¿Qué medio debo usar para solicitar ayuda?</t>
  </si>
  <si>
    <t>Wed Oct 07 21:06:33 +0000 2020</t>
  </si>
  <si>
    <t>1386468643</t>
  </si>
  <si>
    <t>http://pbs.twimg.com/profile_images/1175702276142288901/yPM7bVy3_normal.jpg</t>
  </si>
  <si>
    <t>Salamanca, Guanajuato</t>
  </si>
  <si>
    <t>http://twitter.com/DavCaDa/statuses/1313948855549952000</t>
  </si>
  <si>
    <t>1313946314313469958</t>
  </si>
  <si>
    <t>MustafaYadira</t>
  </si>
  <si>
    <t>@BBVA_Colombia Para que me atendiera el BBVA, tuve q acudir a redes sociales. Prometieron que esta semana me resolvían el problema que tengo desde febrero. Ojalá sea verdad. De lo contrario que el BBVA asuma los 30 millones de multa que debo pagar por su culpa. @superfinanciera</t>
  </si>
  <si>
    <t>Wed Oct 07 20:56:27 +0000 2020</t>
  </si>
  <si>
    <t>940769778003783682</t>
  </si>
  <si>
    <t>http://pbs.twimg.com/profile_images/1235013720184631298/jK7HwIwJ_normal.jpg</t>
  </si>
  <si>
    <t>http://twitter.com/MustafaYadira/statuses/1313946314313469958</t>
  </si>
  <si>
    <t>{"hashtags":[],"symbols":[],"user_mentions":[{"screen_name":"BBVA_Colombia","name":"BBVA en Colombia","id":175222450,"id_str":"175222450","indices":[0,14]},{"screen_name":"superfinanciera","name":"superfinanciera","id":27565190,"id_str":"27565190","indices":[262,278]}],"urls":[]}</t>
  </si>
  <si>
    <t>1313932032158949377</t>
  </si>
  <si>
    <t>@BBVA_Colombia ok, ya les estoy escribiendo...</t>
  </si>
  <si>
    <t>Wed Oct 07 19:59:42 +0000 2020</t>
  </si>
  <si>
    <t>1313931203041521664</t>
  </si>
  <si>
    <t>http://twitter.com/ruthy9403/statuses/1313932032158949377</t>
  </si>
  <si>
    <t>1313929429010219010</t>
  </si>
  <si>
    <t>@BBVA_Colombia Increíble el cinismo de @Bbva_Colombia, que además de ignorar a sus clientes en momentos críticos y de necesidad, como es el de robo suplantado con mi tarjeta, mienten afirmando abiertamente en Twitter que me han atendido cuando llevo un día tratando de obtener una respuesta!?!?</t>
  </si>
  <si>
    <t>Wed Oct 07 19:49:22 +0000 2020</t>
  </si>
  <si>
    <t>1313657386662596608</t>
  </si>
  <si>
    <t>http://twitter.com/DidacioVelsque2/statuses/1313929429010219010</t>
  </si>
  <si>
    <t>{"hashtags":[],"symbols":[],"user_mentions":[{"screen_name":"BBVA_Colombia","name":"BBVA en Colombia","id":175222450,"id_str":"175222450","indices":[0,14]},{"screen_name":"BBVA_Colombia","name":"BBVA en Colombia","id":175222450,"id_str":"175222450","indices":[39,53]}],"urls":[]}</t>
  </si>
  <si>
    <t>1313928781569167362</t>
  </si>
  <si>
    <t>AdrianaRudling</t>
  </si>
  <si>
    <t>@BBVA_Colombia No se les pueden mandar mensajes directos. Les recomiendo que no respondan con este tipo de mensajes solo para sacar el problema del ojo público. Se ve muy mal tratar así a sus clientes.</t>
  </si>
  <si>
    <t>Wed Oct 07 19:46:47 +0000 2020</t>
  </si>
  <si>
    <t>3044764241</t>
  </si>
  <si>
    <t>1313927266703994881</t>
  </si>
  <si>
    <t>http://pbs.twimg.com/profile_images/1180888063670665217/wX0e51WN_normal.jpg</t>
  </si>
  <si>
    <t>http://twitter.com/AdrianaRudling/statuses/1313928781569167362</t>
  </si>
  <si>
    <t>1313926703887118337</t>
  </si>
  <si>
    <t>@BBVA_Colombia Hola, necesito que alguien me conteste o en su defecto que me escriba, las líneas telefónicas te cortan y te envían al chat pero luego el chat te dice que vayas a la línea telefónica🤦‍♀️🤷‍♀️. Es irrespetuoso con el tiempo de sus clientes!</t>
  </si>
  <si>
    <t>Wed Oct 07 19:38:32 +0000 2020</t>
  </si>
  <si>
    <t>http://twitter.com/ruthy9403/statuses/1313926703887118337</t>
  </si>
  <si>
    <t>1313904731857838082</t>
  </si>
  <si>
    <t>dayanafdez12</t>
  </si>
  <si>
    <t>@BBVA_Colombia ESTOY EN LA ESPERA DE SU AYUDA Y NADA QUE MAL SERVICIO!</t>
  </si>
  <si>
    <t>Wed Oct 07 18:11:13 +0000 2020</t>
  </si>
  <si>
    <t>585086880</t>
  </si>
  <si>
    <t>1313204482361249797</t>
  </si>
  <si>
    <t>http://pbs.twimg.com/profile_images/1309012185159471106/RR_U9G1p_normal.jpg</t>
  </si>
  <si>
    <t>http://twitter.com/dayanafdez12/statuses/1313904731857838082</t>
  </si>
  <si>
    <t>1313898554474274822</t>
  </si>
  <si>
    <t>Isa_MartinezP</t>
  </si>
  <si>
    <t>@BBVA_Colombia uno intenta encontrar solución con ustedes por todos los canales posibles y por ningún lado dan respuesta. Se llama al teléfono y dicen que no es por ese medio, por la página tampoco. Con quién debe hablar uno para que le resuelvan??</t>
  </si>
  <si>
    <t>Wed Oct 07 17:46:41 +0000 2020</t>
  </si>
  <si>
    <t>179287564</t>
  </si>
  <si>
    <t>http://pbs.twimg.com/profile_images/1314381174731681797/jJWIW2hS_normal.jpg</t>
  </si>
  <si>
    <t xml:space="preserve">Barranquilla </t>
  </si>
  <si>
    <t>http://twitter.com/Isa_MartinezP/statuses/1313898554474274822</t>
  </si>
  <si>
    <t>1313891460270493701</t>
  </si>
  <si>
    <t>PedroGutirrrez1</t>
  </si>
  <si>
    <t>@BBVA_Colombia Sres, llevo MESES diciendo que nunca acepté en la llamada de alivio algo así, hubiera preferido seguir pagando y no regalarles el dinero a Uds. Al caído caerle, vergüenza debería darles. No responden las quejas completas. @bbva el peor banco.</t>
  </si>
  <si>
    <t>Wed Oct 07 17:18:29 +0000 2020</t>
  </si>
  <si>
    <t>1240118034343366659</t>
  </si>
  <si>
    <t>1313621872974721029</t>
  </si>
  <si>
    <t>http://pbs.twimg.com/profile_images/1300160722501070848/zPv73ouu_normal.jpg</t>
  </si>
  <si>
    <t>http://twitter.com/PedroGutirrrez1/statuses/1313891460270493701</t>
  </si>
  <si>
    <t>{"hashtags":[],"symbols":[],"user_mentions":[{"screen_name":"BBVA_Colombia","name":"BBVA en Colombia","id":175222450,"id_str":"175222450","indices":[0,14]},{"screen_name":"bbva","name":"BBVA","id":16808626,"id_str":"16808626","indices":[237,242]}],"urls":[]}</t>
  </si>
  <si>
    <t>1313867487088443397</t>
  </si>
  <si>
    <t>danielmaodaza</t>
  </si>
  <si>
    <t>@BBVA_Colombia Si van a llamar, para comprobar la identidad, debe ser comprobación de identidad mutua. La confirmación de datos debe ser por parte y parte, yo no tengo manera de comprobar, confirmar ni reconfirmar si la persona que me llama es de BBVA;  puede ser un ladrón.</t>
  </si>
  <si>
    <t>Wed Oct 07 15:43:14 +0000 2020</t>
  </si>
  <si>
    <t>52093876</t>
  </si>
  <si>
    <t>http://pbs.twimg.com/profile_images/463732169857183744/AGenvTaN_normal.jpeg</t>
  </si>
  <si>
    <t>http://twitter.com/danielmaodaza/statuses/1313867487088443397</t>
  </si>
  <si>
    <t>1313866187881746432</t>
  </si>
  <si>
    <t>@BBVA_Colombia Sigo esperando que BBVA solucione las tres quejas que he generado.... 
1. No hay atención telefónica, no hay atención vía redes sociales, no hay atención física porque ninguna persona de la oficina del BBVA Unicentro pudo resolver mis inquietudes.</t>
  </si>
  <si>
    <t>Wed Oct 07 15:38:04 +0000 2020</t>
  </si>
  <si>
    <t>http://twitter.com/danielmaodaza/statuses/1313866187881746432</t>
  </si>
  <si>
    <t>1313858568857300993</t>
  </si>
  <si>
    <t>Victor_Franc</t>
  </si>
  <si>
    <t>@BBVA_Colombia gracias ya le envié la información por mensaje directo</t>
  </si>
  <si>
    <t>Wed Oct 07 15:07:47 +0000 2020</t>
  </si>
  <si>
    <t>163277571</t>
  </si>
  <si>
    <t>1313556018698350596</t>
  </si>
  <si>
    <t>&lt;a href="http://www.twitpane.com" rel="nofollow"&gt;TwitPane for Android&lt;/a&gt;</t>
  </si>
  <si>
    <t>http://pbs.twimg.com/profile_images/1047684138755641344/JMyaGJgi_normal.jpg</t>
  </si>
  <si>
    <t>http://twitter.com/Victor_Franc/statuses/1313858568857300993</t>
  </si>
  <si>
    <t>1313858056132849664</t>
  </si>
  <si>
    <t>AngelaPedreros</t>
  </si>
  <si>
    <t>@BBVA_Colombia es posible q me puedan enviar una línea de servicio al cliente donde pueda hablar con un humano ?</t>
  </si>
  <si>
    <t>Wed Oct 07 15:05:45 +0000 2020</t>
  </si>
  <si>
    <t>2261523881</t>
  </si>
  <si>
    <t>http://pbs.twimg.com/profile_images/1170383315842543617/KKF7Lcog_normal.jpg</t>
  </si>
  <si>
    <t>http://twitter.com/AngelaPedreros/statuses/1313858056132849664</t>
  </si>
  <si>
    <t>1313854229472313344</t>
  </si>
  <si>
    <t>FabioCuelloC</t>
  </si>
  <si>
    <t>@BBVA_Colombia Nada están haciendo por privado dejen de engañar al público</t>
  </si>
  <si>
    <t>Wed Oct 07 14:50:33 +0000 2020</t>
  </si>
  <si>
    <t>807759096</t>
  </si>
  <si>
    <t>1313848728005083142</t>
  </si>
  <si>
    <t>http://pbs.twimg.com/profile_images/1274190524816203776/I1jnGH5O_normal.jpg</t>
  </si>
  <si>
    <t>http://twitter.com/FabioCuelloC/statuses/1313854229472313344</t>
  </si>
  <si>
    <t>1313852063785332742</t>
  </si>
  <si>
    <t>jsilva1304</t>
  </si>
  <si>
    <t>@BBVA_Colombia Desde ayer no he podido realizar una transferencia sale un mensaje "Discúlpenos" Reintentar</t>
  </si>
  <si>
    <t>Wed Oct 07 14:41:56 +0000 2020</t>
  </si>
  <si>
    <t>554443232</t>
  </si>
  <si>
    <t>http://pbs.twimg.com/profile_images/1020375024203649024/yYZNO9gL_normal.jpg</t>
  </si>
  <si>
    <t>http://twitter.com/jsilva1304/statuses/1313852063785332742</t>
  </si>
  <si>
    <t>1313849351299530752</t>
  </si>
  <si>
    <t>DanielMulfordSt</t>
  </si>
  <si>
    <t>@BBVA_Colombia En el hilo está toda la situación</t>
  </si>
  <si>
    <t>Wed Oct 07 14:31:10 +0000 2020</t>
  </si>
  <si>
    <t>84203809</t>
  </si>
  <si>
    <t>1313843807729995776</t>
  </si>
  <si>
    <t>http://pbs.twimg.com/profile_images/1269993042045472768/3uZsfKYX_normal.jpg</t>
  </si>
  <si>
    <t>http://twitter.com/DanielMulfordSt/statuses/1313849351299530752</t>
  </si>
  <si>
    <t>1313846136617173001</t>
  </si>
  <si>
    <t>@BBVA_Colombia Mentirosos, por interno dicen lo mismo y en más de un mes no han servido para nada</t>
  </si>
  <si>
    <t>Wed Oct 07 14:18:23 +0000 2020</t>
  </si>
  <si>
    <t>1313819415197163523</t>
  </si>
  <si>
    <t>http://twitter.com/FabioCuelloC/statuses/1313846136617173001</t>
  </si>
  <si>
    <t>1313844234651398145</t>
  </si>
  <si>
    <t>jorgesssb</t>
  </si>
  <si>
    <t>@BBVA_Colombia sres llevan 3 meses llamándome por el plan de apoyo al deudor, sin embargo los acuerdos que se han hecho vía telefónica no se cumplen, solicito urgente puedan darle solución a mi caso mi documento cédula de extranjeria 897856 gracias</t>
  </si>
  <si>
    <t>Wed Oct 07 14:10:50 +0000 2020</t>
  </si>
  <si>
    <t>157542750</t>
  </si>
  <si>
    <t>http://pbs.twimg.com/profile_images/699686775678226432/69snKMTD_normal.jpg</t>
  </si>
  <si>
    <t>Venezuela</t>
  </si>
  <si>
    <t>http://twitter.com/jorgesssb/statuses/1313844234651398145</t>
  </si>
  <si>
    <t>1313843746044350466</t>
  </si>
  <si>
    <t>@BBVA_Colombia tengo un problema con BBVA net. Les estoy escribiendo por DM en todas las redes sociales y no he obtenido respuesta. Me pueden ayudar porfavor?</t>
  </si>
  <si>
    <t>Wed Oct 07 14:08:53 +0000 2020</t>
  </si>
  <si>
    <t>http://twitter.com/aburci_/statuses/1313843746044350466</t>
  </si>
  <si>
    <t>1313839220717477891</t>
  </si>
  <si>
    <t>NuestroCrosoft</t>
  </si>
  <si>
    <t>@BBVA_Colombia Ya tomaron el total de quejas, las clasificaron y escogieron las 3 más recurrentes y se pusieron a trabajar en ellas?</t>
  </si>
  <si>
    <t>Wed Oct 07 13:50:54 +0000 2020</t>
  </si>
  <si>
    <t>438773193</t>
  </si>
  <si>
    <t>1313838641882562560</t>
  </si>
  <si>
    <t>http://pbs.twimg.com/profile_images/1185758052479311872/GsMYozNL_normal.jpg</t>
  </si>
  <si>
    <t>http://twitter.com/NuestroCrosoft/statuses/1313839220717477891</t>
  </si>
  <si>
    <t>1313837447365750784</t>
  </si>
  <si>
    <t>@BBVA_Colombia 8:42 am hay 7 personas en la fila, vamos a ver cuanto tardan, ayer en 2 horas pasaron solo 12 personas https://t.co/azB9cjovTh</t>
  </si>
  <si>
    <t>Wed Oct 07 13:43:52 +0000 2020</t>
  </si>
  <si>
    <t>1313552054250622976</t>
  </si>
  <si>
    <t>http://twitter.com/NuestroCrosoft/statuses/1313837447365750784</t>
  </si>
  <si>
    <t>{"hashtags":[],"symbols":[],"user_mentions":[{"screen_name":"BBVA_Colombia","name":"BBVA en Colombia","id":175222450,"id_str":"175222450","indices":[0,14]}],"urls":[],"media":[{"id":1313837438075383800,"id_str":"1313837438075383808","indices":[118,141],"media_url":"http://pbs.twimg.com/media/EjuwMF0XsAAI9aQ.jpg","media_url_https":"https://pbs.twimg.com/media/EjuwMF0XsAAI9aQ.jpg","url":"https://t.co/azB9cjovTh","display_url":"pic.twitter.com/azB9cjovTh","expanded_url":"https://twitter.com/NuestroCrosoft/status/1313837447365750784/photo/1","type":"photo","sizes":{"large":{"w":2048,"h":1152,"resize":"fit"},"thumb":{"w":150,"h":150,"resize":"crop"},"medium":{"w":1200,"h":675,"resize":"fit"},"small":{"w":680,"h":383,"resize":"fit"}}}]}</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</si>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</sst>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29">
    <font>
      <sz val="10.0"/>
      <color rgb="FF000000"/>
      <name val="Arial"/>
    </font>
    <font>
      <sz val="18.0"/>
      <name val="Verdana"/>
    </font>
    <font/>
    <font>
      <sz val="10.0"/>
      <name val="Roboto"/>
    </font>
    <font>
      <b/>
      <u/>
      <sz val="10.0"/>
      <color rgb="FF0000FF"/>
      <name val="Roboto"/>
    </font>
    <font>
      <b/>
      <sz val="10.0"/>
      <color rgb="FFFFFFFF"/>
      <name val="Roboto"/>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2">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3">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5" fillId="3" fontId="6" numFmtId="0" xfId="0" applyAlignment="1" applyBorder="1" applyFill="1" applyFont="1">
      <alignment horizontal="center" readingOrder="0" shrinkToFit="0" vertical="center" wrapText="1"/>
    </xf>
    <xf borderId="6" fillId="0" fontId="3" numFmtId="0" xfId="0" applyAlignment="1" applyBorder="1" applyFont="1">
      <alignment readingOrder="0" shrinkToFit="0" vertical="center" wrapText="1"/>
    </xf>
    <xf borderId="0" fillId="0" fontId="3" numFmtId="0" xfId="0" applyFont="1"/>
    <xf borderId="7"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8" fillId="4" fontId="6" numFmtId="0" xfId="0" applyAlignment="1" applyBorder="1" applyFill="1" applyFont="1">
      <alignment horizontal="center" readingOrder="0" vertical="center"/>
    </xf>
    <xf borderId="6" fillId="0" fontId="3" numFmtId="0" xfId="0" applyAlignment="1" applyBorder="1" applyFont="1">
      <alignment readingOrder="0" vertical="center"/>
    </xf>
    <xf borderId="4" fillId="4" fontId="6" numFmtId="0" xfId="0" applyAlignment="1" applyBorder="1" applyFont="1">
      <alignment horizontal="center" readingOrder="0" vertical="center"/>
    </xf>
    <xf borderId="6" fillId="0" fontId="3" numFmtId="0" xfId="0" applyAlignment="1" applyBorder="1" applyFont="1">
      <alignment readingOrder="0" vertical="center"/>
    </xf>
    <xf borderId="6" fillId="0" fontId="3" numFmtId="0" xfId="0" applyAlignment="1" applyBorder="1" applyFont="1">
      <alignment readingOrder="0" shrinkToFit="0" vertical="center" wrapText="1"/>
    </xf>
    <xf borderId="4"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9" fillId="4" fontId="6" numFmtId="0" xfId="0" applyAlignment="1" applyBorder="1" applyFont="1">
      <alignment horizontal="center" readingOrder="0" vertical="center"/>
    </xf>
    <xf borderId="6" fillId="0" fontId="3" numFmtId="0" xfId="0" applyAlignment="1" applyBorder="1" applyFont="1">
      <alignment horizontal="left" readingOrder="0" shrinkToFit="0" vertical="center" wrapText="1"/>
    </xf>
    <xf borderId="0" fillId="0" fontId="3" numFmtId="0" xfId="0" applyAlignment="1" applyFont="1">
      <alignment readingOrder="0" vertical="center"/>
    </xf>
    <xf borderId="8" fillId="3" fontId="6" numFmtId="3" xfId="0" applyAlignment="1" applyBorder="1" applyFont="1" applyNumberFormat="1">
      <alignment vertical="center"/>
    </xf>
    <xf borderId="1" fillId="0" fontId="7" numFmtId="0" xfId="0" applyAlignment="1" applyBorder="1" applyFont="1">
      <alignment readingOrder="0"/>
    </xf>
    <xf borderId="4" fillId="3" fontId="6" numFmtId="3" xfId="0" applyAlignment="1" applyBorder="1" applyFont="1" applyNumberFormat="1">
      <alignment vertical="center"/>
    </xf>
    <xf borderId="0" fillId="0" fontId="3" numFmtId="0" xfId="0" applyAlignment="1" applyFont="1">
      <alignment readingOrder="0" shrinkToFit="0" vertical="center" wrapText="1"/>
    </xf>
    <xf borderId="4" fillId="3" fontId="6" numFmtId="164" xfId="0" applyAlignment="1" applyBorder="1" applyFont="1" applyNumberFormat="1">
      <alignment vertical="center"/>
    </xf>
    <xf borderId="9" fillId="3" fontId="6" numFmtId="164" xfId="0" applyAlignment="1" applyBorder="1" applyFont="1" applyNumberFormat="1">
      <alignment readingOrder="0" vertical="center"/>
    </xf>
    <xf borderId="2" fillId="0" fontId="3" numFmtId="0" xfId="0" applyAlignment="1" applyBorder="1" applyFont="1">
      <alignment readingOrder="0" vertical="center"/>
    </xf>
    <xf borderId="0" fillId="0" fontId="7" numFmtId="0" xfId="0" applyAlignment="1" applyFont="1">
      <alignment readingOrder="0" vertical="center"/>
    </xf>
    <xf borderId="2" fillId="0" fontId="7" numFmtId="0" xfId="0" applyAlignment="1" applyBorder="1" applyFont="1">
      <alignment readingOrder="0"/>
    </xf>
    <xf borderId="10" fillId="2" fontId="8"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9"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1" fillId="5" fontId="3" numFmtId="0" xfId="0" applyAlignment="1" applyBorder="1" applyFont="1">
      <alignment horizontal="right" vertical="top"/>
    </xf>
    <xf borderId="10" fillId="0" fontId="3" numFmtId="0" xfId="0" applyAlignment="1" applyBorder="1" applyFont="1">
      <alignment horizontal="right" vertical="bottom"/>
    </xf>
    <xf borderId="0" fillId="6" fontId="10" numFmtId="49" xfId="0" applyAlignment="1" applyFill="1" applyFont="1" applyNumberFormat="1">
      <alignment horizontal="left" vertical="bottom"/>
    </xf>
    <xf borderId="0" fillId="0" fontId="10" numFmtId="49" xfId="0" applyAlignment="1" applyFont="1" applyNumberFormat="1">
      <alignment horizontal="left" readingOrder="0" vertical="bottom"/>
    </xf>
    <xf borderId="0" fillId="0" fontId="10" numFmtId="49" xfId="0" applyAlignment="1" applyFont="1" applyNumberFormat="1">
      <alignment horizontal="left" readingOrder="0" shrinkToFit="0" vertical="bottom" wrapText="1"/>
    </xf>
    <xf borderId="0" fillId="0" fontId="10" numFmtId="164" xfId="0" applyAlignment="1" applyFont="1" applyNumberFormat="1">
      <alignment horizontal="left" readingOrder="0" vertical="bottom"/>
    </xf>
    <xf borderId="0" fillId="0" fontId="10" numFmtId="49" xfId="0" applyAlignment="1" applyFont="1" applyNumberFormat="1">
      <alignment horizontal="left" readingOrder="0" shrinkToFit="0" vertical="bottom" wrapText="0"/>
    </xf>
    <xf borderId="0" fillId="6" fontId="10"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vertical="bottom"/>
    </xf>
    <xf borderId="0" fillId="0" fontId="13" numFmtId="0" xfId="0" applyFont="1"/>
    <xf borderId="0" fillId="2" fontId="5" numFmtId="0" xfId="0" applyAlignment="1" applyFont="1">
      <alignment horizontal="center" readingOrder="0"/>
    </xf>
    <xf borderId="0" fillId="3" fontId="14" numFmtId="0" xfId="0" applyAlignment="1" applyFont="1">
      <alignment horizontal="left" vertical="center"/>
    </xf>
    <xf borderId="0" fillId="3" fontId="14" numFmtId="0" xfId="0" applyAlignment="1" applyFont="1">
      <alignment horizontal="center" vertical="center"/>
    </xf>
    <xf borderId="0" fillId="3" fontId="14" numFmtId="0" xfId="0" applyAlignment="1" applyFont="1">
      <alignment readingOrder="0" vertical="center"/>
    </xf>
    <xf borderId="0" fillId="3" fontId="14" numFmtId="9" xfId="0" applyAlignment="1" applyFont="1" applyNumberFormat="1">
      <alignment horizontal="center" readingOrder="0" vertical="center"/>
    </xf>
    <xf borderId="0" fillId="0" fontId="15" numFmtId="0" xfId="0" applyAlignment="1" applyFont="1">
      <alignment horizontal="right" readingOrder="0" vertical="center"/>
    </xf>
    <xf borderId="0" fillId="0" fontId="2" numFmtId="0" xfId="0" applyAlignment="1" applyFont="1">
      <alignment readingOrder="0"/>
    </xf>
    <xf borderId="0" fillId="2" fontId="16" numFmtId="0" xfId="0" applyAlignment="1" applyFont="1">
      <alignment horizontal="center" vertical="center"/>
    </xf>
    <xf borderId="0" fillId="3" fontId="17" numFmtId="0" xfId="0" applyAlignment="1" applyFont="1">
      <alignment horizontal="left" vertical="center"/>
    </xf>
    <xf borderId="0" fillId="3" fontId="17" numFmtId="0" xfId="0" applyAlignment="1" applyFont="1">
      <alignment horizontal="center" vertical="center"/>
    </xf>
    <xf borderId="0" fillId="3" fontId="13" numFmtId="0" xfId="0" applyAlignment="1" applyFont="1">
      <alignment horizontal="center" vertical="center"/>
    </xf>
    <xf borderId="0" fillId="3" fontId="13" numFmtId="9" xfId="0" applyAlignment="1" applyFont="1" applyNumberFormat="1">
      <alignment horizontal="center" vertical="center"/>
    </xf>
    <xf borderId="0" fillId="3" fontId="18" numFmtId="0" xfId="0" applyFont="1"/>
    <xf borderId="0" fillId="0" fontId="7" numFmtId="0" xfId="0" applyAlignment="1" applyFont="1">
      <alignment readingOrder="0"/>
    </xf>
    <xf borderId="0" fillId="3" fontId="13" numFmtId="0" xfId="0" applyFont="1"/>
    <xf borderId="0" fillId="2" fontId="16" numFmtId="0" xfId="0" applyAlignment="1" applyFont="1">
      <alignment horizontal="center" shrinkToFit="0" vertical="center" wrapText="0"/>
    </xf>
    <xf borderId="0" fillId="3" fontId="13" numFmtId="0" xfId="0" applyAlignment="1" applyFont="1">
      <alignment horizontal="left" vertical="center"/>
    </xf>
    <xf borderId="0" fillId="0" fontId="13" numFmtId="0" xfId="0" applyAlignment="1" applyFont="1">
      <alignment readingOrder="0"/>
    </xf>
    <xf borderId="0" fillId="3" fontId="13" numFmtId="164" xfId="0" applyFont="1" applyNumberFormat="1"/>
    <xf borderId="0" fillId="0" fontId="7" numFmtId="0" xfId="0" applyFont="1"/>
    <xf borderId="0" fillId="0" fontId="13" numFmtId="4" xfId="0" applyAlignment="1" applyFont="1" applyNumberFormat="1">
      <alignment horizontal="right" vertical="bottom"/>
    </xf>
    <xf borderId="0" fillId="5" fontId="7" numFmtId="0" xfId="0" applyAlignment="1" applyFont="1">
      <alignment horizontal="center" vertical="bottom"/>
    </xf>
    <xf borderId="0" fillId="0" fontId="13" numFmtId="0" xfId="0" applyAlignment="1" applyFont="1">
      <alignment horizontal="right" vertical="bottom"/>
    </xf>
    <xf borderId="0" fillId="5" fontId="13" numFmtId="0" xfId="0" applyFont="1"/>
    <xf borderId="0" fillId="5" fontId="13" numFmtId="0" xfId="0" applyAlignment="1" applyFont="1">
      <alignment readingOrder="0"/>
    </xf>
    <xf borderId="0" fillId="0" fontId="13" numFmtId="0" xfId="0" applyAlignment="1" applyFont="1">
      <alignment horizontal="left" vertical="bottom"/>
    </xf>
    <xf borderId="0" fillId="0" fontId="7" numFmtId="0" xfId="0" applyAlignment="1" applyFont="1">
      <alignment horizontal="right" readingOrder="0" vertical="bottom"/>
    </xf>
    <xf borderId="0" fillId="4" fontId="13" numFmtId="0" xfId="0" applyAlignment="1" applyFont="1">
      <alignment horizontal="center" readingOrder="0" shrinkToFit="0" vertical="center" wrapText="1"/>
    </xf>
    <xf borderId="0" fillId="2" fontId="16" numFmtId="0" xfId="0" applyAlignment="1" applyFont="1">
      <alignment horizontal="center" readingOrder="0" shrinkToFit="0" vertical="bottom" wrapText="1"/>
    </xf>
    <xf borderId="0" fillId="5" fontId="2" numFmtId="0" xfId="0" applyFont="1"/>
    <xf borderId="0" fillId="0" fontId="13" numFmtId="9" xfId="0" applyAlignment="1" applyFont="1" applyNumberFormat="1">
      <alignment horizontal="center" vertical="center"/>
    </xf>
    <xf borderId="0" fillId="0" fontId="18" numFmtId="0" xfId="0" applyFont="1"/>
    <xf borderId="0" fillId="0" fontId="13" numFmtId="0" xfId="0" applyAlignment="1" applyFont="1">
      <alignment horizontal="center" vertical="center"/>
    </xf>
    <xf borderId="0" fillId="0" fontId="19" numFmtId="0" xfId="0" applyAlignment="1" applyFont="1">
      <alignment horizontal="left" shrinkToFit="0" vertical="bottom" wrapText="1"/>
    </xf>
    <xf borderId="0" fillId="0" fontId="19" numFmtId="0" xfId="0" applyAlignment="1" applyFont="1">
      <alignment horizontal="center" vertical="center"/>
    </xf>
    <xf borderId="0" fillId="0" fontId="20" numFmtId="0" xfId="0" applyAlignment="1" applyFont="1">
      <alignment vertical="bottom"/>
    </xf>
    <xf borderId="0" fillId="0" fontId="20"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1" numFmtId="165" xfId="0" applyAlignment="1" applyFont="1" applyNumberFormat="1">
      <alignment horizontal="center" readingOrder="0" vertical="bottom"/>
    </xf>
    <xf borderId="0" fillId="0" fontId="2" numFmtId="166" xfId="0" applyAlignment="1" applyFont="1" applyNumberFormat="1">
      <alignment readingOrder="0"/>
    </xf>
    <xf borderId="0" fillId="0" fontId="22" numFmtId="0" xfId="0" applyAlignment="1" applyFont="1">
      <alignment readingOrder="0"/>
    </xf>
    <xf borderId="0" fillId="0" fontId="2" numFmtId="164" xfId="0" applyFont="1" applyNumberFormat="1"/>
    <xf borderId="0" fillId="0" fontId="23" numFmtId="0" xfId="0" applyFont="1"/>
    <xf borderId="0" fillId="0" fontId="24" numFmtId="167" xfId="0" applyAlignment="1" applyFont="1" applyNumberFormat="1">
      <alignment horizontal="right" shrinkToFit="0" vertical="center" wrapText="1"/>
    </xf>
    <xf borderId="0" fillId="0" fontId="25" numFmtId="0" xfId="0" applyAlignment="1" applyFont="1">
      <alignment shrinkToFit="0" vertical="bottom" wrapText="1"/>
    </xf>
    <xf borderId="0" fillId="0" fontId="22" numFmtId="168" xfId="0" applyAlignment="1" applyFont="1" applyNumberFormat="1">
      <alignment horizontal="right" vertical="top"/>
    </xf>
    <xf borderId="0" fillId="0" fontId="21" numFmtId="0" xfId="0" applyFont="1"/>
    <xf borderId="0" fillId="0" fontId="26" numFmtId="0" xfId="0" applyAlignment="1" applyFont="1">
      <alignment vertical="center"/>
    </xf>
    <xf borderId="0" fillId="0" fontId="20" numFmtId="167" xfId="0" applyAlignment="1" applyFont="1" applyNumberFormat="1">
      <alignment horizontal="right" vertical="bottom"/>
    </xf>
    <xf borderId="0" fillId="0" fontId="20" numFmtId="0" xfId="0" applyAlignment="1" applyFont="1">
      <alignment horizontal="right" vertical="bottom"/>
    </xf>
    <xf borderId="0" fillId="0" fontId="27" numFmtId="0" xfId="0" applyAlignment="1" applyFont="1">
      <alignment vertical="bottom"/>
    </xf>
    <xf borderId="0" fillId="0" fontId="21" numFmtId="0" xfId="0" applyAlignment="1" applyFont="1">
      <alignment horizontal="center" readingOrder="0" vertical="bottom"/>
    </xf>
    <xf borderId="0" fillId="0" fontId="28" numFmtId="0" xfId="0" applyFont="1"/>
    <xf borderId="0" fillId="0" fontId="10" numFmtId="0" xfId="0" applyAlignment="1" applyFont="1">
      <alignment horizontal="center" vertical="top"/>
    </xf>
    <xf borderId="0" fillId="4" fontId="10" numFmtId="0" xfId="0" applyAlignment="1" applyFont="1">
      <alignment shrinkToFit="0" vertical="center" wrapText="1"/>
    </xf>
    <xf borderId="0" fillId="4" fontId="10" numFmtId="0" xfId="0" applyAlignment="1" applyFont="1">
      <alignment horizontal="center" vertical="top"/>
    </xf>
    <xf borderId="0" fillId="0" fontId="10" numFmtId="0" xfId="0" applyAlignment="1" applyFont="1">
      <alignment shrinkToFit="0" vertical="center" wrapText="1"/>
    </xf>
    <xf borderId="0" fillId="0" fontId="20" numFmtId="165" xfId="0" applyAlignment="1" applyFont="1" applyNumberFormat="1">
      <alignment vertical="bottom"/>
    </xf>
    <xf borderId="0" fillId="0" fontId="20" numFmtId="0" xfId="0" applyFont="1"/>
    <xf borderId="0" fillId="0" fontId="10" numFmtId="0" xfId="0" applyAlignment="1" applyFont="1">
      <alignment vertical="center"/>
    </xf>
    <xf borderId="0" fillId="0" fontId="21" numFmtId="0" xfId="0" applyAlignment="1" applyFont="1">
      <alignment horizontal="right" readingOrder="0" vertical="top"/>
    </xf>
    <xf borderId="0" fillId="5" fontId="10" numFmtId="0" xfId="0" applyAlignment="1" applyFont="1">
      <alignment vertical="center"/>
    </xf>
    <xf borderId="0" fillId="5" fontId="10"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237173957"/>
        <c:axId val="1607170979"/>
      </c:barChart>
      <c:catAx>
        <c:axId val="237173957"/>
        <c:scaling>
          <c:orientation val="maxMin"/>
        </c:scaling>
        <c:delete val="0"/>
        <c:axPos val="l"/>
        <c:crossAx val="1607170979"/>
      </c:catAx>
      <c:valAx>
        <c:axId val="1607170979"/>
        <c:scaling>
          <c:orientation val="minMax"/>
        </c:scaling>
        <c:delete val="0"/>
        <c:axPos val="b"/>
        <c:tickLblPos val="nextTo"/>
        <c:spPr>
          <a:ln>
            <a:noFill/>
          </a:ln>
        </c:spPr>
        <c:crossAx val="237173957"/>
        <c:crosses val="max"/>
      </c:valAx>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1721050699"/>
        <c:axId val="694881434"/>
      </c:lineChart>
      <c:catAx>
        <c:axId val="1721050699"/>
        <c:scaling>
          <c:orientation val="minMax"/>
        </c:scaling>
        <c:delete val="0"/>
        <c:axPos val="b"/>
        <c:crossAx val="694881434"/>
      </c:catAx>
      <c:valAx>
        <c:axId val="694881434"/>
        <c:scaling>
          <c:orientation val="minMax"/>
        </c:scaling>
        <c:delete val="0"/>
        <c:axPos val="l"/>
        <c:tickLblPos val="nextTo"/>
        <c:spPr>
          <a:ln>
            <a:noFill/>
          </a:ln>
        </c:spPr>
        <c:crossAx val="1721050699"/>
      </c:valAx>
    </c:plotArea>
    <c:plotVisOnly val="0"/>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twitter.com/Ana_CrisXD/statuses/1316084581980930048" TargetMode="External"/><Relationship Id="rId194" Type="http://schemas.openxmlformats.org/officeDocument/2006/relationships/hyperlink" Target="http://twitter.com/jaricoar/statuses/1316075592396218371" TargetMode="External"/><Relationship Id="rId193" Type="http://schemas.openxmlformats.org/officeDocument/2006/relationships/hyperlink" Target="http://pbs.twimg.com/profile_images/1125962273497989126/GvRTuiwZ_normal.jpg" TargetMode="External"/><Relationship Id="rId192" Type="http://schemas.openxmlformats.org/officeDocument/2006/relationships/hyperlink" Target="http://twitter.com/TTUUTTOO/statuses/1316079790621892609" TargetMode="External"/><Relationship Id="rId191" Type="http://schemas.openxmlformats.org/officeDocument/2006/relationships/hyperlink" Target="http://pbs.twimg.com/profile_images/1295645015868309505/YVCpRype_normal.jpg" TargetMode="External"/><Relationship Id="rId187" Type="http://schemas.openxmlformats.org/officeDocument/2006/relationships/hyperlink" Target="http://pbs.twimg.com/profile_images/3364467435/6d3b485acaf12272285ad89c85d1f5a6_normal.jpeg" TargetMode="External"/><Relationship Id="rId186" Type="http://schemas.openxmlformats.org/officeDocument/2006/relationships/hyperlink" Target="http://twitter.com/nicolasrampe/statuses/1316108859417726976" TargetMode="External"/><Relationship Id="rId185" Type="http://schemas.openxmlformats.org/officeDocument/2006/relationships/hyperlink" Target="http://pbs.twimg.com/profile_images/1243547837088006146/xcbZgfyv_normal.jpg" TargetMode="External"/><Relationship Id="rId184" Type="http://schemas.openxmlformats.org/officeDocument/2006/relationships/hyperlink" Target="http://twitter.com/CGneccoandrea/statuses/1316108928871211010" TargetMode="External"/><Relationship Id="rId189" Type="http://schemas.openxmlformats.org/officeDocument/2006/relationships/hyperlink" Target="http://pbs.twimg.com/profile_images/966638494373294080/qKmdVZHI_normal.jpg" TargetMode="External"/><Relationship Id="rId188" Type="http://schemas.openxmlformats.org/officeDocument/2006/relationships/hyperlink" Target="http://twitter.com/margara88/statuses/1316106854150410241" TargetMode="External"/><Relationship Id="rId183" Type="http://schemas.openxmlformats.org/officeDocument/2006/relationships/hyperlink" Target="http://pbs.twimg.com/profile_images/1238309796031410178/PTwV_xz-_normal.jpg" TargetMode="External"/><Relationship Id="rId182" Type="http://schemas.openxmlformats.org/officeDocument/2006/relationships/hyperlink" Target="http://twitter.com/jaricoar/statuses/1316110188873687041" TargetMode="External"/><Relationship Id="rId181" Type="http://schemas.openxmlformats.org/officeDocument/2006/relationships/hyperlink" Target="http://pbs.twimg.com/profile_images/1125962273497989126/GvRTuiwZ_normal.jpg" TargetMode="External"/><Relationship Id="rId180" Type="http://schemas.openxmlformats.org/officeDocument/2006/relationships/hyperlink" Target="http://twitter.com/JhonFredyTrejo1/statuses/1316112637437120512" TargetMode="External"/><Relationship Id="rId176" Type="http://schemas.openxmlformats.org/officeDocument/2006/relationships/hyperlink" Target="http://twitter.com/dimeLauramurcia/statuses/1316115114542723078" TargetMode="External"/><Relationship Id="rId297" Type="http://schemas.openxmlformats.org/officeDocument/2006/relationships/hyperlink" Target="http://pbs.twimg.com/profile_images/1227015919572000768/H6p5XABM_normal.jpg" TargetMode="External"/><Relationship Id="rId175" Type="http://schemas.openxmlformats.org/officeDocument/2006/relationships/hyperlink" Target="http://pbs.twimg.com/profile_images/1292630234328707073/5zu75N61_normal.jpg" TargetMode="External"/><Relationship Id="rId296" Type="http://schemas.openxmlformats.org/officeDocument/2006/relationships/hyperlink" Target="http://twitter.com/YohamAldenago/statuses/1315035385811144716" TargetMode="External"/><Relationship Id="rId174" Type="http://schemas.openxmlformats.org/officeDocument/2006/relationships/hyperlink" Target="http://twitter.com/nicolasrampe/statuses/1316116299890786308" TargetMode="External"/><Relationship Id="rId295" Type="http://schemas.openxmlformats.org/officeDocument/2006/relationships/hyperlink" Target="http://pbs.twimg.com/profile_images/1287462967982862336/J1Fe4iLG_normal.jpg" TargetMode="External"/><Relationship Id="rId173" Type="http://schemas.openxmlformats.org/officeDocument/2006/relationships/hyperlink" Target="http://pbs.twimg.com/profile_images/1243547837088006146/xcbZgfyv_normal.jpg" TargetMode="External"/><Relationship Id="rId294" Type="http://schemas.openxmlformats.org/officeDocument/2006/relationships/hyperlink" Target="http://twitter.com/Danielam11_/statuses/1315041380037791745" TargetMode="External"/><Relationship Id="rId179" Type="http://schemas.openxmlformats.org/officeDocument/2006/relationships/hyperlink" Target="http://abs.twimg.com/sticky/default_profile_images/default_profile_normal.png" TargetMode="External"/><Relationship Id="rId178" Type="http://schemas.openxmlformats.org/officeDocument/2006/relationships/hyperlink" Target="http://twitter.com/JhonFredyTrejo1/statuses/1316114586198847488" TargetMode="External"/><Relationship Id="rId299" Type="http://schemas.openxmlformats.org/officeDocument/2006/relationships/hyperlink" Target="http://pbs.twimg.com/profile_images/1098916676358365184/Xyc3Yz8z_normal.jpg" TargetMode="External"/><Relationship Id="rId177" Type="http://schemas.openxmlformats.org/officeDocument/2006/relationships/hyperlink" Target="http://abs.twimg.com/sticky/default_profile_images/default_profile_normal.png" TargetMode="External"/><Relationship Id="rId298" Type="http://schemas.openxmlformats.org/officeDocument/2006/relationships/hyperlink" Target="http://twitter.com/Danielam11_/statuses/1315011973713743875" TargetMode="External"/><Relationship Id="rId198" Type="http://schemas.openxmlformats.org/officeDocument/2006/relationships/hyperlink" Target="http://twitter.com/Otalatita/statuses/1316066944655806465" TargetMode="External"/><Relationship Id="rId197" Type="http://schemas.openxmlformats.org/officeDocument/2006/relationships/hyperlink" Target="http://pbs.twimg.com/profile_images/780595875374653440/w19NlWzs_normal.jpg" TargetMode="External"/><Relationship Id="rId196" Type="http://schemas.openxmlformats.org/officeDocument/2006/relationships/hyperlink" Target="http://twitter.com/jaricoar/statuses/1316071587108532224" TargetMode="External"/><Relationship Id="rId195" Type="http://schemas.openxmlformats.org/officeDocument/2006/relationships/hyperlink" Target="http://pbs.twimg.com/profile_images/1125962273497989126/GvRTuiwZ_normal.jpg" TargetMode="External"/><Relationship Id="rId199" Type="http://schemas.openxmlformats.org/officeDocument/2006/relationships/hyperlink" Target="http://pbs.twimg.com/profile_images/1314575834934632450/ddvROtZF_normal.jpg" TargetMode="External"/><Relationship Id="rId150" Type="http://schemas.openxmlformats.org/officeDocument/2006/relationships/hyperlink" Target="http://twitter.com/riverato1/statuses/1316217264157405187" TargetMode="External"/><Relationship Id="rId271" Type="http://schemas.openxmlformats.org/officeDocument/2006/relationships/hyperlink" Target="http://pbs.twimg.com/profile_images/1315600070088306695/jB84WJc__normal.jpg" TargetMode="External"/><Relationship Id="rId392" Type="http://schemas.openxmlformats.org/officeDocument/2006/relationships/hyperlink" Target="http://twitter.com/PaOHLinux/statuses/1314659123192041475" TargetMode="External"/><Relationship Id="rId270" Type="http://schemas.openxmlformats.org/officeDocument/2006/relationships/hyperlink" Target="http://twitter.com/PaOHLinux/statuses/1315644204186587139" TargetMode="External"/><Relationship Id="rId391" Type="http://schemas.openxmlformats.org/officeDocument/2006/relationships/hyperlink" Target="http://pbs.twimg.com/profile_images/1315600070088306695/jB84WJc__normal.jpg" TargetMode="External"/><Relationship Id="rId390" Type="http://schemas.openxmlformats.org/officeDocument/2006/relationships/hyperlink" Target="http://twitter.com/PaOHLinux/statuses/1314660721842626560" TargetMode="External"/><Relationship Id="rId1" Type="http://schemas.openxmlformats.org/officeDocument/2006/relationships/hyperlink" Target="http://pbs.twimg.com/profile_images/1284980883427131392/XjkRP6d8_normal.jpg" TargetMode="External"/><Relationship Id="rId2" Type="http://schemas.openxmlformats.org/officeDocument/2006/relationships/hyperlink" Target="http://twitter.com/julianacardona/statuses/1316901834058092551" TargetMode="External"/><Relationship Id="rId3" Type="http://schemas.openxmlformats.org/officeDocument/2006/relationships/hyperlink" Target="http://pbs.twimg.com/profile_images/1313663422215708672/Rkmz8cno_normal.jpg" TargetMode="External"/><Relationship Id="rId149" Type="http://schemas.openxmlformats.org/officeDocument/2006/relationships/hyperlink" Target="http://pbs.twimg.com/profile_images/1195938237023473665/4Fc9z_Tc_normal.jpg" TargetMode="External"/><Relationship Id="rId4" Type="http://schemas.openxmlformats.org/officeDocument/2006/relationships/hyperlink" Target="http://twitter.com/nathalyeherrera/statuses/1316849068598079490" TargetMode="External"/><Relationship Id="rId148" Type="http://schemas.openxmlformats.org/officeDocument/2006/relationships/hyperlink" Target="http://twitter.com/juancho_ru/statuses/1316367805147738112" TargetMode="External"/><Relationship Id="rId269" Type="http://schemas.openxmlformats.org/officeDocument/2006/relationships/hyperlink" Target="http://pbs.twimg.com/profile_images/1315600070088306695/jB84WJc__normal.jpg" TargetMode="External"/><Relationship Id="rId9" Type="http://schemas.openxmlformats.org/officeDocument/2006/relationships/hyperlink" Target="http://pbs.twimg.com/profile_images/1248936407856545793/7ZYTKLpr_normal.jpg" TargetMode="External"/><Relationship Id="rId143" Type="http://schemas.openxmlformats.org/officeDocument/2006/relationships/hyperlink" Target="http://pbs.twimg.com/profile_images/1303701636251029505/-y4sTGfh_normal.jpg" TargetMode="External"/><Relationship Id="rId264" Type="http://schemas.openxmlformats.org/officeDocument/2006/relationships/hyperlink" Target="http://twitter.com/PaOHLinux/statuses/1315645717298515976" TargetMode="External"/><Relationship Id="rId385" Type="http://schemas.openxmlformats.org/officeDocument/2006/relationships/hyperlink" Target="http://abs.twimg.com/sticky/default_profile_images/default_profile_normal.png" TargetMode="External"/><Relationship Id="rId142" Type="http://schemas.openxmlformats.org/officeDocument/2006/relationships/hyperlink" Target="http://twitter.com/majucoal/statuses/1316390638414430216" TargetMode="External"/><Relationship Id="rId263" Type="http://schemas.openxmlformats.org/officeDocument/2006/relationships/hyperlink" Target="http://pbs.twimg.com/profile_images/1315600070088306695/jB84WJc__normal.jpg" TargetMode="External"/><Relationship Id="rId384" Type="http://schemas.openxmlformats.org/officeDocument/2006/relationships/hyperlink" Target="http://twitter.com/PaOHLinux/statuses/1314667621858631682" TargetMode="External"/><Relationship Id="rId141" Type="http://schemas.openxmlformats.org/officeDocument/2006/relationships/hyperlink" Target="http://pbs.twimg.com/profile_images/1159513308992614400/W_wYMfQm_normal.jpg" TargetMode="External"/><Relationship Id="rId262" Type="http://schemas.openxmlformats.org/officeDocument/2006/relationships/hyperlink" Target="http://twitter.com/Viktrino/statuses/1315743926284963840" TargetMode="External"/><Relationship Id="rId383" Type="http://schemas.openxmlformats.org/officeDocument/2006/relationships/hyperlink" Target="http://pbs.twimg.com/profile_images/1315600070088306695/jB84WJc__normal.jpg" TargetMode="External"/><Relationship Id="rId140" Type="http://schemas.openxmlformats.org/officeDocument/2006/relationships/hyperlink" Target="http://twitter.com/laurenga_/statuses/1316396166217633792" TargetMode="External"/><Relationship Id="rId261" Type="http://schemas.openxmlformats.org/officeDocument/2006/relationships/hyperlink" Target="http://pbs.twimg.com/profile_images/1299370557008273411/iTsQX-la_normal.jpg" TargetMode="External"/><Relationship Id="rId382" Type="http://schemas.openxmlformats.org/officeDocument/2006/relationships/hyperlink" Target="http://twitter.com/PaOHLinux/statuses/1314667886850568192" TargetMode="External"/><Relationship Id="rId5" Type="http://schemas.openxmlformats.org/officeDocument/2006/relationships/hyperlink" Target="http://pbs.twimg.com/profile_images/1313663422215708672/Rkmz8cno_normal.jpg" TargetMode="External"/><Relationship Id="rId147" Type="http://schemas.openxmlformats.org/officeDocument/2006/relationships/hyperlink" Target="http://pbs.twimg.com/profile_images/659715484460392448/wGFPUk1__normal.jpg" TargetMode="External"/><Relationship Id="rId268" Type="http://schemas.openxmlformats.org/officeDocument/2006/relationships/hyperlink" Target="http://twitter.com/PaOHLinux/statuses/1315644267122094081" TargetMode="External"/><Relationship Id="rId389" Type="http://schemas.openxmlformats.org/officeDocument/2006/relationships/hyperlink" Target="http://pbs.twimg.com/profile_images/1315600070088306695/jB84WJc__normal.jpg" TargetMode="External"/><Relationship Id="rId6" Type="http://schemas.openxmlformats.org/officeDocument/2006/relationships/hyperlink" Target="http://twitter.com/nathalyeherrera/statuses/1316841556385689600" TargetMode="External"/><Relationship Id="rId146" Type="http://schemas.openxmlformats.org/officeDocument/2006/relationships/hyperlink" Target="http://twitter.com/alesx26/statuses/1316375387937660928" TargetMode="External"/><Relationship Id="rId267" Type="http://schemas.openxmlformats.org/officeDocument/2006/relationships/hyperlink" Target="http://pbs.twimg.com/profile_images/1315600070088306695/jB84WJc__normal.jpg" TargetMode="External"/><Relationship Id="rId388" Type="http://schemas.openxmlformats.org/officeDocument/2006/relationships/hyperlink" Target="http://twitter.com/PaOHLinux/statuses/1314662449031897090" TargetMode="External"/><Relationship Id="rId7" Type="http://schemas.openxmlformats.org/officeDocument/2006/relationships/hyperlink" Target="http://pbs.twimg.com/profile_images/1316434526432878595/jcZhCP8m_normal.jpg" TargetMode="External"/><Relationship Id="rId145" Type="http://schemas.openxmlformats.org/officeDocument/2006/relationships/hyperlink" Target="http://pbs.twimg.com/profile_images/1067597434820407301/brK8sgjJ_normal.jpg" TargetMode="External"/><Relationship Id="rId266" Type="http://schemas.openxmlformats.org/officeDocument/2006/relationships/hyperlink" Target="http://twitter.com/PaOHLinux/statuses/1315645480299360256" TargetMode="External"/><Relationship Id="rId387" Type="http://schemas.openxmlformats.org/officeDocument/2006/relationships/hyperlink" Target="http://pbs.twimg.com/profile_images/1315600070088306695/jB84WJc__normal.jpg" TargetMode="External"/><Relationship Id="rId8" Type="http://schemas.openxmlformats.org/officeDocument/2006/relationships/hyperlink" Target="http://twitter.com/SCG_Stark/statuses/1316827820040093704" TargetMode="External"/><Relationship Id="rId144" Type="http://schemas.openxmlformats.org/officeDocument/2006/relationships/hyperlink" Target="http://twitter.com/carlos82033484/statuses/1316377632813068289" TargetMode="External"/><Relationship Id="rId265" Type="http://schemas.openxmlformats.org/officeDocument/2006/relationships/hyperlink" Target="http://pbs.twimg.com/profile_images/1315600070088306695/jB84WJc__normal.jpg" TargetMode="External"/><Relationship Id="rId386" Type="http://schemas.openxmlformats.org/officeDocument/2006/relationships/hyperlink" Target="http://twitter.com/TW12141606/statuses/1314663141305974786" TargetMode="External"/><Relationship Id="rId260" Type="http://schemas.openxmlformats.org/officeDocument/2006/relationships/hyperlink" Target="http://twitter.com/Viktrino/statuses/1315746258963890177" TargetMode="External"/><Relationship Id="rId381" Type="http://schemas.openxmlformats.org/officeDocument/2006/relationships/hyperlink" Target="http://pbs.twimg.com/profile_images/1315600070088306695/jB84WJc__normal.jpg" TargetMode="External"/><Relationship Id="rId380" Type="http://schemas.openxmlformats.org/officeDocument/2006/relationships/hyperlink" Target="http://twitter.com/PaOHLinux/statuses/1314668520110780421" TargetMode="External"/><Relationship Id="rId139" Type="http://schemas.openxmlformats.org/officeDocument/2006/relationships/hyperlink" Target="http://pbs.twimg.com/profile_images/1285793028179927040/OPzccxml_normal.jpg" TargetMode="External"/><Relationship Id="rId138" Type="http://schemas.openxmlformats.org/officeDocument/2006/relationships/hyperlink" Target="http://twitter.com/MaoArmesto/statuses/1316408843962904576" TargetMode="External"/><Relationship Id="rId259" Type="http://schemas.openxmlformats.org/officeDocument/2006/relationships/hyperlink" Target="http://pbs.twimg.com/profile_images/1299370557008273411/iTsQX-la_normal.jpg" TargetMode="External"/><Relationship Id="rId137" Type="http://schemas.openxmlformats.org/officeDocument/2006/relationships/hyperlink" Target="http://pbs.twimg.com/profile_images/1267489506770501633/djvetc5s_normal.jpg" TargetMode="External"/><Relationship Id="rId258" Type="http://schemas.openxmlformats.org/officeDocument/2006/relationships/hyperlink" Target="http://twitter.com/Viktrino/statuses/1315756383137128450" TargetMode="External"/><Relationship Id="rId379" Type="http://schemas.openxmlformats.org/officeDocument/2006/relationships/hyperlink" Target="http://pbs.twimg.com/profile_images/1315600070088306695/jB84WJc__normal.jpg" TargetMode="External"/><Relationship Id="rId132" Type="http://schemas.openxmlformats.org/officeDocument/2006/relationships/hyperlink" Target="http://twitter.com/EspeReynosa/statuses/1316428684040065025" TargetMode="External"/><Relationship Id="rId253" Type="http://schemas.openxmlformats.org/officeDocument/2006/relationships/hyperlink" Target="http://abs.twimg.com/sticky/default_profile_images/default_profile_normal.png" TargetMode="External"/><Relationship Id="rId374" Type="http://schemas.openxmlformats.org/officeDocument/2006/relationships/hyperlink" Target="http://twitter.com/miricot/statuses/1314682546861617159" TargetMode="External"/><Relationship Id="rId495" Type="http://schemas.openxmlformats.org/officeDocument/2006/relationships/hyperlink" Target="http://pbs.twimg.com/profile_images/1278346025980354562/fSEaJa1h_normal.jpg" TargetMode="External"/><Relationship Id="rId131" Type="http://schemas.openxmlformats.org/officeDocument/2006/relationships/hyperlink" Target="http://pbs.twimg.com/profile_images/1198647856959242240/OjZHs25d_normal.jpg" TargetMode="External"/><Relationship Id="rId252" Type="http://schemas.openxmlformats.org/officeDocument/2006/relationships/hyperlink" Target="http://twitter.com/crestrepop/statuses/1315842227940323329" TargetMode="External"/><Relationship Id="rId373" Type="http://schemas.openxmlformats.org/officeDocument/2006/relationships/hyperlink" Target="http://pbs.twimg.com/profile_images/1084956323685548032/ROXL-1kK_normal.jpg" TargetMode="External"/><Relationship Id="rId494" Type="http://schemas.openxmlformats.org/officeDocument/2006/relationships/hyperlink" Target="http://twitter.com/facacu120/statuses/1314236634481782784" TargetMode="External"/><Relationship Id="rId130" Type="http://schemas.openxmlformats.org/officeDocument/2006/relationships/hyperlink" Target="http://twitter.com/PhrakenDark/statuses/1316430906236841988" TargetMode="External"/><Relationship Id="rId251" Type="http://schemas.openxmlformats.org/officeDocument/2006/relationships/hyperlink" Target="http://abs.twimg.com/sticky/default_profile_images/default_profile_normal.png" TargetMode="External"/><Relationship Id="rId372" Type="http://schemas.openxmlformats.org/officeDocument/2006/relationships/hyperlink" Target="http://twitter.com/PaOHLinux/statuses/1314686981369204739" TargetMode="External"/><Relationship Id="rId493" Type="http://schemas.openxmlformats.org/officeDocument/2006/relationships/hyperlink" Target="http://pbs.twimg.com/profile_images/1193571025155502086/78CE1_hQ_normal.jpg" TargetMode="External"/><Relationship Id="rId250" Type="http://schemas.openxmlformats.org/officeDocument/2006/relationships/hyperlink" Target="http://twitter.com/Posho15MFC/statuses/1316011447525150723" TargetMode="External"/><Relationship Id="rId371" Type="http://schemas.openxmlformats.org/officeDocument/2006/relationships/hyperlink" Target="http://pbs.twimg.com/profile_images/1315600070088306695/jB84WJc__normal.jpg" TargetMode="External"/><Relationship Id="rId492" Type="http://schemas.openxmlformats.org/officeDocument/2006/relationships/hyperlink" Target="http://twitter.com/NataliaJimenezA/statuses/1314237983009234944" TargetMode="External"/><Relationship Id="rId136" Type="http://schemas.openxmlformats.org/officeDocument/2006/relationships/hyperlink" Target="http://twitter.com/manuelcadc/statuses/1316421730194329600" TargetMode="External"/><Relationship Id="rId257" Type="http://schemas.openxmlformats.org/officeDocument/2006/relationships/hyperlink" Target="http://pbs.twimg.com/profile_images/1299370557008273411/iTsQX-la_normal.jpg" TargetMode="External"/><Relationship Id="rId378" Type="http://schemas.openxmlformats.org/officeDocument/2006/relationships/hyperlink" Target="http://twitter.com/angelmj1112/statuses/1314674068403224577" TargetMode="External"/><Relationship Id="rId499" Type="http://schemas.openxmlformats.org/officeDocument/2006/relationships/hyperlink" Target="http://pbs.twimg.com/profile_images/1313663422215708672/Rkmz8cno_normal.jpg" TargetMode="External"/><Relationship Id="rId135" Type="http://schemas.openxmlformats.org/officeDocument/2006/relationships/hyperlink" Target="http://pbs.twimg.com/profile_images/1185995101157449729/EnPdIqtD_normal.jpg" TargetMode="External"/><Relationship Id="rId256" Type="http://schemas.openxmlformats.org/officeDocument/2006/relationships/hyperlink" Target="http://twitter.com/AlejandroVarg86/statuses/1315760560999460867" TargetMode="External"/><Relationship Id="rId377" Type="http://schemas.openxmlformats.org/officeDocument/2006/relationships/hyperlink" Target="http://pbs.twimg.com/profile_images/810908135523229696/sTNrYyMe_normal.jpg" TargetMode="External"/><Relationship Id="rId498" Type="http://schemas.openxmlformats.org/officeDocument/2006/relationships/hyperlink" Target="http://twitter.com/nathalyeherrera/statuses/1314221884205080579" TargetMode="External"/><Relationship Id="rId134" Type="http://schemas.openxmlformats.org/officeDocument/2006/relationships/hyperlink" Target="http://twitter.com/Danielaruzs/statuses/1316426822381338624" TargetMode="External"/><Relationship Id="rId255" Type="http://schemas.openxmlformats.org/officeDocument/2006/relationships/hyperlink" Target="http://pbs.twimg.com/profile_images/945900688239988736/7Jo7kHn5_normal.jpg" TargetMode="External"/><Relationship Id="rId376" Type="http://schemas.openxmlformats.org/officeDocument/2006/relationships/hyperlink" Target="http://twitter.com/miricot/statuses/1314682082313023495" TargetMode="External"/><Relationship Id="rId497" Type="http://schemas.openxmlformats.org/officeDocument/2006/relationships/hyperlink" Target="http://pbs.twimg.com/profile_images/1313663422215708672/Rkmz8cno_normal.jpg" TargetMode="External"/><Relationship Id="rId133" Type="http://schemas.openxmlformats.org/officeDocument/2006/relationships/hyperlink" Target="http://pbs.twimg.com/profile_images/1312646990715551747/6bMk7UgS_normal.jpg" TargetMode="External"/><Relationship Id="rId254" Type="http://schemas.openxmlformats.org/officeDocument/2006/relationships/hyperlink" Target="http://twitter.com/crestrepop/statuses/1315784960800886786" TargetMode="External"/><Relationship Id="rId375" Type="http://schemas.openxmlformats.org/officeDocument/2006/relationships/hyperlink" Target="http://pbs.twimg.com/profile_images/1084956323685548032/ROXL-1kK_normal.jpg" TargetMode="External"/><Relationship Id="rId496" Type="http://schemas.openxmlformats.org/officeDocument/2006/relationships/hyperlink" Target="http://twitter.com/DIEGO_QUINTERO/statuses/1314232155418042371" TargetMode="External"/><Relationship Id="rId172" Type="http://schemas.openxmlformats.org/officeDocument/2006/relationships/hyperlink" Target="http://twitter.com/JhonFredyTrejo1/statuses/1316124476212498442" TargetMode="External"/><Relationship Id="rId293" Type="http://schemas.openxmlformats.org/officeDocument/2006/relationships/hyperlink" Target="http://pbs.twimg.com/profile_images/1227015919572000768/H6p5XABM_normal.jpg" TargetMode="External"/><Relationship Id="rId171" Type="http://schemas.openxmlformats.org/officeDocument/2006/relationships/hyperlink" Target="http://abs.twimg.com/sticky/default_profile_images/default_profile_normal.png" TargetMode="External"/><Relationship Id="rId292" Type="http://schemas.openxmlformats.org/officeDocument/2006/relationships/hyperlink" Target="http://twitter.com/AntesEraRubia/statuses/1315052862695710721" TargetMode="External"/><Relationship Id="rId170" Type="http://schemas.openxmlformats.org/officeDocument/2006/relationships/hyperlink" Target="http://twitter.com/JhonFredyTrejo1/statuses/1316125309142478854" TargetMode="External"/><Relationship Id="rId291" Type="http://schemas.openxmlformats.org/officeDocument/2006/relationships/hyperlink" Target="http://pbs.twimg.com/profile_images/1286070229123174407/ONRBWuGD_normal.jpg" TargetMode="External"/><Relationship Id="rId290" Type="http://schemas.openxmlformats.org/officeDocument/2006/relationships/hyperlink" Target="http://twitter.com/felipechpol/statuses/1315057814998601730" TargetMode="External"/><Relationship Id="rId165" Type="http://schemas.openxmlformats.org/officeDocument/2006/relationships/hyperlink" Target="http://pbs.twimg.com/profile_images/799280685190184960/EmoKeeWv_normal.jpg" TargetMode="External"/><Relationship Id="rId286" Type="http://schemas.openxmlformats.org/officeDocument/2006/relationships/hyperlink" Target="http://twitter.com/AntesEraRubia/statuses/1315074481149353989" TargetMode="External"/><Relationship Id="rId164" Type="http://schemas.openxmlformats.org/officeDocument/2006/relationships/hyperlink" Target="http://twitter.com/Omar_Alba/statuses/1316134546287538176" TargetMode="External"/><Relationship Id="rId285" Type="http://schemas.openxmlformats.org/officeDocument/2006/relationships/hyperlink" Target="http://pbs.twimg.com/profile_images/1286070229123174407/ONRBWuGD_normal.jpg" TargetMode="External"/><Relationship Id="rId163" Type="http://schemas.openxmlformats.org/officeDocument/2006/relationships/hyperlink" Target="http://pbs.twimg.com/profile_images/799280685190184960/EmoKeeWv_normal.jpg" TargetMode="External"/><Relationship Id="rId284" Type="http://schemas.openxmlformats.org/officeDocument/2006/relationships/hyperlink" Target="http://twitter.com/fampuero/statuses/1315156391833735168" TargetMode="External"/><Relationship Id="rId162" Type="http://schemas.openxmlformats.org/officeDocument/2006/relationships/hyperlink" Target="http://twitter.com/WileyGlow_/statuses/1316155626880466946" TargetMode="External"/><Relationship Id="rId283" Type="http://schemas.openxmlformats.org/officeDocument/2006/relationships/hyperlink" Target="http://pbs.twimg.com/profile_images/1227796815183044608/IldraoqS_normal.jpg" TargetMode="External"/><Relationship Id="rId169" Type="http://schemas.openxmlformats.org/officeDocument/2006/relationships/hyperlink" Target="http://abs.twimg.com/sticky/default_profile_images/default_profile_normal.png" TargetMode="External"/><Relationship Id="rId168" Type="http://schemas.openxmlformats.org/officeDocument/2006/relationships/hyperlink" Target="http://twitter.com/nicolasrampe/statuses/1316126400982716418" TargetMode="External"/><Relationship Id="rId289" Type="http://schemas.openxmlformats.org/officeDocument/2006/relationships/hyperlink" Target="http://pbs.twimg.com/profile_images/901461985535164419/vYrMDMH7_normal.jpg" TargetMode="External"/><Relationship Id="rId167" Type="http://schemas.openxmlformats.org/officeDocument/2006/relationships/hyperlink" Target="http://pbs.twimg.com/profile_images/1243547837088006146/xcbZgfyv_normal.jpg" TargetMode="External"/><Relationship Id="rId288" Type="http://schemas.openxmlformats.org/officeDocument/2006/relationships/hyperlink" Target="http://twitter.com/AntesEraRubia/statuses/1315068671606296582" TargetMode="External"/><Relationship Id="rId166" Type="http://schemas.openxmlformats.org/officeDocument/2006/relationships/hyperlink" Target="http://twitter.com/Omar_Alba/statuses/1316129908507185174" TargetMode="External"/><Relationship Id="rId287" Type="http://schemas.openxmlformats.org/officeDocument/2006/relationships/hyperlink" Target="http://pbs.twimg.com/profile_images/1286070229123174407/ONRBWuGD_normal.jpg" TargetMode="External"/><Relationship Id="rId161" Type="http://schemas.openxmlformats.org/officeDocument/2006/relationships/hyperlink" Target="http://pbs.twimg.com/profile_images/1230229004919169025/Ehq-Bz6v_normal.jpg" TargetMode="External"/><Relationship Id="rId282" Type="http://schemas.openxmlformats.org/officeDocument/2006/relationships/hyperlink" Target="http://twitter.com/mc_penaranda/statuses/1315265357653962754" TargetMode="External"/><Relationship Id="rId160" Type="http://schemas.openxmlformats.org/officeDocument/2006/relationships/hyperlink" Target="http://twitter.com/jaramillorry/statuses/1316168392668217344" TargetMode="External"/><Relationship Id="rId281" Type="http://schemas.openxmlformats.org/officeDocument/2006/relationships/hyperlink" Target="http://pbs.twimg.com/profile_images/2297554834/image_normal.jpg" TargetMode="External"/><Relationship Id="rId280" Type="http://schemas.openxmlformats.org/officeDocument/2006/relationships/hyperlink" Target="http://twitter.com/SanchezRicard89/statuses/1315442273304408065" TargetMode="External"/><Relationship Id="rId159" Type="http://schemas.openxmlformats.org/officeDocument/2006/relationships/hyperlink" Target="http://pbs.twimg.com/profile_images/1301699716632260609/XZXrYQH0_normal.jpg" TargetMode="External"/><Relationship Id="rId154" Type="http://schemas.openxmlformats.org/officeDocument/2006/relationships/hyperlink" Target="http://twitter.com/linamgb/statuses/1316193030559485954" TargetMode="External"/><Relationship Id="rId275" Type="http://schemas.openxmlformats.org/officeDocument/2006/relationships/hyperlink" Target="http://pbs.twimg.com/profile_images/1315600070088306695/jB84WJc__normal.jpg" TargetMode="External"/><Relationship Id="rId396" Type="http://schemas.openxmlformats.org/officeDocument/2006/relationships/hyperlink" Target="http://twitter.com/augusto82152729/statuses/1314654935334748163" TargetMode="External"/><Relationship Id="rId153" Type="http://schemas.openxmlformats.org/officeDocument/2006/relationships/hyperlink" Target="http://pbs.twimg.com/profile_images/902306702929924096/Jzaex_e9_normal.jpg" TargetMode="External"/><Relationship Id="rId274" Type="http://schemas.openxmlformats.org/officeDocument/2006/relationships/hyperlink" Target="http://twitter.com/cesarpaternina/statuses/1315504323778969600" TargetMode="External"/><Relationship Id="rId395" Type="http://schemas.openxmlformats.org/officeDocument/2006/relationships/hyperlink" Target="http://abs.twimg.com/sticky/default_profile_images/default_profile_normal.png" TargetMode="External"/><Relationship Id="rId152" Type="http://schemas.openxmlformats.org/officeDocument/2006/relationships/hyperlink" Target="http://twitter.com/riverato1/statuses/1316217187858894849" TargetMode="External"/><Relationship Id="rId273" Type="http://schemas.openxmlformats.org/officeDocument/2006/relationships/hyperlink" Target="http://pbs.twimg.com/profile_images/979002039844909056/Ey-0uMLj_normal.jpg" TargetMode="External"/><Relationship Id="rId394" Type="http://schemas.openxmlformats.org/officeDocument/2006/relationships/hyperlink" Target="http://twitter.com/augusto82152729/statuses/1314655116675424257" TargetMode="External"/><Relationship Id="rId151" Type="http://schemas.openxmlformats.org/officeDocument/2006/relationships/hyperlink" Target="http://pbs.twimg.com/profile_images/1195938237023473665/4Fc9z_Tc_normal.jpg" TargetMode="External"/><Relationship Id="rId272" Type="http://schemas.openxmlformats.org/officeDocument/2006/relationships/hyperlink" Target="http://twitter.com/PaOHLinux/statuses/1315640969614766082" TargetMode="External"/><Relationship Id="rId393" Type="http://schemas.openxmlformats.org/officeDocument/2006/relationships/hyperlink" Target="http://abs.twimg.com/sticky/default_profile_images/default_profile_normal.png" TargetMode="External"/><Relationship Id="rId158" Type="http://schemas.openxmlformats.org/officeDocument/2006/relationships/hyperlink" Target="http://twitter.com/dimeLauramurcia/statuses/1316183242698088449" TargetMode="External"/><Relationship Id="rId279" Type="http://schemas.openxmlformats.org/officeDocument/2006/relationships/hyperlink" Target="http://pbs.twimg.com/profile_images/773514900304003072/lJhWEI3S_normal.jpg" TargetMode="External"/><Relationship Id="rId157" Type="http://schemas.openxmlformats.org/officeDocument/2006/relationships/hyperlink" Target="http://pbs.twimg.com/profile_images/1292630234328707073/5zu75N61_normal.jpg" TargetMode="External"/><Relationship Id="rId278" Type="http://schemas.openxmlformats.org/officeDocument/2006/relationships/hyperlink" Target="http://twitter.com/SanchezRicard89/statuses/1315449944162078723" TargetMode="External"/><Relationship Id="rId399" Type="http://schemas.openxmlformats.org/officeDocument/2006/relationships/hyperlink" Target="http://abs.twimg.com/sticky/default_profile_images/default_profile_normal.png" TargetMode="External"/><Relationship Id="rId156" Type="http://schemas.openxmlformats.org/officeDocument/2006/relationships/hyperlink" Target="http://twitter.com/julianmsuarez/statuses/1316191265101418496" TargetMode="External"/><Relationship Id="rId277" Type="http://schemas.openxmlformats.org/officeDocument/2006/relationships/hyperlink" Target="http://pbs.twimg.com/profile_images/773514900304003072/lJhWEI3S_normal.jpg" TargetMode="External"/><Relationship Id="rId398" Type="http://schemas.openxmlformats.org/officeDocument/2006/relationships/hyperlink" Target="http://twitter.com/augusto82152729/statuses/1314652362280230914" TargetMode="External"/><Relationship Id="rId155" Type="http://schemas.openxmlformats.org/officeDocument/2006/relationships/hyperlink" Target="http://pbs.twimg.com/profile_images/3272081150/1b2803ab84a2f60be299e223a6677cd3_normal.jpeg" TargetMode="External"/><Relationship Id="rId276" Type="http://schemas.openxmlformats.org/officeDocument/2006/relationships/hyperlink" Target="http://twitter.com/PaOHLinux/statuses/1315486346031566848" TargetMode="External"/><Relationship Id="rId397" Type="http://schemas.openxmlformats.org/officeDocument/2006/relationships/hyperlink" Target="http://abs.twimg.com/sticky/default_profile_images/default_profile_normal.png" TargetMode="External"/><Relationship Id="rId40" Type="http://schemas.openxmlformats.org/officeDocument/2006/relationships/hyperlink" Target="http://twitter.com/JenniferBlanco9/statuses/1316766841558228994" TargetMode="External"/><Relationship Id="rId42" Type="http://schemas.openxmlformats.org/officeDocument/2006/relationships/hyperlink" Target="http://twitter.com/AlexCarranzaP/statuses/1316764441837547521" TargetMode="External"/><Relationship Id="rId41" Type="http://schemas.openxmlformats.org/officeDocument/2006/relationships/hyperlink" Target="http://pbs.twimg.com/profile_images/563365080419811330/1hV_WOJg_normal.jpeg" TargetMode="External"/><Relationship Id="rId44" Type="http://schemas.openxmlformats.org/officeDocument/2006/relationships/hyperlink" Target="http://twitter.com/Nedahigo/statuses/1316764135544295428" TargetMode="External"/><Relationship Id="rId43" Type="http://schemas.openxmlformats.org/officeDocument/2006/relationships/hyperlink" Target="http://pbs.twimg.com/profile_images/1303525770875334656/2sTM7q15_normal.jpg" TargetMode="External"/><Relationship Id="rId46" Type="http://schemas.openxmlformats.org/officeDocument/2006/relationships/hyperlink" Target="http://twitter.com/JenniferBlanco9/statuses/1316762739906433025" TargetMode="External"/><Relationship Id="rId45" Type="http://schemas.openxmlformats.org/officeDocument/2006/relationships/hyperlink" Target="http://pbs.twimg.com/profile_images/1264333866124353536/_IMv0bHq_normal.jpg" TargetMode="External"/><Relationship Id="rId509" Type="http://schemas.openxmlformats.org/officeDocument/2006/relationships/hyperlink" Target="http://pbs.twimg.com/profile_images/537262921072795648/i0KaCtPf_normal.jpeg" TargetMode="External"/><Relationship Id="rId508" Type="http://schemas.openxmlformats.org/officeDocument/2006/relationships/hyperlink" Target="http://twitter.com/franzdalikafka/statuses/1314210636859994114" TargetMode="External"/><Relationship Id="rId503" Type="http://schemas.openxmlformats.org/officeDocument/2006/relationships/hyperlink" Target="http://pbs.twimg.com/profile_images/1313663422215708672/Rkmz8cno_normal.jpg" TargetMode="External"/><Relationship Id="rId502" Type="http://schemas.openxmlformats.org/officeDocument/2006/relationships/hyperlink" Target="http://twitter.com/nathalyeherrera/statuses/1314218586718822402" TargetMode="External"/><Relationship Id="rId501" Type="http://schemas.openxmlformats.org/officeDocument/2006/relationships/hyperlink" Target="http://pbs.twimg.com/profile_images/1313663422215708672/Rkmz8cno_normal.jpg" TargetMode="External"/><Relationship Id="rId500" Type="http://schemas.openxmlformats.org/officeDocument/2006/relationships/hyperlink" Target="http://twitter.com/nathalyeherrera/statuses/1314221146649362435" TargetMode="External"/><Relationship Id="rId507" Type="http://schemas.openxmlformats.org/officeDocument/2006/relationships/hyperlink" Target="http://pbs.twimg.com/profile_images/537262921072795648/i0KaCtPf_normal.jpeg" TargetMode="External"/><Relationship Id="rId506" Type="http://schemas.openxmlformats.org/officeDocument/2006/relationships/hyperlink" Target="http://twitter.com/franzdalikafka/statuses/1314210887771643905" TargetMode="External"/><Relationship Id="rId505" Type="http://schemas.openxmlformats.org/officeDocument/2006/relationships/hyperlink" Target="http://pbs.twimg.com/profile_images/537262921072795648/i0KaCtPf_normal.jpeg" TargetMode="External"/><Relationship Id="rId504" Type="http://schemas.openxmlformats.org/officeDocument/2006/relationships/hyperlink" Target="http://twitter.com/nathalyeherrera/statuses/1314218311152922624" TargetMode="External"/><Relationship Id="rId48" Type="http://schemas.openxmlformats.org/officeDocument/2006/relationships/hyperlink" Target="http://twitter.com/AlejoVargasP/statuses/1316761984348631040" TargetMode="External"/><Relationship Id="rId47" Type="http://schemas.openxmlformats.org/officeDocument/2006/relationships/hyperlink" Target="http://pbs.twimg.com/profile_images/1130930676994387969/T32WDBUA_normal.jpg" TargetMode="External"/><Relationship Id="rId49" Type="http://schemas.openxmlformats.org/officeDocument/2006/relationships/hyperlink" Target="http://pbs.twimg.com/profile_images/2354736199/vetton_ru_796__3__normal.jpg" TargetMode="External"/><Relationship Id="rId31" Type="http://schemas.openxmlformats.org/officeDocument/2006/relationships/hyperlink" Target="http://pbs.twimg.com/profile_images/1062277183358558210/VIYjYCZu_normal.jpg" TargetMode="External"/><Relationship Id="rId30" Type="http://schemas.openxmlformats.org/officeDocument/2006/relationships/hyperlink" Target="http://twitter.com/nathalyeherrera/statuses/1316789521590214657" TargetMode="External"/><Relationship Id="rId33" Type="http://schemas.openxmlformats.org/officeDocument/2006/relationships/hyperlink" Target="http://pbs.twimg.com/profile_images/1239755619898359814/SF27IYDn_normal.jpg" TargetMode="External"/><Relationship Id="rId32" Type="http://schemas.openxmlformats.org/officeDocument/2006/relationships/hyperlink" Target="http://twitter.com/Risharky/statuses/1316787846989180929" TargetMode="External"/><Relationship Id="rId35" Type="http://schemas.openxmlformats.org/officeDocument/2006/relationships/hyperlink" Target="http://pbs.twimg.com/profile_images/1266035496184090625/Bn-gCFeS_normal.jpg" TargetMode="External"/><Relationship Id="rId34" Type="http://schemas.openxmlformats.org/officeDocument/2006/relationships/hyperlink" Target="http://twitter.com/JoseLui76838429/statuses/1316786869858971649" TargetMode="External"/><Relationship Id="rId37" Type="http://schemas.openxmlformats.org/officeDocument/2006/relationships/hyperlink" Target="http://pbs.twimg.com/profile_images/1227015919572000768/H6p5XABM_normal.jpg" TargetMode="External"/><Relationship Id="rId36" Type="http://schemas.openxmlformats.org/officeDocument/2006/relationships/hyperlink" Target="http://twitter.com/uncarpintero/statuses/1316776265815388165" TargetMode="External"/><Relationship Id="rId39" Type="http://schemas.openxmlformats.org/officeDocument/2006/relationships/hyperlink" Target="http://pbs.twimg.com/profile_images/1264333866124353536/_IMv0bHq_normal.jpg" TargetMode="External"/><Relationship Id="rId38" Type="http://schemas.openxmlformats.org/officeDocument/2006/relationships/hyperlink" Target="http://twitter.com/Danielam11_/statuses/1316771381602906112" TargetMode="External"/><Relationship Id="rId20" Type="http://schemas.openxmlformats.org/officeDocument/2006/relationships/hyperlink" Target="http://twitter.com/Alien_Dix/statuses/1316809133807620098" TargetMode="External"/><Relationship Id="rId22" Type="http://schemas.openxmlformats.org/officeDocument/2006/relationships/hyperlink" Target="http://twitter.com/JoseLui76838429/statuses/1316796203787526144" TargetMode="External"/><Relationship Id="rId21" Type="http://schemas.openxmlformats.org/officeDocument/2006/relationships/hyperlink" Target="http://pbs.twimg.com/profile_images/1239755619898359814/SF27IYDn_normal.jpg" TargetMode="External"/><Relationship Id="rId24" Type="http://schemas.openxmlformats.org/officeDocument/2006/relationships/hyperlink" Target="http://twitter.com/Desempleadoman/statuses/1316792721412100104" TargetMode="External"/><Relationship Id="rId23" Type="http://schemas.openxmlformats.org/officeDocument/2006/relationships/hyperlink" Target="http://pbs.twimg.com/profile_images/1262200055949398022/AIOrfAqK_normal.jpg" TargetMode="External"/><Relationship Id="rId409" Type="http://schemas.openxmlformats.org/officeDocument/2006/relationships/hyperlink" Target="http://pbs.twimg.com/profile_images/1247861081491505153/N8Ya7k0V_normal.jpg" TargetMode="External"/><Relationship Id="rId404" Type="http://schemas.openxmlformats.org/officeDocument/2006/relationships/hyperlink" Target="http://twitter.com/Alvaro12263221/statuses/1314634888755261447" TargetMode="External"/><Relationship Id="rId525" Type="http://schemas.openxmlformats.org/officeDocument/2006/relationships/hyperlink" Target="http://pbs.twimg.com/profile_images/1313550139672473603/nfvhtODP_normal.jpg" TargetMode="External"/><Relationship Id="rId403" Type="http://schemas.openxmlformats.org/officeDocument/2006/relationships/hyperlink" Target="http://pbs.twimg.com/profile_images/1080597861019107330/0PlhfhzZ_normal.jpg" TargetMode="External"/><Relationship Id="rId524" Type="http://schemas.openxmlformats.org/officeDocument/2006/relationships/hyperlink" Target="http://twitter.com/mc_penaranda/statuses/1313986002139123714" TargetMode="External"/><Relationship Id="rId402" Type="http://schemas.openxmlformats.org/officeDocument/2006/relationships/hyperlink" Target="http://twitter.com/augusto82152729/statuses/1314637597067665408" TargetMode="External"/><Relationship Id="rId523" Type="http://schemas.openxmlformats.org/officeDocument/2006/relationships/hyperlink" Target="http://pbs.twimg.com/profile_images/2297554834/image_normal.jpg" TargetMode="External"/><Relationship Id="rId401" Type="http://schemas.openxmlformats.org/officeDocument/2006/relationships/hyperlink" Target="http://abs.twimg.com/sticky/default_profile_images/default_profile_normal.png" TargetMode="External"/><Relationship Id="rId522" Type="http://schemas.openxmlformats.org/officeDocument/2006/relationships/hyperlink" Target="http://twitter.com/aliasmao/statuses/1313987456182689792" TargetMode="External"/><Relationship Id="rId408" Type="http://schemas.openxmlformats.org/officeDocument/2006/relationships/hyperlink" Target="http://twitter.com/RocioGuioG/statuses/1314623552415465472" TargetMode="External"/><Relationship Id="rId529" Type="http://schemas.openxmlformats.org/officeDocument/2006/relationships/hyperlink" Target="http://pbs.twimg.com/profile_images/893515749180006400/NcagslFg_normal.jpg" TargetMode="External"/><Relationship Id="rId407" Type="http://schemas.openxmlformats.org/officeDocument/2006/relationships/hyperlink" Target="http://pbs.twimg.com/profile_images/573288547614134272/27ofyZ3b_normal.jpeg" TargetMode="External"/><Relationship Id="rId528" Type="http://schemas.openxmlformats.org/officeDocument/2006/relationships/hyperlink" Target="http://twitter.com/franzdalikafka/statuses/1313975866385403904" TargetMode="External"/><Relationship Id="rId406" Type="http://schemas.openxmlformats.org/officeDocument/2006/relationships/hyperlink" Target="http://twitter.com/Alvaro12263221/statuses/1314634447686455299" TargetMode="External"/><Relationship Id="rId527" Type="http://schemas.openxmlformats.org/officeDocument/2006/relationships/hyperlink" Target="http://pbs.twimg.com/profile_images/537262921072795648/i0KaCtPf_normal.jpeg" TargetMode="External"/><Relationship Id="rId405" Type="http://schemas.openxmlformats.org/officeDocument/2006/relationships/hyperlink" Target="http://pbs.twimg.com/profile_images/1080597861019107330/0PlhfhzZ_normal.jpg" TargetMode="External"/><Relationship Id="rId526" Type="http://schemas.openxmlformats.org/officeDocument/2006/relationships/hyperlink" Target="http://twitter.com/Rubenro37292925/statuses/1313981010816761857" TargetMode="External"/><Relationship Id="rId26" Type="http://schemas.openxmlformats.org/officeDocument/2006/relationships/hyperlink" Target="http://twitter.com/canbata/statuses/1316791495203192835" TargetMode="External"/><Relationship Id="rId25" Type="http://schemas.openxmlformats.org/officeDocument/2006/relationships/hyperlink" Target="http://pbs.twimg.com/profile_images/1282058488756211714/M2ZBwaZQ_normal.jpg" TargetMode="External"/><Relationship Id="rId28" Type="http://schemas.openxmlformats.org/officeDocument/2006/relationships/hyperlink" Target="http://twitter.com/Risharky/statuses/1316791151911985155" TargetMode="External"/><Relationship Id="rId27" Type="http://schemas.openxmlformats.org/officeDocument/2006/relationships/hyperlink" Target="http://pbs.twimg.com/profile_images/1062277183358558210/VIYjYCZu_normal.jpg" TargetMode="External"/><Relationship Id="rId400" Type="http://schemas.openxmlformats.org/officeDocument/2006/relationships/hyperlink" Target="http://twitter.com/augusto82152729/statuses/1314637752705613824" TargetMode="External"/><Relationship Id="rId521" Type="http://schemas.openxmlformats.org/officeDocument/2006/relationships/hyperlink" Target="http://pbs.twimg.com/profile_images/1309196856275144706/6DzbKadS_normal.jpg" TargetMode="External"/><Relationship Id="rId29" Type="http://schemas.openxmlformats.org/officeDocument/2006/relationships/hyperlink" Target="http://pbs.twimg.com/profile_images/1313663422215708672/Rkmz8cno_normal.jpg" TargetMode="External"/><Relationship Id="rId520" Type="http://schemas.openxmlformats.org/officeDocument/2006/relationships/hyperlink" Target="http://twitter.com/acastanosala/statuses/1314065852413677570" TargetMode="External"/><Relationship Id="rId11" Type="http://schemas.openxmlformats.org/officeDocument/2006/relationships/hyperlink" Target="http://abs.twimg.com/sticky/default_profile_images/default_profile_normal.png" TargetMode="External"/><Relationship Id="rId10" Type="http://schemas.openxmlformats.org/officeDocument/2006/relationships/hyperlink" Target="http://twitter.com/JoriOsoma/statuses/1316826991006547968" TargetMode="External"/><Relationship Id="rId13" Type="http://schemas.openxmlformats.org/officeDocument/2006/relationships/hyperlink" Target="http://pbs.twimg.com/profile_images/1080143740013023238/iPcrhqVb_normal.jpg" TargetMode="External"/><Relationship Id="rId12" Type="http://schemas.openxmlformats.org/officeDocument/2006/relationships/hyperlink" Target="http://twitter.com/caradur42214541/statuses/1316821341228675072" TargetMode="External"/><Relationship Id="rId519" Type="http://schemas.openxmlformats.org/officeDocument/2006/relationships/hyperlink" Target="http://abs.twimg.com/sticky/default_profile_images/default_profile_normal.png" TargetMode="External"/><Relationship Id="rId514" Type="http://schemas.openxmlformats.org/officeDocument/2006/relationships/hyperlink" Target="http://twitter.com/RossyCartagena/statuses/1314197397841428482" TargetMode="External"/><Relationship Id="rId513" Type="http://schemas.openxmlformats.org/officeDocument/2006/relationships/hyperlink" Target="http://pbs.twimg.com/profile_images/1300273769185980416/H_jZVvI__normal.jpg" TargetMode="External"/><Relationship Id="rId512" Type="http://schemas.openxmlformats.org/officeDocument/2006/relationships/hyperlink" Target="http://twitter.com/RossyCartagena/statuses/1314198046779949057" TargetMode="External"/><Relationship Id="rId511" Type="http://schemas.openxmlformats.org/officeDocument/2006/relationships/hyperlink" Target="http://pbs.twimg.com/profile_images/1300273769185980416/H_jZVvI__normal.jpg" TargetMode="External"/><Relationship Id="rId518" Type="http://schemas.openxmlformats.org/officeDocument/2006/relationships/hyperlink" Target="http://twitter.com/ruthy9403/statuses/1314172973612519424" TargetMode="External"/><Relationship Id="rId517" Type="http://schemas.openxmlformats.org/officeDocument/2006/relationships/hyperlink" Target="http://pbs.twimg.com/profile_images/733531855153074176/Zwm5mfx1_normal.jpg" TargetMode="External"/><Relationship Id="rId516" Type="http://schemas.openxmlformats.org/officeDocument/2006/relationships/hyperlink" Target="http://twitter.com/franciscoq1/statuses/1314178934884511744" TargetMode="External"/><Relationship Id="rId515" Type="http://schemas.openxmlformats.org/officeDocument/2006/relationships/hyperlink" Target="http://pbs.twimg.com/profile_images/1241491072024444928/wDx5bz5__normal.jpg" TargetMode="External"/><Relationship Id="rId15" Type="http://schemas.openxmlformats.org/officeDocument/2006/relationships/hyperlink" Target="http://pbs.twimg.com/profile_images/1315600070088306695/jB84WJc__normal.jpg" TargetMode="External"/><Relationship Id="rId14" Type="http://schemas.openxmlformats.org/officeDocument/2006/relationships/hyperlink" Target="http://twitter.com/JhonBeltranP/statuses/1316819368639107074" TargetMode="External"/><Relationship Id="rId17" Type="http://schemas.openxmlformats.org/officeDocument/2006/relationships/hyperlink" Target="http://pbs.twimg.com/profile_images/1315600070088306695/jB84WJc__normal.jpg" TargetMode="External"/><Relationship Id="rId16" Type="http://schemas.openxmlformats.org/officeDocument/2006/relationships/hyperlink" Target="http://twitter.com/PaOHLinux/statuses/1316819228650074115" TargetMode="External"/><Relationship Id="rId19" Type="http://schemas.openxmlformats.org/officeDocument/2006/relationships/hyperlink" Target="http://pbs.twimg.com/profile_images/1124716190419562497/Vhwx-Gqt_normal.jpg" TargetMode="External"/><Relationship Id="rId510" Type="http://schemas.openxmlformats.org/officeDocument/2006/relationships/hyperlink" Target="http://twitter.com/franzdalikafka/statuses/1314210285914263555" TargetMode="External"/><Relationship Id="rId18" Type="http://schemas.openxmlformats.org/officeDocument/2006/relationships/hyperlink" Target="http://twitter.com/PaOHLinux/statuses/1316815739244941312" TargetMode="External"/><Relationship Id="rId84" Type="http://schemas.openxmlformats.org/officeDocument/2006/relationships/hyperlink" Target="http://twitter.com/nathalyeherrera/statuses/1316527032650682369" TargetMode="External"/><Relationship Id="rId83" Type="http://schemas.openxmlformats.org/officeDocument/2006/relationships/hyperlink" Target="http://pbs.twimg.com/profile_images/1313663422215708672/Rkmz8cno_normal.jpg" TargetMode="External"/><Relationship Id="rId86" Type="http://schemas.openxmlformats.org/officeDocument/2006/relationships/hyperlink" Target="http://twitter.com/nathalyeherrera/statuses/1316520743178514432" TargetMode="External"/><Relationship Id="rId85" Type="http://schemas.openxmlformats.org/officeDocument/2006/relationships/hyperlink" Target="http://pbs.twimg.com/profile_images/1313663422215708672/Rkmz8cno_normal.jpg" TargetMode="External"/><Relationship Id="rId88" Type="http://schemas.openxmlformats.org/officeDocument/2006/relationships/hyperlink" Target="http://twitter.com/nathalyeherrera/statuses/1316520621489172480" TargetMode="External"/><Relationship Id="rId87" Type="http://schemas.openxmlformats.org/officeDocument/2006/relationships/hyperlink" Target="http://pbs.twimg.com/profile_images/1313663422215708672/Rkmz8cno_normal.jpg" TargetMode="External"/><Relationship Id="rId89" Type="http://schemas.openxmlformats.org/officeDocument/2006/relationships/hyperlink" Target="http://pbs.twimg.com/profile_images/1839711672/Mompiche_normal.JPG" TargetMode="External"/><Relationship Id="rId80" Type="http://schemas.openxmlformats.org/officeDocument/2006/relationships/hyperlink" Target="http://twitter.com/jaramillorry/statuses/1316546927517855744" TargetMode="External"/><Relationship Id="rId82" Type="http://schemas.openxmlformats.org/officeDocument/2006/relationships/hyperlink" Target="http://twitter.com/Fabiogalindo6/statuses/1316529555327406083" TargetMode="External"/><Relationship Id="rId81" Type="http://schemas.openxmlformats.org/officeDocument/2006/relationships/hyperlink" Target="http://pbs.twimg.com/profile_images/1300269367079432195/rTPcvNMz_normal.jpg" TargetMode="External"/><Relationship Id="rId73" Type="http://schemas.openxmlformats.org/officeDocument/2006/relationships/hyperlink" Target="http://pbs.twimg.com/profile_images/1313663422215708672/Rkmz8cno_normal.jpg" TargetMode="External"/><Relationship Id="rId72" Type="http://schemas.openxmlformats.org/officeDocument/2006/relationships/hyperlink" Target="http://twitter.com/linamgb/statuses/1316693030519308288" TargetMode="External"/><Relationship Id="rId75" Type="http://schemas.openxmlformats.org/officeDocument/2006/relationships/hyperlink" Target="http://pbs.twimg.com/profile_images/1313663422215708672/Rkmz8cno_normal.jpg" TargetMode="External"/><Relationship Id="rId74" Type="http://schemas.openxmlformats.org/officeDocument/2006/relationships/hyperlink" Target="http://twitter.com/nathalyeherrera/statuses/1316574072927588353" TargetMode="External"/><Relationship Id="rId77" Type="http://schemas.openxmlformats.org/officeDocument/2006/relationships/hyperlink" Target="http://abs.twimg.com/sticky/default_profile_images/default_profile_normal.png" TargetMode="External"/><Relationship Id="rId76" Type="http://schemas.openxmlformats.org/officeDocument/2006/relationships/hyperlink" Target="http://twitter.com/nathalyeherrera/statuses/1316573473372868609" TargetMode="External"/><Relationship Id="rId79" Type="http://schemas.openxmlformats.org/officeDocument/2006/relationships/hyperlink" Target="http://pbs.twimg.com/profile_images/1301699716632260609/XZXrYQH0_normal.jpg" TargetMode="External"/><Relationship Id="rId78" Type="http://schemas.openxmlformats.org/officeDocument/2006/relationships/hyperlink" Target="http://twitter.com/Nicolas01162569/statuses/1316555737645056002" TargetMode="External"/><Relationship Id="rId71" Type="http://schemas.openxmlformats.org/officeDocument/2006/relationships/hyperlink" Target="http://pbs.twimg.com/profile_images/902306702929924096/Jzaex_e9_normal.jpg" TargetMode="External"/><Relationship Id="rId70" Type="http://schemas.openxmlformats.org/officeDocument/2006/relationships/hyperlink" Target="http://twitter.com/ZuliCoach/statuses/1316717549673881600" TargetMode="External"/><Relationship Id="rId62" Type="http://schemas.openxmlformats.org/officeDocument/2006/relationships/hyperlink" Target="http://twitter.com/22Kamilo/statuses/1316732782312394753" TargetMode="External"/><Relationship Id="rId61" Type="http://schemas.openxmlformats.org/officeDocument/2006/relationships/hyperlink" Target="http://pbs.twimg.com/profile_images/1137884822049890306/9BrQCX7W_normal.jpg" TargetMode="External"/><Relationship Id="rId64" Type="http://schemas.openxmlformats.org/officeDocument/2006/relationships/hyperlink" Target="http://twitter.com/Gina383/statuses/1316731442899095552" TargetMode="External"/><Relationship Id="rId63" Type="http://schemas.openxmlformats.org/officeDocument/2006/relationships/hyperlink" Target="http://pbs.twimg.com/profile_images/661253845851480064/b8fw-XjW_normal.jpg" TargetMode="External"/><Relationship Id="rId66" Type="http://schemas.openxmlformats.org/officeDocument/2006/relationships/hyperlink" Target="http://twitter.com/FabioASalamanca/statuses/1316730933798752257" TargetMode="External"/><Relationship Id="rId65" Type="http://schemas.openxmlformats.org/officeDocument/2006/relationships/hyperlink" Target="http://pbs.twimg.com/profile_images/692344881868574720/Z84J1SP7_normal.jpg" TargetMode="External"/><Relationship Id="rId68" Type="http://schemas.openxmlformats.org/officeDocument/2006/relationships/hyperlink" Target="http://twitter.com/luis021252/statuses/1316726925029765125" TargetMode="External"/><Relationship Id="rId67" Type="http://schemas.openxmlformats.org/officeDocument/2006/relationships/hyperlink" Target="http://pbs.twimg.com/profile_images/1314627498232164353/K8avz6Pj_normal.jpg" TargetMode="External"/><Relationship Id="rId60" Type="http://schemas.openxmlformats.org/officeDocument/2006/relationships/hyperlink" Target="http://twitter.com/marrocomiguel/statuses/1316743572989902848" TargetMode="External"/><Relationship Id="rId69" Type="http://schemas.openxmlformats.org/officeDocument/2006/relationships/hyperlink" Target="http://pbs.twimg.com/profile_images/1120260778957758464/nZzS0IRO_normal.jpg" TargetMode="External"/><Relationship Id="rId51" Type="http://schemas.openxmlformats.org/officeDocument/2006/relationships/hyperlink" Target="http://pbs.twimg.com/profile_images/1281560469434761217/xJlYQcNt_normal.jpg" TargetMode="External"/><Relationship Id="rId50" Type="http://schemas.openxmlformats.org/officeDocument/2006/relationships/hyperlink" Target="http://twitter.com/johjhas/statuses/1316756997082054656" TargetMode="External"/><Relationship Id="rId53" Type="http://schemas.openxmlformats.org/officeDocument/2006/relationships/hyperlink" Target="http://pbs.twimg.com/profile_images/661253845851480064/b8fw-XjW_normal.jpg" TargetMode="External"/><Relationship Id="rId52" Type="http://schemas.openxmlformats.org/officeDocument/2006/relationships/hyperlink" Target="http://twitter.com/lorenamonob/statuses/1316753891116146688" TargetMode="External"/><Relationship Id="rId55" Type="http://schemas.openxmlformats.org/officeDocument/2006/relationships/hyperlink" Target="http://pbs.twimg.com/profile_images/893239934705741826/OHkBxGN0_normal.jpg" TargetMode="External"/><Relationship Id="rId54" Type="http://schemas.openxmlformats.org/officeDocument/2006/relationships/hyperlink" Target="http://twitter.com/Gina383/statuses/1316750429968052228" TargetMode="External"/><Relationship Id="rId57" Type="http://schemas.openxmlformats.org/officeDocument/2006/relationships/hyperlink" Target="http://pbs.twimg.com/profile_images/893239934705741826/OHkBxGN0_normal.jpg" TargetMode="External"/><Relationship Id="rId56" Type="http://schemas.openxmlformats.org/officeDocument/2006/relationships/hyperlink" Target="http://twitter.com/marrocomiguel/statuses/1316750199633719297" TargetMode="External"/><Relationship Id="rId59" Type="http://schemas.openxmlformats.org/officeDocument/2006/relationships/hyperlink" Target="http://pbs.twimg.com/profile_images/893239934705741826/OHkBxGN0_normal.jpg" TargetMode="External"/><Relationship Id="rId58" Type="http://schemas.openxmlformats.org/officeDocument/2006/relationships/hyperlink" Target="http://twitter.com/marrocomiguel/statuses/1316744128714088448" TargetMode="External"/><Relationship Id="rId107" Type="http://schemas.openxmlformats.org/officeDocument/2006/relationships/hyperlink" Target="http://pbs.twimg.com/profile_images/378800000726074726/c5a5e73835ead14d6198a5be46ff756a_normal.jpeg" TargetMode="External"/><Relationship Id="rId228" Type="http://schemas.openxmlformats.org/officeDocument/2006/relationships/hyperlink" Target="http://twitter.com/rosai753/statuses/1316029558957568003" TargetMode="External"/><Relationship Id="rId349" Type="http://schemas.openxmlformats.org/officeDocument/2006/relationships/hyperlink" Target="http://abs.twimg.com/sticky/default_profile_images/default_profile_normal.png" TargetMode="External"/><Relationship Id="rId106" Type="http://schemas.openxmlformats.org/officeDocument/2006/relationships/hyperlink" Target="http://twitter.com/Vichente_Cruz/statuses/1316490435364376578" TargetMode="External"/><Relationship Id="rId227" Type="http://schemas.openxmlformats.org/officeDocument/2006/relationships/hyperlink" Target="http://pbs.twimg.com/profile_images/1161825097994395648/LY_6SVSB_normal.jpg" TargetMode="External"/><Relationship Id="rId348" Type="http://schemas.openxmlformats.org/officeDocument/2006/relationships/hyperlink" Target="http://twitter.com/tathan81/statuses/1314706771013926912" TargetMode="External"/><Relationship Id="rId469" Type="http://schemas.openxmlformats.org/officeDocument/2006/relationships/hyperlink" Target="http://pbs.twimg.com/profile_images/1186812650124206080/TBRJPUgn_normal.jpg" TargetMode="External"/><Relationship Id="rId105" Type="http://schemas.openxmlformats.org/officeDocument/2006/relationships/hyperlink" Target="http://pbs.twimg.com/profile_images/376169143/DSC00173_normal.JPG" TargetMode="External"/><Relationship Id="rId226" Type="http://schemas.openxmlformats.org/officeDocument/2006/relationships/hyperlink" Target="http://twitter.com/AndeDiazM/statuses/1316030727826239496" TargetMode="External"/><Relationship Id="rId347" Type="http://schemas.openxmlformats.org/officeDocument/2006/relationships/hyperlink" Target="http://pbs.twimg.com/profile_images/759809277192044544/dRKVbskI_normal.jpg" TargetMode="External"/><Relationship Id="rId468" Type="http://schemas.openxmlformats.org/officeDocument/2006/relationships/hyperlink" Target="http://twitter.com/Jorgebe62553320/statuses/1314337180228214787" TargetMode="External"/><Relationship Id="rId104" Type="http://schemas.openxmlformats.org/officeDocument/2006/relationships/hyperlink" Target="http://twitter.com/waitedinvain/statuses/1316500331124207616" TargetMode="External"/><Relationship Id="rId225" Type="http://schemas.openxmlformats.org/officeDocument/2006/relationships/hyperlink" Target="http://pbs.twimg.com/profile_images/1115006390735654914/FDoGyZJU_normal.jpg" TargetMode="External"/><Relationship Id="rId346" Type="http://schemas.openxmlformats.org/officeDocument/2006/relationships/hyperlink" Target="http://twitter.com/tathan81/statuses/1314707172417253378" TargetMode="External"/><Relationship Id="rId467" Type="http://schemas.openxmlformats.org/officeDocument/2006/relationships/hyperlink" Target="http://pbs.twimg.com/profile_images/1104375907031179266/LiqRr7jn_normal.jpg" TargetMode="External"/><Relationship Id="rId109" Type="http://schemas.openxmlformats.org/officeDocument/2006/relationships/hyperlink" Target="http://pbs.twimg.com/profile_images/584179872253239296/MoedWJn8_normal.jpg" TargetMode="External"/><Relationship Id="rId108" Type="http://schemas.openxmlformats.org/officeDocument/2006/relationships/hyperlink" Target="http://twitter.com/Marysal22/statuses/1316478249405419520" TargetMode="External"/><Relationship Id="rId229" Type="http://schemas.openxmlformats.org/officeDocument/2006/relationships/hyperlink" Target="http://abs.twimg.com/sticky/default_profile_images/default_profile_normal.png" TargetMode="External"/><Relationship Id="rId220" Type="http://schemas.openxmlformats.org/officeDocument/2006/relationships/hyperlink" Target="http://twitter.com/VillalbaToquica/statuses/1316036236474232832" TargetMode="External"/><Relationship Id="rId341" Type="http://schemas.openxmlformats.org/officeDocument/2006/relationships/hyperlink" Target="http://abs.twimg.com/sticky/default_profile_images/default_profile_normal.png" TargetMode="External"/><Relationship Id="rId462" Type="http://schemas.openxmlformats.org/officeDocument/2006/relationships/hyperlink" Target="http://twitter.com/cifuenteslulu/statuses/1314348201567293440" TargetMode="External"/><Relationship Id="rId583" Type="http://schemas.openxmlformats.org/officeDocument/2006/relationships/hyperlink" Target="http://pbs.twimg.com/profile_images/1185758052479311872/GsMYozNL_normal.jpg" TargetMode="External"/><Relationship Id="rId340" Type="http://schemas.openxmlformats.org/officeDocument/2006/relationships/hyperlink" Target="http://twitter.com/MacKlauss7/statuses/1314713377848078338" TargetMode="External"/><Relationship Id="rId461" Type="http://schemas.openxmlformats.org/officeDocument/2006/relationships/hyperlink" Target="http://pbs.twimg.com/profile_images/1314669048609865728/6MmdkU15_normal.jpg" TargetMode="External"/><Relationship Id="rId582" Type="http://schemas.openxmlformats.org/officeDocument/2006/relationships/hyperlink" Target="http://twitter.com/NuestroCrosoft/statuses/1313837447365750784" TargetMode="External"/><Relationship Id="rId460" Type="http://schemas.openxmlformats.org/officeDocument/2006/relationships/hyperlink" Target="http://twitter.com/Garrapatudo/statuses/1314353461367103489" TargetMode="External"/><Relationship Id="rId581" Type="http://schemas.openxmlformats.org/officeDocument/2006/relationships/hyperlink" Target="http://pbs.twimg.com/profile_images/1185758052479311872/GsMYozNL_normal.jpg" TargetMode="External"/><Relationship Id="rId580" Type="http://schemas.openxmlformats.org/officeDocument/2006/relationships/hyperlink" Target="http://twitter.com/NuestroCrosoft/statuses/1313839220717477891" TargetMode="External"/><Relationship Id="rId103" Type="http://schemas.openxmlformats.org/officeDocument/2006/relationships/hyperlink" Target="http://pbs.twimg.com/profile_images/1280195907330412544/3HJiVfI9_normal.jpg" TargetMode="External"/><Relationship Id="rId224" Type="http://schemas.openxmlformats.org/officeDocument/2006/relationships/hyperlink" Target="http://twitter.com/DarthJEL/statuses/1316034424476258305" TargetMode="External"/><Relationship Id="rId345" Type="http://schemas.openxmlformats.org/officeDocument/2006/relationships/hyperlink" Target="http://pbs.twimg.com/profile_images/759809277192044544/dRKVbskI_normal.jpg" TargetMode="External"/><Relationship Id="rId466" Type="http://schemas.openxmlformats.org/officeDocument/2006/relationships/hyperlink" Target="http://twitter.com/JAMESGARCIAE/statuses/1314340752437125120" TargetMode="External"/><Relationship Id="rId102" Type="http://schemas.openxmlformats.org/officeDocument/2006/relationships/hyperlink" Target="http://twitter.com/Vichente_Cruz/statuses/1316509610887520256" TargetMode="External"/><Relationship Id="rId223" Type="http://schemas.openxmlformats.org/officeDocument/2006/relationships/hyperlink" Target="http://pbs.twimg.com/profile_images/1296090636588847104/hIGEVSXi_normal.jpg" TargetMode="External"/><Relationship Id="rId344" Type="http://schemas.openxmlformats.org/officeDocument/2006/relationships/hyperlink" Target="http://twitter.com/fampuero/statuses/1314707537275412480" TargetMode="External"/><Relationship Id="rId465" Type="http://schemas.openxmlformats.org/officeDocument/2006/relationships/hyperlink" Target="http://pbs.twimg.com/profile_images/2754219870/5d1fbebbf5526a9f3303e186242bc869_normal.jpeg" TargetMode="External"/><Relationship Id="rId101" Type="http://schemas.openxmlformats.org/officeDocument/2006/relationships/hyperlink" Target="http://pbs.twimg.com/profile_images/376169143/DSC00173_normal.JPG" TargetMode="External"/><Relationship Id="rId222" Type="http://schemas.openxmlformats.org/officeDocument/2006/relationships/hyperlink" Target="http://twitter.com/PenaAnzola/statuses/1316034604697112576" TargetMode="External"/><Relationship Id="rId343" Type="http://schemas.openxmlformats.org/officeDocument/2006/relationships/hyperlink" Target="http://pbs.twimg.com/profile_images/1227796815183044608/IldraoqS_normal.jpg" TargetMode="External"/><Relationship Id="rId464" Type="http://schemas.openxmlformats.org/officeDocument/2006/relationships/hyperlink" Target="http://twitter.com/PaOHLinux/statuses/1314346706729926657" TargetMode="External"/><Relationship Id="rId585" Type="http://schemas.openxmlformats.org/officeDocument/2006/relationships/drawing" Target="../drawings/drawing2.xml"/><Relationship Id="rId100" Type="http://schemas.openxmlformats.org/officeDocument/2006/relationships/hyperlink" Target="http://twitter.com/manuelcadc/statuses/1316509998449647616" TargetMode="External"/><Relationship Id="rId221" Type="http://schemas.openxmlformats.org/officeDocument/2006/relationships/hyperlink" Target="http://pbs.twimg.com/profile_images/1201504283159601153/fuypo09L_normal.jpg" TargetMode="External"/><Relationship Id="rId342" Type="http://schemas.openxmlformats.org/officeDocument/2006/relationships/hyperlink" Target="http://twitter.com/Ticamardiaz/statuses/1314709304742735873" TargetMode="External"/><Relationship Id="rId463" Type="http://schemas.openxmlformats.org/officeDocument/2006/relationships/hyperlink" Target="http://pbs.twimg.com/profile_images/1315600070088306695/jB84WJc__normal.jpg" TargetMode="External"/><Relationship Id="rId584" Type="http://schemas.openxmlformats.org/officeDocument/2006/relationships/hyperlink" Target="http://twitter.com/NuestroCrosoft/statuses/1313837447365750784" TargetMode="External"/><Relationship Id="rId217" Type="http://schemas.openxmlformats.org/officeDocument/2006/relationships/hyperlink" Target="http://pbs.twimg.com/profile_images/1257510796382404610/rrwYjyVK_normal.jpg" TargetMode="External"/><Relationship Id="rId338" Type="http://schemas.openxmlformats.org/officeDocument/2006/relationships/hyperlink" Target="http://twitter.com/fampuero/statuses/1314713582022455297" TargetMode="External"/><Relationship Id="rId459" Type="http://schemas.openxmlformats.org/officeDocument/2006/relationships/hyperlink" Target="http://pbs.twimg.com/profile_images/1121262760397033472/fLF6Pojt_normal.jpg" TargetMode="External"/><Relationship Id="rId216" Type="http://schemas.openxmlformats.org/officeDocument/2006/relationships/hyperlink" Target="http://twitter.com/PenaAnzola/statuses/1316043571049517056" TargetMode="External"/><Relationship Id="rId337" Type="http://schemas.openxmlformats.org/officeDocument/2006/relationships/hyperlink" Target="http://pbs.twimg.com/profile_images/1227796815183044608/IldraoqS_normal.jpg" TargetMode="External"/><Relationship Id="rId458" Type="http://schemas.openxmlformats.org/officeDocument/2006/relationships/hyperlink" Target="http://twitter.com/cifuenteslulu/statuses/1314358182060453888" TargetMode="External"/><Relationship Id="rId579" Type="http://schemas.openxmlformats.org/officeDocument/2006/relationships/hyperlink" Target="http://pbs.twimg.com/profile_images/1185758052479311872/GsMYozNL_normal.jpg" TargetMode="External"/><Relationship Id="rId215" Type="http://schemas.openxmlformats.org/officeDocument/2006/relationships/hyperlink" Target="http://pbs.twimg.com/profile_images/1201504283159601153/fuypo09L_normal.jpg" TargetMode="External"/><Relationship Id="rId336" Type="http://schemas.openxmlformats.org/officeDocument/2006/relationships/hyperlink" Target="http://twitter.com/tathan81/statuses/1314713643771211776" TargetMode="External"/><Relationship Id="rId457" Type="http://schemas.openxmlformats.org/officeDocument/2006/relationships/hyperlink" Target="http://pbs.twimg.com/profile_images/1314669048609865728/6MmdkU15_normal.jpg" TargetMode="External"/><Relationship Id="rId578" Type="http://schemas.openxmlformats.org/officeDocument/2006/relationships/hyperlink" Target="http://twitter.com/aburci_/statuses/1313843746044350466" TargetMode="External"/><Relationship Id="rId214" Type="http://schemas.openxmlformats.org/officeDocument/2006/relationships/hyperlink" Target="http://twitter.com/REGALAABRAZOS/statuses/1316044552604655616" TargetMode="External"/><Relationship Id="rId335" Type="http://schemas.openxmlformats.org/officeDocument/2006/relationships/hyperlink" Target="http://pbs.twimg.com/profile_images/759809277192044544/dRKVbskI_normal.jpg" TargetMode="External"/><Relationship Id="rId456" Type="http://schemas.openxmlformats.org/officeDocument/2006/relationships/hyperlink" Target="http://twitter.com/MrCamiloR/statuses/1314370172497649665" TargetMode="External"/><Relationship Id="rId577" Type="http://schemas.openxmlformats.org/officeDocument/2006/relationships/hyperlink" Target="http://pbs.twimg.com/profile_images/442114218184437760/HuI_Gnuc_normal.jpeg" TargetMode="External"/><Relationship Id="rId219" Type="http://schemas.openxmlformats.org/officeDocument/2006/relationships/hyperlink" Target="http://pbs.twimg.com/profile_images/1289529656782225408/_5OD--47_normal.jpg" TargetMode="External"/><Relationship Id="rId218" Type="http://schemas.openxmlformats.org/officeDocument/2006/relationships/hyperlink" Target="http://twitter.com/REGALAABRAZOS/statuses/1316041202999885827" TargetMode="External"/><Relationship Id="rId339" Type="http://schemas.openxmlformats.org/officeDocument/2006/relationships/hyperlink" Target="http://pbs.twimg.com/profile_images/1225579240495681536/qimprmZu_normal.jpg" TargetMode="External"/><Relationship Id="rId330" Type="http://schemas.openxmlformats.org/officeDocument/2006/relationships/hyperlink" Target="http://twitter.com/tathan81/statuses/1314721623409389569" TargetMode="External"/><Relationship Id="rId451" Type="http://schemas.openxmlformats.org/officeDocument/2006/relationships/hyperlink" Target="http://pbs.twimg.com/profile_images/1168363456329846789/7kQUQkea_normal.jpg" TargetMode="External"/><Relationship Id="rId572" Type="http://schemas.openxmlformats.org/officeDocument/2006/relationships/hyperlink" Target="http://twitter.com/DanielMulfordSt/statuses/1313849351299530752" TargetMode="External"/><Relationship Id="rId450" Type="http://schemas.openxmlformats.org/officeDocument/2006/relationships/hyperlink" Target="http://twitter.com/lodemasesloma1/statuses/1314384580577763328" TargetMode="External"/><Relationship Id="rId571" Type="http://schemas.openxmlformats.org/officeDocument/2006/relationships/hyperlink" Target="http://pbs.twimg.com/profile_images/1269993042045472768/3uZsfKYX_normal.jpg" TargetMode="External"/><Relationship Id="rId570" Type="http://schemas.openxmlformats.org/officeDocument/2006/relationships/hyperlink" Target="http://twitter.com/jsilva1304/statuses/1313852063785332742" TargetMode="External"/><Relationship Id="rId213" Type="http://schemas.openxmlformats.org/officeDocument/2006/relationships/hyperlink" Target="http://pbs.twimg.com/profile_images/1257510796382404610/rrwYjyVK_normal.jpg" TargetMode="External"/><Relationship Id="rId334" Type="http://schemas.openxmlformats.org/officeDocument/2006/relationships/hyperlink" Target="http://twitter.com/tathan81/statuses/1314713859228401664" TargetMode="External"/><Relationship Id="rId455" Type="http://schemas.openxmlformats.org/officeDocument/2006/relationships/hyperlink" Target="http://pbs.twimg.com/profile_images/1305904591230435329/vFYp2YQD_normal.jpg" TargetMode="External"/><Relationship Id="rId576" Type="http://schemas.openxmlformats.org/officeDocument/2006/relationships/hyperlink" Target="http://twitter.com/jorgesssb/statuses/1313844234651398145" TargetMode="External"/><Relationship Id="rId212" Type="http://schemas.openxmlformats.org/officeDocument/2006/relationships/hyperlink" Target="http://twitter.com/PenaAnzola/statuses/1316044875771641858" TargetMode="External"/><Relationship Id="rId333" Type="http://schemas.openxmlformats.org/officeDocument/2006/relationships/hyperlink" Target="http://pbs.twimg.com/profile_images/759809277192044544/dRKVbskI_normal.jpg" TargetMode="External"/><Relationship Id="rId454" Type="http://schemas.openxmlformats.org/officeDocument/2006/relationships/hyperlink" Target="http://twitter.com/PaOHLinux/statuses/1314374135808757767" TargetMode="External"/><Relationship Id="rId575" Type="http://schemas.openxmlformats.org/officeDocument/2006/relationships/hyperlink" Target="http://pbs.twimg.com/profile_images/699686775678226432/69snKMTD_normal.jpg" TargetMode="External"/><Relationship Id="rId211" Type="http://schemas.openxmlformats.org/officeDocument/2006/relationships/hyperlink" Target="http://pbs.twimg.com/profile_images/1201504283159601153/fuypo09L_normal.jpg" TargetMode="External"/><Relationship Id="rId332" Type="http://schemas.openxmlformats.org/officeDocument/2006/relationships/hyperlink" Target="http://twitter.com/tathan81/statuses/1314715550308806656" TargetMode="External"/><Relationship Id="rId453" Type="http://schemas.openxmlformats.org/officeDocument/2006/relationships/hyperlink" Target="http://pbs.twimg.com/profile_images/1315600070088306695/jB84WJc__normal.jpg" TargetMode="External"/><Relationship Id="rId574" Type="http://schemas.openxmlformats.org/officeDocument/2006/relationships/hyperlink" Target="http://twitter.com/FabioCuelloC/statuses/1313846136617173001" TargetMode="External"/><Relationship Id="rId210" Type="http://schemas.openxmlformats.org/officeDocument/2006/relationships/hyperlink" Target="http://twitter.com/PenaAnzola/statuses/1316046859975172101" TargetMode="External"/><Relationship Id="rId331" Type="http://schemas.openxmlformats.org/officeDocument/2006/relationships/hyperlink" Target="http://pbs.twimg.com/profile_images/759809277192044544/dRKVbskI_normal.jpg" TargetMode="External"/><Relationship Id="rId452" Type="http://schemas.openxmlformats.org/officeDocument/2006/relationships/hyperlink" Target="http://twitter.com/LuisKSegrera21/statuses/1314382162662170624" TargetMode="External"/><Relationship Id="rId573" Type="http://schemas.openxmlformats.org/officeDocument/2006/relationships/hyperlink" Target="http://pbs.twimg.com/profile_images/1274190524816203776/I1jnGH5O_normal.jpg" TargetMode="External"/><Relationship Id="rId370" Type="http://schemas.openxmlformats.org/officeDocument/2006/relationships/hyperlink" Target="http://twitter.com/fampuero/statuses/1314688184983281665" TargetMode="External"/><Relationship Id="rId491" Type="http://schemas.openxmlformats.org/officeDocument/2006/relationships/hyperlink" Target="http://pbs.twimg.com/profile_images/1230126166243266561/a6HqC9Wb_normal.jpg" TargetMode="External"/><Relationship Id="rId490" Type="http://schemas.openxmlformats.org/officeDocument/2006/relationships/hyperlink" Target="http://twitter.com/nathalyeherrera/statuses/1314244344510115840" TargetMode="External"/><Relationship Id="rId129" Type="http://schemas.openxmlformats.org/officeDocument/2006/relationships/hyperlink" Target="http://pbs.twimg.com/profile_images/830618269623148544/poE5e0W4_normal.jpg" TargetMode="External"/><Relationship Id="rId128" Type="http://schemas.openxmlformats.org/officeDocument/2006/relationships/hyperlink" Target="http://twitter.com/jandrestorresm2/statuses/1316433576930562048" TargetMode="External"/><Relationship Id="rId249" Type="http://schemas.openxmlformats.org/officeDocument/2006/relationships/hyperlink" Target="http://pbs.twimg.com/profile_images/1219305977964638209/hQRbsm6l_normal.jpg" TargetMode="External"/><Relationship Id="rId127" Type="http://schemas.openxmlformats.org/officeDocument/2006/relationships/hyperlink" Target="http://pbs.twimg.com/profile_images/1163012142611738625/0OWlSShy_normal.jpg" TargetMode="External"/><Relationship Id="rId248" Type="http://schemas.openxmlformats.org/officeDocument/2006/relationships/hyperlink" Target="http://twitter.com/maia_8a/statuses/1316012943373287432" TargetMode="External"/><Relationship Id="rId369" Type="http://schemas.openxmlformats.org/officeDocument/2006/relationships/hyperlink" Target="http://pbs.twimg.com/profile_images/1227796815183044608/IldraoqS_normal.jpg" TargetMode="External"/><Relationship Id="rId126" Type="http://schemas.openxmlformats.org/officeDocument/2006/relationships/hyperlink" Target="http://twitter.com/eldiegodon/statuses/1316442227523149825" TargetMode="External"/><Relationship Id="rId247" Type="http://schemas.openxmlformats.org/officeDocument/2006/relationships/hyperlink" Target="http://pbs.twimg.com/profile_images/490925170488791040/ZKH3S5h8_normal.jpeg" TargetMode="External"/><Relationship Id="rId368" Type="http://schemas.openxmlformats.org/officeDocument/2006/relationships/hyperlink" Target="http://twitter.com/Marysal22/statuses/1314691502799495169" TargetMode="External"/><Relationship Id="rId489" Type="http://schemas.openxmlformats.org/officeDocument/2006/relationships/hyperlink" Target="http://pbs.twimg.com/profile_images/1313663422215708672/Rkmz8cno_normal.jpg" TargetMode="External"/><Relationship Id="rId121" Type="http://schemas.openxmlformats.org/officeDocument/2006/relationships/hyperlink" Target="http://pbs.twimg.com/profile_images/556642201569361921/A9eVYcFS_normal.jpeg" TargetMode="External"/><Relationship Id="rId242" Type="http://schemas.openxmlformats.org/officeDocument/2006/relationships/hyperlink" Target="http://twitter.com/REGALAABRAZOS/statuses/1316018709299781634" TargetMode="External"/><Relationship Id="rId363" Type="http://schemas.openxmlformats.org/officeDocument/2006/relationships/hyperlink" Target="http://abs.twimg.com/sticky/default_profile_images/default_profile_normal.png" TargetMode="External"/><Relationship Id="rId484" Type="http://schemas.openxmlformats.org/officeDocument/2006/relationships/hyperlink" Target="http://twitter.com/lamaryvasquez/statuses/1314275852499251204" TargetMode="External"/><Relationship Id="rId120" Type="http://schemas.openxmlformats.org/officeDocument/2006/relationships/hyperlink" Target="http://twitter.com/wjcortes/statuses/1316451119703490560" TargetMode="External"/><Relationship Id="rId241" Type="http://schemas.openxmlformats.org/officeDocument/2006/relationships/hyperlink" Target="http://pbs.twimg.com/profile_images/1257510796382404610/rrwYjyVK_normal.jpg" TargetMode="External"/><Relationship Id="rId362" Type="http://schemas.openxmlformats.org/officeDocument/2006/relationships/hyperlink" Target="http://twitter.com/tathan81/statuses/1314700184719364101" TargetMode="External"/><Relationship Id="rId483" Type="http://schemas.openxmlformats.org/officeDocument/2006/relationships/hyperlink" Target="http://pbs.twimg.com/profile_images/1311891316624760833/dy3M-4V8_normal.jpg" TargetMode="External"/><Relationship Id="rId240" Type="http://schemas.openxmlformats.org/officeDocument/2006/relationships/hyperlink" Target="http://twitter.com/REGALAABRAZOS/statuses/1316019403872325640" TargetMode="External"/><Relationship Id="rId361" Type="http://schemas.openxmlformats.org/officeDocument/2006/relationships/hyperlink" Target="http://pbs.twimg.com/profile_images/759809277192044544/dRKVbskI_normal.jpg" TargetMode="External"/><Relationship Id="rId482" Type="http://schemas.openxmlformats.org/officeDocument/2006/relationships/hyperlink" Target="http://twitter.com/Usernameavove/statuses/1314294672819445767" TargetMode="External"/><Relationship Id="rId360" Type="http://schemas.openxmlformats.org/officeDocument/2006/relationships/hyperlink" Target="http://twitter.com/tathan81/statuses/1314700491717308422" TargetMode="External"/><Relationship Id="rId481" Type="http://schemas.openxmlformats.org/officeDocument/2006/relationships/hyperlink" Target="http://pbs.twimg.com/profile_images/1301220667573051392/umT6G4K1_normal.jpg" TargetMode="External"/><Relationship Id="rId125" Type="http://schemas.openxmlformats.org/officeDocument/2006/relationships/hyperlink" Target="http://pbs.twimg.com/profile_images/556642201569361921/A9eVYcFS_normal.jpeg" TargetMode="External"/><Relationship Id="rId246" Type="http://schemas.openxmlformats.org/officeDocument/2006/relationships/hyperlink" Target="http://twitter.com/maia_8a/statuses/1316014136908632067" TargetMode="External"/><Relationship Id="rId367" Type="http://schemas.openxmlformats.org/officeDocument/2006/relationships/hyperlink" Target="http://pbs.twimg.com/profile_images/378800000726074726/c5a5e73835ead14d6198a5be46ff756a_normal.jpeg" TargetMode="External"/><Relationship Id="rId488" Type="http://schemas.openxmlformats.org/officeDocument/2006/relationships/hyperlink" Target="http://twitter.com/DidacioVelsque2/statuses/1314270614027370497" TargetMode="External"/><Relationship Id="rId124" Type="http://schemas.openxmlformats.org/officeDocument/2006/relationships/hyperlink" Target="http://twitter.com/Marysal22/statuses/1316449724543782915" TargetMode="External"/><Relationship Id="rId245" Type="http://schemas.openxmlformats.org/officeDocument/2006/relationships/hyperlink" Target="http://pbs.twimg.com/profile_images/490925170488791040/ZKH3S5h8_normal.jpeg" TargetMode="External"/><Relationship Id="rId366" Type="http://schemas.openxmlformats.org/officeDocument/2006/relationships/hyperlink" Target="http://twitter.com/tathan81/statuses/1314699978275782656" TargetMode="External"/><Relationship Id="rId487" Type="http://schemas.openxmlformats.org/officeDocument/2006/relationships/hyperlink" Target="http://abs.twimg.com/sticky/default_profile_images/default_profile_normal.png" TargetMode="External"/><Relationship Id="rId123" Type="http://schemas.openxmlformats.org/officeDocument/2006/relationships/hyperlink" Target="http://pbs.twimg.com/profile_images/378800000726074726/c5a5e73835ead14d6198a5be46ff756a_normal.jpeg" TargetMode="External"/><Relationship Id="rId244" Type="http://schemas.openxmlformats.org/officeDocument/2006/relationships/hyperlink" Target="http://twitter.com/REGALAABRAZOS/statuses/1316016020113420292" TargetMode="External"/><Relationship Id="rId365" Type="http://schemas.openxmlformats.org/officeDocument/2006/relationships/hyperlink" Target="http://pbs.twimg.com/profile_images/759809277192044544/dRKVbskI_normal.jpg" TargetMode="External"/><Relationship Id="rId486" Type="http://schemas.openxmlformats.org/officeDocument/2006/relationships/hyperlink" Target="http://twitter.com/DidacioVelsque2/statuses/1314271630206603267" TargetMode="External"/><Relationship Id="rId122" Type="http://schemas.openxmlformats.org/officeDocument/2006/relationships/hyperlink" Target="http://twitter.com/eldiegodon/statuses/1316450512368271363" TargetMode="External"/><Relationship Id="rId243" Type="http://schemas.openxmlformats.org/officeDocument/2006/relationships/hyperlink" Target="http://pbs.twimg.com/profile_images/1257510796382404610/rrwYjyVK_normal.jpg" TargetMode="External"/><Relationship Id="rId364" Type="http://schemas.openxmlformats.org/officeDocument/2006/relationships/hyperlink" Target="http://twitter.com/Ticamardiaz/statuses/1314700149784969216" TargetMode="External"/><Relationship Id="rId485" Type="http://schemas.openxmlformats.org/officeDocument/2006/relationships/hyperlink" Target="http://abs.twimg.com/sticky/default_profile_images/default_profile_normal.png" TargetMode="External"/><Relationship Id="rId95" Type="http://schemas.openxmlformats.org/officeDocument/2006/relationships/hyperlink" Target="http://pbs.twimg.com/profile_images/1839711672/Mompiche_normal.JPG" TargetMode="External"/><Relationship Id="rId94" Type="http://schemas.openxmlformats.org/officeDocument/2006/relationships/hyperlink" Target="http://twitter.com/RDS1969/statuses/1316518078906273800" TargetMode="External"/><Relationship Id="rId97" Type="http://schemas.openxmlformats.org/officeDocument/2006/relationships/hyperlink" Target="http://pbs.twimg.com/profile_images/1839711672/Mompiche_normal.JPG" TargetMode="External"/><Relationship Id="rId96" Type="http://schemas.openxmlformats.org/officeDocument/2006/relationships/hyperlink" Target="http://twitter.com/RDS1969/statuses/1316517964796039169" TargetMode="External"/><Relationship Id="rId99" Type="http://schemas.openxmlformats.org/officeDocument/2006/relationships/hyperlink" Target="http://pbs.twimg.com/profile_images/1185995101157449729/EnPdIqtD_normal.jpg" TargetMode="External"/><Relationship Id="rId480" Type="http://schemas.openxmlformats.org/officeDocument/2006/relationships/hyperlink" Target="http://twitter.com/Pepeoboca/statuses/1314305408316641280" TargetMode="External"/><Relationship Id="rId98" Type="http://schemas.openxmlformats.org/officeDocument/2006/relationships/hyperlink" Target="http://twitter.com/RDS1969/statuses/1316517795358793730" TargetMode="External"/><Relationship Id="rId91" Type="http://schemas.openxmlformats.org/officeDocument/2006/relationships/hyperlink" Target="http://pbs.twimg.com/profile_images/1839711672/Mompiche_normal.JPG" TargetMode="External"/><Relationship Id="rId90" Type="http://schemas.openxmlformats.org/officeDocument/2006/relationships/hyperlink" Target="http://twitter.com/RDS1969/statuses/1316518683645300738" TargetMode="External"/><Relationship Id="rId93" Type="http://schemas.openxmlformats.org/officeDocument/2006/relationships/hyperlink" Target="http://pbs.twimg.com/profile_images/1839711672/Mompiche_normal.JPG" TargetMode="External"/><Relationship Id="rId92" Type="http://schemas.openxmlformats.org/officeDocument/2006/relationships/hyperlink" Target="http://twitter.com/RDS1969/statuses/1316518353574428673" TargetMode="External"/><Relationship Id="rId118" Type="http://schemas.openxmlformats.org/officeDocument/2006/relationships/hyperlink" Target="http://twitter.com/Marysal22/statuses/1316452408109694981" TargetMode="External"/><Relationship Id="rId239" Type="http://schemas.openxmlformats.org/officeDocument/2006/relationships/hyperlink" Target="http://pbs.twimg.com/profile_images/1257510796382404610/rrwYjyVK_normal.jpg" TargetMode="External"/><Relationship Id="rId117" Type="http://schemas.openxmlformats.org/officeDocument/2006/relationships/hyperlink" Target="http://pbs.twimg.com/profile_images/378800000726074726/c5a5e73835ead14d6198a5be46ff756a_normal.jpeg" TargetMode="External"/><Relationship Id="rId238" Type="http://schemas.openxmlformats.org/officeDocument/2006/relationships/hyperlink" Target="http://twitter.com/sebastiantobon/statuses/1316021777781288960" TargetMode="External"/><Relationship Id="rId359" Type="http://schemas.openxmlformats.org/officeDocument/2006/relationships/hyperlink" Target="http://pbs.twimg.com/profile_images/759809277192044544/dRKVbskI_normal.jpg" TargetMode="External"/><Relationship Id="rId116" Type="http://schemas.openxmlformats.org/officeDocument/2006/relationships/hyperlink" Target="http://twitter.com/albertosalgadoc/statuses/1316455233128722434" TargetMode="External"/><Relationship Id="rId237" Type="http://schemas.openxmlformats.org/officeDocument/2006/relationships/hyperlink" Target="http://pbs.twimg.com/profile_images/3758987810/1c7011e47b269c9d1899104fdafa03c3_normal.jpeg" TargetMode="External"/><Relationship Id="rId358" Type="http://schemas.openxmlformats.org/officeDocument/2006/relationships/hyperlink" Target="http://twitter.com/tathan81/statuses/1314700989077893120" TargetMode="External"/><Relationship Id="rId479" Type="http://schemas.openxmlformats.org/officeDocument/2006/relationships/hyperlink" Target="http://pbs.twimg.com/profile_images/848353857184964608/yIyxVWrj_normal.jpg" TargetMode="External"/><Relationship Id="rId115" Type="http://schemas.openxmlformats.org/officeDocument/2006/relationships/hyperlink" Target="http://pbs.twimg.com/profile_images/1227647401126748167/JRtVH37g_normal.jpg" TargetMode="External"/><Relationship Id="rId236" Type="http://schemas.openxmlformats.org/officeDocument/2006/relationships/hyperlink" Target="http://twitter.com/REGALAABRAZOS/statuses/1316022320184532994" TargetMode="External"/><Relationship Id="rId357" Type="http://schemas.openxmlformats.org/officeDocument/2006/relationships/hyperlink" Target="http://pbs.twimg.com/profile_images/759809277192044544/dRKVbskI_normal.jpg" TargetMode="External"/><Relationship Id="rId478" Type="http://schemas.openxmlformats.org/officeDocument/2006/relationships/hyperlink" Target="http://twitter.com/Pepeoboca/statuses/1314307519980937227" TargetMode="External"/><Relationship Id="rId119" Type="http://schemas.openxmlformats.org/officeDocument/2006/relationships/hyperlink" Target="http://pbs.twimg.com/profile_images/1071795722046111746/e4DCwdKp_normal.jpg" TargetMode="External"/><Relationship Id="rId110" Type="http://schemas.openxmlformats.org/officeDocument/2006/relationships/hyperlink" Target="http://twitter.com/grupovip1/statuses/1316467901558394880" TargetMode="External"/><Relationship Id="rId231" Type="http://schemas.openxmlformats.org/officeDocument/2006/relationships/hyperlink" Target="http://pbs.twimg.com/profile_images/3758987810/1c7011e47b269c9d1899104fdafa03c3_normal.jpeg" TargetMode="External"/><Relationship Id="rId352" Type="http://schemas.openxmlformats.org/officeDocument/2006/relationships/hyperlink" Target="http://twitter.com/tathan81/statuses/1314706328431067137" TargetMode="External"/><Relationship Id="rId473" Type="http://schemas.openxmlformats.org/officeDocument/2006/relationships/hyperlink" Target="http://abs.twimg.com/sticky/default_profile_images/default_profile_normal.png" TargetMode="External"/><Relationship Id="rId230" Type="http://schemas.openxmlformats.org/officeDocument/2006/relationships/hyperlink" Target="http://twitter.com/14612739/statuses/1316028962838110209" TargetMode="External"/><Relationship Id="rId351" Type="http://schemas.openxmlformats.org/officeDocument/2006/relationships/hyperlink" Target="http://pbs.twimg.com/profile_images/759809277192044544/dRKVbskI_normal.jpg" TargetMode="External"/><Relationship Id="rId472" Type="http://schemas.openxmlformats.org/officeDocument/2006/relationships/hyperlink" Target="http://twitter.com/JhonFredyTrejo1/statuses/1314315543508324353" TargetMode="External"/><Relationship Id="rId350" Type="http://schemas.openxmlformats.org/officeDocument/2006/relationships/hyperlink" Target="http://twitter.com/augusto82152729/statuses/1314706545108803584" TargetMode="External"/><Relationship Id="rId471" Type="http://schemas.openxmlformats.org/officeDocument/2006/relationships/hyperlink" Target="http://abs.twimg.com/sticky/default_profile_images/default_profile_normal.png" TargetMode="External"/><Relationship Id="rId470" Type="http://schemas.openxmlformats.org/officeDocument/2006/relationships/hyperlink" Target="http://twitter.com/fmauricioma/statuses/1314316528574173184" TargetMode="External"/><Relationship Id="rId114" Type="http://schemas.openxmlformats.org/officeDocument/2006/relationships/hyperlink" Target="http://twitter.com/LORITAJIMENEZ/statuses/1316464203234934784" TargetMode="External"/><Relationship Id="rId235" Type="http://schemas.openxmlformats.org/officeDocument/2006/relationships/hyperlink" Target="http://pbs.twimg.com/profile_images/1257510796382404610/rrwYjyVK_normal.jpg" TargetMode="External"/><Relationship Id="rId356" Type="http://schemas.openxmlformats.org/officeDocument/2006/relationships/hyperlink" Target="http://twitter.com/miricot/statuses/1314704947192254464" TargetMode="External"/><Relationship Id="rId477" Type="http://schemas.openxmlformats.org/officeDocument/2006/relationships/hyperlink" Target="http://pbs.twimg.com/profile_images/848353857184964608/yIyxVWrj_normal.jpg" TargetMode="External"/><Relationship Id="rId113" Type="http://schemas.openxmlformats.org/officeDocument/2006/relationships/hyperlink" Target="http://pbs.twimg.com/profile_images/378800000713135617/115bd72168c9146c6aa510114db0edcf_normal.jpeg" TargetMode="External"/><Relationship Id="rId234" Type="http://schemas.openxmlformats.org/officeDocument/2006/relationships/hyperlink" Target="http://twitter.com/REGALAABRAZOS/statuses/1316022366472871936" TargetMode="External"/><Relationship Id="rId355" Type="http://schemas.openxmlformats.org/officeDocument/2006/relationships/hyperlink" Target="http://pbs.twimg.com/profile_images/1084956323685548032/ROXL-1kK_normal.jpg" TargetMode="External"/><Relationship Id="rId476" Type="http://schemas.openxmlformats.org/officeDocument/2006/relationships/hyperlink" Target="http://twitter.com/fmauricioma/statuses/1314311431102304256" TargetMode="External"/><Relationship Id="rId112" Type="http://schemas.openxmlformats.org/officeDocument/2006/relationships/hyperlink" Target="http://twitter.com/L3x4c45/statuses/1316465891924639747" TargetMode="External"/><Relationship Id="rId233" Type="http://schemas.openxmlformats.org/officeDocument/2006/relationships/hyperlink" Target="http://pbs.twimg.com/profile_images/1257510796382404610/rrwYjyVK_normal.jpg" TargetMode="External"/><Relationship Id="rId354" Type="http://schemas.openxmlformats.org/officeDocument/2006/relationships/hyperlink" Target="http://twitter.com/augusto82152729/statuses/1314706050860421121" TargetMode="External"/><Relationship Id="rId475" Type="http://schemas.openxmlformats.org/officeDocument/2006/relationships/hyperlink" Target="http://pbs.twimg.com/profile_images/1186812650124206080/TBRJPUgn_normal.jpg" TargetMode="External"/><Relationship Id="rId111" Type="http://schemas.openxmlformats.org/officeDocument/2006/relationships/hyperlink" Target="http://pbs.twimg.com/profile_images/1205653426731966470/d59pXfr3_normal.jpg" TargetMode="External"/><Relationship Id="rId232" Type="http://schemas.openxmlformats.org/officeDocument/2006/relationships/hyperlink" Target="http://twitter.com/sebastiantobon/statuses/1316026090771509256" TargetMode="External"/><Relationship Id="rId353" Type="http://schemas.openxmlformats.org/officeDocument/2006/relationships/hyperlink" Target="http://abs.twimg.com/sticky/default_profile_images/default_profile_normal.png" TargetMode="External"/><Relationship Id="rId474" Type="http://schemas.openxmlformats.org/officeDocument/2006/relationships/hyperlink" Target="http://twitter.com/DavidPa28935879/statuses/1314313899924049920" TargetMode="External"/><Relationship Id="rId305" Type="http://schemas.openxmlformats.org/officeDocument/2006/relationships/hyperlink" Target="http://pbs.twimg.com/profile_images/376169143/DSC00173_normal.JPG" TargetMode="External"/><Relationship Id="rId426" Type="http://schemas.openxmlformats.org/officeDocument/2006/relationships/hyperlink" Target="http://twitter.com/jorgevin/statuses/1314599324505067520" TargetMode="External"/><Relationship Id="rId547" Type="http://schemas.openxmlformats.org/officeDocument/2006/relationships/hyperlink" Target="http://abs.twimg.com/sticky/default_profile_images/default_profile_normal.png" TargetMode="External"/><Relationship Id="rId304" Type="http://schemas.openxmlformats.org/officeDocument/2006/relationships/hyperlink" Target="http://twitter.com/manuelcadc/statuses/1314970400351309826" TargetMode="External"/><Relationship Id="rId425" Type="http://schemas.openxmlformats.org/officeDocument/2006/relationships/hyperlink" Target="http://pbs.twimg.com/profile_images/456870960218394624/zWskFzIC_normal.jpeg" TargetMode="External"/><Relationship Id="rId546" Type="http://schemas.openxmlformats.org/officeDocument/2006/relationships/hyperlink" Target="http://twitter.com/ruthy9403/statuses/1313932032158949377" TargetMode="External"/><Relationship Id="rId303" Type="http://schemas.openxmlformats.org/officeDocument/2006/relationships/hyperlink" Target="http://pbs.twimg.com/profile_images/1185995101157449729/EnPdIqtD_normal.jpg" TargetMode="External"/><Relationship Id="rId424" Type="http://schemas.openxmlformats.org/officeDocument/2006/relationships/hyperlink" Target="http://twitter.com/diegooyola/statuses/1314607029911248896" TargetMode="External"/><Relationship Id="rId545" Type="http://schemas.openxmlformats.org/officeDocument/2006/relationships/hyperlink" Target="http://pbs.twimg.com/profile_images/733531855153074176/Zwm5mfx1_normal.jpg" TargetMode="External"/><Relationship Id="rId302" Type="http://schemas.openxmlformats.org/officeDocument/2006/relationships/hyperlink" Target="http://twitter.com/ruthy9403/statuses/1314973706788241409" TargetMode="External"/><Relationship Id="rId423" Type="http://schemas.openxmlformats.org/officeDocument/2006/relationships/hyperlink" Target="http://pbs.twimg.com/profile_images/1247861081491505153/N8Ya7k0V_normal.jpg" TargetMode="External"/><Relationship Id="rId544" Type="http://schemas.openxmlformats.org/officeDocument/2006/relationships/hyperlink" Target="http://twitter.com/MustafaYadira/statuses/1313946314313469958" TargetMode="External"/><Relationship Id="rId309" Type="http://schemas.openxmlformats.org/officeDocument/2006/relationships/hyperlink" Target="http://pbs.twimg.com/profile_images/1315838886770343942/D2dWiG6c_normal.jpg" TargetMode="External"/><Relationship Id="rId308" Type="http://schemas.openxmlformats.org/officeDocument/2006/relationships/hyperlink" Target="http://twitter.com/luisgarciarestr/statuses/1314958673404403712" TargetMode="External"/><Relationship Id="rId429" Type="http://schemas.openxmlformats.org/officeDocument/2006/relationships/hyperlink" Target="http://pbs.twimg.com/profile_images/1227796815183044608/IldraoqS_normal.jpg" TargetMode="External"/><Relationship Id="rId307" Type="http://schemas.openxmlformats.org/officeDocument/2006/relationships/hyperlink" Target="http://abs.twimg.com/sticky/default_profile_images/default_profile_normal.png" TargetMode="External"/><Relationship Id="rId428" Type="http://schemas.openxmlformats.org/officeDocument/2006/relationships/hyperlink" Target="http://twitter.com/juanm558/statuses/1314591683783405580" TargetMode="External"/><Relationship Id="rId549" Type="http://schemas.openxmlformats.org/officeDocument/2006/relationships/hyperlink" Target="http://pbs.twimg.com/profile_images/1180888063670665217/wX0e51WN_normal.jpg" TargetMode="External"/><Relationship Id="rId306" Type="http://schemas.openxmlformats.org/officeDocument/2006/relationships/hyperlink" Target="http://twitter.com/Vichente_Cruz/statuses/1314966650312175617" TargetMode="External"/><Relationship Id="rId427" Type="http://schemas.openxmlformats.org/officeDocument/2006/relationships/hyperlink" Target="http://pbs.twimg.com/profile_images/866268460418035712/qtfjylqz_normal.jpg" TargetMode="External"/><Relationship Id="rId548" Type="http://schemas.openxmlformats.org/officeDocument/2006/relationships/hyperlink" Target="http://twitter.com/DidacioVelsque2/statuses/1313929429010219010" TargetMode="External"/><Relationship Id="rId301" Type="http://schemas.openxmlformats.org/officeDocument/2006/relationships/hyperlink" Target="http://pbs.twimg.com/profile_images/733531855153074176/Zwm5mfx1_normal.jpg" TargetMode="External"/><Relationship Id="rId422" Type="http://schemas.openxmlformats.org/officeDocument/2006/relationships/hyperlink" Target="http://twitter.com/gruberteduar/statuses/1314612803018334208" TargetMode="External"/><Relationship Id="rId543" Type="http://schemas.openxmlformats.org/officeDocument/2006/relationships/hyperlink" Target="http://pbs.twimg.com/profile_images/1235013720184631298/jK7HwIwJ_normal.jpg" TargetMode="External"/><Relationship Id="rId300" Type="http://schemas.openxmlformats.org/officeDocument/2006/relationships/hyperlink" Target="http://twitter.com/ALEXANDERMILI/statuses/1314981038968496128" TargetMode="External"/><Relationship Id="rId421" Type="http://schemas.openxmlformats.org/officeDocument/2006/relationships/hyperlink" Target="http://pbs.twimg.com/profile_images/1347602830/risas_normal.jpg" TargetMode="External"/><Relationship Id="rId542" Type="http://schemas.openxmlformats.org/officeDocument/2006/relationships/hyperlink" Target="http://twitter.com/DavCaDa/statuses/1313948855549952000" TargetMode="External"/><Relationship Id="rId420" Type="http://schemas.openxmlformats.org/officeDocument/2006/relationships/hyperlink" Target="http://twitter.com/diegooyola/statuses/1314614688454500361" TargetMode="External"/><Relationship Id="rId541" Type="http://schemas.openxmlformats.org/officeDocument/2006/relationships/hyperlink" Target="http://pbs.twimg.com/profile_images/1175702276142288901/yPM7bVy3_normal.jpg" TargetMode="External"/><Relationship Id="rId540" Type="http://schemas.openxmlformats.org/officeDocument/2006/relationships/hyperlink" Target="http://twitter.com/aburci_/statuses/1313953641548656640" TargetMode="External"/><Relationship Id="rId415" Type="http://schemas.openxmlformats.org/officeDocument/2006/relationships/hyperlink" Target="http://pbs.twimg.com/profile_images/1080597861019107330/0PlhfhzZ_normal.jpg" TargetMode="External"/><Relationship Id="rId536" Type="http://schemas.openxmlformats.org/officeDocument/2006/relationships/hyperlink" Target="http://twitter.com/franzdalikafka/statuses/1313968291849867265" TargetMode="External"/><Relationship Id="rId414" Type="http://schemas.openxmlformats.org/officeDocument/2006/relationships/hyperlink" Target="http://twitter.com/augusto82152729/statuses/1314619307494649858" TargetMode="External"/><Relationship Id="rId535" Type="http://schemas.openxmlformats.org/officeDocument/2006/relationships/hyperlink" Target="http://pbs.twimg.com/profile_images/537262921072795648/i0KaCtPf_normal.jpeg" TargetMode="External"/><Relationship Id="rId413" Type="http://schemas.openxmlformats.org/officeDocument/2006/relationships/hyperlink" Target="http://abs.twimg.com/sticky/default_profile_images/default_profile_normal.png" TargetMode="External"/><Relationship Id="rId534" Type="http://schemas.openxmlformats.org/officeDocument/2006/relationships/hyperlink" Target="http://twitter.com/franzdalikafka/statuses/1313973293393870848" TargetMode="External"/><Relationship Id="rId412" Type="http://schemas.openxmlformats.org/officeDocument/2006/relationships/hyperlink" Target="http://twitter.com/augusto82152729/statuses/1314619415879716864" TargetMode="External"/><Relationship Id="rId533" Type="http://schemas.openxmlformats.org/officeDocument/2006/relationships/hyperlink" Target="http://pbs.twimg.com/profile_images/537262921072795648/i0KaCtPf_normal.jpeg" TargetMode="External"/><Relationship Id="rId419" Type="http://schemas.openxmlformats.org/officeDocument/2006/relationships/hyperlink" Target="http://pbs.twimg.com/profile_images/1247861081491505153/N8Ya7k0V_normal.jpg" TargetMode="External"/><Relationship Id="rId418" Type="http://schemas.openxmlformats.org/officeDocument/2006/relationships/hyperlink" Target="http://twitter.com/diegooyola/statuses/1314614823557177346" TargetMode="External"/><Relationship Id="rId539" Type="http://schemas.openxmlformats.org/officeDocument/2006/relationships/hyperlink" Target="http://pbs.twimg.com/profile_images/442114218184437760/HuI_Gnuc_normal.jpeg" TargetMode="External"/><Relationship Id="rId417" Type="http://schemas.openxmlformats.org/officeDocument/2006/relationships/hyperlink" Target="http://pbs.twimg.com/profile_images/1247861081491505153/N8Ya7k0V_normal.jpg" TargetMode="External"/><Relationship Id="rId538" Type="http://schemas.openxmlformats.org/officeDocument/2006/relationships/hyperlink" Target="http://twitter.com/PEDROCRUZRODRI8/statuses/1313964710786748416" TargetMode="External"/><Relationship Id="rId416" Type="http://schemas.openxmlformats.org/officeDocument/2006/relationships/hyperlink" Target="http://twitter.com/Alvaro12263221/statuses/1314618721550336000" TargetMode="External"/><Relationship Id="rId537" Type="http://schemas.openxmlformats.org/officeDocument/2006/relationships/hyperlink" Target="http://abs.twimg.com/sticky/default_profile_images/default_profile_normal.png" TargetMode="External"/><Relationship Id="rId411" Type="http://schemas.openxmlformats.org/officeDocument/2006/relationships/hyperlink" Target="http://abs.twimg.com/sticky/default_profile_images/default_profile_normal.png" TargetMode="External"/><Relationship Id="rId532" Type="http://schemas.openxmlformats.org/officeDocument/2006/relationships/hyperlink" Target="http://twitter.com/franzdalikafka/statuses/1313973322636460032" TargetMode="External"/><Relationship Id="rId410" Type="http://schemas.openxmlformats.org/officeDocument/2006/relationships/hyperlink" Target="http://twitter.com/diegooyola/statuses/1314622962075566084" TargetMode="External"/><Relationship Id="rId531" Type="http://schemas.openxmlformats.org/officeDocument/2006/relationships/hyperlink" Target="http://pbs.twimg.com/profile_images/537262921072795648/i0KaCtPf_normal.jpeg" TargetMode="External"/><Relationship Id="rId530" Type="http://schemas.openxmlformats.org/officeDocument/2006/relationships/hyperlink" Target="http://twitter.com/monita_rb/statuses/1313973740435312645" TargetMode="External"/><Relationship Id="rId206" Type="http://schemas.openxmlformats.org/officeDocument/2006/relationships/hyperlink" Target="http://twitter.com/PenaAnzola/statuses/1316058432340996097" TargetMode="External"/><Relationship Id="rId327" Type="http://schemas.openxmlformats.org/officeDocument/2006/relationships/hyperlink" Target="http://pbs.twimg.com/profile_images/1225579240495681536/qimprmZu_normal.jpg" TargetMode="External"/><Relationship Id="rId448" Type="http://schemas.openxmlformats.org/officeDocument/2006/relationships/hyperlink" Target="http://twitter.com/PaOHLinux/statuses/1314386814271131648" TargetMode="External"/><Relationship Id="rId569" Type="http://schemas.openxmlformats.org/officeDocument/2006/relationships/hyperlink" Target="http://pbs.twimg.com/profile_images/1020375024203649024/yYZNO9gL_normal.jpg" TargetMode="External"/><Relationship Id="rId205" Type="http://schemas.openxmlformats.org/officeDocument/2006/relationships/hyperlink" Target="http://pbs.twimg.com/profile_images/1201504283159601153/fuypo09L_normal.jpg" TargetMode="External"/><Relationship Id="rId326" Type="http://schemas.openxmlformats.org/officeDocument/2006/relationships/hyperlink" Target="http://twitter.com/MacKlauss7/statuses/1314736579391479808" TargetMode="External"/><Relationship Id="rId447" Type="http://schemas.openxmlformats.org/officeDocument/2006/relationships/hyperlink" Target="http://pbs.twimg.com/profile_images/1315600070088306695/jB84WJc__normal.jpg" TargetMode="External"/><Relationship Id="rId568" Type="http://schemas.openxmlformats.org/officeDocument/2006/relationships/hyperlink" Target="http://twitter.com/FabioCuelloC/statuses/1313854229472313344" TargetMode="External"/><Relationship Id="rId204" Type="http://schemas.openxmlformats.org/officeDocument/2006/relationships/hyperlink" Target="http://twitter.com/Belisa_Crep/statuses/1316064019569160193" TargetMode="External"/><Relationship Id="rId325" Type="http://schemas.openxmlformats.org/officeDocument/2006/relationships/hyperlink" Target="http://pbs.twimg.com/profile_images/1225579240495681536/qimprmZu_normal.jpg" TargetMode="External"/><Relationship Id="rId446" Type="http://schemas.openxmlformats.org/officeDocument/2006/relationships/hyperlink" Target="http://twitter.com/daosorioa/statuses/1314396964939878401" TargetMode="External"/><Relationship Id="rId567" Type="http://schemas.openxmlformats.org/officeDocument/2006/relationships/hyperlink" Target="http://pbs.twimg.com/profile_images/1274190524816203776/I1jnGH5O_normal.jpg" TargetMode="External"/><Relationship Id="rId203" Type="http://schemas.openxmlformats.org/officeDocument/2006/relationships/hyperlink" Target="http://pbs.twimg.com/profile_images/1314575834934632450/ddvROtZF_normal.jpg" TargetMode="External"/><Relationship Id="rId324" Type="http://schemas.openxmlformats.org/officeDocument/2006/relationships/hyperlink" Target="http://twitter.com/fampuero/statuses/1314741076616511488" TargetMode="External"/><Relationship Id="rId445" Type="http://schemas.openxmlformats.org/officeDocument/2006/relationships/hyperlink" Target="http://pbs.twimg.com/profile_images/940672352022605824/mBHvqqqY_normal.jpg" TargetMode="External"/><Relationship Id="rId566" Type="http://schemas.openxmlformats.org/officeDocument/2006/relationships/hyperlink" Target="http://twitter.com/AngelaPedreros/statuses/1313858056132849664" TargetMode="External"/><Relationship Id="rId209" Type="http://schemas.openxmlformats.org/officeDocument/2006/relationships/hyperlink" Target="http://pbs.twimg.com/profile_images/1201504283159601153/fuypo09L_normal.jpg" TargetMode="External"/><Relationship Id="rId208" Type="http://schemas.openxmlformats.org/officeDocument/2006/relationships/hyperlink" Target="http://twitter.com/anmaryp29/statuses/1316057194870308866" TargetMode="External"/><Relationship Id="rId329" Type="http://schemas.openxmlformats.org/officeDocument/2006/relationships/hyperlink" Target="http://pbs.twimg.com/profile_images/759809277192044544/dRKVbskI_normal.jpg" TargetMode="External"/><Relationship Id="rId207" Type="http://schemas.openxmlformats.org/officeDocument/2006/relationships/hyperlink" Target="http://pbs.twimg.com/profile_images/1226258645224230923/U5lG66km_normal.jpg" TargetMode="External"/><Relationship Id="rId328" Type="http://schemas.openxmlformats.org/officeDocument/2006/relationships/hyperlink" Target="http://twitter.com/MacKlauss7/statuses/1314728610876526592" TargetMode="External"/><Relationship Id="rId449" Type="http://schemas.openxmlformats.org/officeDocument/2006/relationships/hyperlink" Target="http://pbs.twimg.com/profile_images/1202104329936740354/ow69RY89_normal.jpg" TargetMode="External"/><Relationship Id="rId440" Type="http://schemas.openxmlformats.org/officeDocument/2006/relationships/hyperlink" Target="http://twitter.com/juanm558/statuses/1314549386270183424" TargetMode="External"/><Relationship Id="rId561" Type="http://schemas.openxmlformats.org/officeDocument/2006/relationships/hyperlink" Target="http://pbs.twimg.com/profile_images/463732169857183744/AGenvTaN_normal.jpeg" TargetMode="External"/><Relationship Id="rId560" Type="http://schemas.openxmlformats.org/officeDocument/2006/relationships/hyperlink" Target="http://twitter.com/danielmaodaza/statuses/1313867487088443397" TargetMode="External"/><Relationship Id="rId202" Type="http://schemas.openxmlformats.org/officeDocument/2006/relationships/hyperlink" Target="http://twitter.com/Belisa_Crep/statuses/1316065300878630913" TargetMode="External"/><Relationship Id="rId323" Type="http://schemas.openxmlformats.org/officeDocument/2006/relationships/hyperlink" Target="http://pbs.twimg.com/profile_images/1227796815183044608/IldraoqS_normal.jpg" TargetMode="External"/><Relationship Id="rId444" Type="http://schemas.openxmlformats.org/officeDocument/2006/relationships/hyperlink" Target="http://twitter.com/daosorioa/statuses/1314398108831358981" TargetMode="External"/><Relationship Id="rId565" Type="http://schemas.openxmlformats.org/officeDocument/2006/relationships/hyperlink" Target="http://pbs.twimg.com/profile_images/1170383315842543617/KKF7Lcog_normal.jpg" TargetMode="External"/><Relationship Id="rId201" Type="http://schemas.openxmlformats.org/officeDocument/2006/relationships/hyperlink" Target="http://pbs.twimg.com/profile_images/1314575834934632450/ddvROtZF_normal.jpg" TargetMode="External"/><Relationship Id="rId322" Type="http://schemas.openxmlformats.org/officeDocument/2006/relationships/hyperlink" Target="http://twitter.com/natyrivero/statuses/1314751255374331905" TargetMode="External"/><Relationship Id="rId443" Type="http://schemas.openxmlformats.org/officeDocument/2006/relationships/hyperlink" Target="http://pbs.twimg.com/profile_images/940672352022605824/mBHvqqqY_normal.jpg" TargetMode="External"/><Relationship Id="rId564" Type="http://schemas.openxmlformats.org/officeDocument/2006/relationships/hyperlink" Target="http://twitter.com/Victor_Franc/statuses/1313858568857300993" TargetMode="External"/><Relationship Id="rId200" Type="http://schemas.openxmlformats.org/officeDocument/2006/relationships/hyperlink" Target="http://twitter.com/Belisa_Crep/statuses/1316066603465936899" TargetMode="External"/><Relationship Id="rId321" Type="http://schemas.openxmlformats.org/officeDocument/2006/relationships/hyperlink" Target="http://pbs.twimg.com/profile_images/1299166821673771014/k_bY3Gdt_normal.jpg" TargetMode="External"/><Relationship Id="rId442" Type="http://schemas.openxmlformats.org/officeDocument/2006/relationships/hyperlink" Target="http://twitter.com/arigonzalezgome/statuses/1314543949336502275" TargetMode="External"/><Relationship Id="rId563" Type="http://schemas.openxmlformats.org/officeDocument/2006/relationships/hyperlink" Target="http://pbs.twimg.com/profile_images/1047684138755641344/JMyaGJgi_normal.jpg" TargetMode="External"/><Relationship Id="rId320" Type="http://schemas.openxmlformats.org/officeDocument/2006/relationships/hyperlink" Target="http://twitter.com/Nicolas01162569/statuses/1314924698661253120" TargetMode="External"/><Relationship Id="rId441" Type="http://schemas.openxmlformats.org/officeDocument/2006/relationships/hyperlink" Target="http://pbs.twimg.com/profile_images/1288299724659982342/1_rWBMiW_normal.jpg" TargetMode="External"/><Relationship Id="rId562" Type="http://schemas.openxmlformats.org/officeDocument/2006/relationships/hyperlink" Target="http://twitter.com/danielmaodaza/statuses/1313866187881746432" TargetMode="External"/><Relationship Id="rId316" Type="http://schemas.openxmlformats.org/officeDocument/2006/relationships/hyperlink" Target="http://twitter.com/johndrojas/statuses/1314936054923825152" TargetMode="External"/><Relationship Id="rId437" Type="http://schemas.openxmlformats.org/officeDocument/2006/relationships/hyperlink" Target="http://pbs.twimg.com/profile_images/1259115125749006336/-iqOakJp_normal.jpg" TargetMode="External"/><Relationship Id="rId558" Type="http://schemas.openxmlformats.org/officeDocument/2006/relationships/hyperlink" Target="http://twitter.com/PedroGutirrrez1/statuses/1313891460270493701" TargetMode="External"/><Relationship Id="rId315" Type="http://schemas.openxmlformats.org/officeDocument/2006/relationships/hyperlink" Target="http://pbs.twimg.com/profile_images/1198310330880921601/VsRdFCS5_normal.jpg" TargetMode="External"/><Relationship Id="rId436" Type="http://schemas.openxmlformats.org/officeDocument/2006/relationships/hyperlink" Target="http://twitter.com/CARITOBLINK182/statuses/1314581954105352193" TargetMode="External"/><Relationship Id="rId557" Type="http://schemas.openxmlformats.org/officeDocument/2006/relationships/hyperlink" Target="http://pbs.twimg.com/profile_images/1300160722501070848/zPv73ouu_normal.jpg" TargetMode="External"/><Relationship Id="rId314" Type="http://schemas.openxmlformats.org/officeDocument/2006/relationships/hyperlink" Target="http://twitter.com/luisgarciarestr/statuses/1314951813762813954" TargetMode="External"/><Relationship Id="rId435" Type="http://schemas.openxmlformats.org/officeDocument/2006/relationships/hyperlink" Target="http://pbs.twimg.com/profile_images/816847581271556098/XBET_Dnw_normal.jpg" TargetMode="External"/><Relationship Id="rId556" Type="http://schemas.openxmlformats.org/officeDocument/2006/relationships/hyperlink" Target="http://twitter.com/Isa_MartinezP/statuses/1313898554474274822" TargetMode="External"/><Relationship Id="rId313" Type="http://schemas.openxmlformats.org/officeDocument/2006/relationships/hyperlink" Target="http://abs.twimg.com/sticky/default_profile_images/default_profile_normal.png" TargetMode="External"/><Relationship Id="rId434" Type="http://schemas.openxmlformats.org/officeDocument/2006/relationships/hyperlink" Target="http://twitter.com/CARITOBLINK182/statuses/1314582121273585664" TargetMode="External"/><Relationship Id="rId555" Type="http://schemas.openxmlformats.org/officeDocument/2006/relationships/hyperlink" Target="http://pbs.twimg.com/profile_images/1314381174731681797/jJWIW2hS_normal.jpg" TargetMode="External"/><Relationship Id="rId319" Type="http://schemas.openxmlformats.org/officeDocument/2006/relationships/hyperlink" Target="http://abs.twimg.com/sticky/default_profile_images/default_profile_normal.png" TargetMode="External"/><Relationship Id="rId318" Type="http://schemas.openxmlformats.org/officeDocument/2006/relationships/hyperlink" Target="http://twitter.com/Nicolas01162569/statuses/1314929832153804801" TargetMode="External"/><Relationship Id="rId439" Type="http://schemas.openxmlformats.org/officeDocument/2006/relationships/hyperlink" Target="http://pbs.twimg.com/profile_images/866268460418035712/qtfjylqz_normal.jpg" TargetMode="External"/><Relationship Id="rId317" Type="http://schemas.openxmlformats.org/officeDocument/2006/relationships/hyperlink" Target="http://abs.twimg.com/sticky/default_profile_images/default_profile_normal.png" TargetMode="External"/><Relationship Id="rId438" Type="http://schemas.openxmlformats.org/officeDocument/2006/relationships/hyperlink" Target="http://twitter.com/AdriAyaArdila/statuses/1314553435182821376" TargetMode="External"/><Relationship Id="rId559" Type="http://schemas.openxmlformats.org/officeDocument/2006/relationships/hyperlink" Target="http://pbs.twimg.com/profile_images/463732169857183744/AGenvTaN_normal.jpeg" TargetMode="External"/><Relationship Id="rId550" Type="http://schemas.openxmlformats.org/officeDocument/2006/relationships/hyperlink" Target="http://twitter.com/AdrianaRudling/statuses/1313928781569167362" TargetMode="External"/><Relationship Id="rId312" Type="http://schemas.openxmlformats.org/officeDocument/2006/relationships/hyperlink" Target="http://twitter.com/felipechpol/statuses/1314952053949698051" TargetMode="External"/><Relationship Id="rId433" Type="http://schemas.openxmlformats.org/officeDocument/2006/relationships/hyperlink" Target="http://pbs.twimg.com/profile_images/816847581271556098/XBET_Dnw_normal.jpg" TargetMode="External"/><Relationship Id="rId554" Type="http://schemas.openxmlformats.org/officeDocument/2006/relationships/hyperlink" Target="http://twitter.com/dayanafdez12/statuses/1313904731857838082" TargetMode="External"/><Relationship Id="rId311" Type="http://schemas.openxmlformats.org/officeDocument/2006/relationships/hyperlink" Target="http://pbs.twimg.com/profile_images/901461985535164419/vYrMDMH7_normal.jpg" TargetMode="External"/><Relationship Id="rId432" Type="http://schemas.openxmlformats.org/officeDocument/2006/relationships/hyperlink" Target="http://twitter.com/CARITOBLINK182/statuses/1314585285334888449" TargetMode="External"/><Relationship Id="rId553" Type="http://schemas.openxmlformats.org/officeDocument/2006/relationships/hyperlink" Target="http://pbs.twimg.com/profile_images/1309012185159471106/RR_U9G1p_normal.jpg" TargetMode="External"/><Relationship Id="rId310" Type="http://schemas.openxmlformats.org/officeDocument/2006/relationships/hyperlink" Target="http://twitter.com/elmijin_col2020/statuses/1314952728305700864" TargetMode="External"/><Relationship Id="rId431" Type="http://schemas.openxmlformats.org/officeDocument/2006/relationships/hyperlink" Target="http://pbs.twimg.com/profile_images/816847581271556098/XBET_Dnw_normal.jpg" TargetMode="External"/><Relationship Id="rId552" Type="http://schemas.openxmlformats.org/officeDocument/2006/relationships/hyperlink" Target="http://twitter.com/ruthy9403/statuses/1313926703887118337" TargetMode="External"/><Relationship Id="rId430" Type="http://schemas.openxmlformats.org/officeDocument/2006/relationships/hyperlink" Target="http://twitter.com/fampuero/statuses/1314591152440397824" TargetMode="External"/><Relationship Id="rId551" Type="http://schemas.openxmlformats.org/officeDocument/2006/relationships/hyperlink" Target="http://pbs.twimg.com/profile_images/733531855153074176/Zwm5mfx1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57"/>
    <col customWidth="1" min="2" max="2" width="22.71"/>
    <col customWidth="1" min="3" max="3" width="70.57"/>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7000.0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292</v>
      </c>
      <c r="C19" s="30"/>
    </row>
    <row r="20" ht="21.0" customHeight="1">
      <c r="A20" s="28" t="s">
        <v>24</v>
      </c>
      <c r="B20" s="31">
        <f>IFERROR(__xludf.DUMMYFUNCTION("COUNTA(UNIQUE(Archive!A:A))-1"),291.0)</f>
        <v>291</v>
      </c>
      <c r="C20" s="30"/>
    </row>
    <row r="21" ht="21.0" customHeight="1">
      <c r="A21" s="32" t="s">
        <v>25</v>
      </c>
      <c r="B21" s="33">
        <f>MIN(Archive!E:E)</f>
        <v>44111.6138</v>
      </c>
      <c r="C21" s="30"/>
    </row>
    <row r="22" ht="21.0" customHeight="1">
      <c r="A22" s="32" t="s">
        <v>26</v>
      </c>
      <c r="B22" s="34">
        <f>MAX(Archive!E:E)</f>
        <v>44120.06988</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Click and enter a value from the list of items" sqref="B14">
      <formula1>"continuous"</formula1>
    </dataValidation>
    <dataValidation type="decimal" allowBlank="1" sqref="B16">
      <formula1>1.0</formula1>
      <formula2>18000.0</formula2>
    </dataValidation>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48.0"/>
  </cols>
  <sheetData>
    <row r="1">
      <c r="A1" s="49" t="s">
        <v>33</v>
      </c>
      <c r="B1" s="50" t="s">
        <v>34</v>
      </c>
      <c r="C1" s="51" t="s">
        <v>35</v>
      </c>
      <c r="D1" s="50" t="s">
        <v>36</v>
      </c>
      <c r="E1" s="52" t="s">
        <v>37</v>
      </c>
      <c r="F1" s="50" t="s">
        <v>38</v>
      </c>
      <c r="G1" s="50" t="s">
        <v>39</v>
      </c>
      <c r="H1" s="50" t="s">
        <v>40</v>
      </c>
      <c r="I1" s="50" t="s">
        <v>41</v>
      </c>
      <c r="J1" s="50" t="s">
        <v>42</v>
      </c>
      <c r="K1" s="50" t="s">
        <v>43</v>
      </c>
      <c r="L1" s="53" t="s">
        <v>44</v>
      </c>
      <c r="M1" s="53" t="s">
        <v>45</v>
      </c>
      <c r="N1" s="50" t="s">
        <v>46</v>
      </c>
      <c r="O1" s="50" t="s">
        <v>47</v>
      </c>
      <c r="P1" s="50" t="s">
        <v>48</v>
      </c>
      <c r="Q1" s="50" t="s">
        <v>49</v>
      </c>
      <c r="R1" s="53" t="s">
        <v>50</v>
      </c>
    </row>
    <row r="2">
      <c r="A2" s="54" t="s">
        <v>51</v>
      </c>
      <c r="B2" s="50" t="s">
        <v>52</v>
      </c>
      <c r="C2" s="51" t="s">
        <v>53</v>
      </c>
      <c r="D2" s="50" t="s">
        <v>54</v>
      </c>
      <c r="E2" s="52">
        <v>44120.06988425926</v>
      </c>
      <c r="F2" s="50"/>
      <c r="G2" s="50"/>
      <c r="H2" s="50" t="s">
        <v>55</v>
      </c>
      <c r="I2" s="50" t="s">
        <v>56</v>
      </c>
      <c r="J2" s="50" t="s">
        <v>57</v>
      </c>
      <c r="K2" s="50" t="s">
        <v>58</v>
      </c>
      <c r="L2" s="53" t="s">
        <v>59</v>
      </c>
      <c r="M2" s="55" t="s">
        <v>60</v>
      </c>
      <c r="N2" s="50">
        <v>296.0</v>
      </c>
      <c r="O2" s="50">
        <v>898.0</v>
      </c>
      <c r="P2" s="50" t="s">
        <v>61</v>
      </c>
      <c r="Q2" s="56" t="s">
        <v>62</v>
      </c>
      <c r="R2" s="53" t="s">
        <v>63</v>
      </c>
    </row>
    <row r="3">
      <c r="A3" s="54" t="s">
        <v>64</v>
      </c>
      <c r="B3" s="50" t="s">
        <v>65</v>
      </c>
      <c r="C3" s="51" t="s">
        <v>66</v>
      </c>
      <c r="D3" s="50" t="s">
        <v>67</v>
      </c>
      <c r="E3" s="52">
        <v>44119.9242824074</v>
      </c>
      <c r="F3" s="50"/>
      <c r="G3" s="50"/>
      <c r="H3" s="50" t="s">
        <v>55</v>
      </c>
      <c r="I3" s="50" t="s">
        <v>56</v>
      </c>
      <c r="J3" s="50" t="s">
        <v>68</v>
      </c>
      <c r="K3" s="50" t="s">
        <v>69</v>
      </c>
      <c r="L3" s="53" t="s">
        <v>70</v>
      </c>
      <c r="M3" s="55" t="s">
        <v>71</v>
      </c>
      <c r="N3" s="50">
        <v>1187.0</v>
      </c>
      <c r="O3" s="50">
        <v>930.0</v>
      </c>
      <c r="P3" s="50"/>
      <c r="Q3" s="56" t="s">
        <v>72</v>
      </c>
      <c r="R3" s="53" t="s">
        <v>73</v>
      </c>
    </row>
    <row r="4">
      <c r="A4" s="54" t="s">
        <v>74</v>
      </c>
      <c r="B4" s="50" t="s">
        <v>65</v>
      </c>
      <c r="C4" s="51" t="s">
        <v>75</v>
      </c>
      <c r="D4" s="50" t="s">
        <v>76</v>
      </c>
      <c r="E4" s="52">
        <v>44119.90355324074</v>
      </c>
      <c r="F4" s="50"/>
      <c r="G4" s="50"/>
      <c r="H4" s="50" t="s">
        <v>55</v>
      </c>
      <c r="I4" s="50" t="s">
        <v>56</v>
      </c>
      <c r="J4" s="50" t="s">
        <v>68</v>
      </c>
      <c r="K4" s="50" t="s">
        <v>77</v>
      </c>
      <c r="L4" s="53" t="s">
        <v>70</v>
      </c>
      <c r="M4" s="55" t="s">
        <v>71</v>
      </c>
      <c r="N4" s="50">
        <v>1187.0</v>
      </c>
      <c r="O4" s="50">
        <v>930.0</v>
      </c>
      <c r="P4" s="50"/>
      <c r="Q4" s="56" t="s">
        <v>78</v>
      </c>
      <c r="R4" s="53" t="s">
        <v>63</v>
      </c>
    </row>
    <row r="5">
      <c r="A5" s="54" t="s">
        <v>79</v>
      </c>
      <c r="B5" s="50" t="s">
        <v>80</v>
      </c>
      <c r="C5" s="51" t="s">
        <v>81</v>
      </c>
      <c r="D5" s="50" t="s">
        <v>82</v>
      </c>
      <c r="E5" s="52">
        <v>44119.865648148145</v>
      </c>
      <c r="F5" s="50"/>
      <c r="G5" s="50"/>
      <c r="H5" s="50" t="s">
        <v>55</v>
      </c>
      <c r="I5" s="50" t="s">
        <v>56</v>
      </c>
      <c r="J5" s="50" t="s">
        <v>83</v>
      </c>
      <c r="K5" s="50"/>
      <c r="L5" s="53" t="s">
        <v>59</v>
      </c>
      <c r="M5" s="55" t="s">
        <v>84</v>
      </c>
      <c r="N5" s="50">
        <v>802.0</v>
      </c>
      <c r="O5" s="50">
        <v>1815.0</v>
      </c>
      <c r="P5" s="50" t="s">
        <v>85</v>
      </c>
      <c r="Q5" s="56" t="s">
        <v>86</v>
      </c>
      <c r="R5" s="53" t="s">
        <v>63</v>
      </c>
    </row>
    <row r="6">
      <c r="A6" s="54" t="s">
        <v>87</v>
      </c>
      <c r="B6" s="50" t="s">
        <v>88</v>
      </c>
      <c r="C6" s="51" t="s">
        <v>89</v>
      </c>
      <c r="D6" s="50" t="s">
        <v>90</v>
      </c>
      <c r="E6" s="52">
        <v>44119.86335648148</v>
      </c>
      <c r="F6" s="50"/>
      <c r="G6" s="50"/>
      <c r="H6" s="50"/>
      <c r="I6" s="50"/>
      <c r="J6" s="50" t="s">
        <v>91</v>
      </c>
      <c r="K6" s="50"/>
      <c r="L6" s="53" t="s">
        <v>92</v>
      </c>
      <c r="M6" s="55" t="s">
        <v>93</v>
      </c>
      <c r="N6" s="50">
        <v>195.0</v>
      </c>
      <c r="O6" s="50">
        <v>386.0</v>
      </c>
      <c r="P6" s="50"/>
      <c r="Q6" s="56" t="s">
        <v>94</v>
      </c>
      <c r="R6" s="53" t="s">
        <v>95</v>
      </c>
    </row>
    <row r="7">
      <c r="A7" s="54" t="s">
        <v>96</v>
      </c>
      <c r="B7" s="50" t="s">
        <v>97</v>
      </c>
      <c r="C7" s="51" t="s">
        <v>98</v>
      </c>
      <c r="D7" s="50" t="s">
        <v>99</v>
      </c>
      <c r="E7" s="52">
        <v>44119.847766203704</v>
      </c>
      <c r="F7" s="50"/>
      <c r="G7" s="50"/>
      <c r="H7" s="50"/>
      <c r="I7" s="50"/>
      <c r="J7" s="50" t="s">
        <v>100</v>
      </c>
      <c r="K7" s="50"/>
      <c r="L7" s="53" t="s">
        <v>70</v>
      </c>
      <c r="M7" s="55" t="s">
        <v>101</v>
      </c>
      <c r="N7" s="50">
        <v>63.0</v>
      </c>
      <c r="O7" s="50">
        <v>96.0</v>
      </c>
      <c r="P7" s="50"/>
      <c r="Q7" s="56" t="s">
        <v>102</v>
      </c>
      <c r="R7" s="53" t="s">
        <v>95</v>
      </c>
    </row>
    <row r="8">
      <c r="A8" s="54" t="s">
        <v>103</v>
      </c>
      <c r="B8" s="50" t="s">
        <v>104</v>
      </c>
      <c r="C8" s="51" t="s">
        <v>105</v>
      </c>
      <c r="D8" s="50" t="s">
        <v>106</v>
      </c>
      <c r="E8" s="52">
        <v>44119.84232638888</v>
      </c>
      <c r="F8" s="50"/>
      <c r="G8" s="50"/>
      <c r="H8" s="50" t="s">
        <v>55</v>
      </c>
      <c r="I8" s="50" t="s">
        <v>56</v>
      </c>
      <c r="J8" s="50" t="s">
        <v>107</v>
      </c>
      <c r="K8" s="50" t="s">
        <v>108</v>
      </c>
      <c r="L8" s="53" t="s">
        <v>59</v>
      </c>
      <c r="M8" s="55" t="s">
        <v>109</v>
      </c>
      <c r="N8" s="50">
        <v>27.0</v>
      </c>
      <c r="O8" s="50">
        <v>170.0</v>
      </c>
      <c r="P8" s="50"/>
      <c r="Q8" s="56" t="s">
        <v>110</v>
      </c>
      <c r="R8" s="53" t="s">
        <v>111</v>
      </c>
    </row>
    <row r="9">
      <c r="A9" s="54" t="s">
        <v>112</v>
      </c>
      <c r="B9" s="50" t="s">
        <v>113</v>
      </c>
      <c r="C9" s="51" t="s">
        <v>114</v>
      </c>
      <c r="D9" s="50" t="s">
        <v>115</v>
      </c>
      <c r="E9" s="52">
        <v>44119.841944444444</v>
      </c>
      <c r="F9" s="50"/>
      <c r="G9" s="50"/>
      <c r="H9" s="50" t="s">
        <v>55</v>
      </c>
      <c r="I9" s="50" t="s">
        <v>56</v>
      </c>
      <c r="J9" s="50" t="s">
        <v>116</v>
      </c>
      <c r="K9" s="50" t="s">
        <v>117</v>
      </c>
      <c r="L9" s="53" t="s">
        <v>70</v>
      </c>
      <c r="M9" s="55" t="s">
        <v>118</v>
      </c>
      <c r="N9" s="50">
        <v>486.0</v>
      </c>
      <c r="O9" s="50">
        <v>1500.0</v>
      </c>
      <c r="P9" s="50" t="s">
        <v>119</v>
      </c>
      <c r="Q9" s="56" t="s">
        <v>120</v>
      </c>
      <c r="R9" s="53" t="s">
        <v>63</v>
      </c>
    </row>
    <row r="10">
      <c r="A10" s="54" t="s">
        <v>121</v>
      </c>
      <c r="B10" s="50" t="s">
        <v>113</v>
      </c>
      <c r="C10" s="51" t="s">
        <v>122</v>
      </c>
      <c r="D10" s="50" t="s">
        <v>123</v>
      </c>
      <c r="E10" s="52">
        <v>44119.83231481482</v>
      </c>
      <c r="F10" s="50"/>
      <c r="G10" s="50"/>
      <c r="H10" s="50" t="s">
        <v>55</v>
      </c>
      <c r="I10" s="50" t="s">
        <v>56</v>
      </c>
      <c r="J10" s="50" t="s">
        <v>116</v>
      </c>
      <c r="K10" s="50" t="s">
        <v>124</v>
      </c>
      <c r="L10" s="53" t="s">
        <v>70</v>
      </c>
      <c r="M10" s="55" t="s">
        <v>118</v>
      </c>
      <c r="N10" s="50">
        <v>486.0</v>
      </c>
      <c r="O10" s="50">
        <v>1500.0</v>
      </c>
      <c r="P10" s="50" t="s">
        <v>119</v>
      </c>
      <c r="Q10" s="56" t="s">
        <v>125</v>
      </c>
      <c r="R10" s="53" t="s">
        <v>63</v>
      </c>
    </row>
    <row r="11">
      <c r="A11" s="54" t="s">
        <v>126</v>
      </c>
      <c r="B11" s="50" t="s">
        <v>127</v>
      </c>
      <c r="C11" s="51" t="s">
        <v>128</v>
      </c>
      <c r="D11" s="50" t="s">
        <v>129</v>
      </c>
      <c r="E11" s="52">
        <v>44119.81408564815</v>
      </c>
      <c r="F11" s="50"/>
      <c r="G11" s="50"/>
      <c r="H11" s="50" t="s">
        <v>55</v>
      </c>
      <c r="I11" s="50" t="s">
        <v>56</v>
      </c>
      <c r="J11" s="50" t="s">
        <v>130</v>
      </c>
      <c r="K11" s="50" t="s">
        <v>131</v>
      </c>
      <c r="L11" s="53" t="s">
        <v>59</v>
      </c>
      <c r="M11" s="55" t="s">
        <v>132</v>
      </c>
      <c r="N11" s="50">
        <v>569.0</v>
      </c>
      <c r="O11" s="50">
        <v>678.0</v>
      </c>
      <c r="P11" s="50" t="s">
        <v>85</v>
      </c>
      <c r="Q11" s="56" t="s">
        <v>133</v>
      </c>
      <c r="R11" s="53" t="s">
        <v>63</v>
      </c>
    </row>
    <row r="12">
      <c r="A12" s="54" t="s">
        <v>134</v>
      </c>
      <c r="B12" s="50" t="s">
        <v>135</v>
      </c>
      <c r="C12" s="51" t="s">
        <v>136</v>
      </c>
      <c r="D12" s="50" t="s">
        <v>137</v>
      </c>
      <c r="E12" s="52">
        <v>44119.77840277778</v>
      </c>
      <c r="F12" s="50"/>
      <c r="G12" s="50"/>
      <c r="H12" s="50" t="s">
        <v>55</v>
      </c>
      <c r="I12" s="50" t="s">
        <v>56</v>
      </c>
      <c r="J12" s="50" t="s">
        <v>138</v>
      </c>
      <c r="K12" s="50" t="s">
        <v>139</v>
      </c>
      <c r="L12" s="53" t="s">
        <v>70</v>
      </c>
      <c r="M12" s="55" t="s">
        <v>140</v>
      </c>
      <c r="N12" s="50">
        <v>365.0</v>
      </c>
      <c r="O12" s="50">
        <v>619.0</v>
      </c>
      <c r="P12" s="50" t="s">
        <v>85</v>
      </c>
      <c r="Q12" s="56" t="s">
        <v>141</v>
      </c>
      <c r="R12" s="53" t="s">
        <v>63</v>
      </c>
    </row>
    <row r="13">
      <c r="A13" s="54" t="s">
        <v>142</v>
      </c>
      <c r="B13" s="50" t="s">
        <v>143</v>
      </c>
      <c r="C13" s="51" t="s">
        <v>144</v>
      </c>
      <c r="D13" s="50" t="s">
        <v>145</v>
      </c>
      <c r="E13" s="52">
        <v>44119.768796296295</v>
      </c>
      <c r="F13" s="50"/>
      <c r="G13" s="50"/>
      <c r="H13" s="50" t="s">
        <v>55</v>
      </c>
      <c r="I13" s="50" t="s">
        <v>56</v>
      </c>
      <c r="J13" s="50" t="s">
        <v>146</v>
      </c>
      <c r="K13" s="50" t="s">
        <v>147</v>
      </c>
      <c r="L13" s="53" t="s">
        <v>59</v>
      </c>
      <c r="M13" s="55" t="s">
        <v>148</v>
      </c>
      <c r="N13" s="50">
        <v>337.0</v>
      </c>
      <c r="O13" s="50">
        <v>717.0</v>
      </c>
      <c r="P13" s="50" t="s">
        <v>149</v>
      </c>
      <c r="Q13" s="56" t="s">
        <v>150</v>
      </c>
      <c r="R13" s="53" t="s">
        <v>63</v>
      </c>
    </row>
    <row r="14">
      <c r="A14" s="54" t="s">
        <v>151</v>
      </c>
      <c r="B14" s="50" t="s">
        <v>152</v>
      </c>
      <c r="C14" s="51" t="s">
        <v>153</v>
      </c>
      <c r="D14" s="50" t="s">
        <v>154</v>
      </c>
      <c r="E14" s="52">
        <v>44119.76540509259</v>
      </c>
      <c r="F14" s="50"/>
      <c r="G14" s="50"/>
      <c r="H14" s="50" t="s">
        <v>55</v>
      </c>
      <c r="I14" s="50" t="s">
        <v>56</v>
      </c>
      <c r="J14" s="50" t="s">
        <v>155</v>
      </c>
      <c r="K14" s="50" t="s">
        <v>156</v>
      </c>
      <c r="L14" s="53" t="s">
        <v>70</v>
      </c>
      <c r="M14" s="55" t="s">
        <v>157</v>
      </c>
      <c r="N14" s="50">
        <v>491.0</v>
      </c>
      <c r="O14" s="50">
        <v>1176.0</v>
      </c>
      <c r="P14" s="50" t="s">
        <v>158</v>
      </c>
      <c r="Q14" s="56" t="s">
        <v>159</v>
      </c>
      <c r="R14" s="53" t="s">
        <v>63</v>
      </c>
    </row>
    <row r="15">
      <c r="A15" s="54" t="s">
        <v>160</v>
      </c>
      <c r="B15" s="50" t="s">
        <v>161</v>
      </c>
      <c r="C15" s="51" t="s">
        <v>162</v>
      </c>
      <c r="D15" s="50" t="s">
        <v>163</v>
      </c>
      <c r="E15" s="52">
        <v>44119.76446759259</v>
      </c>
      <c r="F15" s="50"/>
      <c r="G15" s="50"/>
      <c r="H15" s="50" t="s">
        <v>55</v>
      </c>
      <c r="I15" s="50" t="s">
        <v>56</v>
      </c>
      <c r="J15" s="50" t="s">
        <v>164</v>
      </c>
      <c r="K15" s="50" t="s">
        <v>165</v>
      </c>
      <c r="L15" s="53" t="s">
        <v>59</v>
      </c>
      <c r="M15" s="55" t="s">
        <v>166</v>
      </c>
      <c r="N15" s="50">
        <v>1181.0</v>
      </c>
      <c r="O15" s="50">
        <v>2255.0</v>
      </c>
      <c r="P15" s="50" t="s">
        <v>167</v>
      </c>
      <c r="Q15" s="56" t="s">
        <v>168</v>
      </c>
      <c r="R15" s="53" t="s">
        <v>63</v>
      </c>
    </row>
    <row r="16">
      <c r="A16" s="54" t="s">
        <v>169</v>
      </c>
      <c r="B16" s="50" t="s">
        <v>65</v>
      </c>
      <c r="C16" s="51" t="s">
        <v>170</v>
      </c>
      <c r="D16" s="50" t="s">
        <v>171</v>
      </c>
      <c r="E16" s="52">
        <v>44119.75996527778</v>
      </c>
      <c r="F16" s="50"/>
      <c r="G16" s="50"/>
      <c r="H16" s="50" t="s">
        <v>55</v>
      </c>
      <c r="I16" s="50" t="s">
        <v>56</v>
      </c>
      <c r="J16" s="50" t="s">
        <v>68</v>
      </c>
      <c r="K16" s="50" t="s">
        <v>172</v>
      </c>
      <c r="L16" s="53" t="s">
        <v>70</v>
      </c>
      <c r="M16" s="55" t="s">
        <v>71</v>
      </c>
      <c r="N16" s="50">
        <v>1187.0</v>
      </c>
      <c r="O16" s="50">
        <v>930.0</v>
      </c>
      <c r="P16" s="50"/>
      <c r="Q16" s="56" t="s">
        <v>173</v>
      </c>
      <c r="R16" s="53" t="s">
        <v>63</v>
      </c>
    </row>
    <row r="17">
      <c r="A17" s="54" t="s">
        <v>174</v>
      </c>
      <c r="B17" s="50" t="s">
        <v>161</v>
      </c>
      <c r="C17" s="51" t="s">
        <v>175</v>
      </c>
      <c r="D17" s="50" t="s">
        <v>176</v>
      </c>
      <c r="E17" s="52">
        <v>44119.75534722222</v>
      </c>
      <c r="F17" s="50"/>
      <c r="G17" s="50"/>
      <c r="H17" s="50" t="s">
        <v>55</v>
      </c>
      <c r="I17" s="50" t="s">
        <v>56</v>
      </c>
      <c r="J17" s="50" t="s">
        <v>164</v>
      </c>
      <c r="K17" s="50" t="s">
        <v>177</v>
      </c>
      <c r="L17" s="53" t="s">
        <v>59</v>
      </c>
      <c r="M17" s="55" t="s">
        <v>166</v>
      </c>
      <c r="N17" s="50">
        <v>1181.0</v>
      </c>
      <c r="O17" s="50">
        <v>2255.0</v>
      </c>
      <c r="P17" s="50" t="s">
        <v>167</v>
      </c>
      <c r="Q17" s="56" t="s">
        <v>178</v>
      </c>
      <c r="R17" s="53" t="s">
        <v>63</v>
      </c>
    </row>
    <row r="18">
      <c r="A18" s="54" t="s">
        <v>179</v>
      </c>
      <c r="B18" s="50" t="s">
        <v>135</v>
      </c>
      <c r="C18" s="51" t="s">
        <v>180</v>
      </c>
      <c r="D18" s="50" t="s">
        <v>181</v>
      </c>
      <c r="E18" s="52">
        <v>44119.752650462964</v>
      </c>
      <c r="F18" s="50"/>
      <c r="G18" s="50"/>
      <c r="H18" s="50" t="s">
        <v>55</v>
      </c>
      <c r="I18" s="50" t="s">
        <v>56</v>
      </c>
      <c r="J18" s="50" t="s">
        <v>138</v>
      </c>
      <c r="K18" s="50" t="s">
        <v>182</v>
      </c>
      <c r="L18" s="53" t="s">
        <v>70</v>
      </c>
      <c r="M18" s="55" t="s">
        <v>140</v>
      </c>
      <c r="N18" s="50">
        <v>365.0</v>
      </c>
      <c r="O18" s="50">
        <v>619.0</v>
      </c>
      <c r="P18" s="50" t="s">
        <v>85</v>
      </c>
      <c r="Q18" s="56" t="s">
        <v>183</v>
      </c>
      <c r="R18" s="53" t="s">
        <v>63</v>
      </c>
    </row>
    <row r="19">
      <c r="A19" s="54" t="s">
        <v>184</v>
      </c>
      <c r="B19" s="50" t="s">
        <v>185</v>
      </c>
      <c r="C19" s="51" t="s">
        <v>186</v>
      </c>
      <c r="D19" s="50" t="s">
        <v>187</v>
      </c>
      <c r="E19" s="52">
        <v>44119.723379629635</v>
      </c>
      <c r="F19" s="50"/>
      <c r="G19" s="50"/>
      <c r="H19" s="50" t="s">
        <v>55</v>
      </c>
      <c r="I19" s="50" t="s">
        <v>56</v>
      </c>
      <c r="J19" s="50" t="s">
        <v>188</v>
      </c>
      <c r="K19" s="50"/>
      <c r="L19" s="53" t="s">
        <v>92</v>
      </c>
      <c r="M19" s="55" t="s">
        <v>189</v>
      </c>
      <c r="N19" s="50">
        <v>95.0</v>
      </c>
      <c r="O19" s="50">
        <v>489.0</v>
      </c>
      <c r="P19" s="50" t="s">
        <v>61</v>
      </c>
      <c r="Q19" s="56" t="s">
        <v>190</v>
      </c>
      <c r="R19" s="53" t="s">
        <v>63</v>
      </c>
    </row>
    <row r="20">
      <c r="A20" s="54" t="s">
        <v>191</v>
      </c>
      <c r="B20" s="50" t="s">
        <v>192</v>
      </c>
      <c r="C20" s="51" t="s">
        <v>193</v>
      </c>
      <c r="D20" s="50" t="s">
        <v>194</v>
      </c>
      <c r="E20" s="52">
        <v>44119.70990740741</v>
      </c>
      <c r="F20" s="50"/>
      <c r="G20" s="50"/>
      <c r="H20" s="50" t="s">
        <v>55</v>
      </c>
      <c r="I20" s="50" t="s">
        <v>56</v>
      </c>
      <c r="J20" s="50" t="s">
        <v>195</v>
      </c>
      <c r="K20" s="50" t="s">
        <v>196</v>
      </c>
      <c r="L20" s="53" t="s">
        <v>70</v>
      </c>
      <c r="M20" s="55" t="s">
        <v>197</v>
      </c>
      <c r="N20" s="50">
        <v>1715.0</v>
      </c>
      <c r="O20" s="50">
        <v>998.0</v>
      </c>
      <c r="P20" s="50"/>
      <c r="Q20" s="56" t="s">
        <v>198</v>
      </c>
      <c r="R20" s="53" t="s">
        <v>63</v>
      </c>
    </row>
    <row r="21">
      <c r="A21" s="54" t="s">
        <v>199</v>
      </c>
      <c r="B21" s="50" t="s">
        <v>200</v>
      </c>
      <c r="C21" s="51" t="s">
        <v>201</v>
      </c>
      <c r="D21" s="50" t="s">
        <v>202</v>
      </c>
      <c r="E21" s="52">
        <v>44119.697384259256</v>
      </c>
      <c r="F21" s="50"/>
      <c r="G21" s="50"/>
      <c r="H21" s="50" t="s">
        <v>55</v>
      </c>
      <c r="I21" s="50" t="s">
        <v>56</v>
      </c>
      <c r="J21" s="50" t="s">
        <v>203</v>
      </c>
      <c r="K21" s="50" t="s">
        <v>204</v>
      </c>
      <c r="L21" s="53" t="s">
        <v>59</v>
      </c>
      <c r="M21" s="55" t="s">
        <v>205</v>
      </c>
      <c r="N21" s="50">
        <v>340.0</v>
      </c>
      <c r="O21" s="50">
        <v>507.0</v>
      </c>
      <c r="P21" s="50"/>
      <c r="Q21" s="56" t="s">
        <v>206</v>
      </c>
      <c r="R21" s="53" t="s">
        <v>63</v>
      </c>
    </row>
    <row r="22">
      <c r="A22" s="54" t="s">
        <v>207</v>
      </c>
      <c r="B22" s="50" t="s">
        <v>208</v>
      </c>
      <c r="C22" s="51" t="s">
        <v>209</v>
      </c>
      <c r="D22" s="50" t="s">
        <v>210</v>
      </c>
      <c r="E22" s="52">
        <v>44119.69075231481</v>
      </c>
      <c r="F22" s="50"/>
      <c r="G22" s="50"/>
      <c r="H22" s="50" t="s">
        <v>55</v>
      </c>
      <c r="I22" s="50" t="s">
        <v>56</v>
      </c>
      <c r="J22" s="50" t="s">
        <v>211</v>
      </c>
      <c r="K22" s="50" t="s">
        <v>212</v>
      </c>
      <c r="L22" s="53" t="s">
        <v>70</v>
      </c>
      <c r="M22" s="55" t="s">
        <v>213</v>
      </c>
      <c r="N22" s="50">
        <v>355.0</v>
      </c>
      <c r="O22" s="50">
        <v>1211.0</v>
      </c>
      <c r="P22" s="50" t="s">
        <v>214</v>
      </c>
      <c r="Q22" s="56" t="s">
        <v>215</v>
      </c>
      <c r="R22" s="53" t="s">
        <v>216</v>
      </c>
    </row>
    <row r="23">
      <c r="A23" s="54" t="s">
        <v>217</v>
      </c>
      <c r="B23" s="50" t="s">
        <v>218</v>
      </c>
      <c r="C23" s="51" t="s">
        <v>219</v>
      </c>
      <c r="D23" s="50" t="s">
        <v>220</v>
      </c>
      <c r="E23" s="52">
        <v>44119.6899074074</v>
      </c>
      <c r="F23" s="50"/>
      <c r="G23" s="50"/>
      <c r="H23" s="50" t="s">
        <v>55</v>
      </c>
      <c r="I23" s="50" t="s">
        <v>56</v>
      </c>
      <c r="J23" s="50" t="s">
        <v>221</v>
      </c>
      <c r="K23" s="50"/>
      <c r="L23" s="53" t="s">
        <v>222</v>
      </c>
      <c r="M23" s="55" t="s">
        <v>223</v>
      </c>
      <c r="N23" s="50">
        <v>22.0</v>
      </c>
      <c r="O23" s="50">
        <v>170.0</v>
      </c>
      <c r="P23" s="50" t="s">
        <v>224</v>
      </c>
      <c r="Q23" s="56" t="s">
        <v>225</v>
      </c>
      <c r="R23" s="53" t="s">
        <v>63</v>
      </c>
    </row>
    <row r="24">
      <c r="A24" s="54" t="s">
        <v>226</v>
      </c>
      <c r="B24" s="50" t="s">
        <v>200</v>
      </c>
      <c r="C24" s="51" t="s">
        <v>227</v>
      </c>
      <c r="D24" s="50" t="s">
        <v>228</v>
      </c>
      <c r="E24" s="52">
        <v>44119.686064814814</v>
      </c>
      <c r="F24" s="50"/>
      <c r="G24" s="50"/>
      <c r="H24" s="50" t="s">
        <v>55</v>
      </c>
      <c r="I24" s="50" t="s">
        <v>56</v>
      </c>
      <c r="J24" s="50" t="s">
        <v>203</v>
      </c>
      <c r="K24" s="50"/>
      <c r="L24" s="53" t="s">
        <v>59</v>
      </c>
      <c r="M24" s="55" t="s">
        <v>205</v>
      </c>
      <c r="N24" s="50">
        <v>340.0</v>
      </c>
      <c r="O24" s="50">
        <v>507.0</v>
      </c>
      <c r="P24" s="50"/>
      <c r="Q24" s="56" t="s">
        <v>229</v>
      </c>
      <c r="R24" s="53" t="s">
        <v>230</v>
      </c>
    </row>
    <row r="25">
      <c r="A25" s="54" t="s">
        <v>231</v>
      </c>
      <c r="B25" s="50" t="s">
        <v>232</v>
      </c>
      <c r="C25" s="51" t="s">
        <v>233</v>
      </c>
      <c r="D25" s="50" t="s">
        <v>234</v>
      </c>
      <c r="E25" s="52">
        <v>44119.683969907404</v>
      </c>
      <c r="F25" s="50"/>
      <c r="G25" s="50"/>
      <c r="H25" s="50" t="s">
        <v>55</v>
      </c>
      <c r="I25" s="50" t="s">
        <v>56</v>
      </c>
      <c r="J25" s="50" t="s">
        <v>235</v>
      </c>
      <c r="K25" s="50"/>
      <c r="L25" s="53" t="s">
        <v>92</v>
      </c>
      <c r="M25" s="55" t="s">
        <v>236</v>
      </c>
      <c r="N25" s="50">
        <v>9999.0</v>
      </c>
      <c r="O25" s="50">
        <v>1704.0</v>
      </c>
      <c r="P25" s="50" t="s">
        <v>85</v>
      </c>
      <c r="Q25" s="56" t="s">
        <v>237</v>
      </c>
      <c r="R25" s="53" t="s">
        <v>63</v>
      </c>
    </row>
    <row r="26">
      <c r="A26" s="54" t="s">
        <v>238</v>
      </c>
      <c r="B26" s="50" t="s">
        <v>239</v>
      </c>
      <c r="C26" s="51" t="s">
        <v>240</v>
      </c>
      <c r="D26" s="50" t="s">
        <v>241</v>
      </c>
      <c r="E26" s="52">
        <v>44119.67020833334</v>
      </c>
      <c r="F26" s="50"/>
      <c r="G26" s="50"/>
      <c r="H26" s="50" t="s">
        <v>55</v>
      </c>
      <c r="I26" s="50" t="s">
        <v>56</v>
      </c>
      <c r="J26" s="50" t="s">
        <v>242</v>
      </c>
      <c r="K26" s="50" t="s">
        <v>243</v>
      </c>
      <c r="L26" s="53" t="s">
        <v>59</v>
      </c>
      <c r="M26" s="55" t="s">
        <v>244</v>
      </c>
      <c r="N26" s="50">
        <v>8.0</v>
      </c>
      <c r="O26" s="50">
        <v>126.0</v>
      </c>
      <c r="P26" s="50"/>
      <c r="Q26" s="56" t="s">
        <v>245</v>
      </c>
      <c r="R26" s="53" t="s">
        <v>246</v>
      </c>
    </row>
    <row r="27">
      <c r="A27" s="54" t="s">
        <v>247</v>
      </c>
      <c r="B27" s="50" t="s">
        <v>248</v>
      </c>
      <c r="C27" s="51" t="s">
        <v>249</v>
      </c>
      <c r="D27" s="50" t="s">
        <v>250</v>
      </c>
      <c r="E27" s="52">
        <v>44119.66164351851</v>
      </c>
      <c r="F27" s="50"/>
      <c r="G27" s="50"/>
      <c r="H27" s="50" t="s">
        <v>55</v>
      </c>
      <c r="I27" s="50" t="s">
        <v>56</v>
      </c>
      <c r="J27" s="50" t="s">
        <v>251</v>
      </c>
      <c r="K27" s="50"/>
      <c r="L27" s="53" t="s">
        <v>59</v>
      </c>
      <c r="M27" s="55" t="s">
        <v>252</v>
      </c>
      <c r="N27" s="50">
        <v>891.0</v>
      </c>
      <c r="O27" s="50">
        <v>1031.0</v>
      </c>
      <c r="P27" s="50" t="s">
        <v>85</v>
      </c>
      <c r="Q27" s="56" t="s">
        <v>253</v>
      </c>
      <c r="R27" s="53" t="s">
        <v>63</v>
      </c>
    </row>
    <row r="28">
      <c r="A28" s="54" t="s">
        <v>254</v>
      </c>
      <c r="B28" s="50" t="s">
        <v>255</v>
      </c>
      <c r="C28" s="51" t="s">
        <v>256</v>
      </c>
      <c r="D28" s="50" t="s">
        <v>257</v>
      </c>
      <c r="E28" s="52">
        <v>44119.652094907404</v>
      </c>
      <c r="F28" s="50"/>
      <c r="G28" s="50"/>
      <c r="H28" s="50" t="s">
        <v>55</v>
      </c>
      <c r="I28" s="50" t="s">
        <v>56</v>
      </c>
      <c r="J28" s="50" t="s">
        <v>258</v>
      </c>
      <c r="K28" s="50" t="s">
        <v>259</v>
      </c>
      <c r="L28" s="53" t="s">
        <v>59</v>
      </c>
      <c r="M28" s="55" t="s">
        <v>260</v>
      </c>
      <c r="N28" s="50">
        <v>9.0</v>
      </c>
      <c r="O28" s="50">
        <v>29.0</v>
      </c>
      <c r="P28" s="50"/>
      <c r="Q28" s="56" t="s">
        <v>261</v>
      </c>
      <c r="R28" s="53" t="s">
        <v>63</v>
      </c>
    </row>
    <row r="29">
      <c r="A29" s="54" t="s">
        <v>262</v>
      </c>
      <c r="B29" s="50" t="s">
        <v>263</v>
      </c>
      <c r="C29" s="51" t="s">
        <v>264</v>
      </c>
      <c r="D29" s="50" t="s">
        <v>265</v>
      </c>
      <c r="E29" s="52">
        <v>44119.651458333334</v>
      </c>
      <c r="F29" s="50"/>
      <c r="G29" s="50"/>
      <c r="H29" s="50" t="s">
        <v>55</v>
      </c>
      <c r="I29" s="50" t="s">
        <v>56</v>
      </c>
      <c r="J29" s="50" t="s">
        <v>266</v>
      </c>
      <c r="K29" s="50"/>
      <c r="L29" s="53" t="s">
        <v>70</v>
      </c>
      <c r="M29" s="55" t="s">
        <v>267</v>
      </c>
      <c r="N29" s="50">
        <v>1.0</v>
      </c>
      <c r="O29" s="50">
        <v>55.0</v>
      </c>
      <c r="P29" s="50" t="s">
        <v>85</v>
      </c>
      <c r="Q29" s="56" t="s">
        <v>268</v>
      </c>
      <c r="R29" s="53" t="s">
        <v>63</v>
      </c>
    </row>
    <row r="30">
      <c r="A30" s="54" t="s">
        <v>269</v>
      </c>
      <c r="B30" s="50" t="s">
        <v>263</v>
      </c>
      <c r="C30" s="51" t="s">
        <v>270</v>
      </c>
      <c r="D30" s="50" t="s">
        <v>271</v>
      </c>
      <c r="E30" s="52">
        <v>44119.63469907407</v>
      </c>
      <c r="F30" s="50"/>
      <c r="G30" s="50"/>
      <c r="H30" s="50" t="s">
        <v>55</v>
      </c>
      <c r="I30" s="50" t="s">
        <v>56</v>
      </c>
      <c r="J30" s="50" t="s">
        <v>266</v>
      </c>
      <c r="K30" s="50"/>
      <c r="L30" s="53" t="s">
        <v>70</v>
      </c>
      <c r="M30" s="55" t="s">
        <v>267</v>
      </c>
      <c r="N30" s="50">
        <v>1.0</v>
      </c>
      <c r="O30" s="50">
        <v>55.0</v>
      </c>
      <c r="P30" s="50" t="s">
        <v>85</v>
      </c>
      <c r="Q30" s="56" t="s">
        <v>272</v>
      </c>
      <c r="R30" s="53" t="s">
        <v>63</v>
      </c>
    </row>
    <row r="31">
      <c r="A31" s="54" t="s">
        <v>273</v>
      </c>
      <c r="B31" s="50" t="s">
        <v>263</v>
      </c>
      <c r="C31" s="51" t="s">
        <v>274</v>
      </c>
      <c r="D31" s="50" t="s">
        <v>275</v>
      </c>
      <c r="E31" s="52">
        <v>44119.6331712963</v>
      </c>
      <c r="F31" s="50"/>
      <c r="G31" s="50"/>
      <c r="H31" s="50" t="s">
        <v>55</v>
      </c>
      <c r="I31" s="50" t="s">
        <v>56</v>
      </c>
      <c r="J31" s="50" t="s">
        <v>266</v>
      </c>
      <c r="K31" s="50"/>
      <c r="L31" s="53" t="s">
        <v>70</v>
      </c>
      <c r="M31" s="55" t="s">
        <v>267</v>
      </c>
      <c r="N31" s="50">
        <v>1.0</v>
      </c>
      <c r="O31" s="50">
        <v>55.0</v>
      </c>
      <c r="P31" s="50" t="s">
        <v>85</v>
      </c>
      <c r="Q31" s="56" t="s">
        <v>276</v>
      </c>
      <c r="R31" s="53" t="s">
        <v>63</v>
      </c>
    </row>
    <row r="32">
      <c r="A32" s="54" t="s">
        <v>277</v>
      </c>
      <c r="B32" s="50" t="s">
        <v>278</v>
      </c>
      <c r="C32" s="51" t="s">
        <v>279</v>
      </c>
      <c r="D32" s="50" t="s">
        <v>280</v>
      </c>
      <c r="E32" s="52">
        <v>44119.6033912037</v>
      </c>
      <c r="F32" s="50"/>
      <c r="G32" s="50"/>
      <c r="H32" s="50" t="s">
        <v>55</v>
      </c>
      <c r="I32" s="50" t="s">
        <v>56</v>
      </c>
      <c r="J32" s="50" t="s">
        <v>281</v>
      </c>
      <c r="K32" s="50" t="s">
        <v>282</v>
      </c>
      <c r="L32" s="53" t="s">
        <v>92</v>
      </c>
      <c r="M32" s="55" t="s">
        <v>283</v>
      </c>
      <c r="N32" s="50">
        <v>27.0</v>
      </c>
      <c r="O32" s="50">
        <v>26.0</v>
      </c>
      <c r="P32" s="50" t="s">
        <v>85</v>
      </c>
      <c r="Q32" s="56" t="s">
        <v>284</v>
      </c>
      <c r="R32" s="53" t="s">
        <v>63</v>
      </c>
    </row>
    <row r="33">
      <c r="A33" s="54" t="s">
        <v>285</v>
      </c>
      <c r="B33" s="50" t="s">
        <v>255</v>
      </c>
      <c r="C33" s="51" t="s">
        <v>286</v>
      </c>
      <c r="D33" s="50" t="s">
        <v>287</v>
      </c>
      <c r="E33" s="52">
        <v>44119.599699074075</v>
      </c>
      <c r="F33" s="50"/>
      <c r="G33" s="50"/>
      <c r="H33" s="50" t="s">
        <v>55</v>
      </c>
      <c r="I33" s="50" t="s">
        <v>56</v>
      </c>
      <c r="J33" s="50" t="s">
        <v>258</v>
      </c>
      <c r="K33" s="50"/>
      <c r="L33" s="53" t="s">
        <v>59</v>
      </c>
      <c r="M33" s="55" t="s">
        <v>260</v>
      </c>
      <c r="N33" s="50">
        <v>9.0</v>
      </c>
      <c r="O33" s="50">
        <v>29.0</v>
      </c>
      <c r="P33" s="50"/>
      <c r="Q33" s="56" t="s">
        <v>288</v>
      </c>
      <c r="R33" s="53" t="s">
        <v>63</v>
      </c>
    </row>
    <row r="34">
      <c r="A34" s="54" t="s">
        <v>289</v>
      </c>
      <c r="B34" s="50" t="s">
        <v>290</v>
      </c>
      <c r="C34" s="51" t="s">
        <v>291</v>
      </c>
      <c r="D34" s="50" t="s">
        <v>292</v>
      </c>
      <c r="E34" s="52">
        <v>44119.598287037035</v>
      </c>
      <c r="F34" s="50"/>
      <c r="G34" s="50"/>
      <c r="H34" s="50" t="s">
        <v>55</v>
      </c>
      <c r="I34" s="50" t="s">
        <v>56</v>
      </c>
      <c r="J34" s="50" t="s">
        <v>293</v>
      </c>
      <c r="K34" s="50" t="s">
        <v>294</v>
      </c>
      <c r="L34" s="53" t="s">
        <v>70</v>
      </c>
      <c r="M34" s="55" t="s">
        <v>295</v>
      </c>
      <c r="N34" s="50">
        <v>31.0</v>
      </c>
      <c r="O34" s="50">
        <v>43.0</v>
      </c>
      <c r="P34" s="50"/>
      <c r="Q34" s="56" t="s">
        <v>296</v>
      </c>
      <c r="R34" s="53" t="s">
        <v>297</v>
      </c>
    </row>
    <row r="35">
      <c r="A35" s="54" t="s">
        <v>298</v>
      </c>
      <c r="B35" s="50" t="s">
        <v>299</v>
      </c>
      <c r="C35" s="51" t="s">
        <v>300</v>
      </c>
      <c r="D35" s="50" t="s">
        <v>301</v>
      </c>
      <c r="E35" s="52">
        <v>44119.587233796294</v>
      </c>
      <c r="F35" s="50"/>
      <c r="G35" s="50"/>
      <c r="H35" s="50" t="s">
        <v>55</v>
      </c>
      <c r="I35" s="50" t="s">
        <v>56</v>
      </c>
      <c r="J35" s="50" t="s">
        <v>302</v>
      </c>
      <c r="K35" s="50"/>
      <c r="L35" s="53" t="s">
        <v>59</v>
      </c>
      <c r="M35" s="55" t="s">
        <v>303</v>
      </c>
      <c r="N35" s="50">
        <v>28.0</v>
      </c>
      <c r="O35" s="50">
        <v>471.0</v>
      </c>
      <c r="P35" s="50"/>
      <c r="Q35" s="56" t="s">
        <v>304</v>
      </c>
      <c r="R35" s="53" t="s">
        <v>63</v>
      </c>
    </row>
    <row r="36">
      <c r="A36" s="54" t="s">
        <v>305</v>
      </c>
      <c r="B36" s="50" t="s">
        <v>306</v>
      </c>
      <c r="C36" s="51" t="s">
        <v>307</v>
      </c>
      <c r="D36" s="50" t="s">
        <v>308</v>
      </c>
      <c r="E36" s="52">
        <v>44119.56135416667</v>
      </c>
      <c r="F36" s="50"/>
      <c r="G36" s="50"/>
      <c r="H36" s="50" t="s">
        <v>55</v>
      </c>
      <c r="I36" s="50" t="s">
        <v>56</v>
      </c>
      <c r="J36" s="50" t="s">
        <v>309</v>
      </c>
      <c r="K36" s="50" t="s">
        <v>282</v>
      </c>
      <c r="L36" s="53" t="s">
        <v>92</v>
      </c>
      <c r="M36" s="55" t="s">
        <v>310</v>
      </c>
      <c r="N36" s="50">
        <v>31.0</v>
      </c>
      <c r="O36" s="50">
        <v>18.0</v>
      </c>
      <c r="P36" s="50"/>
      <c r="Q36" s="56" t="s">
        <v>311</v>
      </c>
      <c r="R36" s="53" t="s">
        <v>63</v>
      </c>
    </row>
    <row r="37">
      <c r="A37" s="54" t="s">
        <v>312</v>
      </c>
      <c r="B37" s="50" t="s">
        <v>313</v>
      </c>
      <c r="C37" s="51" t="s">
        <v>314</v>
      </c>
      <c r="D37" s="50" t="s">
        <v>315</v>
      </c>
      <c r="E37" s="52">
        <v>44119.4937037037</v>
      </c>
      <c r="F37" s="50"/>
      <c r="G37" s="50"/>
      <c r="H37" s="50" t="s">
        <v>55</v>
      </c>
      <c r="I37" s="50" t="s">
        <v>56</v>
      </c>
      <c r="J37" s="50" t="s">
        <v>316</v>
      </c>
      <c r="K37" s="50" t="s">
        <v>317</v>
      </c>
      <c r="L37" s="53" t="s">
        <v>70</v>
      </c>
      <c r="M37" s="55" t="s">
        <v>318</v>
      </c>
      <c r="N37" s="50">
        <v>276.0</v>
      </c>
      <c r="O37" s="50">
        <v>806.0</v>
      </c>
      <c r="P37" s="50" t="s">
        <v>319</v>
      </c>
      <c r="Q37" s="56" t="s">
        <v>320</v>
      </c>
      <c r="R37" s="53" t="s">
        <v>63</v>
      </c>
    </row>
    <row r="38">
      <c r="A38" s="54" t="s">
        <v>321</v>
      </c>
      <c r="B38" s="50" t="s">
        <v>65</v>
      </c>
      <c r="C38" s="51" t="s">
        <v>322</v>
      </c>
      <c r="D38" s="50" t="s">
        <v>323</v>
      </c>
      <c r="E38" s="52">
        <v>44119.16543981481</v>
      </c>
      <c r="F38" s="50"/>
      <c r="G38" s="50"/>
      <c r="H38" s="50" t="s">
        <v>55</v>
      </c>
      <c r="I38" s="50" t="s">
        <v>56</v>
      </c>
      <c r="J38" s="50" t="s">
        <v>68</v>
      </c>
      <c r="K38" s="50" t="s">
        <v>324</v>
      </c>
      <c r="L38" s="53" t="s">
        <v>70</v>
      </c>
      <c r="M38" s="55" t="s">
        <v>71</v>
      </c>
      <c r="N38" s="50">
        <v>1187.0</v>
      </c>
      <c r="O38" s="50">
        <v>930.0</v>
      </c>
      <c r="P38" s="50"/>
      <c r="Q38" s="56" t="s">
        <v>325</v>
      </c>
      <c r="R38" s="53" t="s">
        <v>326</v>
      </c>
    </row>
    <row r="39">
      <c r="A39" s="54" t="s">
        <v>327</v>
      </c>
      <c r="B39" s="50" t="s">
        <v>65</v>
      </c>
      <c r="C39" s="51" t="s">
        <v>328</v>
      </c>
      <c r="D39" s="50" t="s">
        <v>329</v>
      </c>
      <c r="E39" s="52">
        <v>44119.16378472222</v>
      </c>
      <c r="F39" s="50"/>
      <c r="G39" s="50"/>
      <c r="H39" s="50" t="s">
        <v>55</v>
      </c>
      <c r="I39" s="50" t="s">
        <v>56</v>
      </c>
      <c r="J39" s="50" t="s">
        <v>68</v>
      </c>
      <c r="K39" s="50" t="s">
        <v>330</v>
      </c>
      <c r="L39" s="53" t="s">
        <v>70</v>
      </c>
      <c r="M39" s="55" t="s">
        <v>71</v>
      </c>
      <c r="N39" s="50">
        <v>1187.0</v>
      </c>
      <c r="O39" s="50">
        <v>930.0</v>
      </c>
      <c r="P39" s="50"/>
      <c r="Q39" s="56" t="s">
        <v>331</v>
      </c>
      <c r="R39" s="53" t="s">
        <v>63</v>
      </c>
    </row>
    <row r="40">
      <c r="A40" s="54" t="s">
        <v>332</v>
      </c>
      <c r="B40" s="50" t="s">
        <v>333</v>
      </c>
      <c r="C40" s="51" t="s">
        <v>334</v>
      </c>
      <c r="D40" s="50" t="s">
        <v>335</v>
      </c>
      <c r="E40" s="52">
        <v>44119.11483796296</v>
      </c>
      <c r="F40" s="50"/>
      <c r="G40" s="50"/>
      <c r="H40" s="50" t="s">
        <v>55</v>
      </c>
      <c r="I40" s="50" t="s">
        <v>56</v>
      </c>
      <c r="J40" s="50" t="s">
        <v>336</v>
      </c>
      <c r="K40" s="50"/>
      <c r="L40" s="53" t="s">
        <v>70</v>
      </c>
      <c r="M40" s="55" t="s">
        <v>101</v>
      </c>
      <c r="N40" s="50"/>
      <c r="O40" s="50">
        <v>25.0</v>
      </c>
      <c r="P40" s="50"/>
      <c r="Q40" s="56" t="s">
        <v>337</v>
      </c>
      <c r="R40" s="53" t="s">
        <v>63</v>
      </c>
    </row>
    <row r="41">
      <c r="A41" s="54" t="s">
        <v>338</v>
      </c>
      <c r="B41" s="50" t="s">
        <v>339</v>
      </c>
      <c r="C41" s="51" t="s">
        <v>340</v>
      </c>
      <c r="D41" s="50" t="s">
        <v>341</v>
      </c>
      <c r="E41" s="52">
        <v>44119.09053240741</v>
      </c>
      <c r="F41" s="50"/>
      <c r="G41" s="50"/>
      <c r="H41" s="50" t="s">
        <v>55</v>
      </c>
      <c r="I41" s="50" t="s">
        <v>56</v>
      </c>
      <c r="J41" s="50" t="s">
        <v>342</v>
      </c>
      <c r="K41" s="50"/>
      <c r="L41" s="53" t="s">
        <v>92</v>
      </c>
      <c r="M41" s="55" t="s">
        <v>343</v>
      </c>
      <c r="N41" s="50">
        <v>1.0</v>
      </c>
      <c r="O41" s="50">
        <v>13.0</v>
      </c>
      <c r="P41" s="50"/>
      <c r="Q41" s="56" t="s">
        <v>344</v>
      </c>
      <c r="R41" s="53" t="s">
        <v>63</v>
      </c>
    </row>
    <row r="42">
      <c r="A42" s="54" t="s">
        <v>345</v>
      </c>
      <c r="B42" s="50" t="s">
        <v>346</v>
      </c>
      <c r="C42" s="51" t="s">
        <v>347</v>
      </c>
      <c r="D42" s="50" t="s">
        <v>348</v>
      </c>
      <c r="E42" s="52">
        <v>44119.042592592596</v>
      </c>
      <c r="F42" s="50"/>
      <c r="G42" s="50"/>
      <c r="H42" s="50" t="s">
        <v>55</v>
      </c>
      <c r="I42" s="50" t="s">
        <v>56</v>
      </c>
      <c r="J42" s="50" t="s">
        <v>349</v>
      </c>
      <c r="K42" s="50" t="s">
        <v>282</v>
      </c>
      <c r="L42" s="53" t="s">
        <v>70</v>
      </c>
      <c r="M42" s="55" t="s">
        <v>350</v>
      </c>
      <c r="N42" s="50">
        <v>153.0</v>
      </c>
      <c r="O42" s="50">
        <v>128.0</v>
      </c>
      <c r="P42" s="50" t="s">
        <v>319</v>
      </c>
      <c r="Q42" s="56" t="s">
        <v>351</v>
      </c>
      <c r="R42" s="53" t="s">
        <v>63</v>
      </c>
    </row>
    <row r="43">
      <c r="A43" s="54" t="s">
        <v>352</v>
      </c>
      <c r="B43" s="50" t="s">
        <v>65</v>
      </c>
      <c r="C43" s="51" t="s">
        <v>353</v>
      </c>
      <c r="D43" s="50" t="s">
        <v>354</v>
      </c>
      <c r="E43" s="52">
        <v>44119.03563657407</v>
      </c>
      <c r="F43" s="50"/>
      <c r="G43" s="50"/>
      <c r="H43" s="50" t="s">
        <v>55</v>
      </c>
      <c r="I43" s="50" t="s">
        <v>56</v>
      </c>
      <c r="J43" s="50" t="s">
        <v>68</v>
      </c>
      <c r="K43" s="50"/>
      <c r="L43" s="53" t="s">
        <v>70</v>
      </c>
      <c r="M43" s="55" t="s">
        <v>71</v>
      </c>
      <c r="N43" s="50">
        <v>1187.0</v>
      </c>
      <c r="O43" s="50">
        <v>930.0</v>
      </c>
      <c r="P43" s="50"/>
      <c r="Q43" s="56" t="s">
        <v>355</v>
      </c>
      <c r="R43" s="53" t="s">
        <v>63</v>
      </c>
    </row>
    <row r="44">
      <c r="A44" s="54" t="s">
        <v>356</v>
      </c>
      <c r="B44" s="50" t="s">
        <v>65</v>
      </c>
      <c r="C44" s="51" t="s">
        <v>357</v>
      </c>
      <c r="D44" s="50" t="s">
        <v>358</v>
      </c>
      <c r="E44" s="52">
        <v>44119.018275462964</v>
      </c>
      <c r="F44" s="50"/>
      <c r="G44" s="50"/>
      <c r="H44" s="50" t="s">
        <v>55</v>
      </c>
      <c r="I44" s="50" t="s">
        <v>56</v>
      </c>
      <c r="J44" s="50" t="s">
        <v>68</v>
      </c>
      <c r="K44" s="50"/>
      <c r="L44" s="53" t="s">
        <v>70</v>
      </c>
      <c r="M44" s="55" t="s">
        <v>71</v>
      </c>
      <c r="N44" s="50">
        <v>1187.0</v>
      </c>
      <c r="O44" s="50">
        <v>930.0</v>
      </c>
      <c r="P44" s="50"/>
      <c r="Q44" s="56" t="s">
        <v>359</v>
      </c>
      <c r="R44" s="53" t="s">
        <v>63</v>
      </c>
    </row>
    <row r="45">
      <c r="A45" s="54" t="s">
        <v>360</v>
      </c>
      <c r="B45" s="50" t="s">
        <v>65</v>
      </c>
      <c r="C45" s="51" t="s">
        <v>361</v>
      </c>
      <c r="D45" s="50" t="s">
        <v>362</v>
      </c>
      <c r="E45" s="52">
        <v>44119.01793981482</v>
      </c>
      <c r="F45" s="50"/>
      <c r="G45" s="50"/>
      <c r="H45" s="50" t="s">
        <v>55</v>
      </c>
      <c r="I45" s="50" t="s">
        <v>56</v>
      </c>
      <c r="J45" s="50" t="s">
        <v>68</v>
      </c>
      <c r="K45" s="50"/>
      <c r="L45" s="53" t="s">
        <v>70</v>
      </c>
      <c r="M45" s="55" t="s">
        <v>71</v>
      </c>
      <c r="N45" s="50">
        <v>1187.0</v>
      </c>
      <c r="O45" s="50">
        <v>930.0</v>
      </c>
      <c r="P45" s="50"/>
      <c r="Q45" s="56" t="s">
        <v>363</v>
      </c>
      <c r="R45" s="53" t="s">
        <v>63</v>
      </c>
    </row>
    <row r="46">
      <c r="A46" s="54" t="s">
        <v>364</v>
      </c>
      <c r="B46" s="50" t="s">
        <v>365</v>
      </c>
      <c r="C46" s="51" t="s">
        <v>366</v>
      </c>
      <c r="D46" s="50" t="s">
        <v>367</v>
      </c>
      <c r="E46" s="52">
        <v>44119.0125925926</v>
      </c>
      <c r="F46" s="50"/>
      <c r="G46" s="50"/>
      <c r="H46" s="50" t="s">
        <v>55</v>
      </c>
      <c r="I46" s="50" t="s">
        <v>56</v>
      </c>
      <c r="J46" s="50" t="s">
        <v>368</v>
      </c>
      <c r="K46" s="50" t="s">
        <v>369</v>
      </c>
      <c r="L46" s="53" t="s">
        <v>59</v>
      </c>
      <c r="M46" s="55" t="s">
        <v>370</v>
      </c>
      <c r="N46" s="50">
        <v>54.0</v>
      </c>
      <c r="O46" s="50">
        <v>91.0</v>
      </c>
      <c r="P46" s="50"/>
      <c r="Q46" s="56" t="s">
        <v>371</v>
      </c>
      <c r="R46" s="53" t="s">
        <v>372</v>
      </c>
    </row>
    <row r="47">
      <c r="A47" s="54" t="s">
        <v>373</v>
      </c>
      <c r="B47" s="50" t="s">
        <v>365</v>
      </c>
      <c r="C47" s="51" t="s">
        <v>374</v>
      </c>
      <c r="D47" s="50" t="s">
        <v>375</v>
      </c>
      <c r="E47" s="52">
        <v>44119.01167824074</v>
      </c>
      <c r="F47" s="50"/>
      <c r="G47" s="50"/>
      <c r="H47" s="50"/>
      <c r="I47" s="50"/>
      <c r="J47" s="50" t="s">
        <v>368</v>
      </c>
      <c r="K47" s="50"/>
      <c r="L47" s="53" t="s">
        <v>59</v>
      </c>
      <c r="M47" s="55" t="s">
        <v>370</v>
      </c>
      <c r="N47" s="50">
        <v>54.0</v>
      </c>
      <c r="O47" s="50">
        <v>91.0</v>
      </c>
      <c r="P47" s="50"/>
      <c r="Q47" s="56" t="s">
        <v>376</v>
      </c>
      <c r="R47" s="53" t="s">
        <v>377</v>
      </c>
    </row>
    <row r="48">
      <c r="A48" s="54" t="s">
        <v>378</v>
      </c>
      <c r="B48" s="50" t="s">
        <v>365</v>
      </c>
      <c r="C48" s="51" t="s">
        <v>379</v>
      </c>
      <c r="D48" s="50" t="s">
        <v>380</v>
      </c>
      <c r="E48" s="52">
        <v>44119.010925925926</v>
      </c>
      <c r="F48" s="50"/>
      <c r="G48" s="50"/>
      <c r="H48" s="50" t="s">
        <v>55</v>
      </c>
      <c r="I48" s="50" t="s">
        <v>56</v>
      </c>
      <c r="J48" s="50" t="s">
        <v>368</v>
      </c>
      <c r="K48" s="50"/>
      <c r="L48" s="53" t="s">
        <v>59</v>
      </c>
      <c r="M48" s="55" t="s">
        <v>370</v>
      </c>
      <c r="N48" s="50">
        <v>54.0</v>
      </c>
      <c r="O48" s="50">
        <v>91.0</v>
      </c>
      <c r="P48" s="50"/>
      <c r="Q48" s="56" t="s">
        <v>381</v>
      </c>
      <c r="R48" s="53" t="s">
        <v>63</v>
      </c>
    </row>
    <row r="49">
      <c r="A49" s="54" t="s">
        <v>382</v>
      </c>
      <c r="B49" s="50" t="s">
        <v>365</v>
      </c>
      <c r="C49" s="51" t="s">
        <v>383</v>
      </c>
      <c r="D49" s="50" t="s">
        <v>384</v>
      </c>
      <c r="E49" s="52">
        <v>44119.010613425926</v>
      </c>
      <c r="F49" s="50"/>
      <c r="G49" s="50"/>
      <c r="H49" s="50" t="s">
        <v>55</v>
      </c>
      <c r="I49" s="50" t="s">
        <v>56</v>
      </c>
      <c r="J49" s="50" t="s">
        <v>368</v>
      </c>
      <c r="K49" s="50"/>
      <c r="L49" s="53" t="s">
        <v>59</v>
      </c>
      <c r="M49" s="55" t="s">
        <v>370</v>
      </c>
      <c r="N49" s="50">
        <v>54.0</v>
      </c>
      <c r="O49" s="50">
        <v>91.0</v>
      </c>
      <c r="P49" s="50"/>
      <c r="Q49" s="56" t="s">
        <v>385</v>
      </c>
      <c r="R49" s="53" t="s">
        <v>63</v>
      </c>
    </row>
    <row r="50">
      <c r="A50" s="54" t="s">
        <v>386</v>
      </c>
      <c r="B50" s="50" t="s">
        <v>365</v>
      </c>
      <c r="C50" s="51" t="s">
        <v>387</v>
      </c>
      <c r="D50" s="50" t="s">
        <v>388</v>
      </c>
      <c r="E50" s="52">
        <v>44119.01013888889</v>
      </c>
      <c r="F50" s="50"/>
      <c r="G50" s="50"/>
      <c r="H50" s="50" t="s">
        <v>55</v>
      </c>
      <c r="I50" s="50" t="s">
        <v>56</v>
      </c>
      <c r="J50" s="50" t="s">
        <v>368</v>
      </c>
      <c r="K50" s="50"/>
      <c r="L50" s="53" t="s">
        <v>59</v>
      </c>
      <c r="M50" s="55" t="s">
        <v>370</v>
      </c>
      <c r="N50" s="50">
        <v>54.0</v>
      </c>
      <c r="O50" s="50">
        <v>91.0</v>
      </c>
      <c r="P50" s="50"/>
      <c r="Q50" s="56" t="s">
        <v>389</v>
      </c>
      <c r="R50" s="53" t="s">
        <v>63</v>
      </c>
    </row>
    <row r="51">
      <c r="A51" s="54" t="s">
        <v>390</v>
      </c>
      <c r="B51" s="50" t="s">
        <v>391</v>
      </c>
      <c r="C51" s="51" t="s">
        <v>392</v>
      </c>
      <c r="D51" s="50" t="s">
        <v>393</v>
      </c>
      <c r="E51" s="52">
        <v>44118.98862268518</v>
      </c>
      <c r="F51" s="50"/>
      <c r="G51" s="50"/>
      <c r="H51" s="50" t="s">
        <v>55</v>
      </c>
      <c r="I51" s="50" t="s">
        <v>56</v>
      </c>
      <c r="J51" s="50" t="s">
        <v>394</v>
      </c>
      <c r="K51" s="50" t="s">
        <v>395</v>
      </c>
      <c r="L51" s="53" t="s">
        <v>59</v>
      </c>
      <c r="M51" s="55" t="s">
        <v>396</v>
      </c>
      <c r="N51" s="50">
        <v>147.0</v>
      </c>
      <c r="O51" s="50">
        <v>491.0</v>
      </c>
      <c r="P51" s="50" t="s">
        <v>397</v>
      </c>
      <c r="Q51" s="56" t="s">
        <v>398</v>
      </c>
      <c r="R51" s="53" t="s">
        <v>63</v>
      </c>
    </row>
    <row r="52">
      <c r="A52" s="54" t="s">
        <v>399</v>
      </c>
      <c r="B52" s="50" t="s">
        <v>400</v>
      </c>
      <c r="C52" s="51" t="s">
        <v>401</v>
      </c>
      <c r="D52" s="50" t="s">
        <v>402</v>
      </c>
      <c r="E52" s="52">
        <v>44118.987557870365</v>
      </c>
      <c r="F52" s="50"/>
      <c r="G52" s="50"/>
      <c r="H52" s="50" t="s">
        <v>55</v>
      </c>
      <c r="I52" s="50" t="s">
        <v>56</v>
      </c>
      <c r="J52" s="50" t="s">
        <v>403</v>
      </c>
      <c r="K52" s="50" t="s">
        <v>404</v>
      </c>
      <c r="L52" s="53" t="s">
        <v>92</v>
      </c>
      <c r="M52" s="55" t="s">
        <v>405</v>
      </c>
      <c r="N52" s="50">
        <v>41.0</v>
      </c>
      <c r="O52" s="50">
        <v>28.0</v>
      </c>
      <c r="P52" s="50" t="s">
        <v>406</v>
      </c>
      <c r="Q52" s="56" t="s">
        <v>407</v>
      </c>
      <c r="R52" s="53" t="s">
        <v>63</v>
      </c>
    </row>
    <row r="53">
      <c r="A53" s="54" t="s">
        <v>408</v>
      </c>
      <c r="B53" s="50" t="s">
        <v>409</v>
      </c>
      <c r="C53" s="51" t="s">
        <v>410</v>
      </c>
      <c r="D53" s="50" t="s">
        <v>411</v>
      </c>
      <c r="E53" s="52">
        <v>44118.96194444444</v>
      </c>
      <c r="F53" s="50"/>
      <c r="G53" s="50"/>
      <c r="H53" s="50" t="s">
        <v>55</v>
      </c>
      <c r="I53" s="50" t="s">
        <v>56</v>
      </c>
      <c r="J53" s="50" t="s">
        <v>412</v>
      </c>
      <c r="K53" s="50"/>
      <c r="L53" s="53" t="s">
        <v>92</v>
      </c>
      <c r="M53" s="55" t="s">
        <v>413</v>
      </c>
      <c r="N53" s="50">
        <v>300.0</v>
      </c>
      <c r="O53" s="50">
        <v>165.0</v>
      </c>
      <c r="P53" s="50"/>
      <c r="Q53" s="56" t="s">
        <v>414</v>
      </c>
      <c r="R53" s="53" t="s">
        <v>63</v>
      </c>
    </row>
    <row r="54">
      <c r="A54" s="54" t="s">
        <v>415</v>
      </c>
      <c r="B54" s="50" t="s">
        <v>400</v>
      </c>
      <c r="C54" s="51" t="s">
        <v>416</v>
      </c>
      <c r="D54" s="50" t="s">
        <v>417</v>
      </c>
      <c r="E54" s="52">
        <v>44118.934641203705</v>
      </c>
      <c r="F54" s="50"/>
      <c r="G54" s="50"/>
      <c r="H54" s="50" t="s">
        <v>55</v>
      </c>
      <c r="I54" s="50" t="s">
        <v>56</v>
      </c>
      <c r="J54" s="50" t="s">
        <v>403</v>
      </c>
      <c r="K54" s="50" t="s">
        <v>418</v>
      </c>
      <c r="L54" s="53" t="s">
        <v>92</v>
      </c>
      <c r="M54" s="55" t="s">
        <v>405</v>
      </c>
      <c r="N54" s="50">
        <v>41.0</v>
      </c>
      <c r="O54" s="50">
        <v>28.0</v>
      </c>
      <c r="P54" s="50" t="s">
        <v>406</v>
      </c>
      <c r="Q54" s="56" t="s">
        <v>419</v>
      </c>
      <c r="R54" s="53" t="s">
        <v>420</v>
      </c>
    </row>
    <row r="55">
      <c r="A55" s="54" t="s">
        <v>421</v>
      </c>
      <c r="B55" s="50" t="s">
        <v>422</v>
      </c>
      <c r="C55" s="51" t="s">
        <v>423</v>
      </c>
      <c r="D55" s="50" t="s">
        <v>424</v>
      </c>
      <c r="E55" s="52">
        <v>44118.90101851852</v>
      </c>
      <c r="F55" s="50"/>
      <c r="G55" s="50"/>
      <c r="H55" s="50" t="s">
        <v>55</v>
      </c>
      <c r="I55" s="50" t="s">
        <v>56</v>
      </c>
      <c r="J55" s="50" t="s">
        <v>425</v>
      </c>
      <c r="K55" s="50" t="s">
        <v>426</v>
      </c>
      <c r="L55" s="53" t="s">
        <v>70</v>
      </c>
      <c r="M55" s="55" t="s">
        <v>427</v>
      </c>
      <c r="N55" s="50">
        <v>18.0</v>
      </c>
      <c r="O55" s="50">
        <v>100.0</v>
      </c>
      <c r="P55" s="50"/>
      <c r="Q55" s="56" t="s">
        <v>428</v>
      </c>
      <c r="R55" s="53" t="s">
        <v>63</v>
      </c>
    </row>
    <row r="56">
      <c r="A56" s="54" t="s">
        <v>429</v>
      </c>
      <c r="B56" s="50" t="s">
        <v>430</v>
      </c>
      <c r="C56" s="51" t="s">
        <v>431</v>
      </c>
      <c r="D56" s="50" t="s">
        <v>432</v>
      </c>
      <c r="E56" s="52">
        <v>44118.872465277775</v>
      </c>
      <c r="F56" s="50"/>
      <c r="G56" s="50"/>
      <c r="H56" s="50" t="s">
        <v>55</v>
      </c>
      <c r="I56" s="50" t="s">
        <v>56</v>
      </c>
      <c r="J56" s="50" t="s">
        <v>433</v>
      </c>
      <c r="K56" s="50"/>
      <c r="L56" s="53" t="s">
        <v>59</v>
      </c>
      <c r="M56" s="55" t="s">
        <v>434</v>
      </c>
      <c r="N56" s="50">
        <v>156.0</v>
      </c>
      <c r="O56" s="50">
        <v>1000.0</v>
      </c>
      <c r="P56" s="50" t="s">
        <v>85</v>
      </c>
      <c r="Q56" s="56" t="s">
        <v>435</v>
      </c>
      <c r="R56" s="53" t="s">
        <v>63</v>
      </c>
    </row>
    <row r="57">
      <c r="A57" s="54" t="s">
        <v>436</v>
      </c>
      <c r="B57" s="50" t="s">
        <v>437</v>
      </c>
      <c r="C57" s="51" t="s">
        <v>438</v>
      </c>
      <c r="D57" s="50" t="s">
        <v>439</v>
      </c>
      <c r="E57" s="52">
        <v>44118.8669212963</v>
      </c>
      <c r="F57" s="50"/>
      <c r="G57" s="50"/>
      <c r="H57" s="50" t="s">
        <v>55</v>
      </c>
      <c r="I57" s="50" t="s">
        <v>56</v>
      </c>
      <c r="J57" s="50" t="s">
        <v>440</v>
      </c>
      <c r="K57" s="50"/>
      <c r="L57" s="53" t="s">
        <v>59</v>
      </c>
      <c r="M57" s="55" t="s">
        <v>441</v>
      </c>
      <c r="N57" s="50">
        <v>5.0</v>
      </c>
      <c r="O57" s="50">
        <v>43.0</v>
      </c>
      <c r="P57" s="50"/>
      <c r="Q57" s="56" t="s">
        <v>442</v>
      </c>
      <c r="R57" s="53" t="s">
        <v>443</v>
      </c>
    </row>
    <row r="58">
      <c r="A58" s="54" t="s">
        <v>444</v>
      </c>
      <c r="B58" s="50" t="s">
        <v>445</v>
      </c>
      <c r="C58" s="51" t="s">
        <v>446</v>
      </c>
      <c r="D58" s="50" t="s">
        <v>447</v>
      </c>
      <c r="E58" s="52">
        <v>44118.86225694444</v>
      </c>
      <c r="F58" s="50"/>
      <c r="G58" s="50"/>
      <c r="H58" s="50" t="s">
        <v>55</v>
      </c>
      <c r="I58" s="50" t="s">
        <v>56</v>
      </c>
      <c r="J58" s="50" t="s">
        <v>448</v>
      </c>
      <c r="K58" s="50"/>
      <c r="L58" s="53" t="s">
        <v>70</v>
      </c>
      <c r="M58" s="55" t="s">
        <v>449</v>
      </c>
      <c r="N58" s="50">
        <v>23.0</v>
      </c>
      <c r="O58" s="50">
        <v>25.0</v>
      </c>
      <c r="P58" s="50"/>
      <c r="Q58" s="56" t="s">
        <v>450</v>
      </c>
      <c r="R58" s="53" t="s">
        <v>63</v>
      </c>
    </row>
    <row r="59">
      <c r="A59" s="54" t="s">
        <v>451</v>
      </c>
      <c r="B59" s="50" t="s">
        <v>452</v>
      </c>
      <c r="C59" s="51" t="s">
        <v>453</v>
      </c>
      <c r="D59" s="50" t="s">
        <v>454</v>
      </c>
      <c r="E59" s="52">
        <v>44118.8375</v>
      </c>
      <c r="F59" s="50"/>
      <c r="G59" s="50"/>
      <c r="H59" s="50" t="s">
        <v>55</v>
      </c>
      <c r="I59" s="50" t="s">
        <v>56</v>
      </c>
      <c r="J59" s="50" t="s">
        <v>455</v>
      </c>
      <c r="K59" s="50" t="s">
        <v>456</v>
      </c>
      <c r="L59" s="53" t="s">
        <v>70</v>
      </c>
      <c r="M59" s="55" t="s">
        <v>457</v>
      </c>
      <c r="N59" s="50">
        <v>257.0</v>
      </c>
      <c r="O59" s="50">
        <v>354.0</v>
      </c>
      <c r="P59" s="50"/>
      <c r="Q59" s="56" t="s">
        <v>458</v>
      </c>
      <c r="R59" s="53" t="s">
        <v>459</v>
      </c>
    </row>
    <row r="60">
      <c r="A60" s="54" t="s">
        <v>460</v>
      </c>
      <c r="B60" s="50" t="s">
        <v>422</v>
      </c>
      <c r="C60" s="51" t="s">
        <v>461</v>
      </c>
      <c r="D60" s="50" t="s">
        <v>462</v>
      </c>
      <c r="E60" s="52">
        <v>44118.82971064815</v>
      </c>
      <c r="F60" s="50"/>
      <c r="G60" s="50"/>
      <c r="H60" s="50" t="s">
        <v>55</v>
      </c>
      <c r="I60" s="50" t="s">
        <v>56</v>
      </c>
      <c r="J60" s="50" t="s">
        <v>425</v>
      </c>
      <c r="K60" s="50"/>
      <c r="L60" s="53" t="s">
        <v>70</v>
      </c>
      <c r="M60" s="55" t="s">
        <v>427</v>
      </c>
      <c r="N60" s="50">
        <v>18.0</v>
      </c>
      <c r="O60" s="50">
        <v>100.0</v>
      </c>
      <c r="P60" s="50"/>
      <c r="Q60" s="56" t="s">
        <v>463</v>
      </c>
      <c r="R60" s="53" t="s">
        <v>464</v>
      </c>
    </row>
    <row r="61">
      <c r="A61" s="54" t="s">
        <v>465</v>
      </c>
      <c r="B61" s="50" t="s">
        <v>466</v>
      </c>
      <c r="C61" s="51" t="s">
        <v>467</v>
      </c>
      <c r="D61" s="50" t="s">
        <v>468</v>
      </c>
      <c r="E61" s="52">
        <v>44118.826157407406</v>
      </c>
      <c r="F61" s="50"/>
      <c r="G61" s="50"/>
      <c r="H61" s="50" t="s">
        <v>55</v>
      </c>
      <c r="I61" s="50" t="s">
        <v>56</v>
      </c>
      <c r="J61" s="50" t="s">
        <v>469</v>
      </c>
      <c r="K61" s="50"/>
      <c r="L61" s="53" t="s">
        <v>70</v>
      </c>
      <c r="M61" s="55" t="s">
        <v>470</v>
      </c>
      <c r="N61" s="50">
        <v>499.0</v>
      </c>
      <c r="O61" s="50">
        <v>366.0</v>
      </c>
      <c r="P61" s="50" t="s">
        <v>85</v>
      </c>
      <c r="Q61" s="56" t="s">
        <v>471</v>
      </c>
      <c r="R61" s="53" t="s">
        <v>63</v>
      </c>
    </row>
    <row r="62">
      <c r="A62" s="54" t="s">
        <v>472</v>
      </c>
      <c r="B62" s="50" t="s">
        <v>473</v>
      </c>
      <c r="C62" s="51" t="s">
        <v>474</v>
      </c>
      <c r="D62" s="50" t="s">
        <v>475</v>
      </c>
      <c r="E62" s="52">
        <v>44118.824479166666</v>
      </c>
      <c r="F62" s="50"/>
      <c r="G62" s="50"/>
      <c r="H62" s="50" t="s">
        <v>55</v>
      </c>
      <c r="I62" s="50" t="s">
        <v>56</v>
      </c>
      <c r="J62" s="50" t="s">
        <v>476</v>
      </c>
      <c r="K62" s="50" t="s">
        <v>477</v>
      </c>
      <c r="L62" s="53" t="s">
        <v>92</v>
      </c>
      <c r="M62" s="55" t="s">
        <v>478</v>
      </c>
      <c r="N62" s="50">
        <v>308.0</v>
      </c>
      <c r="O62" s="50">
        <v>769.0</v>
      </c>
      <c r="P62" s="50"/>
      <c r="Q62" s="56" t="s">
        <v>479</v>
      </c>
      <c r="R62" s="53" t="s">
        <v>63</v>
      </c>
    </row>
    <row r="63">
      <c r="A63" s="54" t="s">
        <v>480</v>
      </c>
      <c r="B63" s="50" t="s">
        <v>422</v>
      </c>
      <c r="C63" s="51" t="s">
        <v>481</v>
      </c>
      <c r="D63" s="50" t="s">
        <v>482</v>
      </c>
      <c r="E63" s="52">
        <v>44118.82230324074</v>
      </c>
      <c r="F63" s="50"/>
      <c r="G63" s="50"/>
      <c r="H63" s="50" t="s">
        <v>55</v>
      </c>
      <c r="I63" s="50" t="s">
        <v>56</v>
      </c>
      <c r="J63" s="50" t="s">
        <v>425</v>
      </c>
      <c r="K63" s="50" t="s">
        <v>483</v>
      </c>
      <c r="L63" s="53" t="s">
        <v>70</v>
      </c>
      <c r="M63" s="55" t="s">
        <v>427</v>
      </c>
      <c r="N63" s="50">
        <v>18.0</v>
      </c>
      <c r="O63" s="50">
        <v>100.0</v>
      </c>
      <c r="P63" s="50"/>
      <c r="Q63" s="56" t="s">
        <v>484</v>
      </c>
      <c r="R63" s="53" t="s">
        <v>63</v>
      </c>
    </row>
    <row r="64">
      <c r="A64" s="54" t="s">
        <v>485</v>
      </c>
      <c r="B64" s="50" t="s">
        <v>473</v>
      </c>
      <c r="C64" s="51" t="s">
        <v>486</v>
      </c>
      <c r="D64" s="50" t="s">
        <v>487</v>
      </c>
      <c r="E64" s="52">
        <v>44118.801620370374</v>
      </c>
      <c r="F64" s="50"/>
      <c r="G64" s="50"/>
      <c r="H64" s="50" t="s">
        <v>55</v>
      </c>
      <c r="I64" s="50" t="s">
        <v>56</v>
      </c>
      <c r="J64" s="50" t="s">
        <v>476</v>
      </c>
      <c r="K64" s="50"/>
      <c r="L64" s="53" t="s">
        <v>92</v>
      </c>
      <c r="M64" s="55" t="s">
        <v>478</v>
      </c>
      <c r="N64" s="50">
        <v>308.0</v>
      </c>
      <c r="O64" s="50">
        <v>769.0</v>
      </c>
      <c r="P64" s="50"/>
      <c r="Q64" s="56" t="s">
        <v>488</v>
      </c>
      <c r="R64" s="53" t="s">
        <v>63</v>
      </c>
    </row>
    <row r="65">
      <c r="A65" s="54" t="s">
        <v>489</v>
      </c>
      <c r="B65" s="50" t="s">
        <v>490</v>
      </c>
      <c r="C65" s="51" t="s">
        <v>491</v>
      </c>
      <c r="D65" s="50" t="s">
        <v>492</v>
      </c>
      <c r="E65" s="52">
        <v>44118.77774305556</v>
      </c>
      <c r="F65" s="50"/>
      <c r="G65" s="50"/>
      <c r="H65" s="50" t="s">
        <v>55</v>
      </c>
      <c r="I65" s="50" t="s">
        <v>56</v>
      </c>
      <c r="J65" s="50" t="s">
        <v>493</v>
      </c>
      <c r="K65" s="50"/>
      <c r="L65" s="53" t="s">
        <v>59</v>
      </c>
      <c r="M65" s="55" t="s">
        <v>494</v>
      </c>
      <c r="N65" s="50">
        <v>102.0</v>
      </c>
      <c r="O65" s="50">
        <v>242.0</v>
      </c>
      <c r="P65" s="50" t="s">
        <v>495</v>
      </c>
      <c r="Q65" s="56" t="s">
        <v>496</v>
      </c>
      <c r="R65" s="53" t="s">
        <v>63</v>
      </c>
    </row>
    <row r="66">
      <c r="A66" s="54" t="s">
        <v>497</v>
      </c>
      <c r="B66" s="50" t="s">
        <v>498</v>
      </c>
      <c r="C66" s="51" t="s">
        <v>499</v>
      </c>
      <c r="D66" s="50" t="s">
        <v>500</v>
      </c>
      <c r="E66" s="52">
        <v>44118.770370370374</v>
      </c>
      <c r="F66" s="50"/>
      <c r="G66" s="50"/>
      <c r="H66" s="50" t="s">
        <v>55</v>
      </c>
      <c r="I66" s="50" t="s">
        <v>56</v>
      </c>
      <c r="J66" s="50" t="s">
        <v>501</v>
      </c>
      <c r="K66" s="50"/>
      <c r="L66" s="53" t="s">
        <v>92</v>
      </c>
      <c r="M66" s="55" t="s">
        <v>502</v>
      </c>
      <c r="N66" s="50">
        <v>50.0</v>
      </c>
      <c r="O66" s="50">
        <v>225.0</v>
      </c>
      <c r="P66" s="50"/>
      <c r="Q66" s="56" t="s">
        <v>503</v>
      </c>
      <c r="R66" s="53" t="s">
        <v>63</v>
      </c>
    </row>
    <row r="67">
      <c r="A67" s="54" t="s">
        <v>504</v>
      </c>
      <c r="B67" s="50" t="s">
        <v>505</v>
      </c>
      <c r="C67" s="51" t="s">
        <v>506</v>
      </c>
      <c r="D67" s="50" t="s">
        <v>507</v>
      </c>
      <c r="E67" s="52">
        <v>44118.76423611111</v>
      </c>
      <c r="F67" s="50"/>
      <c r="G67" s="50"/>
      <c r="H67" s="50" t="s">
        <v>55</v>
      </c>
      <c r="I67" s="50" t="s">
        <v>56</v>
      </c>
      <c r="J67" s="50" t="s">
        <v>508</v>
      </c>
      <c r="K67" s="50"/>
      <c r="L67" s="53" t="s">
        <v>59</v>
      </c>
      <c r="M67" s="55" t="s">
        <v>509</v>
      </c>
      <c r="N67" s="50">
        <v>51.0</v>
      </c>
      <c r="O67" s="50">
        <v>166.0</v>
      </c>
      <c r="P67" s="50" t="s">
        <v>319</v>
      </c>
      <c r="Q67" s="56" t="s">
        <v>510</v>
      </c>
      <c r="R67" s="53" t="s">
        <v>511</v>
      </c>
    </row>
    <row r="68">
      <c r="A68" s="54" t="s">
        <v>512</v>
      </c>
      <c r="B68" s="50" t="s">
        <v>513</v>
      </c>
      <c r="C68" s="51" t="s">
        <v>514</v>
      </c>
      <c r="D68" s="50" t="s">
        <v>515</v>
      </c>
      <c r="E68" s="52">
        <v>44118.759108796294</v>
      </c>
      <c r="F68" s="50"/>
      <c r="G68" s="50"/>
      <c r="H68" s="50" t="s">
        <v>55</v>
      </c>
      <c r="I68" s="50" t="s">
        <v>56</v>
      </c>
      <c r="J68" s="50" t="s">
        <v>516</v>
      </c>
      <c r="K68" s="50" t="s">
        <v>456</v>
      </c>
      <c r="L68" s="53" t="s">
        <v>70</v>
      </c>
      <c r="M68" s="55" t="s">
        <v>517</v>
      </c>
      <c r="N68" s="50">
        <v>522.0</v>
      </c>
      <c r="O68" s="50">
        <v>265.0</v>
      </c>
      <c r="P68" s="50" t="s">
        <v>85</v>
      </c>
      <c r="Q68" s="56" t="s">
        <v>518</v>
      </c>
      <c r="R68" s="53" t="s">
        <v>63</v>
      </c>
    </row>
    <row r="69">
      <c r="A69" s="54" t="s">
        <v>519</v>
      </c>
      <c r="B69" s="50" t="s">
        <v>391</v>
      </c>
      <c r="C69" s="51" t="s">
        <v>520</v>
      </c>
      <c r="D69" s="50" t="s">
        <v>521</v>
      </c>
      <c r="E69" s="52">
        <v>44118.74505787037</v>
      </c>
      <c r="F69" s="50"/>
      <c r="G69" s="50"/>
      <c r="H69" s="50" t="s">
        <v>55</v>
      </c>
      <c r="I69" s="50" t="s">
        <v>56</v>
      </c>
      <c r="J69" s="50" t="s">
        <v>394</v>
      </c>
      <c r="K69" s="50" t="s">
        <v>522</v>
      </c>
      <c r="L69" s="53" t="s">
        <v>59</v>
      </c>
      <c r="M69" s="55" t="s">
        <v>396</v>
      </c>
      <c r="N69" s="50">
        <v>147.0</v>
      </c>
      <c r="O69" s="50">
        <v>491.0</v>
      </c>
      <c r="P69" s="50" t="s">
        <v>397</v>
      </c>
      <c r="Q69" s="56" t="s">
        <v>523</v>
      </c>
      <c r="R69" s="53" t="s">
        <v>524</v>
      </c>
    </row>
    <row r="70">
      <c r="A70" s="54" t="s">
        <v>525</v>
      </c>
      <c r="B70" s="50" t="s">
        <v>526</v>
      </c>
      <c r="C70" s="51" t="s">
        <v>527</v>
      </c>
      <c r="D70" s="50" t="s">
        <v>528</v>
      </c>
      <c r="E70" s="52">
        <v>44118.709490740745</v>
      </c>
      <c r="F70" s="50"/>
      <c r="G70" s="50"/>
      <c r="H70" s="50" t="s">
        <v>55</v>
      </c>
      <c r="I70" s="50" t="s">
        <v>56</v>
      </c>
      <c r="J70" s="50" t="s">
        <v>529</v>
      </c>
      <c r="K70" s="50"/>
      <c r="L70" s="53" t="s">
        <v>59</v>
      </c>
      <c r="M70" s="55" t="s">
        <v>530</v>
      </c>
      <c r="N70" s="50">
        <v>1220.0</v>
      </c>
      <c r="O70" s="50">
        <v>1185.0</v>
      </c>
      <c r="P70" s="50" t="s">
        <v>85</v>
      </c>
      <c r="Q70" s="56" t="s">
        <v>531</v>
      </c>
      <c r="R70" s="53" t="s">
        <v>63</v>
      </c>
    </row>
    <row r="71">
      <c r="A71" s="54" t="s">
        <v>532</v>
      </c>
      <c r="B71" s="50" t="s">
        <v>533</v>
      </c>
      <c r="C71" s="51" t="s">
        <v>534</v>
      </c>
      <c r="D71" s="50" t="s">
        <v>535</v>
      </c>
      <c r="E71" s="52">
        <v>44118.67451388889</v>
      </c>
      <c r="F71" s="50"/>
      <c r="G71" s="50"/>
      <c r="H71" s="50" t="s">
        <v>55</v>
      </c>
      <c r="I71" s="50" t="s">
        <v>56</v>
      </c>
      <c r="J71" s="50" t="s">
        <v>536</v>
      </c>
      <c r="K71" s="50"/>
      <c r="L71" s="53" t="s">
        <v>92</v>
      </c>
      <c r="M71" s="55" t="s">
        <v>537</v>
      </c>
      <c r="N71" s="50">
        <v>252.0</v>
      </c>
      <c r="O71" s="50">
        <v>701.0</v>
      </c>
      <c r="P71" s="50"/>
      <c r="Q71" s="56" t="s">
        <v>538</v>
      </c>
      <c r="R71" s="53" t="s">
        <v>63</v>
      </c>
    </row>
    <row r="72">
      <c r="A72" s="54" t="s">
        <v>539</v>
      </c>
      <c r="B72" s="50" t="s">
        <v>540</v>
      </c>
      <c r="C72" s="51" t="s">
        <v>541</v>
      </c>
      <c r="D72" s="50" t="s">
        <v>542</v>
      </c>
      <c r="E72" s="52">
        <v>44118.659259259264</v>
      </c>
      <c r="F72" s="50"/>
      <c r="G72" s="50"/>
      <c r="H72" s="50" t="s">
        <v>55</v>
      </c>
      <c r="I72" s="50" t="s">
        <v>56</v>
      </c>
      <c r="J72" s="50" t="s">
        <v>543</v>
      </c>
      <c r="K72" s="50"/>
      <c r="L72" s="53" t="s">
        <v>59</v>
      </c>
      <c r="M72" s="55" t="s">
        <v>544</v>
      </c>
      <c r="N72" s="50">
        <v>255.0</v>
      </c>
      <c r="O72" s="50">
        <v>905.0</v>
      </c>
      <c r="P72" s="50"/>
      <c r="Q72" s="56" t="s">
        <v>545</v>
      </c>
      <c r="R72" s="53" t="s">
        <v>63</v>
      </c>
    </row>
    <row r="73">
      <c r="A73" s="54" t="s">
        <v>546</v>
      </c>
      <c r="B73" s="50" t="s">
        <v>547</v>
      </c>
      <c r="C73" s="51" t="s">
        <v>548</v>
      </c>
      <c r="D73" s="50" t="s">
        <v>549</v>
      </c>
      <c r="E73" s="52">
        <v>44118.62336805556</v>
      </c>
      <c r="F73" s="50"/>
      <c r="G73" s="50"/>
      <c r="H73" s="50" t="s">
        <v>55</v>
      </c>
      <c r="I73" s="50" t="s">
        <v>56</v>
      </c>
      <c r="J73" s="50" t="s">
        <v>550</v>
      </c>
      <c r="K73" s="50"/>
      <c r="L73" s="53" t="s">
        <v>70</v>
      </c>
      <c r="M73" s="55" t="s">
        <v>551</v>
      </c>
      <c r="N73" s="50"/>
      <c r="O73" s="50">
        <v>1.0</v>
      </c>
      <c r="P73" s="50"/>
      <c r="Q73" s="56" t="s">
        <v>552</v>
      </c>
      <c r="R73" s="53" t="s">
        <v>63</v>
      </c>
    </row>
    <row r="74">
      <c r="A74" s="54" t="s">
        <v>553</v>
      </c>
      <c r="B74" s="50" t="s">
        <v>554</v>
      </c>
      <c r="C74" s="51" t="s">
        <v>175</v>
      </c>
      <c r="D74" s="50" t="s">
        <v>555</v>
      </c>
      <c r="E74" s="52">
        <v>44118.61717592593</v>
      </c>
      <c r="F74" s="50"/>
      <c r="G74" s="50"/>
      <c r="H74" s="50" t="s">
        <v>55</v>
      </c>
      <c r="I74" s="50" t="s">
        <v>56</v>
      </c>
      <c r="J74" s="50" t="s">
        <v>556</v>
      </c>
      <c r="K74" s="50" t="s">
        <v>557</v>
      </c>
      <c r="L74" s="53" t="s">
        <v>59</v>
      </c>
      <c r="M74" s="55" t="s">
        <v>558</v>
      </c>
      <c r="N74" s="50">
        <v>666.0</v>
      </c>
      <c r="O74" s="50">
        <v>3999.0</v>
      </c>
      <c r="P74" s="50" t="s">
        <v>559</v>
      </c>
      <c r="Q74" s="56" t="s">
        <v>560</v>
      </c>
      <c r="R74" s="53" t="s">
        <v>63</v>
      </c>
    </row>
    <row r="75">
      <c r="A75" s="54" t="s">
        <v>561</v>
      </c>
      <c r="B75" s="50" t="s">
        <v>562</v>
      </c>
      <c r="C75" s="51" t="s">
        <v>563</v>
      </c>
      <c r="D75" s="50" t="s">
        <v>564</v>
      </c>
      <c r="E75" s="52">
        <v>44118.59625</v>
      </c>
      <c r="F75" s="50"/>
      <c r="G75" s="50"/>
      <c r="H75" s="50" t="s">
        <v>55</v>
      </c>
      <c r="I75" s="50" t="s">
        <v>56</v>
      </c>
      <c r="J75" s="50" t="s">
        <v>565</v>
      </c>
      <c r="K75" s="50"/>
      <c r="L75" s="53" t="s">
        <v>70</v>
      </c>
      <c r="M75" s="55" t="s">
        <v>566</v>
      </c>
      <c r="N75" s="50">
        <v>108.0</v>
      </c>
      <c r="O75" s="50">
        <v>832.0</v>
      </c>
      <c r="P75" s="50" t="s">
        <v>567</v>
      </c>
      <c r="Q75" s="56" t="s">
        <v>568</v>
      </c>
      <c r="R75" s="53" t="s">
        <v>569</v>
      </c>
    </row>
    <row r="76">
      <c r="A76" s="54" t="s">
        <v>570</v>
      </c>
      <c r="B76" s="50" t="s">
        <v>571</v>
      </c>
      <c r="C76" s="51" t="s">
        <v>572</v>
      </c>
      <c r="D76" s="50" t="s">
        <v>573</v>
      </c>
      <c r="E76" s="52">
        <v>44118.18083333333</v>
      </c>
      <c r="F76" s="50"/>
      <c r="G76" s="50"/>
      <c r="H76" s="50" t="s">
        <v>55</v>
      </c>
      <c r="I76" s="50" t="s">
        <v>56</v>
      </c>
      <c r="J76" s="50" t="s">
        <v>574</v>
      </c>
      <c r="K76" s="50" t="s">
        <v>575</v>
      </c>
      <c r="L76" s="53" t="s">
        <v>92</v>
      </c>
      <c r="M76" s="55" t="s">
        <v>576</v>
      </c>
      <c r="N76" s="50">
        <v>236.0</v>
      </c>
      <c r="O76" s="50">
        <v>115.0</v>
      </c>
      <c r="P76" s="50" t="s">
        <v>85</v>
      </c>
      <c r="Q76" s="56" t="s">
        <v>577</v>
      </c>
      <c r="R76" s="53" t="s">
        <v>63</v>
      </c>
    </row>
    <row r="77">
      <c r="A77" s="54" t="s">
        <v>578</v>
      </c>
      <c r="B77" s="50" t="s">
        <v>571</v>
      </c>
      <c r="C77" s="51" t="s">
        <v>572</v>
      </c>
      <c r="D77" s="50" t="s">
        <v>579</v>
      </c>
      <c r="E77" s="52">
        <v>44118.180625</v>
      </c>
      <c r="F77" s="50"/>
      <c r="G77" s="50"/>
      <c r="H77" s="50" t="s">
        <v>55</v>
      </c>
      <c r="I77" s="50" t="s">
        <v>56</v>
      </c>
      <c r="J77" s="50" t="s">
        <v>574</v>
      </c>
      <c r="K77" s="50" t="s">
        <v>282</v>
      </c>
      <c r="L77" s="53" t="s">
        <v>92</v>
      </c>
      <c r="M77" s="55" t="s">
        <v>576</v>
      </c>
      <c r="N77" s="50">
        <v>236.0</v>
      </c>
      <c r="O77" s="50">
        <v>115.0</v>
      </c>
      <c r="P77" s="50" t="s">
        <v>85</v>
      </c>
      <c r="Q77" s="56" t="s">
        <v>580</v>
      </c>
      <c r="R77" s="53" t="s">
        <v>63</v>
      </c>
    </row>
    <row r="78">
      <c r="A78" s="54" t="s">
        <v>581</v>
      </c>
      <c r="B78" s="50" t="s">
        <v>313</v>
      </c>
      <c r="C78" s="51" t="s">
        <v>582</v>
      </c>
      <c r="D78" s="50" t="s">
        <v>583</v>
      </c>
      <c r="E78" s="52">
        <v>44118.11395833333</v>
      </c>
      <c r="F78" s="50"/>
      <c r="G78" s="50"/>
      <c r="H78" s="50" t="s">
        <v>55</v>
      </c>
      <c r="I78" s="50" t="s">
        <v>56</v>
      </c>
      <c r="J78" s="50" t="s">
        <v>316</v>
      </c>
      <c r="K78" s="50" t="s">
        <v>584</v>
      </c>
      <c r="L78" s="53" t="s">
        <v>70</v>
      </c>
      <c r="M78" s="55" t="s">
        <v>318</v>
      </c>
      <c r="N78" s="50">
        <v>276.0</v>
      </c>
      <c r="O78" s="50">
        <v>806.0</v>
      </c>
      <c r="P78" s="50" t="s">
        <v>319</v>
      </c>
      <c r="Q78" s="56" t="s">
        <v>585</v>
      </c>
      <c r="R78" s="53" t="s">
        <v>63</v>
      </c>
    </row>
    <row r="79">
      <c r="A79" s="54" t="s">
        <v>586</v>
      </c>
      <c r="B79" s="50" t="s">
        <v>587</v>
      </c>
      <c r="C79" s="51" t="s">
        <v>588</v>
      </c>
      <c r="D79" s="50" t="s">
        <v>589</v>
      </c>
      <c r="E79" s="52">
        <v>44118.109085648146</v>
      </c>
      <c r="F79" s="50"/>
      <c r="G79" s="50"/>
      <c r="H79" s="50" t="s">
        <v>55</v>
      </c>
      <c r="I79" s="50" t="s">
        <v>56</v>
      </c>
      <c r="J79" s="50" t="s">
        <v>590</v>
      </c>
      <c r="K79" s="50" t="s">
        <v>282</v>
      </c>
      <c r="L79" s="53" t="s">
        <v>70</v>
      </c>
      <c r="M79" s="55" t="s">
        <v>591</v>
      </c>
      <c r="N79" s="50">
        <v>97.0</v>
      </c>
      <c r="O79" s="50">
        <v>122.0</v>
      </c>
      <c r="P79" s="50" t="s">
        <v>406</v>
      </c>
      <c r="Q79" s="56" t="s">
        <v>592</v>
      </c>
      <c r="R79" s="53" t="s">
        <v>63</v>
      </c>
    </row>
    <row r="80">
      <c r="A80" s="54" t="s">
        <v>593</v>
      </c>
      <c r="B80" s="50" t="s">
        <v>594</v>
      </c>
      <c r="C80" s="51" t="s">
        <v>595</v>
      </c>
      <c r="D80" s="50" t="s">
        <v>596</v>
      </c>
      <c r="E80" s="52">
        <v>44118.086956018524</v>
      </c>
      <c r="F80" s="50"/>
      <c r="G80" s="50"/>
      <c r="H80" s="50" t="s">
        <v>55</v>
      </c>
      <c r="I80" s="50" t="s">
        <v>56</v>
      </c>
      <c r="J80" s="50" t="s">
        <v>597</v>
      </c>
      <c r="K80" s="50" t="s">
        <v>598</v>
      </c>
      <c r="L80" s="53" t="s">
        <v>92</v>
      </c>
      <c r="M80" s="55" t="s">
        <v>599</v>
      </c>
      <c r="N80" s="50">
        <v>198.0</v>
      </c>
      <c r="O80" s="50">
        <v>391.0</v>
      </c>
      <c r="P80" s="50" t="s">
        <v>61</v>
      </c>
      <c r="Q80" s="56" t="s">
        <v>600</v>
      </c>
      <c r="R80" s="53" t="s">
        <v>601</v>
      </c>
    </row>
    <row r="81">
      <c r="A81" s="54" t="s">
        <v>602</v>
      </c>
      <c r="B81" s="50" t="s">
        <v>339</v>
      </c>
      <c r="C81" s="51" t="s">
        <v>603</v>
      </c>
      <c r="D81" s="50" t="s">
        <v>604</v>
      </c>
      <c r="E81" s="52">
        <v>44118.04597222222</v>
      </c>
      <c r="F81" s="50"/>
      <c r="G81" s="50"/>
      <c r="H81" s="50" t="s">
        <v>55</v>
      </c>
      <c r="I81" s="50" t="s">
        <v>56</v>
      </c>
      <c r="J81" s="50" t="s">
        <v>342</v>
      </c>
      <c r="K81" s="50"/>
      <c r="L81" s="53" t="s">
        <v>92</v>
      </c>
      <c r="M81" s="55" t="s">
        <v>343</v>
      </c>
      <c r="N81" s="50">
        <v>1.0</v>
      </c>
      <c r="O81" s="50">
        <v>13.0</v>
      </c>
      <c r="P81" s="50"/>
      <c r="Q81" s="56" t="s">
        <v>605</v>
      </c>
      <c r="R81" s="53" t="s">
        <v>63</v>
      </c>
    </row>
    <row r="82">
      <c r="A82" s="54" t="s">
        <v>606</v>
      </c>
      <c r="B82" s="50" t="s">
        <v>607</v>
      </c>
      <c r="C82" s="51" t="s">
        <v>608</v>
      </c>
      <c r="D82" s="50" t="s">
        <v>609</v>
      </c>
      <c r="E82" s="52">
        <v>44118.01075231482</v>
      </c>
      <c r="F82" s="50"/>
      <c r="G82" s="50"/>
      <c r="H82" s="50" t="s">
        <v>55</v>
      </c>
      <c r="I82" s="50" t="s">
        <v>56</v>
      </c>
      <c r="J82" s="50" t="s">
        <v>610</v>
      </c>
      <c r="K82" s="50" t="s">
        <v>611</v>
      </c>
      <c r="L82" s="53" t="s">
        <v>70</v>
      </c>
      <c r="M82" s="55" t="s">
        <v>612</v>
      </c>
      <c r="N82" s="50">
        <v>1501.0</v>
      </c>
      <c r="O82" s="50">
        <v>493.0</v>
      </c>
      <c r="P82" s="50" t="s">
        <v>319</v>
      </c>
      <c r="Q82" s="56" t="s">
        <v>613</v>
      </c>
      <c r="R82" s="53" t="s">
        <v>63</v>
      </c>
    </row>
    <row r="83">
      <c r="A83" s="54" t="s">
        <v>614</v>
      </c>
      <c r="B83" s="50" t="s">
        <v>615</v>
      </c>
      <c r="C83" s="51" t="s">
        <v>616</v>
      </c>
      <c r="D83" s="50" t="s">
        <v>617</v>
      </c>
      <c r="E83" s="52">
        <v>44117.952581018515</v>
      </c>
      <c r="F83" s="50"/>
      <c r="G83" s="50"/>
      <c r="H83" s="50" t="s">
        <v>55</v>
      </c>
      <c r="I83" s="50" t="s">
        <v>56</v>
      </c>
      <c r="J83" s="50" t="s">
        <v>618</v>
      </c>
      <c r="K83" s="50" t="s">
        <v>619</v>
      </c>
      <c r="L83" s="53" t="s">
        <v>70</v>
      </c>
      <c r="M83" s="55" t="s">
        <v>620</v>
      </c>
      <c r="N83" s="50">
        <v>63.0</v>
      </c>
      <c r="O83" s="50">
        <v>282.0</v>
      </c>
      <c r="P83" s="50" t="s">
        <v>319</v>
      </c>
      <c r="Q83" s="56" t="s">
        <v>621</v>
      </c>
      <c r="R83" s="53" t="s">
        <v>63</v>
      </c>
    </row>
    <row r="84">
      <c r="A84" s="54" t="s">
        <v>622</v>
      </c>
      <c r="B84" s="50" t="s">
        <v>615</v>
      </c>
      <c r="C84" s="51" t="s">
        <v>623</v>
      </c>
      <c r="D84" s="50" t="s">
        <v>624</v>
      </c>
      <c r="E84" s="52">
        <v>44117.939780092594</v>
      </c>
      <c r="F84" s="50"/>
      <c r="G84" s="50"/>
      <c r="H84" s="50" t="s">
        <v>55</v>
      </c>
      <c r="I84" s="50" t="s">
        <v>56</v>
      </c>
      <c r="J84" s="50" t="s">
        <v>618</v>
      </c>
      <c r="K84" s="50"/>
      <c r="L84" s="53" t="s">
        <v>70</v>
      </c>
      <c r="M84" s="55" t="s">
        <v>620</v>
      </c>
      <c r="N84" s="50">
        <v>63.0</v>
      </c>
      <c r="O84" s="50">
        <v>282.0</v>
      </c>
      <c r="P84" s="50" t="s">
        <v>319</v>
      </c>
      <c r="Q84" s="56" t="s">
        <v>625</v>
      </c>
      <c r="R84" s="53" t="s">
        <v>63</v>
      </c>
    </row>
    <row r="85">
      <c r="A85" s="54" t="s">
        <v>626</v>
      </c>
      <c r="B85" s="50" t="s">
        <v>627</v>
      </c>
      <c r="C85" s="51" t="s">
        <v>628</v>
      </c>
      <c r="D85" s="50" t="s">
        <v>629</v>
      </c>
      <c r="E85" s="52">
        <v>44117.93010416666</v>
      </c>
      <c r="F85" s="50"/>
      <c r="G85" s="50"/>
      <c r="H85" s="50" t="s">
        <v>55</v>
      </c>
      <c r="I85" s="50" t="s">
        <v>56</v>
      </c>
      <c r="J85" s="50" t="s">
        <v>630</v>
      </c>
      <c r="K85" s="50" t="s">
        <v>631</v>
      </c>
      <c r="L85" s="53" t="s">
        <v>92</v>
      </c>
      <c r="M85" s="55" t="s">
        <v>632</v>
      </c>
      <c r="N85" s="50">
        <v>13.0</v>
      </c>
      <c r="O85" s="50">
        <v>85.0</v>
      </c>
      <c r="P85" s="50"/>
      <c r="Q85" s="56" t="s">
        <v>633</v>
      </c>
      <c r="R85" s="53" t="s">
        <v>634</v>
      </c>
    </row>
    <row r="86">
      <c r="A86" s="54" t="s">
        <v>635</v>
      </c>
      <c r="B86" s="50" t="s">
        <v>636</v>
      </c>
      <c r="C86" s="51" t="s">
        <v>637</v>
      </c>
      <c r="D86" s="50" t="s">
        <v>638</v>
      </c>
      <c r="E86" s="52">
        <v>44117.92708333333</v>
      </c>
      <c r="F86" s="50"/>
      <c r="G86" s="50"/>
      <c r="H86" s="50" t="s">
        <v>55</v>
      </c>
      <c r="I86" s="50" t="s">
        <v>56</v>
      </c>
      <c r="J86" s="50" t="s">
        <v>639</v>
      </c>
      <c r="K86" s="50" t="s">
        <v>640</v>
      </c>
      <c r="L86" s="53" t="s">
        <v>92</v>
      </c>
      <c r="M86" s="55" t="s">
        <v>101</v>
      </c>
      <c r="N86" s="50"/>
      <c r="O86" s="50">
        <v>1.0</v>
      </c>
      <c r="P86" s="50"/>
      <c r="Q86" s="56" t="s">
        <v>641</v>
      </c>
      <c r="R86" s="53" t="s">
        <v>642</v>
      </c>
    </row>
    <row r="87">
      <c r="A87" s="54" t="s">
        <v>643</v>
      </c>
      <c r="B87" s="50" t="s">
        <v>636</v>
      </c>
      <c r="C87" s="51" t="s">
        <v>644</v>
      </c>
      <c r="D87" s="50" t="s">
        <v>645</v>
      </c>
      <c r="E87" s="52">
        <v>44117.924791666665</v>
      </c>
      <c r="F87" s="50"/>
      <c r="G87" s="50"/>
      <c r="H87" s="50" t="s">
        <v>55</v>
      </c>
      <c r="I87" s="50" t="s">
        <v>56</v>
      </c>
      <c r="J87" s="50" t="s">
        <v>639</v>
      </c>
      <c r="K87" s="50"/>
      <c r="L87" s="53" t="s">
        <v>92</v>
      </c>
      <c r="M87" s="55" t="s">
        <v>101</v>
      </c>
      <c r="N87" s="50"/>
      <c r="O87" s="50">
        <v>1.0</v>
      </c>
      <c r="P87" s="50"/>
      <c r="Q87" s="56" t="s">
        <v>646</v>
      </c>
      <c r="R87" s="53" t="s">
        <v>647</v>
      </c>
    </row>
    <row r="88">
      <c r="A88" s="54" t="s">
        <v>648</v>
      </c>
      <c r="B88" s="50" t="s">
        <v>627</v>
      </c>
      <c r="C88" s="51" t="s">
        <v>649</v>
      </c>
      <c r="D88" s="50" t="s">
        <v>650</v>
      </c>
      <c r="E88" s="52">
        <v>44117.90222222223</v>
      </c>
      <c r="F88" s="50"/>
      <c r="G88" s="50"/>
      <c r="H88" s="50" t="s">
        <v>55</v>
      </c>
      <c r="I88" s="50" t="s">
        <v>56</v>
      </c>
      <c r="J88" s="50" t="s">
        <v>630</v>
      </c>
      <c r="K88" s="50" t="s">
        <v>651</v>
      </c>
      <c r="L88" s="53" t="s">
        <v>92</v>
      </c>
      <c r="M88" s="55" t="s">
        <v>632</v>
      </c>
      <c r="N88" s="50">
        <v>13.0</v>
      </c>
      <c r="O88" s="50">
        <v>85.0</v>
      </c>
      <c r="P88" s="50"/>
      <c r="Q88" s="56" t="s">
        <v>652</v>
      </c>
      <c r="R88" s="53" t="s">
        <v>63</v>
      </c>
    </row>
    <row r="89">
      <c r="A89" s="54" t="s">
        <v>653</v>
      </c>
      <c r="B89" s="50" t="s">
        <v>594</v>
      </c>
      <c r="C89" s="51" t="s">
        <v>654</v>
      </c>
      <c r="D89" s="50" t="s">
        <v>655</v>
      </c>
      <c r="E89" s="52">
        <v>44117.89895833333</v>
      </c>
      <c r="F89" s="50"/>
      <c r="G89" s="50"/>
      <c r="H89" s="50"/>
      <c r="I89" s="50"/>
      <c r="J89" s="50" t="s">
        <v>597</v>
      </c>
      <c r="K89" s="50"/>
      <c r="L89" s="53" t="s">
        <v>92</v>
      </c>
      <c r="M89" s="55" t="s">
        <v>599</v>
      </c>
      <c r="N89" s="50">
        <v>198.0</v>
      </c>
      <c r="O89" s="50">
        <v>391.0</v>
      </c>
      <c r="P89" s="50" t="s">
        <v>61</v>
      </c>
      <c r="Q89" s="56" t="s">
        <v>656</v>
      </c>
      <c r="R89" s="53" t="s">
        <v>657</v>
      </c>
    </row>
    <row r="90">
      <c r="A90" s="54" t="s">
        <v>658</v>
      </c>
      <c r="B90" s="50" t="s">
        <v>636</v>
      </c>
      <c r="C90" s="51" t="s">
        <v>659</v>
      </c>
      <c r="D90" s="50" t="s">
        <v>660</v>
      </c>
      <c r="E90" s="52">
        <v>44117.8975</v>
      </c>
      <c r="F90" s="50"/>
      <c r="G90" s="50"/>
      <c r="H90" s="50" t="s">
        <v>55</v>
      </c>
      <c r="I90" s="50" t="s">
        <v>56</v>
      </c>
      <c r="J90" s="50" t="s">
        <v>639</v>
      </c>
      <c r="K90" s="50" t="s">
        <v>640</v>
      </c>
      <c r="L90" s="53" t="s">
        <v>92</v>
      </c>
      <c r="M90" s="55" t="s">
        <v>101</v>
      </c>
      <c r="N90" s="50"/>
      <c r="O90" s="50">
        <v>1.0</v>
      </c>
      <c r="P90" s="50"/>
      <c r="Q90" s="56" t="s">
        <v>661</v>
      </c>
      <c r="R90" s="53" t="s">
        <v>63</v>
      </c>
    </row>
    <row r="91">
      <c r="A91" s="54" t="s">
        <v>662</v>
      </c>
      <c r="B91" s="50" t="s">
        <v>636</v>
      </c>
      <c r="C91" s="51" t="s">
        <v>663</v>
      </c>
      <c r="D91" s="50" t="s">
        <v>664</v>
      </c>
      <c r="E91" s="52">
        <v>44117.892118055555</v>
      </c>
      <c r="F91" s="50"/>
      <c r="G91" s="50"/>
      <c r="H91" s="50" t="s">
        <v>55</v>
      </c>
      <c r="I91" s="50" t="s">
        <v>56</v>
      </c>
      <c r="J91" s="50" t="s">
        <v>639</v>
      </c>
      <c r="K91" s="50"/>
      <c r="L91" s="53" t="s">
        <v>92</v>
      </c>
      <c r="M91" s="55" t="s">
        <v>101</v>
      </c>
      <c r="N91" s="50"/>
      <c r="O91" s="50">
        <v>1.0</v>
      </c>
      <c r="P91" s="50"/>
      <c r="Q91" s="56" t="s">
        <v>665</v>
      </c>
      <c r="R91" s="53" t="s">
        <v>63</v>
      </c>
    </row>
    <row r="92">
      <c r="A92" s="54" t="s">
        <v>666</v>
      </c>
      <c r="B92" s="50" t="s">
        <v>667</v>
      </c>
      <c r="C92" s="51" t="s">
        <v>668</v>
      </c>
      <c r="D92" s="50" t="s">
        <v>669</v>
      </c>
      <c r="E92" s="52">
        <v>44117.885358796295</v>
      </c>
      <c r="F92" s="50"/>
      <c r="G92" s="50"/>
      <c r="H92" s="50" t="s">
        <v>55</v>
      </c>
      <c r="I92" s="50" t="s">
        <v>56</v>
      </c>
      <c r="J92" s="50" t="s">
        <v>670</v>
      </c>
      <c r="K92" s="50" t="s">
        <v>671</v>
      </c>
      <c r="L92" s="53" t="s">
        <v>92</v>
      </c>
      <c r="M92" s="55" t="s">
        <v>672</v>
      </c>
      <c r="N92" s="50">
        <v>3518.0</v>
      </c>
      <c r="O92" s="50">
        <v>4940.0</v>
      </c>
      <c r="P92" s="50" t="s">
        <v>214</v>
      </c>
      <c r="Q92" s="56" t="s">
        <v>673</v>
      </c>
      <c r="R92" s="53" t="s">
        <v>63</v>
      </c>
    </row>
    <row r="93">
      <c r="A93" s="54" t="s">
        <v>674</v>
      </c>
      <c r="B93" s="50" t="s">
        <v>675</v>
      </c>
      <c r="C93" s="51" t="s">
        <v>676</v>
      </c>
      <c r="D93" s="50" t="s">
        <v>677</v>
      </c>
      <c r="E93" s="52">
        <v>44117.881886574076</v>
      </c>
      <c r="F93" s="50"/>
      <c r="G93" s="50"/>
      <c r="H93" s="50" t="s">
        <v>55</v>
      </c>
      <c r="I93" s="50" t="s">
        <v>56</v>
      </c>
      <c r="J93" s="50" t="s">
        <v>678</v>
      </c>
      <c r="K93" s="50" t="s">
        <v>679</v>
      </c>
      <c r="L93" s="53" t="s">
        <v>70</v>
      </c>
      <c r="M93" s="55" t="s">
        <v>680</v>
      </c>
      <c r="N93" s="50">
        <v>35.0</v>
      </c>
      <c r="O93" s="50">
        <v>231.0</v>
      </c>
      <c r="P93" s="50" t="s">
        <v>319</v>
      </c>
      <c r="Q93" s="56" t="s">
        <v>681</v>
      </c>
      <c r="R93" s="53" t="s">
        <v>63</v>
      </c>
    </row>
    <row r="94">
      <c r="A94" s="54" t="s">
        <v>682</v>
      </c>
      <c r="B94" s="50" t="s">
        <v>627</v>
      </c>
      <c r="C94" s="51" t="s">
        <v>683</v>
      </c>
      <c r="D94" s="50" t="s">
        <v>684</v>
      </c>
      <c r="E94" s="52">
        <v>44117.881689814814</v>
      </c>
      <c r="F94" s="50"/>
      <c r="G94" s="50"/>
      <c r="H94" s="50" t="s">
        <v>55</v>
      </c>
      <c r="I94" s="50" t="s">
        <v>56</v>
      </c>
      <c r="J94" s="50" t="s">
        <v>630</v>
      </c>
      <c r="K94" s="50"/>
      <c r="L94" s="53" t="s">
        <v>92</v>
      </c>
      <c r="M94" s="55" t="s">
        <v>632</v>
      </c>
      <c r="N94" s="50">
        <v>13.0</v>
      </c>
      <c r="O94" s="50">
        <v>85.0</v>
      </c>
      <c r="P94" s="50"/>
      <c r="Q94" s="56" t="s">
        <v>685</v>
      </c>
      <c r="R94" s="53" t="s">
        <v>686</v>
      </c>
    </row>
    <row r="95">
      <c r="A95" s="54" t="s">
        <v>687</v>
      </c>
      <c r="B95" s="50" t="s">
        <v>688</v>
      </c>
      <c r="C95" s="51" t="s">
        <v>689</v>
      </c>
      <c r="D95" s="50" t="s">
        <v>690</v>
      </c>
      <c r="E95" s="52">
        <v>44117.87615740741</v>
      </c>
      <c r="F95" s="50"/>
      <c r="G95" s="50"/>
      <c r="H95" s="50" t="s">
        <v>55</v>
      </c>
      <c r="I95" s="50" t="s">
        <v>56</v>
      </c>
      <c r="J95" s="50" t="s">
        <v>691</v>
      </c>
      <c r="K95" s="50" t="s">
        <v>692</v>
      </c>
      <c r="L95" s="53" t="s">
        <v>59</v>
      </c>
      <c r="M95" s="55" t="s">
        <v>693</v>
      </c>
      <c r="N95" s="50">
        <v>38.0</v>
      </c>
      <c r="O95" s="50">
        <v>164.0</v>
      </c>
      <c r="P95" s="50"/>
      <c r="Q95" s="56" t="s">
        <v>694</v>
      </c>
      <c r="R95" s="53" t="s">
        <v>63</v>
      </c>
    </row>
    <row r="96">
      <c r="A96" s="54" t="s">
        <v>695</v>
      </c>
      <c r="B96" s="50" t="s">
        <v>696</v>
      </c>
      <c r="C96" s="51" t="s">
        <v>697</v>
      </c>
      <c r="D96" s="50" t="s">
        <v>698</v>
      </c>
      <c r="E96" s="52">
        <v>44117.81469907408</v>
      </c>
      <c r="F96" s="50"/>
      <c r="G96" s="50"/>
      <c r="H96" s="50" t="s">
        <v>55</v>
      </c>
      <c r="I96" s="50" t="s">
        <v>56</v>
      </c>
      <c r="J96" s="50" t="s">
        <v>699</v>
      </c>
      <c r="K96" s="50"/>
      <c r="L96" s="53" t="s">
        <v>59</v>
      </c>
      <c r="M96" s="55" t="s">
        <v>700</v>
      </c>
      <c r="N96" s="50">
        <v>38.0</v>
      </c>
      <c r="O96" s="50">
        <v>49.0</v>
      </c>
      <c r="P96" s="50" t="s">
        <v>701</v>
      </c>
      <c r="Q96" s="56" t="s">
        <v>702</v>
      </c>
      <c r="R96" s="53" t="s">
        <v>63</v>
      </c>
    </row>
    <row r="97">
      <c r="A97" s="54" t="s">
        <v>703</v>
      </c>
      <c r="B97" s="50" t="s">
        <v>704</v>
      </c>
      <c r="C97" s="51" t="s">
        <v>705</v>
      </c>
      <c r="D97" s="50" t="s">
        <v>706</v>
      </c>
      <c r="E97" s="52">
        <v>44117.80148148148</v>
      </c>
      <c r="F97" s="50"/>
      <c r="G97" s="50"/>
      <c r="H97" s="50" t="s">
        <v>55</v>
      </c>
      <c r="I97" s="50" t="s">
        <v>56</v>
      </c>
      <c r="J97" s="50" t="s">
        <v>707</v>
      </c>
      <c r="K97" s="50"/>
      <c r="L97" s="53" t="s">
        <v>92</v>
      </c>
      <c r="M97" s="55" t="s">
        <v>708</v>
      </c>
      <c r="N97" s="50">
        <v>72.0</v>
      </c>
      <c r="O97" s="50">
        <v>321.0</v>
      </c>
      <c r="P97" s="50" t="s">
        <v>709</v>
      </c>
      <c r="Q97" s="56" t="s">
        <v>710</v>
      </c>
      <c r="R97" s="53" t="s">
        <v>711</v>
      </c>
    </row>
    <row r="98">
      <c r="A98" s="54" t="s">
        <v>712</v>
      </c>
      <c r="B98" s="50" t="s">
        <v>667</v>
      </c>
      <c r="C98" s="51" t="s">
        <v>713</v>
      </c>
      <c r="D98" s="50" t="s">
        <v>714</v>
      </c>
      <c r="E98" s="52">
        <v>44117.78989583333</v>
      </c>
      <c r="F98" s="50"/>
      <c r="G98" s="50"/>
      <c r="H98" s="50" t="s">
        <v>55</v>
      </c>
      <c r="I98" s="50" t="s">
        <v>56</v>
      </c>
      <c r="J98" s="50" t="s">
        <v>670</v>
      </c>
      <c r="K98" s="50" t="s">
        <v>715</v>
      </c>
      <c r="L98" s="53" t="s">
        <v>92</v>
      </c>
      <c r="M98" s="55" t="s">
        <v>672</v>
      </c>
      <c r="N98" s="50">
        <v>3518.0</v>
      </c>
      <c r="O98" s="50">
        <v>4940.0</v>
      </c>
      <c r="P98" s="50" t="s">
        <v>214</v>
      </c>
      <c r="Q98" s="56" t="s">
        <v>716</v>
      </c>
      <c r="R98" s="53" t="s">
        <v>63</v>
      </c>
    </row>
    <row r="99">
      <c r="A99" s="54" t="s">
        <v>717</v>
      </c>
      <c r="B99" s="50" t="s">
        <v>667</v>
      </c>
      <c r="C99" s="51" t="s">
        <v>718</v>
      </c>
      <c r="D99" s="50" t="s">
        <v>719</v>
      </c>
      <c r="E99" s="52">
        <v>44117.7788425926</v>
      </c>
      <c r="F99" s="50"/>
      <c r="G99" s="50"/>
      <c r="H99" s="50" t="s">
        <v>55</v>
      </c>
      <c r="I99" s="50" t="s">
        <v>56</v>
      </c>
      <c r="J99" s="50" t="s">
        <v>670</v>
      </c>
      <c r="K99" s="50"/>
      <c r="L99" s="53" t="s">
        <v>92</v>
      </c>
      <c r="M99" s="55" t="s">
        <v>672</v>
      </c>
      <c r="N99" s="50">
        <v>3518.0</v>
      </c>
      <c r="O99" s="50">
        <v>4940.0</v>
      </c>
      <c r="P99" s="50" t="s">
        <v>214</v>
      </c>
      <c r="Q99" s="56" t="s">
        <v>720</v>
      </c>
      <c r="R99" s="53" t="s">
        <v>63</v>
      </c>
    </row>
    <row r="100">
      <c r="A100" s="54" t="s">
        <v>721</v>
      </c>
      <c r="B100" s="50" t="s">
        <v>722</v>
      </c>
      <c r="C100" s="51" t="s">
        <v>723</v>
      </c>
      <c r="D100" s="50" t="s">
        <v>724</v>
      </c>
      <c r="E100" s="52">
        <v>44117.76603009259</v>
      </c>
      <c r="F100" s="50"/>
      <c r="G100" s="50"/>
      <c r="H100" s="50" t="s">
        <v>55</v>
      </c>
      <c r="I100" s="50" t="s">
        <v>56</v>
      </c>
      <c r="J100" s="50" t="s">
        <v>725</v>
      </c>
      <c r="K100" s="50"/>
      <c r="L100" s="53" t="s">
        <v>92</v>
      </c>
      <c r="M100" s="55" t="s">
        <v>726</v>
      </c>
      <c r="N100" s="50">
        <v>318.0</v>
      </c>
      <c r="O100" s="50">
        <v>3266.0</v>
      </c>
      <c r="P100" s="50" t="s">
        <v>727</v>
      </c>
      <c r="Q100" s="56" t="s">
        <v>728</v>
      </c>
      <c r="R100" s="53" t="s">
        <v>63</v>
      </c>
    </row>
    <row r="101">
      <c r="A101" s="54" t="s">
        <v>729</v>
      </c>
      <c r="B101" s="50" t="s">
        <v>730</v>
      </c>
      <c r="C101" s="51" t="s">
        <v>731</v>
      </c>
      <c r="D101" s="50" t="s">
        <v>732</v>
      </c>
      <c r="E101" s="52">
        <v>44117.76509259259</v>
      </c>
      <c r="F101" s="50"/>
      <c r="G101" s="50"/>
      <c r="H101" s="50" t="s">
        <v>55</v>
      </c>
      <c r="I101" s="50" t="s">
        <v>56</v>
      </c>
      <c r="J101" s="50" t="s">
        <v>733</v>
      </c>
      <c r="K101" s="50" t="s">
        <v>282</v>
      </c>
      <c r="L101" s="53" t="s">
        <v>92</v>
      </c>
      <c r="M101" s="55" t="s">
        <v>734</v>
      </c>
      <c r="N101" s="50">
        <v>1049.0</v>
      </c>
      <c r="O101" s="50">
        <v>280.0</v>
      </c>
      <c r="P101" s="50" t="s">
        <v>735</v>
      </c>
      <c r="Q101" s="56" t="s">
        <v>736</v>
      </c>
      <c r="R101" s="53" t="s">
        <v>63</v>
      </c>
    </row>
    <row r="102">
      <c r="A102" s="54" t="s">
        <v>737</v>
      </c>
      <c r="B102" s="50" t="s">
        <v>730</v>
      </c>
      <c r="C102" s="51" t="s">
        <v>738</v>
      </c>
      <c r="D102" s="50" t="s">
        <v>739</v>
      </c>
      <c r="E102" s="52">
        <v>44117.76149305556</v>
      </c>
      <c r="F102" s="50"/>
      <c r="G102" s="50"/>
      <c r="H102" s="50" t="s">
        <v>55</v>
      </c>
      <c r="I102" s="50" t="s">
        <v>56</v>
      </c>
      <c r="J102" s="50" t="s">
        <v>733</v>
      </c>
      <c r="K102" s="50" t="s">
        <v>740</v>
      </c>
      <c r="L102" s="53" t="s">
        <v>92</v>
      </c>
      <c r="M102" s="55" t="s">
        <v>734</v>
      </c>
      <c r="N102" s="50">
        <v>1049.0</v>
      </c>
      <c r="O102" s="50">
        <v>280.0</v>
      </c>
      <c r="P102" s="50" t="s">
        <v>735</v>
      </c>
      <c r="Q102" s="56" t="s">
        <v>741</v>
      </c>
      <c r="R102" s="53" t="s">
        <v>63</v>
      </c>
    </row>
    <row r="103">
      <c r="A103" s="54" t="s">
        <v>742</v>
      </c>
      <c r="B103" s="50" t="s">
        <v>730</v>
      </c>
      <c r="C103" s="51" t="s">
        <v>743</v>
      </c>
      <c r="D103" s="50" t="s">
        <v>744</v>
      </c>
      <c r="E103" s="52">
        <v>44117.75796296296</v>
      </c>
      <c r="F103" s="50"/>
      <c r="G103" s="50"/>
      <c r="H103" s="50" t="s">
        <v>55</v>
      </c>
      <c r="I103" s="50" t="s">
        <v>56</v>
      </c>
      <c r="J103" s="50" t="s">
        <v>733</v>
      </c>
      <c r="K103" s="50"/>
      <c r="L103" s="53" t="s">
        <v>92</v>
      </c>
      <c r="M103" s="55" t="s">
        <v>734</v>
      </c>
      <c r="N103" s="50">
        <v>1049.0</v>
      </c>
      <c r="O103" s="50">
        <v>280.0</v>
      </c>
      <c r="P103" s="50" t="s">
        <v>735</v>
      </c>
      <c r="Q103" s="56" t="s">
        <v>745</v>
      </c>
      <c r="R103" s="53" t="s">
        <v>63</v>
      </c>
    </row>
    <row r="104">
      <c r="A104" s="54" t="s">
        <v>746</v>
      </c>
      <c r="B104" s="50" t="s">
        <v>747</v>
      </c>
      <c r="C104" s="51" t="s">
        <v>748</v>
      </c>
      <c r="D104" s="50" t="s">
        <v>749</v>
      </c>
      <c r="E104" s="52">
        <v>44117.7425462963</v>
      </c>
      <c r="F104" s="50"/>
      <c r="G104" s="50"/>
      <c r="H104" s="50" t="s">
        <v>55</v>
      </c>
      <c r="I104" s="50" t="s">
        <v>56</v>
      </c>
      <c r="J104" s="50" t="s">
        <v>750</v>
      </c>
      <c r="K104" s="50" t="s">
        <v>751</v>
      </c>
      <c r="L104" s="53" t="s">
        <v>59</v>
      </c>
      <c r="M104" s="55" t="s">
        <v>752</v>
      </c>
      <c r="N104" s="50">
        <v>16.0</v>
      </c>
      <c r="O104" s="50">
        <v>211.0</v>
      </c>
      <c r="P104" s="50"/>
      <c r="Q104" s="56" t="s">
        <v>753</v>
      </c>
      <c r="R104" s="53" t="s">
        <v>63</v>
      </c>
    </row>
    <row r="105">
      <c r="A105" s="54" t="s">
        <v>754</v>
      </c>
      <c r="B105" s="50" t="s">
        <v>755</v>
      </c>
      <c r="C105" s="51" t="s">
        <v>756</v>
      </c>
      <c r="D105" s="50" t="s">
        <v>757</v>
      </c>
      <c r="E105" s="52">
        <v>44117.73913194444</v>
      </c>
      <c r="F105" s="50"/>
      <c r="G105" s="50"/>
      <c r="H105" s="50" t="s">
        <v>55</v>
      </c>
      <c r="I105" s="50" t="s">
        <v>56</v>
      </c>
      <c r="J105" s="50" t="s">
        <v>758</v>
      </c>
      <c r="K105" s="50" t="s">
        <v>759</v>
      </c>
      <c r="L105" s="53" t="s">
        <v>70</v>
      </c>
      <c r="M105" s="55" t="s">
        <v>760</v>
      </c>
      <c r="N105" s="50">
        <v>17.0</v>
      </c>
      <c r="O105" s="50">
        <v>108.0</v>
      </c>
      <c r="P105" s="50"/>
      <c r="Q105" s="56" t="s">
        <v>761</v>
      </c>
      <c r="R105" s="53" t="s">
        <v>63</v>
      </c>
    </row>
    <row r="106">
      <c r="A106" s="54" t="s">
        <v>762</v>
      </c>
      <c r="B106" s="50" t="s">
        <v>747</v>
      </c>
      <c r="C106" s="51" t="s">
        <v>763</v>
      </c>
      <c r="D106" s="50" t="s">
        <v>764</v>
      </c>
      <c r="E106" s="52">
        <v>44117.71061342592</v>
      </c>
      <c r="F106" s="50"/>
      <c r="G106" s="50"/>
      <c r="H106" s="50" t="s">
        <v>55</v>
      </c>
      <c r="I106" s="50" t="s">
        <v>56</v>
      </c>
      <c r="J106" s="50" t="s">
        <v>750</v>
      </c>
      <c r="K106" s="50" t="s">
        <v>765</v>
      </c>
      <c r="L106" s="53" t="s">
        <v>59</v>
      </c>
      <c r="M106" s="55" t="s">
        <v>752</v>
      </c>
      <c r="N106" s="50">
        <v>16.0</v>
      </c>
      <c r="O106" s="50">
        <v>211.0</v>
      </c>
      <c r="P106" s="50"/>
      <c r="Q106" s="56" t="s">
        <v>766</v>
      </c>
      <c r="R106" s="53" t="s">
        <v>63</v>
      </c>
    </row>
    <row r="107">
      <c r="A107" s="54" t="s">
        <v>767</v>
      </c>
      <c r="B107" s="50" t="s">
        <v>747</v>
      </c>
      <c r="C107" s="51" t="s">
        <v>768</v>
      </c>
      <c r="D107" s="50" t="s">
        <v>769</v>
      </c>
      <c r="E107" s="52">
        <v>44117.70512731481</v>
      </c>
      <c r="F107" s="50"/>
      <c r="G107" s="50"/>
      <c r="H107" s="50" t="s">
        <v>55</v>
      </c>
      <c r="I107" s="50" t="s">
        <v>56</v>
      </c>
      <c r="J107" s="50" t="s">
        <v>750</v>
      </c>
      <c r="K107" s="50" t="s">
        <v>770</v>
      </c>
      <c r="L107" s="53" t="s">
        <v>59</v>
      </c>
      <c r="M107" s="55" t="s">
        <v>752</v>
      </c>
      <c r="N107" s="50">
        <v>16.0</v>
      </c>
      <c r="O107" s="50">
        <v>211.0</v>
      </c>
      <c r="P107" s="50"/>
      <c r="Q107" s="56" t="s">
        <v>771</v>
      </c>
      <c r="R107" s="53" t="s">
        <v>63</v>
      </c>
    </row>
    <row r="108">
      <c r="A108" s="54" t="s">
        <v>772</v>
      </c>
      <c r="B108" s="50" t="s">
        <v>773</v>
      </c>
      <c r="C108" s="51" t="s">
        <v>774</v>
      </c>
      <c r="D108" s="50" t="s">
        <v>775</v>
      </c>
      <c r="E108" s="52">
        <v>44117.70423611111</v>
      </c>
      <c r="F108" s="50"/>
      <c r="G108" s="50"/>
      <c r="H108" s="50" t="s">
        <v>55</v>
      </c>
      <c r="I108" s="50" t="s">
        <v>56</v>
      </c>
      <c r="J108" s="50" t="s">
        <v>776</v>
      </c>
      <c r="K108" s="50" t="s">
        <v>777</v>
      </c>
      <c r="L108" s="53" t="s">
        <v>59</v>
      </c>
      <c r="M108" s="55" t="s">
        <v>778</v>
      </c>
      <c r="N108" s="50">
        <v>601.0</v>
      </c>
      <c r="O108" s="50">
        <v>1940.0</v>
      </c>
      <c r="P108" s="50" t="s">
        <v>779</v>
      </c>
      <c r="Q108" s="56" t="s">
        <v>780</v>
      </c>
      <c r="R108" s="53" t="s">
        <v>63</v>
      </c>
    </row>
    <row r="109">
      <c r="A109" s="54" t="s">
        <v>781</v>
      </c>
      <c r="B109" s="50" t="s">
        <v>747</v>
      </c>
      <c r="C109" s="51" t="s">
        <v>782</v>
      </c>
      <c r="D109" s="50" t="s">
        <v>783</v>
      </c>
      <c r="E109" s="52">
        <v>44117.70152777778</v>
      </c>
      <c r="F109" s="50"/>
      <c r="G109" s="50"/>
      <c r="H109" s="50" t="s">
        <v>55</v>
      </c>
      <c r="I109" s="50" t="s">
        <v>56</v>
      </c>
      <c r="J109" s="50" t="s">
        <v>750</v>
      </c>
      <c r="K109" s="50" t="s">
        <v>784</v>
      </c>
      <c r="L109" s="53" t="s">
        <v>59</v>
      </c>
      <c r="M109" s="55" t="s">
        <v>752</v>
      </c>
      <c r="N109" s="50">
        <v>16.0</v>
      </c>
      <c r="O109" s="50">
        <v>211.0</v>
      </c>
      <c r="P109" s="50"/>
      <c r="Q109" s="56" t="s">
        <v>785</v>
      </c>
      <c r="R109" s="53" t="s">
        <v>63</v>
      </c>
    </row>
    <row r="110">
      <c r="A110" s="54" t="s">
        <v>786</v>
      </c>
      <c r="B110" s="50" t="s">
        <v>773</v>
      </c>
      <c r="C110" s="51" t="s">
        <v>787</v>
      </c>
      <c r="D110" s="50" t="s">
        <v>788</v>
      </c>
      <c r="E110" s="52">
        <v>44117.695</v>
      </c>
      <c r="F110" s="50"/>
      <c r="G110" s="50"/>
      <c r="H110" s="50" t="s">
        <v>55</v>
      </c>
      <c r="I110" s="50" t="s">
        <v>56</v>
      </c>
      <c r="J110" s="50" t="s">
        <v>776</v>
      </c>
      <c r="K110" s="50" t="s">
        <v>789</v>
      </c>
      <c r="L110" s="53" t="s">
        <v>59</v>
      </c>
      <c r="M110" s="55" t="s">
        <v>778</v>
      </c>
      <c r="N110" s="50">
        <v>601.0</v>
      </c>
      <c r="O110" s="50">
        <v>1940.0</v>
      </c>
      <c r="P110" s="50" t="s">
        <v>779</v>
      </c>
      <c r="Q110" s="56" t="s">
        <v>790</v>
      </c>
      <c r="R110" s="53" t="s">
        <v>297</v>
      </c>
    </row>
    <row r="111">
      <c r="A111" s="54" t="s">
        <v>791</v>
      </c>
      <c r="B111" s="50" t="s">
        <v>792</v>
      </c>
      <c r="C111" s="51" t="s">
        <v>793</v>
      </c>
      <c r="D111" s="50" t="s">
        <v>794</v>
      </c>
      <c r="E111" s="52">
        <v>44117.6812962963</v>
      </c>
      <c r="F111" s="50"/>
      <c r="G111" s="50"/>
      <c r="H111" s="50" t="s">
        <v>55</v>
      </c>
      <c r="I111" s="50" t="s">
        <v>56</v>
      </c>
      <c r="J111" s="50" t="s">
        <v>795</v>
      </c>
      <c r="K111" s="50"/>
      <c r="L111" s="53" t="s">
        <v>70</v>
      </c>
      <c r="M111" s="55" t="s">
        <v>796</v>
      </c>
      <c r="N111" s="50">
        <v>285.0</v>
      </c>
      <c r="O111" s="50">
        <v>319.0</v>
      </c>
      <c r="P111" s="50" t="s">
        <v>85</v>
      </c>
      <c r="Q111" s="56" t="s">
        <v>797</v>
      </c>
      <c r="R111" s="53" t="s">
        <v>63</v>
      </c>
    </row>
    <row r="112">
      <c r="A112" s="54" t="s">
        <v>798</v>
      </c>
      <c r="B112" s="50" t="s">
        <v>747</v>
      </c>
      <c r="C112" s="51" t="s">
        <v>799</v>
      </c>
      <c r="D112" s="50" t="s">
        <v>800</v>
      </c>
      <c r="E112" s="52">
        <v>44117.67679398148</v>
      </c>
      <c r="F112" s="50"/>
      <c r="G112" s="50"/>
      <c r="H112" s="50" t="s">
        <v>55</v>
      </c>
      <c r="I112" s="50" t="s">
        <v>56</v>
      </c>
      <c r="J112" s="50" t="s">
        <v>750</v>
      </c>
      <c r="K112" s="50" t="s">
        <v>801</v>
      </c>
      <c r="L112" s="53" t="s">
        <v>59</v>
      </c>
      <c r="M112" s="55" t="s">
        <v>752</v>
      </c>
      <c r="N112" s="50">
        <v>16.0</v>
      </c>
      <c r="O112" s="50">
        <v>211.0</v>
      </c>
      <c r="P112" s="50"/>
      <c r="Q112" s="56" t="s">
        <v>802</v>
      </c>
      <c r="R112" s="53" t="s">
        <v>803</v>
      </c>
    </row>
    <row r="113">
      <c r="A113" s="54" t="s">
        <v>804</v>
      </c>
      <c r="B113" s="50" t="s">
        <v>805</v>
      </c>
      <c r="C113" s="51" t="s">
        <v>806</v>
      </c>
      <c r="D113" s="50" t="s">
        <v>807</v>
      </c>
      <c r="E113" s="52">
        <v>44117.6762962963</v>
      </c>
      <c r="F113" s="50"/>
      <c r="G113" s="50"/>
      <c r="H113" s="50" t="s">
        <v>55</v>
      </c>
      <c r="I113" s="50" t="s">
        <v>56</v>
      </c>
      <c r="J113" s="50" t="s">
        <v>808</v>
      </c>
      <c r="K113" s="50" t="s">
        <v>809</v>
      </c>
      <c r="L113" s="53" t="s">
        <v>59</v>
      </c>
      <c r="M113" s="55" t="s">
        <v>810</v>
      </c>
      <c r="N113" s="50">
        <v>772.0</v>
      </c>
      <c r="O113" s="50">
        <v>2065.0</v>
      </c>
      <c r="P113" s="50" t="s">
        <v>811</v>
      </c>
      <c r="Q113" s="56" t="s">
        <v>812</v>
      </c>
      <c r="R113" s="53" t="s">
        <v>813</v>
      </c>
    </row>
    <row r="114">
      <c r="A114" s="54" t="s">
        <v>814</v>
      </c>
      <c r="B114" s="50" t="s">
        <v>815</v>
      </c>
      <c r="C114" s="51" t="s">
        <v>816</v>
      </c>
      <c r="D114" s="50" t="s">
        <v>817</v>
      </c>
      <c r="E114" s="52">
        <v>44117.66608796296</v>
      </c>
      <c r="F114" s="50"/>
      <c r="G114" s="50"/>
      <c r="H114" s="50" t="s">
        <v>55</v>
      </c>
      <c r="I114" s="50" t="s">
        <v>56</v>
      </c>
      <c r="J114" s="50" t="s">
        <v>818</v>
      </c>
      <c r="K114" s="50"/>
      <c r="L114" s="53" t="s">
        <v>59</v>
      </c>
      <c r="M114" s="55" t="s">
        <v>819</v>
      </c>
      <c r="N114" s="50">
        <v>3.0</v>
      </c>
      <c r="O114" s="50">
        <v>28.0</v>
      </c>
      <c r="P114" s="50"/>
      <c r="Q114" s="56" t="s">
        <v>820</v>
      </c>
      <c r="R114" s="53" t="s">
        <v>63</v>
      </c>
    </row>
    <row r="115">
      <c r="A115" s="54" t="s">
        <v>821</v>
      </c>
      <c r="B115" s="50" t="s">
        <v>822</v>
      </c>
      <c r="C115" s="51" t="s">
        <v>823</v>
      </c>
      <c r="D115" s="50" t="s">
        <v>824</v>
      </c>
      <c r="E115" s="52">
        <v>44117.662870370375</v>
      </c>
      <c r="F115" s="50"/>
      <c r="G115" s="50"/>
      <c r="H115" s="50" t="s">
        <v>55</v>
      </c>
      <c r="I115" s="50" t="s">
        <v>56</v>
      </c>
      <c r="J115" s="50" t="s">
        <v>825</v>
      </c>
      <c r="K115" s="50"/>
      <c r="L115" s="53" t="s">
        <v>59</v>
      </c>
      <c r="M115" s="55" t="s">
        <v>826</v>
      </c>
      <c r="N115" s="50">
        <v>377.0</v>
      </c>
      <c r="O115" s="50">
        <v>1123.0</v>
      </c>
      <c r="P115" s="50" t="s">
        <v>827</v>
      </c>
      <c r="Q115" s="56" t="s">
        <v>828</v>
      </c>
      <c r="R115" s="53" t="s">
        <v>63</v>
      </c>
    </row>
    <row r="116">
      <c r="A116" s="54" t="s">
        <v>829</v>
      </c>
      <c r="B116" s="50" t="s">
        <v>830</v>
      </c>
      <c r="C116" s="51" t="s">
        <v>831</v>
      </c>
      <c r="D116" s="50" t="s">
        <v>832</v>
      </c>
      <c r="E116" s="52">
        <v>44117.66122685185</v>
      </c>
      <c r="F116" s="50"/>
      <c r="G116" s="50"/>
      <c r="H116" s="50" t="s">
        <v>55</v>
      </c>
      <c r="I116" s="50" t="s">
        <v>56</v>
      </c>
      <c r="J116" s="50" t="s">
        <v>833</v>
      </c>
      <c r="K116" s="50"/>
      <c r="L116" s="53" t="s">
        <v>59</v>
      </c>
      <c r="M116" s="55" t="s">
        <v>101</v>
      </c>
      <c r="N116" s="50">
        <v>1.0</v>
      </c>
      <c r="O116" s="50">
        <v>8.0</v>
      </c>
      <c r="P116" s="50"/>
      <c r="Q116" s="56" t="s">
        <v>834</v>
      </c>
      <c r="R116" s="53" t="s">
        <v>63</v>
      </c>
    </row>
    <row r="117">
      <c r="A117" s="54" t="s">
        <v>835</v>
      </c>
      <c r="B117" s="50" t="s">
        <v>836</v>
      </c>
      <c r="C117" s="51" t="s">
        <v>837</v>
      </c>
      <c r="D117" s="50" t="s">
        <v>838</v>
      </c>
      <c r="E117" s="52">
        <v>44117.65329861111</v>
      </c>
      <c r="F117" s="50"/>
      <c r="G117" s="50"/>
      <c r="H117" s="50" t="s">
        <v>55</v>
      </c>
      <c r="I117" s="50" t="s">
        <v>56</v>
      </c>
      <c r="J117" s="50" t="s">
        <v>839</v>
      </c>
      <c r="K117" s="50" t="s">
        <v>840</v>
      </c>
      <c r="L117" s="53" t="s">
        <v>92</v>
      </c>
      <c r="M117" s="55" t="s">
        <v>841</v>
      </c>
      <c r="N117" s="50">
        <v>72.0</v>
      </c>
      <c r="O117" s="50">
        <v>500.0</v>
      </c>
      <c r="P117" s="50" t="s">
        <v>406</v>
      </c>
      <c r="Q117" s="56" t="s">
        <v>842</v>
      </c>
      <c r="R117" s="53" t="s">
        <v>63</v>
      </c>
    </row>
    <row r="118">
      <c r="A118" s="54" t="s">
        <v>843</v>
      </c>
      <c r="B118" s="50" t="s">
        <v>773</v>
      </c>
      <c r="C118" s="51" t="s">
        <v>844</v>
      </c>
      <c r="D118" s="50" t="s">
        <v>845</v>
      </c>
      <c r="E118" s="52">
        <v>44117.64302083333</v>
      </c>
      <c r="F118" s="50"/>
      <c r="G118" s="50"/>
      <c r="H118" s="50"/>
      <c r="I118" s="50"/>
      <c r="J118" s="50" t="s">
        <v>776</v>
      </c>
      <c r="K118" s="50"/>
      <c r="L118" s="53" t="s">
        <v>59</v>
      </c>
      <c r="M118" s="55" t="s">
        <v>778</v>
      </c>
      <c r="N118" s="50">
        <v>601.0</v>
      </c>
      <c r="O118" s="50">
        <v>1940.0</v>
      </c>
      <c r="P118" s="50" t="s">
        <v>779</v>
      </c>
      <c r="Q118" s="56" t="s">
        <v>846</v>
      </c>
      <c r="R118" s="53" t="s">
        <v>847</v>
      </c>
    </row>
    <row r="119">
      <c r="A119" s="54" t="s">
        <v>848</v>
      </c>
      <c r="B119" s="50" t="s">
        <v>773</v>
      </c>
      <c r="C119" s="51" t="s">
        <v>849</v>
      </c>
      <c r="D119" s="50" t="s">
        <v>850</v>
      </c>
      <c r="E119" s="52">
        <v>44117.64289351852</v>
      </c>
      <c r="F119" s="50"/>
      <c r="G119" s="50"/>
      <c r="H119" s="50" t="s">
        <v>55</v>
      </c>
      <c r="I119" s="50" t="s">
        <v>56</v>
      </c>
      <c r="J119" s="50" t="s">
        <v>776</v>
      </c>
      <c r="K119" s="50" t="s">
        <v>851</v>
      </c>
      <c r="L119" s="53" t="s">
        <v>59</v>
      </c>
      <c r="M119" s="55" t="s">
        <v>778</v>
      </c>
      <c r="N119" s="50">
        <v>601.0</v>
      </c>
      <c r="O119" s="50">
        <v>1940.0</v>
      </c>
      <c r="P119" s="50" t="s">
        <v>779</v>
      </c>
      <c r="Q119" s="56" t="s">
        <v>852</v>
      </c>
      <c r="R119" s="53" t="s">
        <v>63</v>
      </c>
    </row>
    <row r="120">
      <c r="A120" s="54" t="s">
        <v>853</v>
      </c>
      <c r="B120" s="50" t="s">
        <v>836</v>
      </c>
      <c r="C120" s="51" t="s">
        <v>854</v>
      </c>
      <c r="D120" s="50" t="s">
        <v>855</v>
      </c>
      <c r="E120" s="52">
        <v>44117.64138888889</v>
      </c>
      <c r="F120" s="50"/>
      <c r="G120" s="50"/>
      <c r="H120" s="50" t="s">
        <v>55</v>
      </c>
      <c r="I120" s="50" t="s">
        <v>56</v>
      </c>
      <c r="J120" s="50" t="s">
        <v>839</v>
      </c>
      <c r="K120" s="50"/>
      <c r="L120" s="53" t="s">
        <v>92</v>
      </c>
      <c r="M120" s="55" t="s">
        <v>841</v>
      </c>
      <c r="N120" s="50">
        <v>72.0</v>
      </c>
      <c r="O120" s="50">
        <v>500.0</v>
      </c>
      <c r="P120" s="50" t="s">
        <v>406</v>
      </c>
      <c r="Q120" s="56" t="s">
        <v>856</v>
      </c>
      <c r="R120" s="53" t="s">
        <v>63</v>
      </c>
    </row>
    <row r="121">
      <c r="A121" s="54" t="s">
        <v>857</v>
      </c>
      <c r="B121" s="50" t="s">
        <v>773</v>
      </c>
      <c r="C121" s="51" t="s">
        <v>858</v>
      </c>
      <c r="D121" s="50" t="s">
        <v>859</v>
      </c>
      <c r="E121" s="52">
        <v>44117.63483796296</v>
      </c>
      <c r="F121" s="50"/>
      <c r="G121" s="50"/>
      <c r="H121" s="50" t="s">
        <v>55</v>
      </c>
      <c r="I121" s="50" t="s">
        <v>56</v>
      </c>
      <c r="J121" s="50" t="s">
        <v>776</v>
      </c>
      <c r="K121" s="50"/>
      <c r="L121" s="53" t="s">
        <v>59</v>
      </c>
      <c r="M121" s="55" t="s">
        <v>778</v>
      </c>
      <c r="N121" s="50">
        <v>601.0</v>
      </c>
      <c r="O121" s="50">
        <v>1940.0</v>
      </c>
      <c r="P121" s="50" t="s">
        <v>779</v>
      </c>
      <c r="Q121" s="56" t="s">
        <v>860</v>
      </c>
      <c r="R121" s="53" t="s">
        <v>861</v>
      </c>
    </row>
    <row r="122">
      <c r="A122" s="54" t="s">
        <v>862</v>
      </c>
      <c r="B122" s="50" t="s">
        <v>773</v>
      </c>
      <c r="C122" s="51" t="s">
        <v>863</v>
      </c>
      <c r="D122" s="50" t="s">
        <v>864</v>
      </c>
      <c r="E122" s="52">
        <v>44117.63292824074</v>
      </c>
      <c r="F122" s="50"/>
      <c r="G122" s="50"/>
      <c r="H122" s="50" t="s">
        <v>55</v>
      </c>
      <c r="I122" s="50" t="s">
        <v>56</v>
      </c>
      <c r="J122" s="50" t="s">
        <v>776</v>
      </c>
      <c r="K122" s="50"/>
      <c r="L122" s="53" t="s">
        <v>59</v>
      </c>
      <c r="M122" s="55" t="s">
        <v>778</v>
      </c>
      <c r="N122" s="50">
        <v>601.0</v>
      </c>
      <c r="O122" s="50">
        <v>1940.0</v>
      </c>
      <c r="P122" s="50" t="s">
        <v>779</v>
      </c>
      <c r="Q122" s="56" t="s">
        <v>865</v>
      </c>
      <c r="R122" s="53" t="s">
        <v>866</v>
      </c>
    </row>
    <row r="123">
      <c r="A123" s="54" t="s">
        <v>867</v>
      </c>
      <c r="B123" s="50" t="s">
        <v>773</v>
      </c>
      <c r="C123" s="51" t="s">
        <v>868</v>
      </c>
      <c r="D123" s="50" t="s">
        <v>869</v>
      </c>
      <c r="E123" s="52">
        <v>44117.62550925926</v>
      </c>
      <c r="F123" s="50"/>
      <c r="G123" s="50"/>
      <c r="H123" s="50" t="s">
        <v>55</v>
      </c>
      <c r="I123" s="50" t="s">
        <v>56</v>
      </c>
      <c r="J123" s="50" t="s">
        <v>776</v>
      </c>
      <c r="K123" s="50"/>
      <c r="L123" s="53" t="s">
        <v>59</v>
      </c>
      <c r="M123" s="55" t="s">
        <v>778</v>
      </c>
      <c r="N123" s="50">
        <v>601.0</v>
      </c>
      <c r="O123" s="50">
        <v>1940.0</v>
      </c>
      <c r="P123" s="50" t="s">
        <v>779</v>
      </c>
      <c r="Q123" s="56" t="s">
        <v>870</v>
      </c>
      <c r="R123" s="53" t="s">
        <v>871</v>
      </c>
    </row>
    <row r="124">
      <c r="A124" s="54" t="s">
        <v>872</v>
      </c>
      <c r="B124" s="50" t="s">
        <v>873</v>
      </c>
      <c r="C124" s="51" t="s">
        <v>874</v>
      </c>
      <c r="D124" s="50" t="s">
        <v>875</v>
      </c>
      <c r="E124" s="52">
        <v>44117.6203125</v>
      </c>
      <c r="F124" s="50"/>
      <c r="G124" s="50"/>
      <c r="H124" s="50" t="s">
        <v>55</v>
      </c>
      <c r="I124" s="50" t="s">
        <v>56</v>
      </c>
      <c r="J124" s="50" t="s">
        <v>876</v>
      </c>
      <c r="K124" s="50" t="s">
        <v>877</v>
      </c>
      <c r="L124" s="53" t="s">
        <v>70</v>
      </c>
      <c r="M124" s="55" t="s">
        <v>878</v>
      </c>
      <c r="N124" s="50">
        <v>19.0</v>
      </c>
      <c r="O124" s="50">
        <v>81.0</v>
      </c>
      <c r="P124" s="50"/>
      <c r="Q124" s="56" t="s">
        <v>879</v>
      </c>
      <c r="R124" s="53" t="s">
        <v>63</v>
      </c>
    </row>
    <row r="125">
      <c r="A125" s="54" t="s">
        <v>880</v>
      </c>
      <c r="B125" s="50" t="s">
        <v>873</v>
      </c>
      <c r="C125" s="51" t="s">
        <v>881</v>
      </c>
      <c r="D125" s="50" t="s">
        <v>882</v>
      </c>
      <c r="E125" s="52">
        <v>44117.617013888885</v>
      </c>
      <c r="F125" s="50"/>
      <c r="G125" s="50"/>
      <c r="H125" s="50" t="s">
        <v>55</v>
      </c>
      <c r="I125" s="50" t="s">
        <v>56</v>
      </c>
      <c r="J125" s="50" t="s">
        <v>876</v>
      </c>
      <c r="K125" s="50"/>
      <c r="L125" s="53" t="s">
        <v>70</v>
      </c>
      <c r="M125" s="55" t="s">
        <v>878</v>
      </c>
      <c r="N125" s="50">
        <v>19.0</v>
      </c>
      <c r="O125" s="50">
        <v>81.0</v>
      </c>
      <c r="P125" s="50"/>
      <c r="Q125" s="56" t="s">
        <v>883</v>
      </c>
      <c r="R125" s="53" t="s">
        <v>63</v>
      </c>
    </row>
    <row r="126">
      <c r="A126" s="54" t="s">
        <v>884</v>
      </c>
      <c r="B126" s="50" t="s">
        <v>885</v>
      </c>
      <c r="C126" s="51" t="s">
        <v>886</v>
      </c>
      <c r="D126" s="50" t="s">
        <v>887</v>
      </c>
      <c r="E126" s="52">
        <v>44117.61289351852</v>
      </c>
      <c r="F126" s="50"/>
      <c r="G126" s="50"/>
      <c r="H126" s="50" t="s">
        <v>55</v>
      </c>
      <c r="I126" s="50" t="s">
        <v>56</v>
      </c>
      <c r="J126" s="50" t="s">
        <v>888</v>
      </c>
      <c r="K126" s="50" t="s">
        <v>889</v>
      </c>
      <c r="L126" s="53" t="s">
        <v>59</v>
      </c>
      <c r="M126" s="55" t="s">
        <v>890</v>
      </c>
      <c r="N126" s="50">
        <v>558.0</v>
      </c>
      <c r="O126" s="50">
        <v>754.0</v>
      </c>
      <c r="P126" s="50" t="s">
        <v>891</v>
      </c>
      <c r="Q126" s="56" t="s">
        <v>892</v>
      </c>
      <c r="R126" s="53" t="s">
        <v>63</v>
      </c>
    </row>
    <row r="127">
      <c r="A127" s="54" t="s">
        <v>893</v>
      </c>
      <c r="B127" s="50" t="s">
        <v>894</v>
      </c>
      <c r="C127" s="51" t="s">
        <v>895</v>
      </c>
      <c r="D127" s="50" t="s">
        <v>896</v>
      </c>
      <c r="E127" s="52">
        <v>44117.14592592593</v>
      </c>
      <c r="F127" s="50"/>
      <c r="G127" s="50"/>
      <c r="H127" s="50" t="s">
        <v>55</v>
      </c>
      <c r="I127" s="50" t="s">
        <v>56</v>
      </c>
      <c r="J127" s="50" t="s">
        <v>897</v>
      </c>
      <c r="K127" s="50" t="s">
        <v>898</v>
      </c>
      <c r="L127" s="53" t="s">
        <v>59</v>
      </c>
      <c r="M127" s="55" t="s">
        <v>101</v>
      </c>
      <c r="N127" s="50">
        <v>4.0</v>
      </c>
      <c r="O127" s="50">
        <v>43.0</v>
      </c>
      <c r="P127" s="50" t="s">
        <v>899</v>
      </c>
      <c r="Q127" s="56" t="s">
        <v>900</v>
      </c>
      <c r="R127" s="53" t="s">
        <v>901</v>
      </c>
    </row>
    <row r="128">
      <c r="A128" s="54" t="s">
        <v>902</v>
      </c>
      <c r="B128" s="50" t="s">
        <v>894</v>
      </c>
      <c r="C128" s="51" t="s">
        <v>903</v>
      </c>
      <c r="D128" s="50" t="s">
        <v>904</v>
      </c>
      <c r="E128" s="52">
        <v>44116.987905092596</v>
      </c>
      <c r="F128" s="50"/>
      <c r="G128" s="50"/>
      <c r="H128" s="50" t="s">
        <v>55</v>
      </c>
      <c r="I128" s="50" t="s">
        <v>56</v>
      </c>
      <c r="J128" s="50" t="s">
        <v>897</v>
      </c>
      <c r="K128" s="50"/>
      <c r="L128" s="53" t="s">
        <v>59</v>
      </c>
      <c r="M128" s="55" t="s">
        <v>101</v>
      </c>
      <c r="N128" s="50">
        <v>4.0</v>
      </c>
      <c r="O128" s="50">
        <v>43.0</v>
      </c>
      <c r="P128" s="50" t="s">
        <v>899</v>
      </c>
      <c r="Q128" s="56" t="s">
        <v>905</v>
      </c>
      <c r="R128" s="53" t="s">
        <v>906</v>
      </c>
    </row>
    <row r="129">
      <c r="A129" s="54" t="s">
        <v>907</v>
      </c>
      <c r="B129" s="50" t="s">
        <v>908</v>
      </c>
      <c r="C129" s="51" t="s">
        <v>909</v>
      </c>
      <c r="D129" s="50" t="s">
        <v>910</v>
      </c>
      <c r="E129" s="52">
        <v>44116.920578703706</v>
      </c>
      <c r="F129" s="50"/>
      <c r="G129" s="50"/>
      <c r="H129" s="50" t="s">
        <v>55</v>
      </c>
      <c r="I129" s="50" t="s">
        <v>56</v>
      </c>
      <c r="J129" s="50" t="s">
        <v>911</v>
      </c>
      <c r="K129" s="50"/>
      <c r="L129" s="53" t="s">
        <v>92</v>
      </c>
      <c r="M129" s="55" t="s">
        <v>912</v>
      </c>
      <c r="N129" s="50">
        <v>312.0</v>
      </c>
      <c r="O129" s="50">
        <v>1031.0</v>
      </c>
      <c r="P129" s="50" t="s">
        <v>913</v>
      </c>
      <c r="Q129" s="56" t="s">
        <v>914</v>
      </c>
      <c r="R129" s="53" t="s">
        <v>915</v>
      </c>
    </row>
    <row r="130">
      <c r="A130" s="54" t="s">
        <v>916</v>
      </c>
      <c r="B130" s="50" t="s">
        <v>917</v>
      </c>
      <c r="C130" s="51" t="s">
        <v>918</v>
      </c>
      <c r="D130" s="50" t="s">
        <v>919</v>
      </c>
      <c r="E130" s="52">
        <v>44116.909039351856</v>
      </c>
      <c r="F130" s="50"/>
      <c r="G130" s="50"/>
      <c r="H130" s="50" t="s">
        <v>55</v>
      </c>
      <c r="I130" s="50" t="s">
        <v>56</v>
      </c>
      <c r="J130" s="50" t="s">
        <v>920</v>
      </c>
      <c r="K130" s="50" t="s">
        <v>921</v>
      </c>
      <c r="L130" s="53" t="s">
        <v>59</v>
      </c>
      <c r="M130" s="55" t="s">
        <v>922</v>
      </c>
      <c r="N130" s="50">
        <v>105.0</v>
      </c>
      <c r="O130" s="50">
        <v>396.0</v>
      </c>
      <c r="P130" s="50" t="s">
        <v>923</v>
      </c>
      <c r="Q130" s="56" t="s">
        <v>924</v>
      </c>
      <c r="R130" s="53" t="s">
        <v>63</v>
      </c>
    </row>
    <row r="131">
      <c r="A131" s="54" t="s">
        <v>925</v>
      </c>
      <c r="B131" s="50" t="s">
        <v>917</v>
      </c>
      <c r="C131" s="51" t="s">
        <v>926</v>
      </c>
      <c r="D131" s="50" t="s">
        <v>927</v>
      </c>
      <c r="E131" s="52">
        <v>44116.88111111111</v>
      </c>
      <c r="F131" s="50"/>
      <c r="G131" s="50"/>
      <c r="H131" s="50" t="s">
        <v>55</v>
      </c>
      <c r="I131" s="50" t="s">
        <v>56</v>
      </c>
      <c r="J131" s="50" t="s">
        <v>920</v>
      </c>
      <c r="K131" s="50" t="s">
        <v>928</v>
      </c>
      <c r="L131" s="53" t="s">
        <v>59</v>
      </c>
      <c r="M131" s="55" t="s">
        <v>922</v>
      </c>
      <c r="N131" s="50">
        <v>105.0</v>
      </c>
      <c r="O131" s="50">
        <v>396.0</v>
      </c>
      <c r="P131" s="50" t="s">
        <v>923</v>
      </c>
      <c r="Q131" s="56" t="s">
        <v>929</v>
      </c>
      <c r="R131" s="53" t="s">
        <v>63</v>
      </c>
    </row>
    <row r="132">
      <c r="A132" s="54" t="s">
        <v>930</v>
      </c>
      <c r="B132" s="50" t="s">
        <v>917</v>
      </c>
      <c r="C132" s="51" t="s">
        <v>931</v>
      </c>
      <c r="D132" s="50" t="s">
        <v>932</v>
      </c>
      <c r="E132" s="52">
        <v>44116.87467592592</v>
      </c>
      <c r="F132" s="50"/>
      <c r="G132" s="50"/>
      <c r="H132" s="50" t="s">
        <v>55</v>
      </c>
      <c r="I132" s="50" t="s">
        <v>56</v>
      </c>
      <c r="J132" s="50" t="s">
        <v>920</v>
      </c>
      <c r="K132" s="50"/>
      <c r="L132" s="53" t="s">
        <v>59</v>
      </c>
      <c r="M132" s="55" t="s">
        <v>922</v>
      </c>
      <c r="N132" s="50">
        <v>105.0</v>
      </c>
      <c r="O132" s="50">
        <v>396.0</v>
      </c>
      <c r="P132" s="50" t="s">
        <v>923</v>
      </c>
      <c r="Q132" s="56" t="s">
        <v>933</v>
      </c>
      <c r="R132" s="53" t="s">
        <v>63</v>
      </c>
    </row>
    <row r="133">
      <c r="A133" s="54" t="s">
        <v>934</v>
      </c>
      <c r="B133" s="50" t="s">
        <v>113</v>
      </c>
      <c r="C133" s="51" t="s">
        <v>935</v>
      </c>
      <c r="D133" s="50" t="s">
        <v>936</v>
      </c>
      <c r="E133" s="52">
        <v>44116.60366898148</v>
      </c>
      <c r="F133" s="50"/>
      <c r="G133" s="50"/>
      <c r="H133" s="50" t="s">
        <v>55</v>
      </c>
      <c r="I133" s="50" t="s">
        <v>56</v>
      </c>
      <c r="J133" s="50" t="s">
        <v>116</v>
      </c>
      <c r="K133" s="50" t="s">
        <v>937</v>
      </c>
      <c r="L133" s="53" t="s">
        <v>70</v>
      </c>
      <c r="M133" s="55" t="s">
        <v>118</v>
      </c>
      <c r="N133" s="50">
        <v>486.0</v>
      </c>
      <c r="O133" s="50">
        <v>1500.0</v>
      </c>
      <c r="P133" s="50" t="s">
        <v>119</v>
      </c>
      <c r="Q133" s="56" t="s">
        <v>938</v>
      </c>
      <c r="R133" s="53" t="s">
        <v>63</v>
      </c>
    </row>
    <row r="134">
      <c r="A134" s="54" t="s">
        <v>939</v>
      </c>
      <c r="B134" s="50" t="s">
        <v>113</v>
      </c>
      <c r="C134" s="51" t="s">
        <v>940</v>
      </c>
      <c r="D134" s="50" t="s">
        <v>941</v>
      </c>
      <c r="E134" s="52">
        <v>44116.603009259255</v>
      </c>
      <c r="F134" s="50"/>
      <c r="G134" s="50"/>
      <c r="H134" s="50" t="s">
        <v>55</v>
      </c>
      <c r="I134" s="50" t="s">
        <v>56</v>
      </c>
      <c r="J134" s="50" t="s">
        <v>116</v>
      </c>
      <c r="K134" s="50" t="s">
        <v>942</v>
      </c>
      <c r="L134" s="53" t="s">
        <v>70</v>
      </c>
      <c r="M134" s="55" t="s">
        <v>118</v>
      </c>
      <c r="N134" s="50">
        <v>486.0</v>
      </c>
      <c r="O134" s="50">
        <v>1500.0</v>
      </c>
      <c r="P134" s="50" t="s">
        <v>119</v>
      </c>
      <c r="Q134" s="56" t="s">
        <v>943</v>
      </c>
      <c r="R134" s="53" t="s">
        <v>63</v>
      </c>
    </row>
    <row r="135">
      <c r="A135" s="54" t="s">
        <v>944</v>
      </c>
      <c r="B135" s="50" t="s">
        <v>113</v>
      </c>
      <c r="C135" s="51" t="s">
        <v>945</v>
      </c>
      <c r="D135" s="50" t="s">
        <v>946</v>
      </c>
      <c r="E135" s="52">
        <v>44116.59966435185</v>
      </c>
      <c r="F135" s="50"/>
      <c r="G135" s="50"/>
      <c r="H135" s="50" t="s">
        <v>55</v>
      </c>
      <c r="I135" s="50" t="s">
        <v>56</v>
      </c>
      <c r="J135" s="50" t="s">
        <v>116</v>
      </c>
      <c r="K135" s="50" t="s">
        <v>947</v>
      </c>
      <c r="L135" s="53" t="s">
        <v>70</v>
      </c>
      <c r="M135" s="55" t="s">
        <v>118</v>
      </c>
      <c r="N135" s="50">
        <v>486.0</v>
      </c>
      <c r="O135" s="50">
        <v>1500.0</v>
      </c>
      <c r="P135" s="50" t="s">
        <v>119</v>
      </c>
      <c r="Q135" s="56" t="s">
        <v>948</v>
      </c>
      <c r="R135" s="53" t="s">
        <v>63</v>
      </c>
    </row>
    <row r="136">
      <c r="A136" s="54" t="s">
        <v>949</v>
      </c>
      <c r="B136" s="50" t="s">
        <v>113</v>
      </c>
      <c r="C136" s="51" t="s">
        <v>950</v>
      </c>
      <c r="D136" s="50" t="s">
        <v>951</v>
      </c>
      <c r="E136" s="52">
        <v>44116.599490740744</v>
      </c>
      <c r="F136" s="50"/>
      <c r="G136" s="50"/>
      <c r="H136" s="50" t="s">
        <v>55</v>
      </c>
      <c r="I136" s="50" t="s">
        <v>56</v>
      </c>
      <c r="J136" s="50" t="s">
        <v>116</v>
      </c>
      <c r="K136" s="50"/>
      <c r="L136" s="53" t="s">
        <v>70</v>
      </c>
      <c r="M136" s="55" t="s">
        <v>118</v>
      </c>
      <c r="N136" s="50">
        <v>486.0</v>
      </c>
      <c r="O136" s="50">
        <v>1500.0</v>
      </c>
      <c r="P136" s="50" t="s">
        <v>119</v>
      </c>
      <c r="Q136" s="56" t="s">
        <v>952</v>
      </c>
      <c r="R136" s="53" t="s">
        <v>63</v>
      </c>
    </row>
    <row r="137">
      <c r="A137" s="54" t="s">
        <v>953</v>
      </c>
      <c r="B137" s="50" t="s">
        <v>113</v>
      </c>
      <c r="C137" s="51" t="s">
        <v>954</v>
      </c>
      <c r="D137" s="50" t="s">
        <v>955</v>
      </c>
      <c r="E137" s="52">
        <v>44116.590567129635</v>
      </c>
      <c r="F137" s="50"/>
      <c r="G137" s="50"/>
      <c r="H137" s="50" t="s">
        <v>55</v>
      </c>
      <c r="I137" s="50" t="s">
        <v>56</v>
      </c>
      <c r="J137" s="50" t="s">
        <v>116</v>
      </c>
      <c r="K137" s="50" t="s">
        <v>956</v>
      </c>
      <c r="L137" s="53" t="s">
        <v>70</v>
      </c>
      <c r="M137" s="55" t="s">
        <v>118</v>
      </c>
      <c r="N137" s="50">
        <v>486.0</v>
      </c>
      <c r="O137" s="50">
        <v>1500.0</v>
      </c>
      <c r="P137" s="50" t="s">
        <v>119</v>
      </c>
      <c r="Q137" s="56" t="s">
        <v>957</v>
      </c>
      <c r="R137" s="53" t="s">
        <v>958</v>
      </c>
    </row>
    <row r="138">
      <c r="A138" s="54" t="s">
        <v>959</v>
      </c>
      <c r="B138" s="50" t="s">
        <v>960</v>
      </c>
      <c r="C138" s="51" t="s">
        <v>961</v>
      </c>
      <c r="D138" s="50" t="s">
        <v>962</v>
      </c>
      <c r="E138" s="52">
        <v>44116.21349537037</v>
      </c>
      <c r="F138" s="50"/>
      <c r="G138" s="50"/>
      <c r="H138" s="50" t="s">
        <v>55</v>
      </c>
      <c r="I138" s="50" t="s">
        <v>56</v>
      </c>
      <c r="J138" s="50" t="s">
        <v>963</v>
      </c>
      <c r="K138" s="50"/>
      <c r="L138" s="53" t="s">
        <v>92</v>
      </c>
      <c r="M138" s="55" t="s">
        <v>964</v>
      </c>
      <c r="N138" s="50">
        <v>335.0</v>
      </c>
      <c r="O138" s="50">
        <v>696.0</v>
      </c>
      <c r="P138" s="50" t="s">
        <v>567</v>
      </c>
      <c r="Q138" s="56" t="s">
        <v>965</v>
      </c>
      <c r="R138" s="53" t="s">
        <v>966</v>
      </c>
    </row>
    <row r="139">
      <c r="A139" s="54" t="s">
        <v>967</v>
      </c>
      <c r="B139" s="50" t="s">
        <v>113</v>
      </c>
      <c r="C139" s="51" t="s">
        <v>968</v>
      </c>
      <c r="D139" s="50" t="s">
        <v>969</v>
      </c>
      <c r="E139" s="52">
        <v>44116.163888888885</v>
      </c>
      <c r="F139" s="50"/>
      <c r="G139" s="50"/>
      <c r="H139" s="50" t="s">
        <v>55</v>
      </c>
      <c r="I139" s="50" t="s">
        <v>56</v>
      </c>
      <c r="J139" s="50" t="s">
        <v>116</v>
      </c>
      <c r="K139" s="50" t="s">
        <v>970</v>
      </c>
      <c r="L139" s="53" t="s">
        <v>70</v>
      </c>
      <c r="M139" s="55" t="s">
        <v>118</v>
      </c>
      <c r="N139" s="50">
        <v>486.0</v>
      </c>
      <c r="O139" s="50">
        <v>1500.0</v>
      </c>
      <c r="P139" s="50" t="s">
        <v>119</v>
      </c>
      <c r="Q139" s="56" t="s">
        <v>971</v>
      </c>
      <c r="R139" s="53" t="s">
        <v>63</v>
      </c>
    </row>
    <row r="140">
      <c r="A140" s="54" t="s">
        <v>972</v>
      </c>
      <c r="B140" s="50" t="s">
        <v>973</v>
      </c>
      <c r="C140" s="51" t="s">
        <v>974</v>
      </c>
      <c r="D140" s="50" t="s">
        <v>975</v>
      </c>
      <c r="E140" s="52">
        <v>44116.0634375</v>
      </c>
      <c r="F140" s="50"/>
      <c r="G140" s="50"/>
      <c r="H140" s="50" t="s">
        <v>55</v>
      </c>
      <c r="I140" s="50" t="s">
        <v>56</v>
      </c>
      <c r="J140" s="50" t="s">
        <v>976</v>
      </c>
      <c r="K140" s="50" t="s">
        <v>977</v>
      </c>
      <c r="L140" s="53" t="s">
        <v>59</v>
      </c>
      <c r="M140" s="55" t="s">
        <v>978</v>
      </c>
      <c r="N140" s="50">
        <v>45.0</v>
      </c>
      <c r="O140" s="50">
        <v>175.0</v>
      </c>
      <c r="P140" s="50" t="s">
        <v>979</v>
      </c>
      <c r="Q140" s="56" t="s">
        <v>980</v>
      </c>
      <c r="R140" s="53" t="s">
        <v>63</v>
      </c>
    </row>
    <row r="141">
      <c r="A141" s="54" t="s">
        <v>981</v>
      </c>
      <c r="B141" s="50" t="s">
        <v>973</v>
      </c>
      <c r="C141" s="51" t="s">
        <v>982</v>
      </c>
      <c r="D141" s="50" t="s">
        <v>983</v>
      </c>
      <c r="E141" s="52">
        <v>44116.04226851852</v>
      </c>
      <c r="F141" s="50"/>
      <c r="G141" s="50"/>
      <c r="H141" s="50" t="s">
        <v>55</v>
      </c>
      <c r="I141" s="50" t="s">
        <v>56</v>
      </c>
      <c r="J141" s="50" t="s">
        <v>976</v>
      </c>
      <c r="K141" s="50"/>
      <c r="L141" s="53" t="s">
        <v>59</v>
      </c>
      <c r="M141" s="55" t="s">
        <v>978</v>
      </c>
      <c r="N141" s="50">
        <v>45.0</v>
      </c>
      <c r="O141" s="50">
        <v>175.0</v>
      </c>
      <c r="P141" s="50" t="s">
        <v>979</v>
      </c>
      <c r="Q141" s="56" t="s">
        <v>984</v>
      </c>
      <c r="R141" s="53" t="s">
        <v>63</v>
      </c>
    </row>
    <row r="142">
      <c r="A142" s="54" t="s">
        <v>985</v>
      </c>
      <c r="B142" s="50" t="s">
        <v>986</v>
      </c>
      <c r="C142" s="51" t="s">
        <v>987</v>
      </c>
      <c r="D142" s="50" t="s">
        <v>988</v>
      </c>
      <c r="E142" s="52">
        <v>44115.55407407407</v>
      </c>
      <c r="F142" s="50"/>
      <c r="G142" s="50"/>
      <c r="H142" s="50" t="s">
        <v>55</v>
      </c>
      <c r="I142" s="50" t="s">
        <v>56</v>
      </c>
      <c r="J142" s="50" t="s">
        <v>989</v>
      </c>
      <c r="K142" s="50" t="s">
        <v>990</v>
      </c>
      <c r="L142" s="53" t="s">
        <v>70</v>
      </c>
      <c r="M142" s="55" t="s">
        <v>991</v>
      </c>
      <c r="N142" s="50">
        <v>245.0</v>
      </c>
      <c r="O142" s="50">
        <v>372.0</v>
      </c>
      <c r="P142" s="50"/>
      <c r="Q142" s="56" t="s">
        <v>992</v>
      </c>
      <c r="R142" s="53" t="s">
        <v>63</v>
      </c>
    </row>
    <row r="143">
      <c r="A143" s="54" t="s">
        <v>993</v>
      </c>
      <c r="B143" s="50" t="s">
        <v>994</v>
      </c>
      <c r="C143" s="51" t="s">
        <v>995</v>
      </c>
      <c r="D143" s="50" t="s">
        <v>996</v>
      </c>
      <c r="E143" s="52">
        <v>44115.253379629634</v>
      </c>
      <c r="F143" s="50"/>
      <c r="G143" s="50"/>
      <c r="H143" s="50" t="s">
        <v>55</v>
      </c>
      <c r="I143" s="50" t="s">
        <v>56</v>
      </c>
      <c r="J143" s="50" t="s">
        <v>997</v>
      </c>
      <c r="K143" s="50" t="s">
        <v>998</v>
      </c>
      <c r="L143" s="53" t="s">
        <v>92</v>
      </c>
      <c r="M143" s="55" t="s">
        <v>999</v>
      </c>
      <c r="N143" s="50">
        <v>121.0</v>
      </c>
      <c r="O143" s="50">
        <v>290.0</v>
      </c>
      <c r="P143" s="50"/>
      <c r="Q143" s="56" t="s">
        <v>1000</v>
      </c>
      <c r="R143" s="53" t="s">
        <v>1001</v>
      </c>
    </row>
    <row r="144">
      <c r="A144" s="54" t="s">
        <v>1002</v>
      </c>
      <c r="B144" s="50" t="s">
        <v>1003</v>
      </c>
      <c r="C144" s="51" t="s">
        <v>1004</v>
      </c>
      <c r="D144" s="50" t="s">
        <v>1005</v>
      </c>
      <c r="E144" s="52">
        <v>44115.027349537035</v>
      </c>
      <c r="F144" s="50"/>
      <c r="G144" s="50"/>
      <c r="H144" s="50" t="s">
        <v>55</v>
      </c>
      <c r="I144" s="50" t="s">
        <v>56</v>
      </c>
      <c r="J144" s="50" t="s">
        <v>1006</v>
      </c>
      <c r="K144" s="50" t="s">
        <v>1007</v>
      </c>
      <c r="L144" s="53" t="s">
        <v>59</v>
      </c>
      <c r="M144" s="55" t="s">
        <v>1008</v>
      </c>
      <c r="N144" s="50">
        <v>828.0</v>
      </c>
      <c r="O144" s="50">
        <v>124.0</v>
      </c>
      <c r="P144" s="50" t="s">
        <v>567</v>
      </c>
      <c r="Q144" s="56" t="s">
        <v>1009</v>
      </c>
      <c r="R144" s="53" t="s">
        <v>63</v>
      </c>
    </row>
    <row r="145">
      <c r="A145" s="54" t="s">
        <v>1010</v>
      </c>
      <c r="B145" s="50" t="s">
        <v>1003</v>
      </c>
      <c r="C145" s="51" t="s">
        <v>1011</v>
      </c>
      <c r="D145" s="50" t="s">
        <v>1012</v>
      </c>
      <c r="E145" s="52">
        <v>44115.01131944444</v>
      </c>
      <c r="F145" s="50"/>
      <c r="G145" s="50"/>
      <c r="H145" s="50" t="s">
        <v>55</v>
      </c>
      <c r="I145" s="50" t="s">
        <v>56</v>
      </c>
      <c r="J145" s="50" t="s">
        <v>1006</v>
      </c>
      <c r="K145" s="50" t="s">
        <v>1013</v>
      </c>
      <c r="L145" s="53" t="s">
        <v>59</v>
      </c>
      <c r="M145" s="55" t="s">
        <v>1008</v>
      </c>
      <c r="N145" s="50">
        <v>828.0</v>
      </c>
      <c r="O145" s="50">
        <v>124.0</v>
      </c>
      <c r="P145" s="50" t="s">
        <v>567</v>
      </c>
      <c r="Q145" s="56" t="s">
        <v>1014</v>
      </c>
      <c r="R145" s="53" t="s">
        <v>63</v>
      </c>
    </row>
    <row r="146">
      <c r="A146" s="54" t="s">
        <v>1015</v>
      </c>
      <c r="B146" s="50" t="s">
        <v>1016</v>
      </c>
      <c r="C146" s="51" t="s">
        <v>162</v>
      </c>
      <c r="D146" s="50" t="s">
        <v>1017</v>
      </c>
      <c r="E146" s="52">
        <v>44114.981365740736</v>
      </c>
      <c r="F146" s="50"/>
      <c r="G146" s="50"/>
      <c r="H146" s="50" t="s">
        <v>55</v>
      </c>
      <c r="I146" s="50" t="s">
        <v>56</v>
      </c>
      <c r="J146" s="50" t="s">
        <v>1018</v>
      </c>
      <c r="K146" s="50" t="s">
        <v>1019</v>
      </c>
      <c r="L146" s="53" t="s">
        <v>59</v>
      </c>
      <c r="M146" s="55" t="s">
        <v>1020</v>
      </c>
      <c r="N146" s="50">
        <v>258.0</v>
      </c>
      <c r="O146" s="50">
        <v>390.0</v>
      </c>
      <c r="P146" s="50"/>
      <c r="Q146" s="56" t="s">
        <v>1021</v>
      </c>
      <c r="R146" s="53" t="s">
        <v>63</v>
      </c>
    </row>
    <row r="147">
      <c r="A147" s="54" t="s">
        <v>1022</v>
      </c>
      <c r="B147" s="50" t="s">
        <v>1003</v>
      </c>
      <c r="C147" s="51" t="s">
        <v>1023</v>
      </c>
      <c r="D147" s="50" t="s">
        <v>1024</v>
      </c>
      <c r="E147" s="52">
        <v>44114.96769675926</v>
      </c>
      <c r="F147" s="50"/>
      <c r="G147" s="50"/>
      <c r="H147" s="50" t="s">
        <v>55</v>
      </c>
      <c r="I147" s="50" t="s">
        <v>56</v>
      </c>
      <c r="J147" s="50" t="s">
        <v>1006</v>
      </c>
      <c r="K147" s="50"/>
      <c r="L147" s="53" t="s">
        <v>59</v>
      </c>
      <c r="M147" s="55" t="s">
        <v>1008</v>
      </c>
      <c r="N147" s="50">
        <v>828.0</v>
      </c>
      <c r="O147" s="50">
        <v>124.0</v>
      </c>
      <c r="P147" s="50" t="s">
        <v>567</v>
      </c>
      <c r="Q147" s="56" t="s">
        <v>1025</v>
      </c>
      <c r="R147" s="53" t="s">
        <v>63</v>
      </c>
    </row>
    <row r="148">
      <c r="A148" s="54" t="s">
        <v>1026</v>
      </c>
      <c r="B148" s="50" t="s">
        <v>192</v>
      </c>
      <c r="C148" s="51" t="s">
        <v>1027</v>
      </c>
      <c r="D148" s="50" t="s">
        <v>1028</v>
      </c>
      <c r="E148" s="52">
        <v>44114.936006944445</v>
      </c>
      <c r="F148" s="50"/>
      <c r="G148" s="50"/>
      <c r="H148" s="50" t="s">
        <v>55</v>
      </c>
      <c r="I148" s="50" t="s">
        <v>56</v>
      </c>
      <c r="J148" s="50" t="s">
        <v>195</v>
      </c>
      <c r="K148" s="50" t="s">
        <v>1029</v>
      </c>
      <c r="L148" s="53" t="s">
        <v>70</v>
      </c>
      <c r="M148" s="55" t="s">
        <v>197</v>
      </c>
      <c r="N148" s="50">
        <v>1715.0</v>
      </c>
      <c r="O148" s="50">
        <v>998.0</v>
      </c>
      <c r="P148" s="50"/>
      <c r="Q148" s="56" t="s">
        <v>1030</v>
      </c>
      <c r="R148" s="53" t="s">
        <v>63</v>
      </c>
    </row>
    <row r="149">
      <c r="A149" s="54" t="s">
        <v>1031</v>
      </c>
      <c r="B149" s="50" t="s">
        <v>1032</v>
      </c>
      <c r="C149" s="51" t="s">
        <v>1033</v>
      </c>
      <c r="D149" s="50" t="s">
        <v>1034</v>
      </c>
      <c r="E149" s="52">
        <v>44114.9194675926</v>
      </c>
      <c r="F149" s="50"/>
      <c r="G149" s="50"/>
      <c r="H149" s="50" t="s">
        <v>55</v>
      </c>
      <c r="I149" s="50" t="s">
        <v>56</v>
      </c>
      <c r="J149" s="50" t="s">
        <v>1035</v>
      </c>
      <c r="K149" s="50"/>
      <c r="L149" s="53" t="s">
        <v>59</v>
      </c>
      <c r="M149" s="55" t="s">
        <v>1036</v>
      </c>
      <c r="N149" s="50">
        <v>85.0</v>
      </c>
      <c r="O149" s="50">
        <v>1148.0</v>
      </c>
      <c r="P149" s="50" t="s">
        <v>1037</v>
      </c>
      <c r="Q149" s="56" t="s">
        <v>1038</v>
      </c>
      <c r="R149" s="53" t="s">
        <v>1039</v>
      </c>
    </row>
    <row r="150">
      <c r="A150" s="54" t="s">
        <v>1040</v>
      </c>
      <c r="B150" s="50" t="s">
        <v>192</v>
      </c>
      <c r="C150" s="51" t="s">
        <v>1041</v>
      </c>
      <c r="D150" s="50" t="s">
        <v>1042</v>
      </c>
      <c r="E150" s="52">
        <v>44114.85486111111</v>
      </c>
      <c r="F150" s="50"/>
      <c r="G150" s="50"/>
      <c r="H150" s="50" t="s">
        <v>55</v>
      </c>
      <c r="I150" s="50" t="s">
        <v>56</v>
      </c>
      <c r="J150" s="50" t="s">
        <v>195</v>
      </c>
      <c r="K150" s="50"/>
      <c r="L150" s="53" t="s">
        <v>70</v>
      </c>
      <c r="M150" s="55" t="s">
        <v>197</v>
      </c>
      <c r="N150" s="50">
        <v>1715.0</v>
      </c>
      <c r="O150" s="50">
        <v>998.0</v>
      </c>
      <c r="P150" s="50"/>
      <c r="Q150" s="56" t="s">
        <v>1043</v>
      </c>
      <c r="R150" s="53" t="s">
        <v>63</v>
      </c>
    </row>
    <row r="151">
      <c r="A151" s="54" t="s">
        <v>1044</v>
      </c>
      <c r="B151" s="50" t="s">
        <v>1045</v>
      </c>
      <c r="C151" s="51" t="s">
        <v>1046</v>
      </c>
      <c r="D151" s="50" t="s">
        <v>1047</v>
      </c>
      <c r="E151" s="52">
        <v>44114.76950231481</v>
      </c>
      <c r="F151" s="50"/>
      <c r="G151" s="50"/>
      <c r="H151" s="50" t="s">
        <v>55</v>
      </c>
      <c r="I151" s="50" t="s">
        <v>56</v>
      </c>
      <c r="J151" s="50" t="s">
        <v>1048</v>
      </c>
      <c r="K151" s="50" t="s">
        <v>1049</v>
      </c>
      <c r="L151" s="53" t="s">
        <v>70</v>
      </c>
      <c r="M151" s="55" t="s">
        <v>1050</v>
      </c>
      <c r="N151" s="50">
        <v>64.0</v>
      </c>
      <c r="O151" s="50">
        <v>236.0</v>
      </c>
      <c r="P151" s="50" t="s">
        <v>319</v>
      </c>
      <c r="Q151" s="56" t="s">
        <v>1051</v>
      </c>
      <c r="R151" s="53" t="s">
        <v>372</v>
      </c>
    </row>
    <row r="152">
      <c r="A152" s="54" t="s">
        <v>1052</v>
      </c>
      <c r="B152" s="50" t="s">
        <v>1053</v>
      </c>
      <c r="C152" s="51" t="s">
        <v>1054</v>
      </c>
      <c r="D152" s="50" t="s">
        <v>1055</v>
      </c>
      <c r="E152" s="52">
        <v>44114.74927083333</v>
      </c>
      <c r="F152" s="50"/>
      <c r="G152" s="50"/>
      <c r="H152" s="50" t="s">
        <v>55</v>
      </c>
      <c r="I152" s="50" t="s">
        <v>56</v>
      </c>
      <c r="J152" s="50" t="s">
        <v>1056</v>
      </c>
      <c r="K152" s="50" t="s">
        <v>1057</v>
      </c>
      <c r="L152" s="53" t="s">
        <v>59</v>
      </c>
      <c r="M152" s="55" t="s">
        <v>1058</v>
      </c>
      <c r="N152" s="50">
        <v>34.0</v>
      </c>
      <c r="O152" s="50">
        <v>102.0</v>
      </c>
      <c r="P152" s="50" t="s">
        <v>1059</v>
      </c>
      <c r="Q152" s="56" t="s">
        <v>1060</v>
      </c>
      <c r="R152" s="53" t="s">
        <v>63</v>
      </c>
    </row>
    <row r="153">
      <c r="A153" s="54" t="s">
        <v>1061</v>
      </c>
      <c r="B153" s="50" t="s">
        <v>391</v>
      </c>
      <c r="C153" s="51" t="s">
        <v>1062</v>
      </c>
      <c r="D153" s="50" t="s">
        <v>1063</v>
      </c>
      <c r="E153" s="52">
        <v>44114.74015046297</v>
      </c>
      <c r="F153" s="50"/>
      <c r="G153" s="50"/>
      <c r="H153" s="50" t="s">
        <v>55</v>
      </c>
      <c r="I153" s="50" t="s">
        <v>56</v>
      </c>
      <c r="J153" s="50" t="s">
        <v>394</v>
      </c>
      <c r="K153" s="50" t="s">
        <v>1064</v>
      </c>
      <c r="L153" s="53" t="s">
        <v>59</v>
      </c>
      <c r="M153" s="55" t="s">
        <v>396</v>
      </c>
      <c r="N153" s="50">
        <v>147.0</v>
      </c>
      <c r="O153" s="50">
        <v>491.0</v>
      </c>
      <c r="P153" s="50" t="s">
        <v>397</v>
      </c>
      <c r="Q153" s="56" t="s">
        <v>1065</v>
      </c>
      <c r="R153" s="53" t="s">
        <v>63</v>
      </c>
    </row>
    <row r="154">
      <c r="A154" s="54" t="s">
        <v>1066</v>
      </c>
      <c r="B154" s="50" t="s">
        <v>400</v>
      </c>
      <c r="C154" s="51" t="s">
        <v>1067</v>
      </c>
      <c r="D154" s="50" t="s">
        <v>1068</v>
      </c>
      <c r="E154" s="52">
        <v>44114.72979166667</v>
      </c>
      <c r="F154" s="50"/>
      <c r="G154" s="50"/>
      <c r="H154" s="50" t="s">
        <v>55</v>
      </c>
      <c r="I154" s="50" t="s">
        <v>56</v>
      </c>
      <c r="J154" s="50" t="s">
        <v>403</v>
      </c>
      <c r="K154" s="50"/>
      <c r="L154" s="53" t="s">
        <v>92</v>
      </c>
      <c r="M154" s="55" t="s">
        <v>405</v>
      </c>
      <c r="N154" s="50">
        <v>41.0</v>
      </c>
      <c r="O154" s="50">
        <v>28.0</v>
      </c>
      <c r="P154" s="50" t="s">
        <v>406</v>
      </c>
      <c r="Q154" s="56" t="s">
        <v>1069</v>
      </c>
      <c r="R154" s="53" t="s">
        <v>63</v>
      </c>
    </row>
    <row r="155">
      <c r="A155" s="54" t="s">
        <v>1070</v>
      </c>
      <c r="B155" s="50" t="s">
        <v>1071</v>
      </c>
      <c r="C155" s="51" t="s">
        <v>1072</v>
      </c>
      <c r="D155" s="50" t="s">
        <v>1073</v>
      </c>
      <c r="E155" s="52">
        <v>44114.70778935185</v>
      </c>
      <c r="F155" s="50"/>
      <c r="G155" s="50"/>
      <c r="H155" s="50"/>
      <c r="I155" s="50"/>
      <c r="J155" s="50" t="s">
        <v>1074</v>
      </c>
      <c r="K155" s="50"/>
      <c r="L155" s="53" t="s">
        <v>92</v>
      </c>
      <c r="M155" s="55" t="s">
        <v>101</v>
      </c>
      <c r="N155" s="50">
        <v>7.0</v>
      </c>
      <c r="O155" s="50">
        <v>18.0</v>
      </c>
      <c r="P155" s="50" t="s">
        <v>397</v>
      </c>
      <c r="Q155" s="56" t="s">
        <v>1075</v>
      </c>
      <c r="R155" s="53" t="s">
        <v>1076</v>
      </c>
    </row>
    <row r="156">
      <c r="A156" s="54" t="s">
        <v>1077</v>
      </c>
      <c r="B156" s="50" t="s">
        <v>1078</v>
      </c>
      <c r="C156" s="51" t="s">
        <v>1079</v>
      </c>
      <c r="D156" s="50" t="s">
        <v>1080</v>
      </c>
      <c r="E156" s="52">
        <v>44114.69137731481</v>
      </c>
      <c r="F156" s="50"/>
      <c r="G156" s="50"/>
      <c r="H156" s="50" t="s">
        <v>55</v>
      </c>
      <c r="I156" s="50" t="s">
        <v>56</v>
      </c>
      <c r="J156" s="50" t="s">
        <v>1081</v>
      </c>
      <c r="K156" s="50" t="s">
        <v>1082</v>
      </c>
      <c r="L156" s="53" t="s">
        <v>59</v>
      </c>
      <c r="M156" s="55" t="s">
        <v>1083</v>
      </c>
      <c r="N156" s="50">
        <v>27.0</v>
      </c>
      <c r="O156" s="50">
        <v>28.0</v>
      </c>
      <c r="P156" s="50" t="s">
        <v>85</v>
      </c>
      <c r="Q156" s="56" t="s">
        <v>1084</v>
      </c>
      <c r="R156" s="53" t="s">
        <v>63</v>
      </c>
    </row>
    <row r="157">
      <c r="A157" s="54" t="s">
        <v>1085</v>
      </c>
      <c r="B157" s="50" t="s">
        <v>1016</v>
      </c>
      <c r="C157" s="51" t="s">
        <v>1086</v>
      </c>
      <c r="D157" s="50" t="s">
        <v>1087</v>
      </c>
      <c r="E157" s="52">
        <v>44114.689513888894</v>
      </c>
      <c r="F157" s="50"/>
      <c r="G157" s="50"/>
      <c r="H157" s="50" t="s">
        <v>55</v>
      </c>
      <c r="I157" s="50" t="s">
        <v>56</v>
      </c>
      <c r="J157" s="50" t="s">
        <v>1018</v>
      </c>
      <c r="K157" s="50"/>
      <c r="L157" s="53" t="s">
        <v>92</v>
      </c>
      <c r="M157" s="55" t="s">
        <v>1020</v>
      </c>
      <c r="N157" s="50">
        <v>258.0</v>
      </c>
      <c r="O157" s="50">
        <v>390.0</v>
      </c>
      <c r="P157" s="50"/>
      <c r="Q157" s="56" t="s">
        <v>1088</v>
      </c>
      <c r="R157" s="53" t="s">
        <v>63</v>
      </c>
    </row>
    <row r="158">
      <c r="A158" s="54" t="s">
        <v>1089</v>
      </c>
      <c r="B158" s="50" t="s">
        <v>1071</v>
      </c>
      <c r="C158" s="51" t="s">
        <v>1090</v>
      </c>
      <c r="D158" s="50" t="s">
        <v>1091</v>
      </c>
      <c r="E158" s="52">
        <v>44114.68885416667</v>
      </c>
      <c r="F158" s="50"/>
      <c r="G158" s="50"/>
      <c r="H158" s="50" t="s">
        <v>55</v>
      </c>
      <c r="I158" s="50" t="s">
        <v>56</v>
      </c>
      <c r="J158" s="50" t="s">
        <v>1074</v>
      </c>
      <c r="K158" s="50"/>
      <c r="L158" s="53" t="s">
        <v>92</v>
      </c>
      <c r="M158" s="55" t="s">
        <v>101</v>
      </c>
      <c r="N158" s="50">
        <v>7.0</v>
      </c>
      <c r="O158" s="50">
        <v>18.0</v>
      </c>
      <c r="P158" s="50" t="s">
        <v>397</v>
      </c>
      <c r="Q158" s="56" t="s">
        <v>1092</v>
      </c>
      <c r="R158" s="53" t="s">
        <v>63</v>
      </c>
    </row>
    <row r="159">
      <c r="A159" s="54" t="s">
        <v>1093</v>
      </c>
      <c r="B159" s="50" t="s">
        <v>1094</v>
      </c>
      <c r="C159" s="51" t="s">
        <v>1095</v>
      </c>
      <c r="D159" s="50" t="s">
        <v>1096</v>
      </c>
      <c r="E159" s="52">
        <v>44114.645370370374</v>
      </c>
      <c r="F159" s="50"/>
      <c r="G159" s="50"/>
      <c r="H159" s="50" t="s">
        <v>55</v>
      </c>
      <c r="I159" s="50" t="s">
        <v>56</v>
      </c>
      <c r="J159" s="50" t="s">
        <v>1097</v>
      </c>
      <c r="K159" s="50" t="s">
        <v>1098</v>
      </c>
      <c r="L159" s="53" t="s">
        <v>92</v>
      </c>
      <c r="M159" s="55" t="s">
        <v>1099</v>
      </c>
      <c r="N159" s="50">
        <v>123.0</v>
      </c>
      <c r="O159" s="50">
        <v>182.0</v>
      </c>
      <c r="P159" s="50" t="s">
        <v>1100</v>
      </c>
      <c r="Q159" s="56" t="s">
        <v>1101</v>
      </c>
      <c r="R159" s="53" t="s">
        <v>63</v>
      </c>
    </row>
    <row r="160">
      <c r="A160" s="54" t="s">
        <v>1102</v>
      </c>
      <c r="B160" s="50" t="s">
        <v>333</v>
      </c>
      <c r="C160" s="51" t="s">
        <v>1103</v>
      </c>
      <c r="D160" s="50" t="s">
        <v>1104</v>
      </c>
      <c r="E160" s="52">
        <v>44114.62819444445</v>
      </c>
      <c r="F160" s="50"/>
      <c r="G160" s="50"/>
      <c r="H160" s="50" t="s">
        <v>55</v>
      </c>
      <c r="I160" s="50" t="s">
        <v>56</v>
      </c>
      <c r="J160" s="50" t="s">
        <v>336</v>
      </c>
      <c r="K160" s="50" t="s">
        <v>1105</v>
      </c>
      <c r="L160" s="53" t="s">
        <v>70</v>
      </c>
      <c r="M160" s="55" t="s">
        <v>101</v>
      </c>
      <c r="N160" s="50"/>
      <c r="O160" s="50">
        <v>25.0</v>
      </c>
      <c r="P160" s="50"/>
      <c r="Q160" s="56" t="s">
        <v>1106</v>
      </c>
      <c r="R160" s="53" t="s">
        <v>63</v>
      </c>
    </row>
    <row r="161">
      <c r="A161" s="54" t="s">
        <v>1107</v>
      </c>
      <c r="B161" s="50" t="s">
        <v>333</v>
      </c>
      <c r="C161" s="51" t="s">
        <v>1108</v>
      </c>
      <c r="D161" s="50" t="s">
        <v>1109</v>
      </c>
      <c r="E161" s="52">
        <v>44114.614027777774</v>
      </c>
      <c r="F161" s="50"/>
      <c r="G161" s="50"/>
      <c r="H161" s="50" t="s">
        <v>55</v>
      </c>
      <c r="I161" s="50" t="s">
        <v>56</v>
      </c>
      <c r="J161" s="50" t="s">
        <v>336</v>
      </c>
      <c r="K161" s="50"/>
      <c r="L161" s="53" t="s">
        <v>70</v>
      </c>
      <c r="M161" s="55" t="s">
        <v>101</v>
      </c>
      <c r="N161" s="50"/>
      <c r="O161" s="50">
        <v>25.0</v>
      </c>
      <c r="P161" s="50"/>
      <c r="Q161" s="56" t="s">
        <v>1110</v>
      </c>
      <c r="R161" s="53" t="s">
        <v>63</v>
      </c>
    </row>
    <row r="162">
      <c r="A162" s="54" t="s">
        <v>1111</v>
      </c>
      <c r="B162" s="50" t="s">
        <v>1112</v>
      </c>
      <c r="C162" s="51" t="s">
        <v>1113</v>
      </c>
      <c r="D162" s="50" t="s">
        <v>1114</v>
      </c>
      <c r="E162" s="52">
        <v>44114.13541666667</v>
      </c>
      <c r="F162" s="50"/>
      <c r="G162" s="50"/>
      <c r="H162" s="50" t="s">
        <v>55</v>
      </c>
      <c r="I162" s="50" t="s">
        <v>56</v>
      </c>
      <c r="J162" s="50" t="s">
        <v>1115</v>
      </c>
      <c r="K162" s="50" t="s">
        <v>1116</v>
      </c>
      <c r="L162" s="53" t="s">
        <v>70</v>
      </c>
      <c r="M162" s="55" t="s">
        <v>1117</v>
      </c>
      <c r="N162" s="50">
        <v>328.0</v>
      </c>
      <c r="O162" s="50">
        <v>266.0</v>
      </c>
      <c r="P162" s="50" t="s">
        <v>1118</v>
      </c>
      <c r="Q162" s="56" t="s">
        <v>1119</v>
      </c>
      <c r="R162" s="53" t="s">
        <v>63</v>
      </c>
    </row>
    <row r="163">
      <c r="A163" s="54" t="s">
        <v>1120</v>
      </c>
      <c r="B163" s="50" t="s">
        <v>994</v>
      </c>
      <c r="C163" s="51" t="s">
        <v>1121</v>
      </c>
      <c r="D163" s="50" t="s">
        <v>1122</v>
      </c>
      <c r="E163" s="52">
        <v>44114.10733796297</v>
      </c>
      <c r="F163" s="50"/>
      <c r="G163" s="50"/>
      <c r="H163" s="50" t="s">
        <v>55</v>
      </c>
      <c r="I163" s="50" t="s">
        <v>56</v>
      </c>
      <c r="J163" s="50" t="s">
        <v>997</v>
      </c>
      <c r="K163" s="50" t="s">
        <v>998</v>
      </c>
      <c r="L163" s="53" t="s">
        <v>70</v>
      </c>
      <c r="M163" s="55" t="s">
        <v>999</v>
      </c>
      <c r="N163" s="50">
        <v>121.0</v>
      </c>
      <c r="O163" s="50">
        <v>290.0</v>
      </c>
      <c r="P163" s="50"/>
      <c r="Q163" s="56" t="s">
        <v>1123</v>
      </c>
      <c r="R163" s="53" t="s">
        <v>63</v>
      </c>
    </row>
    <row r="164">
      <c r="A164" s="54" t="s">
        <v>1124</v>
      </c>
      <c r="B164" s="50" t="s">
        <v>1125</v>
      </c>
      <c r="C164" s="51" t="s">
        <v>1126</v>
      </c>
      <c r="D164" s="50" t="s">
        <v>1127</v>
      </c>
      <c r="E164" s="52">
        <v>44114.094918981486</v>
      </c>
      <c r="F164" s="50"/>
      <c r="G164" s="50"/>
      <c r="H164" s="50" t="s">
        <v>55</v>
      </c>
      <c r="I164" s="50" t="s">
        <v>56</v>
      </c>
      <c r="J164" s="50" t="s">
        <v>1128</v>
      </c>
      <c r="K164" s="50" t="s">
        <v>1129</v>
      </c>
      <c r="L164" s="53" t="s">
        <v>70</v>
      </c>
      <c r="M164" s="55" t="s">
        <v>1130</v>
      </c>
      <c r="N164" s="50">
        <v>189.0</v>
      </c>
      <c r="O164" s="50">
        <v>80.0</v>
      </c>
      <c r="P164" s="50"/>
      <c r="Q164" s="56" t="s">
        <v>1131</v>
      </c>
      <c r="R164" s="53" t="s">
        <v>1132</v>
      </c>
    </row>
    <row r="165">
      <c r="A165" s="54" t="s">
        <v>1133</v>
      </c>
      <c r="B165" s="50" t="s">
        <v>1125</v>
      </c>
      <c r="C165" s="51" t="s">
        <v>1134</v>
      </c>
      <c r="D165" s="50" t="s">
        <v>1135</v>
      </c>
      <c r="E165" s="52">
        <v>44114.07292824074</v>
      </c>
      <c r="F165" s="50"/>
      <c r="G165" s="50"/>
      <c r="H165" s="50" t="s">
        <v>55</v>
      </c>
      <c r="I165" s="50" t="s">
        <v>56</v>
      </c>
      <c r="J165" s="50" t="s">
        <v>1128</v>
      </c>
      <c r="K165" s="50" t="s">
        <v>1136</v>
      </c>
      <c r="L165" s="53" t="s">
        <v>70</v>
      </c>
      <c r="M165" s="55" t="s">
        <v>1130</v>
      </c>
      <c r="N165" s="50">
        <v>189.0</v>
      </c>
      <c r="O165" s="50">
        <v>80.0</v>
      </c>
      <c r="P165" s="50"/>
      <c r="Q165" s="56" t="s">
        <v>1137</v>
      </c>
      <c r="R165" s="53" t="s">
        <v>1138</v>
      </c>
    </row>
    <row r="166">
      <c r="A166" s="54" t="s">
        <v>1139</v>
      </c>
      <c r="B166" s="50" t="s">
        <v>1140</v>
      </c>
      <c r="C166" s="51" t="s">
        <v>1141</v>
      </c>
      <c r="D166" s="50" t="s">
        <v>1142</v>
      </c>
      <c r="E166" s="52">
        <v>44114.05365740741</v>
      </c>
      <c r="F166" s="50"/>
      <c r="G166" s="50"/>
      <c r="H166" s="50" t="s">
        <v>55</v>
      </c>
      <c r="I166" s="50" t="s">
        <v>56</v>
      </c>
      <c r="J166" s="50" t="s">
        <v>1143</v>
      </c>
      <c r="K166" s="50" t="s">
        <v>1144</v>
      </c>
      <c r="L166" s="53" t="s">
        <v>59</v>
      </c>
      <c r="M166" s="55" t="s">
        <v>1145</v>
      </c>
      <c r="N166" s="50">
        <v>238.0</v>
      </c>
      <c r="O166" s="50">
        <v>366.0</v>
      </c>
      <c r="P166" s="50" t="s">
        <v>1146</v>
      </c>
      <c r="Q166" s="56" t="s">
        <v>1147</v>
      </c>
      <c r="R166" s="53" t="s">
        <v>63</v>
      </c>
    </row>
    <row r="167">
      <c r="A167" s="54" t="s">
        <v>1148</v>
      </c>
      <c r="B167" s="50" t="s">
        <v>1140</v>
      </c>
      <c r="C167" s="51" t="s">
        <v>1149</v>
      </c>
      <c r="D167" s="50" t="s">
        <v>1150</v>
      </c>
      <c r="E167" s="52">
        <v>44114.036898148144</v>
      </c>
      <c r="F167" s="50"/>
      <c r="G167" s="50"/>
      <c r="H167" s="50" t="s">
        <v>55</v>
      </c>
      <c r="I167" s="50" t="s">
        <v>56</v>
      </c>
      <c r="J167" s="50" t="s">
        <v>1143</v>
      </c>
      <c r="K167" s="50" t="s">
        <v>1151</v>
      </c>
      <c r="L167" s="53" t="s">
        <v>59</v>
      </c>
      <c r="M167" s="55" t="s">
        <v>1145</v>
      </c>
      <c r="N167" s="50">
        <v>238.0</v>
      </c>
      <c r="O167" s="50">
        <v>366.0</v>
      </c>
      <c r="P167" s="50" t="s">
        <v>1146</v>
      </c>
      <c r="Q167" s="56" t="s">
        <v>1152</v>
      </c>
      <c r="R167" s="53" t="s">
        <v>1153</v>
      </c>
    </row>
    <row r="168">
      <c r="A168" s="54" t="s">
        <v>1154</v>
      </c>
      <c r="B168" s="50" t="s">
        <v>1140</v>
      </c>
      <c r="C168" s="51" t="s">
        <v>1155</v>
      </c>
      <c r="D168" s="50" t="s">
        <v>1156</v>
      </c>
      <c r="E168" s="52">
        <v>44114.032222222224</v>
      </c>
      <c r="F168" s="50"/>
      <c r="G168" s="50"/>
      <c r="H168" s="50" t="s">
        <v>55</v>
      </c>
      <c r="I168" s="50" t="s">
        <v>56</v>
      </c>
      <c r="J168" s="50" t="s">
        <v>1143</v>
      </c>
      <c r="K168" s="50" t="s">
        <v>1157</v>
      </c>
      <c r="L168" s="53" t="s">
        <v>59</v>
      </c>
      <c r="M168" s="55" t="s">
        <v>1145</v>
      </c>
      <c r="N168" s="50">
        <v>238.0</v>
      </c>
      <c r="O168" s="50">
        <v>366.0</v>
      </c>
      <c r="P168" s="50" t="s">
        <v>1146</v>
      </c>
      <c r="Q168" s="56" t="s">
        <v>1158</v>
      </c>
      <c r="R168" s="53" t="s">
        <v>63</v>
      </c>
    </row>
    <row r="169">
      <c r="A169" s="54" t="s">
        <v>1159</v>
      </c>
      <c r="B169" s="50" t="s">
        <v>1140</v>
      </c>
      <c r="C169" s="51" t="s">
        <v>1160</v>
      </c>
      <c r="D169" s="50" t="s">
        <v>1161</v>
      </c>
      <c r="E169" s="52">
        <v>44114.03163194444</v>
      </c>
      <c r="F169" s="50"/>
      <c r="G169" s="50"/>
      <c r="H169" s="50" t="s">
        <v>55</v>
      </c>
      <c r="I169" s="50" t="s">
        <v>56</v>
      </c>
      <c r="J169" s="50" t="s">
        <v>1143</v>
      </c>
      <c r="K169" s="50" t="s">
        <v>1162</v>
      </c>
      <c r="L169" s="53" t="s">
        <v>59</v>
      </c>
      <c r="M169" s="55" t="s">
        <v>1145</v>
      </c>
      <c r="N169" s="50">
        <v>238.0</v>
      </c>
      <c r="O169" s="50">
        <v>366.0</v>
      </c>
      <c r="P169" s="50" t="s">
        <v>1146</v>
      </c>
      <c r="Q169" s="56" t="s">
        <v>1163</v>
      </c>
      <c r="R169" s="53" t="s">
        <v>63</v>
      </c>
    </row>
    <row r="170">
      <c r="A170" s="54" t="s">
        <v>1164</v>
      </c>
      <c r="B170" s="50" t="s">
        <v>994</v>
      </c>
      <c r="C170" s="51" t="s">
        <v>1165</v>
      </c>
      <c r="D170" s="50" t="s">
        <v>1166</v>
      </c>
      <c r="E170" s="52">
        <v>44114.03145833334</v>
      </c>
      <c r="F170" s="50"/>
      <c r="G170" s="50"/>
      <c r="H170" s="50" t="s">
        <v>55</v>
      </c>
      <c r="I170" s="50" t="s">
        <v>56</v>
      </c>
      <c r="J170" s="50" t="s">
        <v>997</v>
      </c>
      <c r="K170" s="50" t="s">
        <v>1167</v>
      </c>
      <c r="L170" s="53" t="s">
        <v>70</v>
      </c>
      <c r="M170" s="55" t="s">
        <v>999</v>
      </c>
      <c r="N170" s="50">
        <v>121.0</v>
      </c>
      <c r="O170" s="50">
        <v>290.0</v>
      </c>
      <c r="P170" s="50"/>
      <c r="Q170" s="56" t="s">
        <v>1168</v>
      </c>
      <c r="R170" s="53" t="s">
        <v>63</v>
      </c>
    </row>
    <row r="171">
      <c r="A171" s="54" t="s">
        <v>1169</v>
      </c>
      <c r="B171" s="50" t="s">
        <v>1125</v>
      </c>
      <c r="C171" s="51" t="s">
        <v>1170</v>
      </c>
      <c r="D171" s="50" t="s">
        <v>1171</v>
      </c>
      <c r="E171" s="52">
        <v>44114.03090277778</v>
      </c>
      <c r="F171" s="50"/>
      <c r="G171" s="50"/>
      <c r="H171" s="50" t="s">
        <v>55</v>
      </c>
      <c r="I171" s="50" t="s">
        <v>56</v>
      </c>
      <c r="J171" s="50" t="s">
        <v>1128</v>
      </c>
      <c r="K171" s="50" t="s">
        <v>1172</v>
      </c>
      <c r="L171" s="53" t="s">
        <v>70</v>
      </c>
      <c r="M171" s="55" t="s">
        <v>1130</v>
      </c>
      <c r="N171" s="50">
        <v>189.0</v>
      </c>
      <c r="O171" s="50">
        <v>80.0</v>
      </c>
      <c r="P171" s="50"/>
      <c r="Q171" s="56" t="s">
        <v>1173</v>
      </c>
      <c r="R171" s="53" t="s">
        <v>1174</v>
      </c>
    </row>
    <row r="172">
      <c r="A172" s="54" t="s">
        <v>1175</v>
      </c>
      <c r="B172" s="50" t="s">
        <v>1176</v>
      </c>
      <c r="C172" s="51" t="s">
        <v>1177</v>
      </c>
      <c r="D172" s="50" t="s">
        <v>1178</v>
      </c>
      <c r="E172" s="52">
        <v>44114.01966435185</v>
      </c>
      <c r="F172" s="50"/>
      <c r="G172" s="50"/>
      <c r="H172" s="50" t="s">
        <v>55</v>
      </c>
      <c r="I172" s="50" t="s">
        <v>56</v>
      </c>
      <c r="J172" s="50" t="s">
        <v>1179</v>
      </c>
      <c r="K172" s="50" t="s">
        <v>1180</v>
      </c>
      <c r="L172" s="53" t="s">
        <v>59</v>
      </c>
      <c r="M172" s="55" t="s">
        <v>101</v>
      </c>
      <c r="N172" s="50">
        <v>2.0</v>
      </c>
      <c r="O172" s="50">
        <v>30.0</v>
      </c>
      <c r="P172" s="50"/>
      <c r="Q172" s="56" t="s">
        <v>1181</v>
      </c>
      <c r="R172" s="53" t="s">
        <v>1182</v>
      </c>
    </row>
    <row r="173">
      <c r="A173" s="54" t="s">
        <v>1183</v>
      </c>
      <c r="B173" s="50" t="s">
        <v>994</v>
      </c>
      <c r="C173" s="51" t="s">
        <v>1184</v>
      </c>
      <c r="D173" s="50" t="s">
        <v>1185</v>
      </c>
      <c r="E173" s="52">
        <v>44114.01478009259</v>
      </c>
      <c r="F173" s="50"/>
      <c r="G173" s="50"/>
      <c r="H173" s="50" t="s">
        <v>55</v>
      </c>
      <c r="I173" s="50" t="s">
        <v>56</v>
      </c>
      <c r="J173" s="50" t="s">
        <v>997</v>
      </c>
      <c r="K173" s="50" t="s">
        <v>1186</v>
      </c>
      <c r="L173" s="53" t="s">
        <v>92</v>
      </c>
      <c r="M173" s="55" t="s">
        <v>999</v>
      </c>
      <c r="N173" s="50">
        <v>121.0</v>
      </c>
      <c r="O173" s="50">
        <v>290.0</v>
      </c>
      <c r="P173" s="50"/>
      <c r="Q173" s="56" t="s">
        <v>1187</v>
      </c>
      <c r="R173" s="53" t="s">
        <v>1188</v>
      </c>
    </row>
    <row r="174">
      <c r="A174" s="54" t="s">
        <v>1189</v>
      </c>
      <c r="B174" s="50" t="s">
        <v>1140</v>
      </c>
      <c r="C174" s="51" t="s">
        <v>1190</v>
      </c>
      <c r="D174" s="50" t="s">
        <v>1191</v>
      </c>
      <c r="E174" s="52">
        <v>44114.01377314815</v>
      </c>
      <c r="F174" s="50"/>
      <c r="G174" s="50"/>
      <c r="H174" s="50" t="s">
        <v>55</v>
      </c>
      <c r="I174" s="50" t="s">
        <v>56</v>
      </c>
      <c r="J174" s="50" t="s">
        <v>1143</v>
      </c>
      <c r="K174" s="50" t="s">
        <v>1192</v>
      </c>
      <c r="L174" s="53" t="s">
        <v>59</v>
      </c>
      <c r="M174" s="55" t="s">
        <v>1145</v>
      </c>
      <c r="N174" s="50">
        <v>238.0</v>
      </c>
      <c r="O174" s="50">
        <v>366.0</v>
      </c>
      <c r="P174" s="50" t="s">
        <v>1146</v>
      </c>
      <c r="Q174" s="56" t="s">
        <v>1193</v>
      </c>
      <c r="R174" s="53" t="s">
        <v>1194</v>
      </c>
    </row>
    <row r="175">
      <c r="A175" s="54" t="s">
        <v>1195</v>
      </c>
      <c r="B175" s="50" t="s">
        <v>1140</v>
      </c>
      <c r="C175" s="51" t="s">
        <v>1196</v>
      </c>
      <c r="D175" s="50" t="s">
        <v>1197</v>
      </c>
      <c r="E175" s="52">
        <v>44114.012662037036</v>
      </c>
      <c r="F175" s="50"/>
      <c r="G175" s="50"/>
      <c r="H175" s="50" t="s">
        <v>55</v>
      </c>
      <c r="I175" s="50" t="s">
        <v>56</v>
      </c>
      <c r="J175" s="50" t="s">
        <v>1143</v>
      </c>
      <c r="K175" s="50" t="s">
        <v>1198</v>
      </c>
      <c r="L175" s="53" t="s">
        <v>59</v>
      </c>
      <c r="M175" s="55" t="s">
        <v>1145</v>
      </c>
      <c r="N175" s="50">
        <v>238.0</v>
      </c>
      <c r="O175" s="50">
        <v>366.0</v>
      </c>
      <c r="P175" s="50" t="s">
        <v>1146</v>
      </c>
      <c r="Q175" s="56" t="s">
        <v>1199</v>
      </c>
      <c r="R175" s="53" t="s">
        <v>63</v>
      </c>
    </row>
    <row r="176">
      <c r="A176" s="54" t="s">
        <v>1200</v>
      </c>
      <c r="B176" s="50" t="s">
        <v>1201</v>
      </c>
      <c r="C176" s="51" t="s">
        <v>1202</v>
      </c>
      <c r="D176" s="50" t="s">
        <v>1203</v>
      </c>
      <c r="E176" s="52">
        <v>44114.01204861111</v>
      </c>
      <c r="F176" s="50"/>
      <c r="G176" s="50"/>
      <c r="H176" s="50" t="s">
        <v>55</v>
      </c>
      <c r="I176" s="50" t="s">
        <v>56</v>
      </c>
      <c r="J176" s="50" t="s">
        <v>1204</v>
      </c>
      <c r="K176" s="50" t="s">
        <v>1205</v>
      </c>
      <c r="L176" s="53" t="s">
        <v>70</v>
      </c>
      <c r="M176" s="55" t="s">
        <v>101</v>
      </c>
      <c r="N176" s="50">
        <v>3.0</v>
      </c>
      <c r="O176" s="50">
        <v>177.0</v>
      </c>
      <c r="P176" s="50"/>
      <c r="Q176" s="56" t="s">
        <v>1206</v>
      </c>
      <c r="R176" s="53" t="s">
        <v>63</v>
      </c>
    </row>
    <row r="177">
      <c r="A177" s="54" t="s">
        <v>1207</v>
      </c>
      <c r="B177" s="50" t="s">
        <v>1140</v>
      </c>
      <c r="C177" s="51" t="s">
        <v>1208</v>
      </c>
      <c r="D177" s="50" t="s">
        <v>1209</v>
      </c>
      <c r="E177" s="52">
        <v>44114.01144675926</v>
      </c>
      <c r="F177" s="50"/>
      <c r="G177" s="50"/>
      <c r="H177" s="50" t="s">
        <v>55</v>
      </c>
      <c r="I177" s="50" t="s">
        <v>56</v>
      </c>
      <c r="J177" s="50" t="s">
        <v>1143</v>
      </c>
      <c r="K177" s="50" t="s">
        <v>1210</v>
      </c>
      <c r="L177" s="53" t="s">
        <v>59</v>
      </c>
      <c r="M177" s="55" t="s">
        <v>1145</v>
      </c>
      <c r="N177" s="50">
        <v>238.0</v>
      </c>
      <c r="O177" s="50">
        <v>366.0</v>
      </c>
      <c r="P177" s="50" t="s">
        <v>1146</v>
      </c>
      <c r="Q177" s="56" t="s">
        <v>1211</v>
      </c>
      <c r="R177" s="53" t="s">
        <v>63</v>
      </c>
    </row>
    <row r="178">
      <c r="A178" s="54" t="s">
        <v>1212</v>
      </c>
      <c r="B178" s="50" t="s">
        <v>1201</v>
      </c>
      <c r="C178" s="51" t="s">
        <v>1213</v>
      </c>
      <c r="D178" s="50" t="s">
        <v>1214</v>
      </c>
      <c r="E178" s="52">
        <v>44114.01068287037</v>
      </c>
      <c r="F178" s="50"/>
      <c r="G178" s="50"/>
      <c r="H178" s="50" t="s">
        <v>55</v>
      </c>
      <c r="I178" s="50" t="s">
        <v>56</v>
      </c>
      <c r="J178" s="50" t="s">
        <v>1204</v>
      </c>
      <c r="K178" s="50" t="s">
        <v>1205</v>
      </c>
      <c r="L178" s="53" t="s">
        <v>70</v>
      </c>
      <c r="M178" s="55" t="s">
        <v>101</v>
      </c>
      <c r="N178" s="50">
        <v>3.0</v>
      </c>
      <c r="O178" s="50">
        <v>177.0</v>
      </c>
      <c r="P178" s="50"/>
      <c r="Q178" s="56" t="s">
        <v>1215</v>
      </c>
      <c r="R178" s="53" t="s">
        <v>63</v>
      </c>
    </row>
    <row r="179">
      <c r="A179" s="54" t="s">
        <v>1216</v>
      </c>
      <c r="B179" s="50" t="s">
        <v>1217</v>
      </c>
      <c r="C179" s="51" t="s">
        <v>1218</v>
      </c>
      <c r="D179" s="50" t="s">
        <v>1219</v>
      </c>
      <c r="E179" s="52">
        <v>44114.007638888885</v>
      </c>
      <c r="F179" s="50"/>
      <c r="G179" s="50"/>
      <c r="H179" s="50" t="s">
        <v>55</v>
      </c>
      <c r="I179" s="50" t="s">
        <v>56</v>
      </c>
      <c r="J179" s="50" t="s">
        <v>1220</v>
      </c>
      <c r="K179" s="50" t="s">
        <v>1221</v>
      </c>
      <c r="L179" s="53" t="s">
        <v>59</v>
      </c>
      <c r="M179" s="55" t="s">
        <v>1222</v>
      </c>
      <c r="N179" s="50">
        <v>74.0</v>
      </c>
      <c r="O179" s="50">
        <v>286.0</v>
      </c>
      <c r="P179" s="50"/>
      <c r="Q179" s="56" t="s">
        <v>1223</v>
      </c>
      <c r="R179" s="53" t="s">
        <v>63</v>
      </c>
    </row>
    <row r="180">
      <c r="A180" s="54" t="s">
        <v>1224</v>
      </c>
      <c r="B180" s="50" t="s">
        <v>1140</v>
      </c>
      <c r="C180" s="51" t="s">
        <v>1225</v>
      </c>
      <c r="D180" s="50" t="s">
        <v>1226</v>
      </c>
      <c r="E180" s="52">
        <v>44113.996712962966</v>
      </c>
      <c r="F180" s="50"/>
      <c r="G180" s="50"/>
      <c r="H180" s="50" t="s">
        <v>55</v>
      </c>
      <c r="I180" s="50" t="s">
        <v>56</v>
      </c>
      <c r="J180" s="50" t="s">
        <v>1143</v>
      </c>
      <c r="K180" s="50" t="s">
        <v>1227</v>
      </c>
      <c r="L180" s="53" t="s">
        <v>59</v>
      </c>
      <c r="M180" s="55" t="s">
        <v>1145</v>
      </c>
      <c r="N180" s="50">
        <v>238.0</v>
      </c>
      <c r="O180" s="50">
        <v>366.0</v>
      </c>
      <c r="P180" s="50" t="s">
        <v>1146</v>
      </c>
      <c r="Q180" s="56" t="s">
        <v>1228</v>
      </c>
      <c r="R180" s="53" t="s">
        <v>63</v>
      </c>
    </row>
    <row r="181">
      <c r="A181" s="54" t="s">
        <v>1229</v>
      </c>
      <c r="B181" s="50" t="s">
        <v>1140</v>
      </c>
      <c r="C181" s="51" t="s">
        <v>1230</v>
      </c>
      <c r="D181" s="50" t="s">
        <v>1231</v>
      </c>
      <c r="E181" s="52">
        <v>44113.99533564815</v>
      </c>
      <c r="F181" s="50"/>
      <c r="G181" s="50"/>
      <c r="H181" s="50"/>
      <c r="I181" s="50"/>
      <c r="J181" s="50" t="s">
        <v>1143</v>
      </c>
      <c r="K181" s="50"/>
      <c r="L181" s="53" t="s">
        <v>59</v>
      </c>
      <c r="M181" s="55" t="s">
        <v>1145</v>
      </c>
      <c r="N181" s="50">
        <v>238.0</v>
      </c>
      <c r="O181" s="50">
        <v>366.0</v>
      </c>
      <c r="P181" s="50" t="s">
        <v>1146</v>
      </c>
      <c r="Q181" s="56" t="s">
        <v>1232</v>
      </c>
      <c r="R181" s="53" t="s">
        <v>1233</v>
      </c>
    </row>
    <row r="182">
      <c r="A182" s="54" t="s">
        <v>1234</v>
      </c>
      <c r="B182" s="50" t="s">
        <v>1140</v>
      </c>
      <c r="C182" s="51" t="s">
        <v>1235</v>
      </c>
      <c r="D182" s="50" t="s">
        <v>1236</v>
      </c>
      <c r="E182" s="52">
        <v>44113.99449074074</v>
      </c>
      <c r="F182" s="50"/>
      <c r="G182" s="50"/>
      <c r="H182" s="50" t="s">
        <v>55</v>
      </c>
      <c r="I182" s="50" t="s">
        <v>56</v>
      </c>
      <c r="J182" s="50" t="s">
        <v>1143</v>
      </c>
      <c r="K182" s="50"/>
      <c r="L182" s="53" t="s">
        <v>59</v>
      </c>
      <c r="M182" s="55" t="s">
        <v>1145</v>
      </c>
      <c r="N182" s="50">
        <v>238.0</v>
      </c>
      <c r="O182" s="50">
        <v>366.0</v>
      </c>
      <c r="P182" s="50" t="s">
        <v>1146</v>
      </c>
      <c r="Q182" s="56" t="s">
        <v>1237</v>
      </c>
      <c r="R182" s="53" t="s">
        <v>1238</v>
      </c>
    </row>
    <row r="183">
      <c r="A183" s="54" t="s">
        <v>1239</v>
      </c>
      <c r="B183" s="50" t="s">
        <v>1176</v>
      </c>
      <c r="C183" s="51" t="s">
        <v>1240</v>
      </c>
      <c r="D183" s="50" t="s">
        <v>1241</v>
      </c>
      <c r="E183" s="52">
        <v>44113.99439814815</v>
      </c>
      <c r="F183" s="50"/>
      <c r="G183" s="50"/>
      <c r="H183" s="50" t="s">
        <v>55</v>
      </c>
      <c r="I183" s="50" t="s">
        <v>56</v>
      </c>
      <c r="J183" s="50" t="s">
        <v>1179</v>
      </c>
      <c r="K183" s="50"/>
      <c r="L183" s="53" t="s">
        <v>59</v>
      </c>
      <c r="M183" s="55" t="s">
        <v>101</v>
      </c>
      <c r="N183" s="50">
        <v>2.0</v>
      </c>
      <c r="O183" s="50">
        <v>30.0</v>
      </c>
      <c r="P183" s="50"/>
      <c r="Q183" s="56" t="s">
        <v>1242</v>
      </c>
      <c r="R183" s="53" t="s">
        <v>63</v>
      </c>
    </row>
    <row r="184">
      <c r="A184" s="54" t="s">
        <v>1243</v>
      </c>
      <c r="B184" s="50" t="s">
        <v>1140</v>
      </c>
      <c r="C184" s="51" t="s">
        <v>1244</v>
      </c>
      <c r="D184" s="50" t="s">
        <v>1245</v>
      </c>
      <c r="E184" s="52">
        <v>44113.99392361111</v>
      </c>
      <c r="F184" s="50"/>
      <c r="G184" s="50"/>
      <c r="H184" s="50" t="s">
        <v>55</v>
      </c>
      <c r="I184" s="50" t="s">
        <v>56</v>
      </c>
      <c r="J184" s="50" t="s">
        <v>1143</v>
      </c>
      <c r="K184" s="50"/>
      <c r="L184" s="53" t="s">
        <v>59</v>
      </c>
      <c r="M184" s="55" t="s">
        <v>1145</v>
      </c>
      <c r="N184" s="50">
        <v>238.0</v>
      </c>
      <c r="O184" s="50">
        <v>366.0</v>
      </c>
      <c r="P184" s="50" t="s">
        <v>1146</v>
      </c>
      <c r="Q184" s="56" t="s">
        <v>1246</v>
      </c>
      <c r="R184" s="53" t="s">
        <v>1247</v>
      </c>
    </row>
    <row r="185">
      <c r="A185" s="54" t="s">
        <v>1248</v>
      </c>
      <c r="B185" s="50" t="s">
        <v>422</v>
      </c>
      <c r="C185" s="51" t="s">
        <v>1249</v>
      </c>
      <c r="D185" s="50" t="s">
        <v>1250</v>
      </c>
      <c r="E185" s="52">
        <v>44113.9705324074</v>
      </c>
      <c r="F185" s="50"/>
      <c r="G185" s="50"/>
      <c r="H185" s="50" t="s">
        <v>55</v>
      </c>
      <c r="I185" s="50" t="s">
        <v>56</v>
      </c>
      <c r="J185" s="50" t="s">
        <v>425</v>
      </c>
      <c r="K185" s="50"/>
      <c r="L185" s="53" t="s">
        <v>70</v>
      </c>
      <c r="M185" s="55" t="s">
        <v>427</v>
      </c>
      <c r="N185" s="50">
        <v>18.0</v>
      </c>
      <c r="O185" s="50">
        <v>100.0</v>
      </c>
      <c r="P185" s="50"/>
      <c r="Q185" s="56" t="s">
        <v>1251</v>
      </c>
      <c r="R185" s="53" t="s">
        <v>63</v>
      </c>
    </row>
    <row r="186">
      <c r="A186" s="54" t="s">
        <v>1252</v>
      </c>
      <c r="B186" s="50" t="s">
        <v>994</v>
      </c>
      <c r="C186" s="51" t="s">
        <v>1253</v>
      </c>
      <c r="D186" s="50" t="s">
        <v>1254</v>
      </c>
      <c r="E186" s="52">
        <v>44113.961377314816</v>
      </c>
      <c r="F186" s="50"/>
      <c r="G186" s="50"/>
      <c r="H186" s="50" t="s">
        <v>55</v>
      </c>
      <c r="I186" s="50" t="s">
        <v>56</v>
      </c>
      <c r="J186" s="50" t="s">
        <v>997</v>
      </c>
      <c r="K186" s="50" t="s">
        <v>1186</v>
      </c>
      <c r="L186" s="53" t="s">
        <v>92</v>
      </c>
      <c r="M186" s="55" t="s">
        <v>999</v>
      </c>
      <c r="N186" s="50">
        <v>121.0</v>
      </c>
      <c r="O186" s="50">
        <v>290.0</v>
      </c>
      <c r="P186" s="50"/>
      <c r="Q186" s="56" t="s">
        <v>1255</v>
      </c>
      <c r="R186" s="53" t="s">
        <v>1256</v>
      </c>
    </row>
    <row r="187">
      <c r="A187" s="54" t="s">
        <v>1257</v>
      </c>
      <c r="B187" s="50" t="s">
        <v>113</v>
      </c>
      <c r="C187" s="51" t="s">
        <v>1258</v>
      </c>
      <c r="D187" s="50" t="s">
        <v>1259</v>
      </c>
      <c r="E187" s="52">
        <v>44113.95805555556</v>
      </c>
      <c r="F187" s="50"/>
      <c r="G187" s="50"/>
      <c r="H187" s="50" t="s">
        <v>55</v>
      </c>
      <c r="I187" s="50" t="s">
        <v>56</v>
      </c>
      <c r="J187" s="50" t="s">
        <v>116</v>
      </c>
      <c r="K187" s="50" t="s">
        <v>1260</v>
      </c>
      <c r="L187" s="53" t="s">
        <v>70</v>
      </c>
      <c r="M187" s="55" t="s">
        <v>118</v>
      </c>
      <c r="N187" s="50">
        <v>486.0</v>
      </c>
      <c r="O187" s="50">
        <v>1500.0</v>
      </c>
      <c r="P187" s="50" t="s">
        <v>119</v>
      </c>
      <c r="Q187" s="56" t="s">
        <v>1261</v>
      </c>
      <c r="R187" s="53" t="s">
        <v>63</v>
      </c>
    </row>
    <row r="188">
      <c r="A188" s="54" t="s">
        <v>1262</v>
      </c>
      <c r="B188" s="50" t="s">
        <v>1217</v>
      </c>
      <c r="C188" s="51" t="s">
        <v>1263</v>
      </c>
      <c r="D188" s="50" t="s">
        <v>1264</v>
      </c>
      <c r="E188" s="52">
        <v>44113.94582175926</v>
      </c>
      <c r="F188" s="50"/>
      <c r="G188" s="50"/>
      <c r="H188" s="50" t="s">
        <v>55</v>
      </c>
      <c r="I188" s="50" t="s">
        <v>56</v>
      </c>
      <c r="J188" s="50" t="s">
        <v>1220</v>
      </c>
      <c r="K188" s="50"/>
      <c r="L188" s="53" t="s">
        <v>59</v>
      </c>
      <c r="M188" s="55" t="s">
        <v>1222</v>
      </c>
      <c r="N188" s="50">
        <v>74.0</v>
      </c>
      <c r="O188" s="50">
        <v>286.0</v>
      </c>
      <c r="P188" s="50"/>
      <c r="Q188" s="56" t="s">
        <v>1265</v>
      </c>
      <c r="R188" s="53" t="s">
        <v>1266</v>
      </c>
    </row>
    <row r="189">
      <c r="A189" s="54" t="s">
        <v>1267</v>
      </c>
      <c r="B189" s="50" t="s">
        <v>1217</v>
      </c>
      <c r="C189" s="51" t="s">
        <v>1268</v>
      </c>
      <c r="D189" s="50" t="s">
        <v>1269</v>
      </c>
      <c r="E189" s="52">
        <v>44113.94453703704</v>
      </c>
      <c r="F189" s="50"/>
      <c r="G189" s="50"/>
      <c r="H189" s="50" t="s">
        <v>55</v>
      </c>
      <c r="I189" s="50" t="s">
        <v>56</v>
      </c>
      <c r="J189" s="50" t="s">
        <v>1220</v>
      </c>
      <c r="K189" s="50"/>
      <c r="L189" s="53" t="s">
        <v>59</v>
      </c>
      <c r="M189" s="55" t="s">
        <v>1222</v>
      </c>
      <c r="N189" s="50">
        <v>74.0</v>
      </c>
      <c r="O189" s="50">
        <v>286.0</v>
      </c>
      <c r="P189" s="50"/>
      <c r="Q189" s="56" t="s">
        <v>1270</v>
      </c>
      <c r="R189" s="53" t="s">
        <v>1271</v>
      </c>
    </row>
    <row r="190">
      <c r="A190" s="54" t="s">
        <v>1272</v>
      </c>
      <c r="B190" s="50" t="s">
        <v>1273</v>
      </c>
      <c r="C190" s="51" t="s">
        <v>1274</v>
      </c>
      <c r="D190" s="50" t="s">
        <v>1275</v>
      </c>
      <c r="E190" s="52">
        <v>44113.922430555554</v>
      </c>
      <c r="F190" s="50"/>
      <c r="G190" s="50"/>
      <c r="H190" s="50" t="s">
        <v>55</v>
      </c>
      <c r="I190" s="50" t="s">
        <v>56</v>
      </c>
      <c r="J190" s="50" t="s">
        <v>1276</v>
      </c>
      <c r="K190" s="50"/>
      <c r="L190" s="53" t="s">
        <v>59</v>
      </c>
      <c r="M190" s="55" t="s">
        <v>1277</v>
      </c>
      <c r="N190" s="50">
        <v>127.0</v>
      </c>
      <c r="O190" s="50">
        <v>406.0</v>
      </c>
      <c r="P190" s="50" t="s">
        <v>319</v>
      </c>
      <c r="Q190" s="56" t="s">
        <v>1278</v>
      </c>
      <c r="R190" s="53" t="s">
        <v>63</v>
      </c>
    </row>
    <row r="191">
      <c r="A191" s="54" t="s">
        <v>1279</v>
      </c>
      <c r="B191" s="50" t="s">
        <v>113</v>
      </c>
      <c r="C191" s="51" t="s">
        <v>1280</v>
      </c>
      <c r="D191" s="50" t="s">
        <v>1281</v>
      </c>
      <c r="E191" s="52">
        <v>44113.907118055555</v>
      </c>
      <c r="F191" s="50"/>
      <c r="G191" s="50"/>
      <c r="H191" s="50" t="s">
        <v>55</v>
      </c>
      <c r="I191" s="50" t="s">
        <v>56</v>
      </c>
      <c r="J191" s="50" t="s">
        <v>116</v>
      </c>
      <c r="K191" s="50" t="s">
        <v>1282</v>
      </c>
      <c r="L191" s="53" t="s">
        <v>70</v>
      </c>
      <c r="M191" s="55" t="s">
        <v>118</v>
      </c>
      <c r="N191" s="50">
        <v>486.0</v>
      </c>
      <c r="O191" s="50">
        <v>1500.0</v>
      </c>
      <c r="P191" s="50" t="s">
        <v>119</v>
      </c>
      <c r="Q191" s="56" t="s">
        <v>1283</v>
      </c>
      <c r="R191" s="53" t="s">
        <v>63</v>
      </c>
    </row>
    <row r="192">
      <c r="A192" s="54" t="s">
        <v>1284</v>
      </c>
      <c r="B192" s="50" t="s">
        <v>113</v>
      </c>
      <c r="C192" s="51" t="s">
        <v>1285</v>
      </c>
      <c r="D192" s="50" t="s">
        <v>1286</v>
      </c>
      <c r="E192" s="52">
        <v>44113.90537037037</v>
      </c>
      <c r="F192" s="50"/>
      <c r="G192" s="50"/>
      <c r="H192" s="50" t="s">
        <v>55</v>
      </c>
      <c r="I192" s="50" t="s">
        <v>56</v>
      </c>
      <c r="J192" s="50" t="s">
        <v>116</v>
      </c>
      <c r="K192" s="50" t="s">
        <v>1287</v>
      </c>
      <c r="L192" s="53" t="s">
        <v>70</v>
      </c>
      <c r="M192" s="55" t="s">
        <v>118</v>
      </c>
      <c r="N192" s="50">
        <v>486.0</v>
      </c>
      <c r="O192" s="50">
        <v>1500.0</v>
      </c>
      <c r="P192" s="50" t="s">
        <v>119</v>
      </c>
      <c r="Q192" s="56" t="s">
        <v>1288</v>
      </c>
      <c r="R192" s="53" t="s">
        <v>63</v>
      </c>
    </row>
    <row r="193">
      <c r="A193" s="54" t="s">
        <v>1289</v>
      </c>
      <c r="B193" s="50" t="s">
        <v>113</v>
      </c>
      <c r="C193" s="51" t="s">
        <v>1290</v>
      </c>
      <c r="D193" s="50" t="s">
        <v>1291</v>
      </c>
      <c r="E193" s="52">
        <v>44113.9046412037</v>
      </c>
      <c r="F193" s="50"/>
      <c r="G193" s="50"/>
      <c r="H193" s="50" t="s">
        <v>55</v>
      </c>
      <c r="I193" s="50" t="s">
        <v>56</v>
      </c>
      <c r="J193" s="50" t="s">
        <v>116</v>
      </c>
      <c r="K193" s="50" t="s">
        <v>1292</v>
      </c>
      <c r="L193" s="53" t="s">
        <v>70</v>
      </c>
      <c r="M193" s="55" t="s">
        <v>118</v>
      </c>
      <c r="N193" s="50">
        <v>486.0</v>
      </c>
      <c r="O193" s="50">
        <v>1500.0</v>
      </c>
      <c r="P193" s="50" t="s">
        <v>119</v>
      </c>
      <c r="Q193" s="56" t="s">
        <v>1293</v>
      </c>
      <c r="R193" s="53" t="s">
        <v>63</v>
      </c>
    </row>
    <row r="194">
      <c r="A194" s="54" t="s">
        <v>1294</v>
      </c>
      <c r="B194" s="50" t="s">
        <v>1295</v>
      </c>
      <c r="C194" s="51" t="s">
        <v>1296</v>
      </c>
      <c r="D194" s="50" t="s">
        <v>1297</v>
      </c>
      <c r="E194" s="52">
        <v>44113.89226851852</v>
      </c>
      <c r="F194" s="50"/>
      <c r="G194" s="50"/>
      <c r="H194" s="50" t="s">
        <v>55</v>
      </c>
      <c r="I194" s="50" t="s">
        <v>56</v>
      </c>
      <c r="J194" s="50" t="s">
        <v>1298</v>
      </c>
      <c r="K194" s="50"/>
      <c r="L194" s="53" t="s">
        <v>92</v>
      </c>
      <c r="M194" s="55" t="s">
        <v>101</v>
      </c>
      <c r="N194" s="50"/>
      <c r="O194" s="50"/>
      <c r="P194" s="50"/>
      <c r="Q194" s="56" t="s">
        <v>1299</v>
      </c>
      <c r="R194" s="53" t="s">
        <v>63</v>
      </c>
    </row>
    <row r="195">
      <c r="A195" s="54" t="s">
        <v>1300</v>
      </c>
      <c r="B195" s="50" t="s">
        <v>113</v>
      </c>
      <c r="C195" s="51" t="s">
        <v>1301</v>
      </c>
      <c r="D195" s="50" t="s">
        <v>1302</v>
      </c>
      <c r="E195" s="52">
        <v>44113.8903587963</v>
      </c>
      <c r="F195" s="50"/>
      <c r="G195" s="50"/>
      <c r="H195" s="50" t="s">
        <v>55</v>
      </c>
      <c r="I195" s="50" t="s">
        <v>56</v>
      </c>
      <c r="J195" s="50" t="s">
        <v>116</v>
      </c>
      <c r="K195" s="50" t="s">
        <v>1303</v>
      </c>
      <c r="L195" s="53" t="s">
        <v>70</v>
      </c>
      <c r="M195" s="55" t="s">
        <v>118</v>
      </c>
      <c r="N195" s="50">
        <v>486.0</v>
      </c>
      <c r="O195" s="50">
        <v>1500.0</v>
      </c>
      <c r="P195" s="50" t="s">
        <v>119</v>
      </c>
      <c r="Q195" s="56" t="s">
        <v>1304</v>
      </c>
      <c r="R195" s="53" t="s">
        <v>63</v>
      </c>
    </row>
    <row r="196">
      <c r="A196" s="54" t="s">
        <v>1305</v>
      </c>
      <c r="B196" s="50" t="s">
        <v>113</v>
      </c>
      <c r="C196" s="51" t="s">
        <v>1306</v>
      </c>
      <c r="D196" s="50" t="s">
        <v>1307</v>
      </c>
      <c r="E196" s="52">
        <v>44113.88559027778</v>
      </c>
      <c r="F196" s="50"/>
      <c r="G196" s="50"/>
      <c r="H196" s="50" t="s">
        <v>55</v>
      </c>
      <c r="I196" s="50" t="s">
        <v>56</v>
      </c>
      <c r="J196" s="50" t="s">
        <v>116</v>
      </c>
      <c r="K196" s="50" t="s">
        <v>1308</v>
      </c>
      <c r="L196" s="53" t="s">
        <v>70</v>
      </c>
      <c r="M196" s="55" t="s">
        <v>118</v>
      </c>
      <c r="N196" s="50">
        <v>486.0</v>
      </c>
      <c r="O196" s="50">
        <v>1500.0</v>
      </c>
      <c r="P196" s="50" t="s">
        <v>119</v>
      </c>
      <c r="Q196" s="56" t="s">
        <v>1309</v>
      </c>
      <c r="R196" s="53" t="s">
        <v>63</v>
      </c>
    </row>
    <row r="197">
      <c r="A197" s="54" t="s">
        <v>1310</v>
      </c>
      <c r="B197" s="50" t="s">
        <v>113</v>
      </c>
      <c r="C197" s="51" t="s">
        <v>1311</v>
      </c>
      <c r="D197" s="50" t="s">
        <v>1312</v>
      </c>
      <c r="E197" s="52">
        <v>44113.88118055556</v>
      </c>
      <c r="F197" s="50"/>
      <c r="G197" s="50"/>
      <c r="H197" s="50" t="s">
        <v>55</v>
      </c>
      <c r="I197" s="50" t="s">
        <v>56</v>
      </c>
      <c r="J197" s="50" t="s">
        <v>116</v>
      </c>
      <c r="K197" s="50"/>
      <c r="L197" s="53" t="s">
        <v>70</v>
      </c>
      <c r="M197" s="55" t="s">
        <v>118</v>
      </c>
      <c r="N197" s="50">
        <v>486.0</v>
      </c>
      <c r="O197" s="50">
        <v>1500.0</v>
      </c>
      <c r="P197" s="50" t="s">
        <v>119</v>
      </c>
      <c r="Q197" s="56" t="s">
        <v>1313</v>
      </c>
      <c r="R197" s="53" t="s">
        <v>63</v>
      </c>
    </row>
    <row r="198">
      <c r="A198" s="54" t="s">
        <v>1314</v>
      </c>
      <c r="B198" s="50" t="s">
        <v>1201</v>
      </c>
      <c r="C198" s="51" t="s">
        <v>1315</v>
      </c>
      <c r="D198" s="50" t="s">
        <v>1316</v>
      </c>
      <c r="E198" s="52">
        <v>44113.87012731482</v>
      </c>
      <c r="F198" s="50"/>
      <c r="G198" s="50"/>
      <c r="H198" s="50" t="s">
        <v>55</v>
      </c>
      <c r="I198" s="50" t="s">
        <v>56</v>
      </c>
      <c r="J198" s="50" t="s">
        <v>1204</v>
      </c>
      <c r="K198" s="50" t="s">
        <v>1317</v>
      </c>
      <c r="L198" s="53" t="s">
        <v>70</v>
      </c>
      <c r="M198" s="55" t="s">
        <v>101</v>
      </c>
      <c r="N198" s="50">
        <v>3.0</v>
      </c>
      <c r="O198" s="50">
        <v>177.0</v>
      </c>
      <c r="P198" s="50"/>
      <c r="Q198" s="56" t="s">
        <v>1318</v>
      </c>
      <c r="R198" s="53" t="s">
        <v>63</v>
      </c>
    </row>
    <row r="199">
      <c r="A199" s="54" t="s">
        <v>1319</v>
      </c>
      <c r="B199" s="50" t="s">
        <v>1201</v>
      </c>
      <c r="C199" s="51" t="s">
        <v>1320</v>
      </c>
      <c r="D199" s="50" t="s">
        <v>1321</v>
      </c>
      <c r="E199" s="52">
        <v>44113.869629629626</v>
      </c>
      <c r="F199" s="50"/>
      <c r="G199" s="50"/>
      <c r="H199" s="50" t="s">
        <v>55</v>
      </c>
      <c r="I199" s="50" t="s">
        <v>56</v>
      </c>
      <c r="J199" s="50" t="s">
        <v>1204</v>
      </c>
      <c r="K199" s="50" t="s">
        <v>1317</v>
      </c>
      <c r="L199" s="53" t="s">
        <v>70</v>
      </c>
      <c r="M199" s="55" t="s">
        <v>101</v>
      </c>
      <c r="N199" s="50">
        <v>3.0</v>
      </c>
      <c r="O199" s="50">
        <v>177.0</v>
      </c>
      <c r="P199" s="50"/>
      <c r="Q199" s="56" t="s">
        <v>1322</v>
      </c>
      <c r="R199" s="53" t="s">
        <v>63</v>
      </c>
    </row>
    <row r="200">
      <c r="A200" s="54" t="s">
        <v>1323</v>
      </c>
      <c r="B200" s="50" t="s">
        <v>1201</v>
      </c>
      <c r="C200" s="51" t="s">
        <v>1324</v>
      </c>
      <c r="D200" s="50" t="s">
        <v>1325</v>
      </c>
      <c r="E200" s="52">
        <v>44113.86252314815</v>
      </c>
      <c r="F200" s="50"/>
      <c r="G200" s="50"/>
      <c r="H200" s="50" t="s">
        <v>55</v>
      </c>
      <c r="I200" s="50" t="s">
        <v>56</v>
      </c>
      <c r="J200" s="50" t="s">
        <v>1204</v>
      </c>
      <c r="K200" s="50" t="s">
        <v>1326</v>
      </c>
      <c r="L200" s="53" t="s">
        <v>70</v>
      </c>
      <c r="M200" s="55" t="s">
        <v>101</v>
      </c>
      <c r="N200" s="50">
        <v>3.0</v>
      </c>
      <c r="O200" s="50">
        <v>177.0</v>
      </c>
      <c r="P200" s="50"/>
      <c r="Q200" s="56" t="s">
        <v>1327</v>
      </c>
      <c r="R200" s="53" t="s">
        <v>63</v>
      </c>
    </row>
    <row r="201">
      <c r="A201" s="54" t="s">
        <v>1328</v>
      </c>
      <c r="B201" s="50" t="s">
        <v>1201</v>
      </c>
      <c r="C201" s="51" t="s">
        <v>1329</v>
      </c>
      <c r="D201" s="50" t="s">
        <v>1330</v>
      </c>
      <c r="E201" s="52">
        <v>44113.82221064815</v>
      </c>
      <c r="F201" s="50"/>
      <c r="G201" s="50"/>
      <c r="H201" s="50" t="s">
        <v>55</v>
      </c>
      <c r="I201" s="50" t="s">
        <v>56</v>
      </c>
      <c r="J201" s="50" t="s">
        <v>1204</v>
      </c>
      <c r="K201" s="50" t="s">
        <v>1205</v>
      </c>
      <c r="L201" s="53" t="s">
        <v>70</v>
      </c>
      <c r="M201" s="55" t="s">
        <v>101</v>
      </c>
      <c r="N201" s="50">
        <v>3.0</v>
      </c>
      <c r="O201" s="50">
        <v>177.0</v>
      </c>
      <c r="P201" s="50"/>
      <c r="Q201" s="56" t="s">
        <v>1331</v>
      </c>
      <c r="R201" s="53" t="s">
        <v>63</v>
      </c>
    </row>
    <row r="202">
      <c r="A202" s="54" t="s">
        <v>1332</v>
      </c>
      <c r="B202" s="50" t="s">
        <v>1201</v>
      </c>
      <c r="C202" s="51" t="s">
        <v>1333</v>
      </c>
      <c r="D202" s="50" t="s">
        <v>1334</v>
      </c>
      <c r="E202" s="52">
        <v>44113.82178240741</v>
      </c>
      <c r="F202" s="50"/>
      <c r="G202" s="50"/>
      <c r="H202" s="50" t="s">
        <v>55</v>
      </c>
      <c r="I202" s="50" t="s">
        <v>56</v>
      </c>
      <c r="J202" s="50" t="s">
        <v>1204</v>
      </c>
      <c r="K202" s="50" t="s">
        <v>1205</v>
      </c>
      <c r="L202" s="53" t="s">
        <v>70</v>
      </c>
      <c r="M202" s="55" t="s">
        <v>101</v>
      </c>
      <c r="N202" s="50">
        <v>3.0</v>
      </c>
      <c r="O202" s="50">
        <v>177.0</v>
      </c>
      <c r="P202" s="50"/>
      <c r="Q202" s="56" t="s">
        <v>1335</v>
      </c>
      <c r="R202" s="53" t="s">
        <v>63</v>
      </c>
    </row>
    <row r="203">
      <c r="A203" s="54" t="s">
        <v>1336</v>
      </c>
      <c r="B203" s="50" t="s">
        <v>1337</v>
      </c>
      <c r="C203" s="51" t="s">
        <v>1338</v>
      </c>
      <c r="D203" s="50" t="s">
        <v>1339</v>
      </c>
      <c r="E203" s="52">
        <v>44113.814305555556</v>
      </c>
      <c r="F203" s="50"/>
      <c r="G203" s="50"/>
      <c r="H203" s="50" t="s">
        <v>55</v>
      </c>
      <c r="I203" s="50" t="s">
        <v>56</v>
      </c>
      <c r="J203" s="50" t="s">
        <v>1340</v>
      </c>
      <c r="K203" s="50" t="s">
        <v>1341</v>
      </c>
      <c r="L203" s="53" t="s">
        <v>59</v>
      </c>
      <c r="M203" s="55" t="s">
        <v>1342</v>
      </c>
      <c r="N203" s="50">
        <v>6.0</v>
      </c>
      <c r="O203" s="50">
        <v>20.0</v>
      </c>
      <c r="P203" s="50" t="s">
        <v>1343</v>
      </c>
      <c r="Q203" s="56" t="s">
        <v>1344</v>
      </c>
      <c r="R203" s="53" t="s">
        <v>63</v>
      </c>
    </row>
    <row r="204">
      <c r="A204" s="54" t="s">
        <v>1345</v>
      </c>
      <c r="B204" s="50" t="s">
        <v>1337</v>
      </c>
      <c r="C204" s="51" t="s">
        <v>1346</v>
      </c>
      <c r="D204" s="50" t="s">
        <v>1347</v>
      </c>
      <c r="E204" s="52">
        <v>44113.81309027778</v>
      </c>
      <c r="F204" s="50"/>
      <c r="G204" s="50"/>
      <c r="H204" s="50" t="s">
        <v>55</v>
      </c>
      <c r="I204" s="50" t="s">
        <v>56</v>
      </c>
      <c r="J204" s="50" t="s">
        <v>1340</v>
      </c>
      <c r="K204" s="50" t="s">
        <v>1348</v>
      </c>
      <c r="L204" s="53" t="s">
        <v>59</v>
      </c>
      <c r="M204" s="55" t="s">
        <v>1342</v>
      </c>
      <c r="N204" s="50">
        <v>6.0</v>
      </c>
      <c r="O204" s="50">
        <v>20.0</v>
      </c>
      <c r="P204" s="50" t="s">
        <v>1343</v>
      </c>
      <c r="Q204" s="56" t="s">
        <v>1349</v>
      </c>
      <c r="R204" s="53" t="s">
        <v>63</v>
      </c>
    </row>
    <row r="205">
      <c r="A205" s="54" t="s">
        <v>1350</v>
      </c>
      <c r="B205" s="50" t="s">
        <v>1351</v>
      </c>
      <c r="C205" s="51" t="s">
        <v>1352</v>
      </c>
      <c r="D205" s="50" t="s">
        <v>1353</v>
      </c>
      <c r="E205" s="52">
        <v>44113.7830324074</v>
      </c>
      <c r="F205" s="50"/>
      <c r="G205" s="50"/>
      <c r="H205" s="50" t="s">
        <v>55</v>
      </c>
      <c r="I205" s="50" t="s">
        <v>56</v>
      </c>
      <c r="J205" s="50" t="s">
        <v>1354</v>
      </c>
      <c r="K205" s="50" t="s">
        <v>1355</v>
      </c>
      <c r="L205" s="53" t="s">
        <v>59</v>
      </c>
      <c r="M205" s="55" t="s">
        <v>1356</v>
      </c>
      <c r="N205" s="50">
        <v>93.0</v>
      </c>
      <c r="O205" s="50">
        <v>393.0</v>
      </c>
      <c r="P205" s="50"/>
      <c r="Q205" s="56" t="s">
        <v>1357</v>
      </c>
      <c r="R205" s="53" t="s">
        <v>1358</v>
      </c>
    </row>
    <row r="206">
      <c r="A206" s="54" t="s">
        <v>1359</v>
      </c>
      <c r="B206" s="50" t="s">
        <v>1360</v>
      </c>
      <c r="C206" s="51" t="s">
        <v>1361</v>
      </c>
      <c r="D206" s="50" t="s">
        <v>1362</v>
      </c>
      <c r="E206" s="52">
        <v>44113.78140046296</v>
      </c>
      <c r="F206" s="50"/>
      <c r="G206" s="50"/>
      <c r="H206" s="50" t="s">
        <v>55</v>
      </c>
      <c r="I206" s="50" t="s">
        <v>56</v>
      </c>
      <c r="J206" s="50" t="s">
        <v>1363</v>
      </c>
      <c r="K206" s="50" t="s">
        <v>1364</v>
      </c>
      <c r="L206" s="53" t="s">
        <v>92</v>
      </c>
      <c r="M206" s="55" t="s">
        <v>1365</v>
      </c>
      <c r="N206" s="50">
        <v>37.0</v>
      </c>
      <c r="O206" s="50">
        <v>130.0</v>
      </c>
      <c r="P206" s="50"/>
      <c r="Q206" s="56" t="s">
        <v>1366</v>
      </c>
      <c r="R206" s="53" t="s">
        <v>63</v>
      </c>
    </row>
    <row r="207">
      <c r="A207" s="54" t="s">
        <v>1367</v>
      </c>
      <c r="B207" s="50" t="s">
        <v>1201</v>
      </c>
      <c r="C207" s="51" t="s">
        <v>1368</v>
      </c>
      <c r="D207" s="50" t="s">
        <v>1369</v>
      </c>
      <c r="E207" s="52">
        <v>44113.7716087963</v>
      </c>
      <c r="F207" s="50"/>
      <c r="G207" s="50"/>
      <c r="H207" s="50" t="s">
        <v>55</v>
      </c>
      <c r="I207" s="50" t="s">
        <v>56</v>
      </c>
      <c r="J207" s="50" t="s">
        <v>1204</v>
      </c>
      <c r="K207" s="50"/>
      <c r="L207" s="53" t="s">
        <v>70</v>
      </c>
      <c r="M207" s="55" t="s">
        <v>101</v>
      </c>
      <c r="N207" s="50">
        <v>3.0</v>
      </c>
      <c r="O207" s="50">
        <v>177.0</v>
      </c>
      <c r="P207" s="50"/>
      <c r="Q207" s="56" t="s">
        <v>1370</v>
      </c>
      <c r="R207" s="53" t="s">
        <v>63</v>
      </c>
    </row>
    <row r="208">
      <c r="A208" s="54" t="s">
        <v>1371</v>
      </c>
      <c r="B208" s="50" t="s">
        <v>1201</v>
      </c>
      <c r="C208" s="51" t="s">
        <v>1372</v>
      </c>
      <c r="D208" s="50" t="s">
        <v>1373</v>
      </c>
      <c r="E208" s="52">
        <v>44113.771319444444</v>
      </c>
      <c r="F208" s="50"/>
      <c r="G208" s="50"/>
      <c r="H208" s="50" t="s">
        <v>55</v>
      </c>
      <c r="I208" s="50" t="s">
        <v>56</v>
      </c>
      <c r="J208" s="50" t="s">
        <v>1204</v>
      </c>
      <c r="K208" s="50"/>
      <c r="L208" s="53" t="s">
        <v>70</v>
      </c>
      <c r="M208" s="55" t="s">
        <v>101</v>
      </c>
      <c r="N208" s="50">
        <v>3.0</v>
      </c>
      <c r="O208" s="50">
        <v>177.0</v>
      </c>
      <c r="P208" s="50"/>
      <c r="Q208" s="56" t="s">
        <v>1374</v>
      </c>
      <c r="R208" s="53" t="s">
        <v>63</v>
      </c>
    </row>
    <row r="209">
      <c r="A209" s="54" t="s">
        <v>1375</v>
      </c>
      <c r="B209" s="50" t="s">
        <v>1337</v>
      </c>
      <c r="C209" s="51" t="s">
        <v>1376</v>
      </c>
      <c r="D209" s="50" t="s">
        <v>1377</v>
      </c>
      <c r="E209" s="52">
        <v>44113.76969907407</v>
      </c>
      <c r="F209" s="50"/>
      <c r="G209" s="50"/>
      <c r="H209" s="50" t="s">
        <v>55</v>
      </c>
      <c r="I209" s="50" t="s">
        <v>56</v>
      </c>
      <c r="J209" s="50" t="s">
        <v>1340</v>
      </c>
      <c r="K209" s="50"/>
      <c r="L209" s="53" t="s">
        <v>59</v>
      </c>
      <c r="M209" s="55" t="s">
        <v>1342</v>
      </c>
      <c r="N209" s="50">
        <v>6.0</v>
      </c>
      <c r="O209" s="50">
        <v>20.0</v>
      </c>
      <c r="P209" s="50" t="s">
        <v>1343</v>
      </c>
      <c r="Q209" s="56" t="s">
        <v>1378</v>
      </c>
      <c r="R209" s="53" t="s">
        <v>63</v>
      </c>
    </row>
    <row r="210">
      <c r="A210" s="54" t="s">
        <v>1379</v>
      </c>
      <c r="B210" s="50" t="s">
        <v>1360</v>
      </c>
      <c r="C210" s="51" t="s">
        <v>1380</v>
      </c>
      <c r="D210" s="50" t="s">
        <v>1381</v>
      </c>
      <c r="E210" s="52">
        <v>44113.758935185186</v>
      </c>
      <c r="F210" s="50"/>
      <c r="G210" s="50"/>
      <c r="H210" s="50" t="s">
        <v>55</v>
      </c>
      <c r="I210" s="50" t="s">
        <v>56</v>
      </c>
      <c r="J210" s="50" t="s">
        <v>1363</v>
      </c>
      <c r="K210" s="50" t="s">
        <v>1382</v>
      </c>
      <c r="L210" s="53" t="s">
        <v>92</v>
      </c>
      <c r="M210" s="55" t="s">
        <v>1365</v>
      </c>
      <c r="N210" s="50">
        <v>37.0</v>
      </c>
      <c r="O210" s="50">
        <v>130.0</v>
      </c>
      <c r="P210" s="50"/>
      <c r="Q210" s="56" t="s">
        <v>1383</v>
      </c>
      <c r="R210" s="53" t="s">
        <v>1384</v>
      </c>
    </row>
    <row r="211">
      <c r="A211" s="54" t="s">
        <v>1385</v>
      </c>
      <c r="B211" s="50" t="s">
        <v>1360</v>
      </c>
      <c r="C211" s="51" t="s">
        <v>1386</v>
      </c>
      <c r="D211" s="50" t="s">
        <v>1387</v>
      </c>
      <c r="E211" s="52">
        <v>44113.758564814816</v>
      </c>
      <c r="F211" s="50"/>
      <c r="G211" s="50"/>
      <c r="H211" s="50" t="s">
        <v>55</v>
      </c>
      <c r="I211" s="50" t="s">
        <v>56</v>
      </c>
      <c r="J211" s="50" t="s">
        <v>1363</v>
      </c>
      <c r="K211" s="50" t="s">
        <v>1382</v>
      </c>
      <c r="L211" s="53" t="s">
        <v>92</v>
      </c>
      <c r="M211" s="55" t="s">
        <v>1365</v>
      </c>
      <c r="N211" s="50">
        <v>37.0</v>
      </c>
      <c r="O211" s="50">
        <v>130.0</v>
      </c>
      <c r="P211" s="50"/>
      <c r="Q211" s="56" t="s">
        <v>1388</v>
      </c>
      <c r="R211" s="53" t="s">
        <v>63</v>
      </c>
    </row>
    <row r="212">
      <c r="A212" s="54" t="s">
        <v>1389</v>
      </c>
      <c r="B212" s="50" t="s">
        <v>1390</v>
      </c>
      <c r="C212" s="51" t="s">
        <v>1391</v>
      </c>
      <c r="D212" s="50" t="s">
        <v>1392</v>
      </c>
      <c r="E212" s="52">
        <v>44113.75336805556</v>
      </c>
      <c r="F212" s="50"/>
      <c r="G212" s="50"/>
      <c r="H212" s="50" t="s">
        <v>55</v>
      </c>
      <c r="I212" s="50" t="s">
        <v>56</v>
      </c>
      <c r="J212" s="50" t="s">
        <v>1393</v>
      </c>
      <c r="K212" s="50" t="s">
        <v>1394</v>
      </c>
      <c r="L212" s="53" t="s">
        <v>70</v>
      </c>
      <c r="M212" s="55" t="s">
        <v>1395</v>
      </c>
      <c r="N212" s="50">
        <v>133.0</v>
      </c>
      <c r="O212" s="50">
        <v>377.0</v>
      </c>
      <c r="P212" s="50"/>
      <c r="Q212" s="56" t="s">
        <v>1396</v>
      </c>
      <c r="R212" s="53" t="s">
        <v>63</v>
      </c>
    </row>
    <row r="213">
      <c r="A213" s="54" t="s">
        <v>1397</v>
      </c>
      <c r="B213" s="50" t="s">
        <v>1360</v>
      </c>
      <c r="C213" s="51" t="s">
        <v>1398</v>
      </c>
      <c r="D213" s="50" t="s">
        <v>1399</v>
      </c>
      <c r="E213" s="52">
        <v>44113.73743055556</v>
      </c>
      <c r="F213" s="50"/>
      <c r="G213" s="50"/>
      <c r="H213" s="50" t="s">
        <v>55</v>
      </c>
      <c r="I213" s="50" t="s">
        <v>56</v>
      </c>
      <c r="J213" s="50" t="s">
        <v>1363</v>
      </c>
      <c r="K213" s="50"/>
      <c r="L213" s="53" t="s">
        <v>92</v>
      </c>
      <c r="M213" s="55" t="s">
        <v>1365</v>
      </c>
      <c r="N213" s="50">
        <v>37.0</v>
      </c>
      <c r="O213" s="50">
        <v>130.0</v>
      </c>
      <c r="P213" s="50"/>
      <c r="Q213" s="56" t="s">
        <v>1400</v>
      </c>
      <c r="R213" s="53" t="s">
        <v>63</v>
      </c>
    </row>
    <row r="214">
      <c r="A214" s="54" t="s">
        <v>1401</v>
      </c>
      <c r="B214" s="50" t="s">
        <v>1402</v>
      </c>
      <c r="C214" s="51" t="s">
        <v>1403</v>
      </c>
      <c r="D214" s="50" t="s">
        <v>1404</v>
      </c>
      <c r="E214" s="52">
        <v>44113.71616898148</v>
      </c>
      <c r="F214" s="50"/>
      <c r="G214" s="50"/>
      <c r="H214" s="50" t="s">
        <v>55</v>
      </c>
      <c r="I214" s="50" t="s">
        <v>56</v>
      </c>
      <c r="J214" s="50" t="s">
        <v>1405</v>
      </c>
      <c r="K214" s="50"/>
      <c r="L214" s="53" t="s">
        <v>70</v>
      </c>
      <c r="M214" s="55" t="s">
        <v>1406</v>
      </c>
      <c r="N214" s="50">
        <v>11.0</v>
      </c>
      <c r="O214" s="50">
        <v>46.0</v>
      </c>
      <c r="P214" s="50" t="s">
        <v>1407</v>
      </c>
      <c r="Q214" s="56" t="s">
        <v>1408</v>
      </c>
      <c r="R214" s="53" t="s">
        <v>63</v>
      </c>
    </row>
    <row r="215">
      <c r="A215" s="54" t="s">
        <v>1409</v>
      </c>
      <c r="B215" s="50" t="s">
        <v>1410</v>
      </c>
      <c r="C215" s="51" t="s">
        <v>1411</v>
      </c>
      <c r="D215" s="50" t="s">
        <v>1412</v>
      </c>
      <c r="E215" s="52">
        <v>44113.69509259259</v>
      </c>
      <c r="F215" s="50"/>
      <c r="G215" s="50"/>
      <c r="H215" s="50" t="s">
        <v>55</v>
      </c>
      <c r="I215" s="50" t="s">
        <v>56</v>
      </c>
      <c r="J215" s="50" t="s">
        <v>1413</v>
      </c>
      <c r="K215" s="50" t="s">
        <v>1414</v>
      </c>
      <c r="L215" s="53" t="s">
        <v>59</v>
      </c>
      <c r="M215" s="55" t="s">
        <v>1415</v>
      </c>
      <c r="N215" s="50">
        <v>42.0</v>
      </c>
      <c r="O215" s="50">
        <v>23.0</v>
      </c>
      <c r="P215" s="50" t="s">
        <v>1059</v>
      </c>
      <c r="Q215" s="56" t="s">
        <v>1416</v>
      </c>
      <c r="R215" s="53" t="s">
        <v>63</v>
      </c>
    </row>
    <row r="216">
      <c r="A216" s="54" t="s">
        <v>1417</v>
      </c>
      <c r="B216" s="50" t="s">
        <v>994</v>
      </c>
      <c r="C216" s="51" t="s">
        <v>1418</v>
      </c>
      <c r="D216" s="50" t="s">
        <v>1419</v>
      </c>
      <c r="E216" s="52">
        <v>44113.69362268518</v>
      </c>
      <c r="F216" s="50"/>
      <c r="G216" s="50"/>
      <c r="H216" s="50" t="s">
        <v>55</v>
      </c>
      <c r="I216" s="50" t="s">
        <v>56</v>
      </c>
      <c r="J216" s="50" t="s">
        <v>997</v>
      </c>
      <c r="K216" s="50"/>
      <c r="L216" s="53" t="s">
        <v>70</v>
      </c>
      <c r="M216" s="55" t="s">
        <v>999</v>
      </c>
      <c r="N216" s="50">
        <v>121.0</v>
      </c>
      <c r="O216" s="50">
        <v>290.0</v>
      </c>
      <c r="P216" s="50"/>
      <c r="Q216" s="56" t="s">
        <v>1420</v>
      </c>
      <c r="R216" s="53" t="s">
        <v>63</v>
      </c>
    </row>
    <row r="217">
      <c r="A217" s="54" t="s">
        <v>1421</v>
      </c>
      <c r="B217" s="50" t="s">
        <v>1422</v>
      </c>
      <c r="C217" s="51" t="s">
        <v>1423</v>
      </c>
      <c r="D217" s="50" t="s">
        <v>1424</v>
      </c>
      <c r="E217" s="52">
        <v>44113.67743055556</v>
      </c>
      <c r="F217" s="50"/>
      <c r="G217" s="50"/>
      <c r="H217" s="50" t="s">
        <v>55</v>
      </c>
      <c r="I217" s="50" t="s">
        <v>56</v>
      </c>
      <c r="J217" s="50" t="s">
        <v>1425</v>
      </c>
      <c r="K217" s="50" t="s">
        <v>1172</v>
      </c>
      <c r="L217" s="53" t="s">
        <v>59</v>
      </c>
      <c r="M217" s="55" t="s">
        <v>1426</v>
      </c>
      <c r="N217" s="50">
        <v>52.0</v>
      </c>
      <c r="O217" s="50">
        <v>189.0</v>
      </c>
      <c r="P217" s="50"/>
      <c r="Q217" s="56" t="s">
        <v>1427</v>
      </c>
      <c r="R217" s="53" t="s">
        <v>63</v>
      </c>
    </row>
    <row r="218">
      <c r="A218" s="54" t="s">
        <v>1428</v>
      </c>
      <c r="B218" s="50" t="s">
        <v>1422</v>
      </c>
      <c r="C218" s="51" t="s">
        <v>1429</v>
      </c>
      <c r="D218" s="50" t="s">
        <v>1430</v>
      </c>
      <c r="E218" s="52">
        <v>44113.668703703705</v>
      </c>
      <c r="F218" s="50"/>
      <c r="G218" s="50"/>
      <c r="H218" s="50"/>
      <c r="I218" s="50"/>
      <c r="J218" s="50" t="s">
        <v>1425</v>
      </c>
      <c r="K218" s="50"/>
      <c r="L218" s="53" t="s">
        <v>59</v>
      </c>
      <c r="M218" s="55" t="s">
        <v>1426</v>
      </c>
      <c r="N218" s="50">
        <v>52.0</v>
      </c>
      <c r="O218" s="50">
        <v>189.0</v>
      </c>
      <c r="P218" s="50"/>
      <c r="Q218" s="56" t="s">
        <v>1431</v>
      </c>
      <c r="R218" s="53" t="s">
        <v>1432</v>
      </c>
    </row>
    <row r="219">
      <c r="A219" s="54" t="s">
        <v>1433</v>
      </c>
      <c r="B219" s="50" t="s">
        <v>1422</v>
      </c>
      <c r="C219" s="51" t="s">
        <v>1434</v>
      </c>
      <c r="D219" s="50" t="s">
        <v>1435</v>
      </c>
      <c r="E219" s="52">
        <v>44113.66824074074</v>
      </c>
      <c r="F219" s="50"/>
      <c r="G219" s="50"/>
      <c r="H219" s="50" t="s">
        <v>55</v>
      </c>
      <c r="I219" s="50" t="s">
        <v>56</v>
      </c>
      <c r="J219" s="50" t="s">
        <v>1425</v>
      </c>
      <c r="K219" s="50"/>
      <c r="L219" s="53" t="s">
        <v>59</v>
      </c>
      <c r="M219" s="55" t="s">
        <v>1426</v>
      </c>
      <c r="N219" s="50">
        <v>52.0</v>
      </c>
      <c r="O219" s="50">
        <v>189.0</v>
      </c>
      <c r="P219" s="50"/>
      <c r="Q219" s="56" t="s">
        <v>1436</v>
      </c>
      <c r="R219" s="53" t="s">
        <v>63</v>
      </c>
    </row>
    <row r="220">
      <c r="A220" s="54" t="s">
        <v>1437</v>
      </c>
      <c r="B220" s="50" t="s">
        <v>1438</v>
      </c>
      <c r="C220" s="51" t="s">
        <v>1439</v>
      </c>
      <c r="D220" s="50" t="s">
        <v>1440</v>
      </c>
      <c r="E220" s="52">
        <v>44113.58953703704</v>
      </c>
      <c r="F220" s="50"/>
      <c r="G220" s="50"/>
      <c r="H220" s="50" t="s">
        <v>55</v>
      </c>
      <c r="I220" s="50" t="s">
        <v>56</v>
      </c>
      <c r="J220" s="50" t="s">
        <v>1441</v>
      </c>
      <c r="K220" s="50"/>
      <c r="L220" s="53" t="s">
        <v>70</v>
      </c>
      <c r="M220" s="55" t="s">
        <v>1442</v>
      </c>
      <c r="N220" s="50">
        <v>31.0</v>
      </c>
      <c r="O220" s="50">
        <v>117.0</v>
      </c>
      <c r="P220" s="50" t="s">
        <v>1443</v>
      </c>
      <c r="Q220" s="56" t="s">
        <v>1444</v>
      </c>
      <c r="R220" s="53" t="s">
        <v>63</v>
      </c>
    </row>
    <row r="221">
      <c r="A221" s="54" t="s">
        <v>1445</v>
      </c>
      <c r="B221" s="50" t="s">
        <v>1410</v>
      </c>
      <c r="C221" s="51" t="s">
        <v>1446</v>
      </c>
      <c r="D221" s="50" t="s">
        <v>1447</v>
      </c>
      <c r="E221" s="52">
        <v>44113.578368055554</v>
      </c>
      <c r="F221" s="50"/>
      <c r="G221" s="50"/>
      <c r="H221" s="50" t="s">
        <v>55</v>
      </c>
      <c r="I221" s="50" t="s">
        <v>56</v>
      </c>
      <c r="J221" s="50" t="s">
        <v>1413</v>
      </c>
      <c r="K221" s="50"/>
      <c r="L221" s="53" t="s">
        <v>59</v>
      </c>
      <c r="M221" s="55" t="s">
        <v>1415</v>
      </c>
      <c r="N221" s="50">
        <v>42.0</v>
      </c>
      <c r="O221" s="50">
        <v>23.0</v>
      </c>
      <c r="P221" s="50" t="s">
        <v>1059</v>
      </c>
      <c r="Q221" s="56" t="s">
        <v>1448</v>
      </c>
      <c r="R221" s="53" t="s">
        <v>63</v>
      </c>
    </row>
    <row r="222">
      <c r="A222" s="54" t="s">
        <v>1449</v>
      </c>
      <c r="B222" s="50" t="s">
        <v>1450</v>
      </c>
      <c r="C222" s="51" t="s">
        <v>1451</v>
      </c>
      <c r="D222" s="50" t="s">
        <v>1452</v>
      </c>
      <c r="E222" s="52">
        <v>44113.563368055555</v>
      </c>
      <c r="F222" s="50"/>
      <c r="G222" s="50"/>
      <c r="H222" s="50" t="s">
        <v>55</v>
      </c>
      <c r="I222" s="50" t="s">
        <v>56</v>
      </c>
      <c r="J222" s="50" t="s">
        <v>1453</v>
      </c>
      <c r="K222" s="50" t="s">
        <v>1454</v>
      </c>
      <c r="L222" s="53" t="s">
        <v>59</v>
      </c>
      <c r="M222" s="55" t="s">
        <v>1455</v>
      </c>
      <c r="N222" s="50">
        <v>16.0</v>
      </c>
      <c r="O222" s="50">
        <v>248.0</v>
      </c>
      <c r="P222" s="50" t="s">
        <v>319</v>
      </c>
      <c r="Q222" s="56" t="s">
        <v>1456</v>
      </c>
      <c r="R222" s="53" t="s">
        <v>1457</v>
      </c>
    </row>
    <row r="223">
      <c r="A223" s="54" t="s">
        <v>1458</v>
      </c>
      <c r="B223" s="50" t="s">
        <v>1459</v>
      </c>
      <c r="C223" s="51" t="s">
        <v>1460</v>
      </c>
      <c r="D223" s="50" t="s">
        <v>1461</v>
      </c>
      <c r="E223" s="52">
        <v>44113.16092592593</v>
      </c>
      <c r="F223" s="50"/>
      <c r="G223" s="50"/>
      <c r="H223" s="50" t="s">
        <v>55</v>
      </c>
      <c r="I223" s="50" t="s">
        <v>56</v>
      </c>
      <c r="J223" s="50" t="s">
        <v>1462</v>
      </c>
      <c r="K223" s="50"/>
      <c r="L223" s="53" t="s">
        <v>59</v>
      </c>
      <c r="M223" s="55" t="s">
        <v>1463</v>
      </c>
      <c r="N223" s="50">
        <v>192.0</v>
      </c>
      <c r="O223" s="50">
        <v>934.0</v>
      </c>
      <c r="P223" s="50"/>
      <c r="Q223" s="56" t="s">
        <v>1464</v>
      </c>
      <c r="R223" s="53" t="s">
        <v>1465</v>
      </c>
    </row>
    <row r="224">
      <c r="A224" s="54" t="s">
        <v>1466</v>
      </c>
      <c r="B224" s="50" t="s">
        <v>1459</v>
      </c>
      <c r="C224" s="51" t="s">
        <v>1467</v>
      </c>
      <c r="D224" s="50" t="s">
        <v>1468</v>
      </c>
      <c r="E224" s="52">
        <v>44113.1577662037</v>
      </c>
      <c r="F224" s="50"/>
      <c r="G224" s="50"/>
      <c r="H224" s="50" t="s">
        <v>55</v>
      </c>
      <c r="I224" s="50" t="s">
        <v>56</v>
      </c>
      <c r="J224" s="50" t="s">
        <v>1462</v>
      </c>
      <c r="K224" s="50"/>
      <c r="L224" s="53" t="s">
        <v>59</v>
      </c>
      <c r="M224" s="55" t="s">
        <v>1463</v>
      </c>
      <c r="N224" s="50">
        <v>192.0</v>
      </c>
      <c r="O224" s="50">
        <v>934.0</v>
      </c>
      <c r="P224" s="50"/>
      <c r="Q224" s="56" t="s">
        <v>1469</v>
      </c>
      <c r="R224" s="53" t="s">
        <v>1470</v>
      </c>
    </row>
    <row r="225">
      <c r="A225" s="54" t="s">
        <v>1471</v>
      </c>
      <c r="B225" s="50" t="s">
        <v>113</v>
      </c>
      <c r="C225" s="51" t="s">
        <v>1472</v>
      </c>
      <c r="D225" s="50" t="s">
        <v>1473</v>
      </c>
      <c r="E225" s="52">
        <v>44113.12975694444</v>
      </c>
      <c r="F225" s="50"/>
      <c r="G225" s="50"/>
      <c r="H225" s="50" t="s">
        <v>55</v>
      </c>
      <c r="I225" s="50" t="s">
        <v>56</v>
      </c>
      <c r="J225" s="50" t="s">
        <v>116</v>
      </c>
      <c r="K225" s="50" t="s">
        <v>1474</v>
      </c>
      <c r="L225" s="53" t="s">
        <v>70</v>
      </c>
      <c r="M225" s="55" t="s">
        <v>118</v>
      </c>
      <c r="N225" s="50">
        <v>486.0</v>
      </c>
      <c r="O225" s="50">
        <v>1500.0</v>
      </c>
      <c r="P225" s="50" t="s">
        <v>119</v>
      </c>
      <c r="Q225" s="56" t="s">
        <v>1475</v>
      </c>
      <c r="R225" s="53" t="s">
        <v>63</v>
      </c>
    </row>
    <row r="226">
      <c r="A226" s="54" t="s">
        <v>1476</v>
      </c>
      <c r="B226" s="50" t="s">
        <v>1477</v>
      </c>
      <c r="C226" s="51" t="s">
        <v>1478</v>
      </c>
      <c r="D226" s="50" t="s">
        <v>1479</v>
      </c>
      <c r="E226" s="52">
        <v>44113.12358796297</v>
      </c>
      <c r="F226" s="50"/>
      <c r="G226" s="50"/>
      <c r="H226" s="50" t="s">
        <v>55</v>
      </c>
      <c r="I226" s="50" t="s">
        <v>56</v>
      </c>
      <c r="J226" s="50" t="s">
        <v>1480</v>
      </c>
      <c r="K226" s="50" t="s">
        <v>1481</v>
      </c>
      <c r="L226" s="53" t="s">
        <v>59</v>
      </c>
      <c r="M226" s="55" t="s">
        <v>1482</v>
      </c>
      <c r="N226" s="50">
        <v>227.0</v>
      </c>
      <c r="O226" s="50">
        <v>402.0</v>
      </c>
      <c r="P226" s="50" t="s">
        <v>1483</v>
      </c>
      <c r="Q226" s="56" t="s">
        <v>1484</v>
      </c>
      <c r="R226" s="53" t="s">
        <v>1485</v>
      </c>
    </row>
    <row r="227">
      <c r="A227" s="54" t="s">
        <v>1486</v>
      </c>
      <c r="B227" s="50" t="s">
        <v>1487</v>
      </c>
      <c r="C227" s="51" t="s">
        <v>1488</v>
      </c>
      <c r="D227" s="50" t="s">
        <v>1489</v>
      </c>
      <c r="E227" s="52">
        <v>44113.1169212963</v>
      </c>
      <c r="F227" s="50"/>
      <c r="G227" s="50"/>
      <c r="H227" s="50" t="s">
        <v>55</v>
      </c>
      <c r="I227" s="50" t="s">
        <v>56</v>
      </c>
      <c r="J227" s="50" t="s">
        <v>1490</v>
      </c>
      <c r="K227" s="50" t="s">
        <v>1491</v>
      </c>
      <c r="L227" s="53" t="s">
        <v>59</v>
      </c>
      <c r="M227" s="55" t="s">
        <v>1492</v>
      </c>
      <c r="N227" s="50">
        <v>126.0</v>
      </c>
      <c r="O227" s="50">
        <v>29.0</v>
      </c>
      <c r="P227" s="50" t="s">
        <v>319</v>
      </c>
      <c r="Q227" s="56" t="s">
        <v>1493</v>
      </c>
      <c r="R227" s="53" t="s">
        <v>63</v>
      </c>
    </row>
    <row r="228">
      <c r="A228" s="54" t="s">
        <v>1494</v>
      </c>
      <c r="B228" s="50" t="s">
        <v>113</v>
      </c>
      <c r="C228" s="51" t="s">
        <v>1495</v>
      </c>
      <c r="D228" s="50" t="s">
        <v>1496</v>
      </c>
      <c r="E228" s="52">
        <v>44113.094768518524</v>
      </c>
      <c r="F228" s="50"/>
      <c r="G228" s="50"/>
      <c r="H228" s="50" t="s">
        <v>55</v>
      </c>
      <c r="I228" s="50" t="s">
        <v>56</v>
      </c>
      <c r="J228" s="50" t="s">
        <v>116</v>
      </c>
      <c r="K228" s="50" t="s">
        <v>1497</v>
      </c>
      <c r="L228" s="53" t="s">
        <v>70</v>
      </c>
      <c r="M228" s="55" t="s">
        <v>118</v>
      </c>
      <c r="N228" s="50">
        <v>486.0</v>
      </c>
      <c r="O228" s="50">
        <v>1500.0</v>
      </c>
      <c r="P228" s="50" t="s">
        <v>119</v>
      </c>
      <c r="Q228" s="56" t="s">
        <v>1498</v>
      </c>
      <c r="R228" s="53" t="s">
        <v>63</v>
      </c>
    </row>
    <row r="229">
      <c r="A229" s="54" t="s">
        <v>1499</v>
      </c>
      <c r="B229" s="50" t="s">
        <v>1500</v>
      </c>
      <c r="C229" s="51" t="s">
        <v>1501</v>
      </c>
      <c r="D229" s="50" t="s">
        <v>1502</v>
      </c>
      <c r="E229" s="52">
        <v>44113.08383101852</v>
      </c>
      <c r="F229" s="50"/>
      <c r="G229" s="50"/>
      <c r="H229" s="50" t="s">
        <v>55</v>
      </c>
      <c r="I229" s="50" t="s">
        <v>56</v>
      </c>
      <c r="J229" s="50" t="s">
        <v>1503</v>
      </c>
      <c r="K229" s="50" t="s">
        <v>1504</v>
      </c>
      <c r="L229" s="53" t="s">
        <v>70</v>
      </c>
      <c r="M229" s="55" t="s">
        <v>1505</v>
      </c>
      <c r="N229" s="50">
        <v>150.0</v>
      </c>
      <c r="O229" s="50">
        <v>330.0</v>
      </c>
      <c r="P229" s="50" t="s">
        <v>319</v>
      </c>
      <c r="Q229" s="56" t="s">
        <v>1506</v>
      </c>
      <c r="R229" s="53" t="s">
        <v>63</v>
      </c>
    </row>
    <row r="230">
      <c r="A230" s="54" t="s">
        <v>1507</v>
      </c>
      <c r="B230" s="50" t="s">
        <v>1508</v>
      </c>
      <c r="C230" s="51" t="s">
        <v>1509</v>
      </c>
      <c r="D230" s="50" t="s">
        <v>1510</v>
      </c>
      <c r="E230" s="52">
        <v>44113.05074074074</v>
      </c>
      <c r="F230" s="50"/>
      <c r="G230" s="50"/>
      <c r="H230" s="50" t="s">
        <v>55</v>
      </c>
      <c r="I230" s="50" t="s">
        <v>56</v>
      </c>
      <c r="J230" s="50" t="s">
        <v>1511</v>
      </c>
      <c r="K230" s="50" t="s">
        <v>1512</v>
      </c>
      <c r="L230" s="53" t="s">
        <v>70</v>
      </c>
      <c r="M230" s="55" t="s">
        <v>1513</v>
      </c>
      <c r="N230" s="50">
        <v>139.0</v>
      </c>
      <c r="O230" s="50">
        <v>332.0</v>
      </c>
      <c r="P230" s="50" t="s">
        <v>1514</v>
      </c>
      <c r="Q230" s="56" t="s">
        <v>1515</v>
      </c>
      <c r="R230" s="53" t="s">
        <v>63</v>
      </c>
    </row>
    <row r="231">
      <c r="A231" s="54" t="s">
        <v>1516</v>
      </c>
      <c r="B231" s="50" t="s">
        <v>1517</v>
      </c>
      <c r="C231" s="51" t="s">
        <v>1518</v>
      </c>
      <c r="D231" s="50" t="s">
        <v>1519</v>
      </c>
      <c r="E231" s="52">
        <v>44113.03771990741</v>
      </c>
      <c r="F231" s="50"/>
      <c r="G231" s="50"/>
      <c r="H231" s="50" t="s">
        <v>55</v>
      </c>
      <c r="I231" s="50" t="s">
        <v>56</v>
      </c>
      <c r="J231" s="50" t="s">
        <v>1520</v>
      </c>
      <c r="K231" s="50" t="s">
        <v>1521</v>
      </c>
      <c r="L231" s="53" t="s">
        <v>92</v>
      </c>
      <c r="M231" s="55" t="s">
        <v>1522</v>
      </c>
      <c r="N231" s="50">
        <v>6060.0</v>
      </c>
      <c r="O231" s="50">
        <v>5942.0</v>
      </c>
      <c r="P231" s="50" t="s">
        <v>1523</v>
      </c>
      <c r="Q231" s="56" t="s">
        <v>1524</v>
      </c>
      <c r="R231" s="53" t="s">
        <v>63</v>
      </c>
    </row>
    <row r="232">
      <c r="A232" s="54" t="s">
        <v>1525</v>
      </c>
      <c r="B232" s="50" t="s">
        <v>1508</v>
      </c>
      <c r="C232" s="51" t="s">
        <v>1526</v>
      </c>
      <c r="D232" s="50" t="s">
        <v>1527</v>
      </c>
      <c r="E232" s="52">
        <v>44113.02320601852</v>
      </c>
      <c r="F232" s="50"/>
      <c r="G232" s="50"/>
      <c r="H232" s="50" t="s">
        <v>55</v>
      </c>
      <c r="I232" s="50" t="s">
        <v>56</v>
      </c>
      <c r="J232" s="50" t="s">
        <v>1511</v>
      </c>
      <c r="K232" s="50"/>
      <c r="L232" s="53" t="s">
        <v>92</v>
      </c>
      <c r="M232" s="55" t="s">
        <v>1513</v>
      </c>
      <c r="N232" s="50">
        <v>139.0</v>
      </c>
      <c r="O232" s="50">
        <v>332.0</v>
      </c>
      <c r="P232" s="50" t="s">
        <v>1514</v>
      </c>
      <c r="Q232" s="56" t="s">
        <v>1528</v>
      </c>
      <c r="R232" s="53" t="s">
        <v>1529</v>
      </c>
    </row>
    <row r="233">
      <c r="A233" s="54" t="s">
        <v>1530</v>
      </c>
      <c r="B233" s="50" t="s">
        <v>113</v>
      </c>
      <c r="C233" s="51" t="s">
        <v>1531</v>
      </c>
      <c r="D233" s="50" t="s">
        <v>1532</v>
      </c>
      <c r="E233" s="52">
        <v>44113.01907407407</v>
      </c>
      <c r="F233" s="50"/>
      <c r="G233" s="50"/>
      <c r="H233" s="50" t="s">
        <v>55</v>
      </c>
      <c r="I233" s="50" t="s">
        <v>56</v>
      </c>
      <c r="J233" s="50" t="s">
        <v>116</v>
      </c>
      <c r="K233" s="50" t="s">
        <v>1533</v>
      </c>
      <c r="L233" s="53" t="s">
        <v>70</v>
      </c>
      <c r="M233" s="55" t="s">
        <v>118</v>
      </c>
      <c r="N233" s="50">
        <v>486.0</v>
      </c>
      <c r="O233" s="50">
        <v>1500.0</v>
      </c>
      <c r="P233" s="50" t="s">
        <v>119</v>
      </c>
      <c r="Q233" s="56" t="s">
        <v>1534</v>
      </c>
      <c r="R233" s="53" t="s">
        <v>63</v>
      </c>
    </row>
    <row r="234">
      <c r="A234" s="54" t="s">
        <v>1535</v>
      </c>
      <c r="B234" s="50" t="s">
        <v>1536</v>
      </c>
      <c r="C234" s="51" t="s">
        <v>1537</v>
      </c>
      <c r="D234" s="50" t="s">
        <v>1538</v>
      </c>
      <c r="E234" s="52">
        <v>44113.002650462964</v>
      </c>
      <c r="F234" s="50"/>
      <c r="G234" s="50"/>
      <c r="H234" s="50" t="s">
        <v>55</v>
      </c>
      <c r="I234" s="50" t="s">
        <v>56</v>
      </c>
      <c r="J234" s="50" t="s">
        <v>1539</v>
      </c>
      <c r="K234" s="50" t="s">
        <v>1540</v>
      </c>
      <c r="L234" s="53" t="s">
        <v>59</v>
      </c>
      <c r="M234" s="55" t="s">
        <v>1541</v>
      </c>
      <c r="N234" s="50">
        <v>174.0</v>
      </c>
      <c r="O234" s="50">
        <v>467.0</v>
      </c>
      <c r="P234" s="50" t="s">
        <v>1542</v>
      </c>
      <c r="Q234" s="56" t="s">
        <v>1543</v>
      </c>
      <c r="R234" s="53" t="s">
        <v>1544</v>
      </c>
    </row>
    <row r="235">
      <c r="A235" s="54" t="s">
        <v>1545</v>
      </c>
      <c r="B235" s="50" t="s">
        <v>1546</v>
      </c>
      <c r="C235" s="51" t="s">
        <v>1547</v>
      </c>
      <c r="D235" s="50" t="s">
        <v>1548</v>
      </c>
      <c r="E235" s="52">
        <v>44112.99278935185</v>
      </c>
      <c r="F235" s="50"/>
      <c r="G235" s="50"/>
      <c r="H235" s="50" t="s">
        <v>55</v>
      </c>
      <c r="I235" s="50" t="s">
        <v>56</v>
      </c>
      <c r="J235" s="50" t="s">
        <v>1549</v>
      </c>
      <c r="K235" s="50"/>
      <c r="L235" s="53" t="s">
        <v>92</v>
      </c>
      <c r="M235" s="55" t="s">
        <v>1550</v>
      </c>
      <c r="N235" s="50">
        <v>2.0</v>
      </c>
      <c r="O235" s="50">
        <v>19.0</v>
      </c>
      <c r="P235" s="50"/>
      <c r="Q235" s="56" t="s">
        <v>1551</v>
      </c>
      <c r="R235" s="53" t="s">
        <v>1552</v>
      </c>
    </row>
    <row r="236">
      <c r="A236" s="54" t="s">
        <v>1553</v>
      </c>
      <c r="B236" s="50" t="s">
        <v>1554</v>
      </c>
      <c r="C236" s="51" t="s">
        <v>1555</v>
      </c>
      <c r="D236" s="50" t="s">
        <v>1556</v>
      </c>
      <c r="E236" s="52">
        <v>44112.93579861111</v>
      </c>
      <c r="F236" s="50"/>
      <c r="G236" s="50"/>
      <c r="H236" s="50" t="s">
        <v>55</v>
      </c>
      <c r="I236" s="50" t="s">
        <v>56</v>
      </c>
      <c r="J236" s="50" t="s">
        <v>1557</v>
      </c>
      <c r="K236" s="50"/>
      <c r="L236" s="53" t="s">
        <v>92</v>
      </c>
      <c r="M236" s="55" t="s">
        <v>1558</v>
      </c>
      <c r="N236" s="50">
        <v>3.0</v>
      </c>
      <c r="O236" s="50">
        <v>69.0</v>
      </c>
      <c r="P236" s="50" t="s">
        <v>319</v>
      </c>
      <c r="Q236" s="56" t="s">
        <v>1559</v>
      </c>
      <c r="R236" s="53" t="s">
        <v>1560</v>
      </c>
    </row>
    <row r="237">
      <c r="A237" s="54" t="s">
        <v>1561</v>
      </c>
      <c r="B237" s="50" t="s">
        <v>636</v>
      </c>
      <c r="C237" s="51" t="s">
        <v>1562</v>
      </c>
      <c r="D237" s="50" t="s">
        <v>1563</v>
      </c>
      <c r="E237" s="52">
        <v>44112.93309027777</v>
      </c>
      <c r="F237" s="50"/>
      <c r="G237" s="50"/>
      <c r="H237" s="50" t="s">
        <v>55</v>
      </c>
      <c r="I237" s="50" t="s">
        <v>56</v>
      </c>
      <c r="J237" s="50" t="s">
        <v>639</v>
      </c>
      <c r="K237" s="50"/>
      <c r="L237" s="53" t="s">
        <v>92</v>
      </c>
      <c r="M237" s="55" t="s">
        <v>101</v>
      </c>
      <c r="N237" s="50"/>
      <c r="O237" s="50">
        <v>1.0</v>
      </c>
      <c r="P237" s="50"/>
      <c r="Q237" s="56" t="s">
        <v>1564</v>
      </c>
      <c r="R237" s="53" t="s">
        <v>63</v>
      </c>
    </row>
    <row r="238">
      <c r="A238" s="54" t="s">
        <v>1565</v>
      </c>
      <c r="B238" s="50" t="s">
        <v>1566</v>
      </c>
      <c r="C238" s="51" t="s">
        <v>1567</v>
      </c>
      <c r="D238" s="50" t="s">
        <v>1568</v>
      </c>
      <c r="E238" s="52">
        <v>44112.92855324074</v>
      </c>
      <c r="F238" s="50"/>
      <c r="G238" s="50"/>
      <c r="H238" s="50" t="s">
        <v>55</v>
      </c>
      <c r="I238" s="50" t="s">
        <v>56</v>
      </c>
      <c r="J238" s="50" t="s">
        <v>1569</v>
      </c>
      <c r="K238" s="50"/>
      <c r="L238" s="53" t="s">
        <v>59</v>
      </c>
      <c r="M238" s="55" t="s">
        <v>101</v>
      </c>
      <c r="N238" s="50"/>
      <c r="O238" s="50">
        <v>16.0</v>
      </c>
      <c r="P238" s="50"/>
      <c r="Q238" s="56" t="s">
        <v>1570</v>
      </c>
      <c r="R238" s="53" t="s">
        <v>1571</v>
      </c>
    </row>
    <row r="239">
      <c r="A239" s="54" t="s">
        <v>1572</v>
      </c>
      <c r="B239" s="50" t="s">
        <v>1554</v>
      </c>
      <c r="C239" s="51" t="s">
        <v>1573</v>
      </c>
      <c r="D239" s="50" t="s">
        <v>1574</v>
      </c>
      <c r="E239" s="52">
        <v>44112.92173611111</v>
      </c>
      <c r="F239" s="50"/>
      <c r="G239" s="50"/>
      <c r="H239" s="50" t="s">
        <v>55</v>
      </c>
      <c r="I239" s="50" t="s">
        <v>56</v>
      </c>
      <c r="J239" s="50" t="s">
        <v>1557</v>
      </c>
      <c r="K239" s="50"/>
      <c r="L239" s="53" t="s">
        <v>59</v>
      </c>
      <c r="M239" s="55" t="s">
        <v>1558</v>
      </c>
      <c r="N239" s="50">
        <v>3.0</v>
      </c>
      <c r="O239" s="50">
        <v>69.0</v>
      </c>
      <c r="P239" s="50" t="s">
        <v>319</v>
      </c>
      <c r="Q239" s="56" t="s">
        <v>1575</v>
      </c>
      <c r="R239" s="53" t="s">
        <v>1576</v>
      </c>
    </row>
    <row r="240">
      <c r="A240" s="54" t="s">
        <v>1577</v>
      </c>
      <c r="B240" s="50" t="s">
        <v>1578</v>
      </c>
      <c r="C240" s="51" t="s">
        <v>1579</v>
      </c>
      <c r="D240" s="50" t="s">
        <v>1580</v>
      </c>
      <c r="E240" s="52">
        <v>44112.910949074074</v>
      </c>
      <c r="F240" s="50"/>
      <c r="G240" s="50"/>
      <c r="H240" s="50" t="s">
        <v>55</v>
      </c>
      <c r="I240" s="50" t="s">
        <v>56</v>
      </c>
      <c r="J240" s="50" t="s">
        <v>1581</v>
      </c>
      <c r="K240" s="50"/>
      <c r="L240" s="53" t="s">
        <v>70</v>
      </c>
      <c r="M240" s="55" t="s">
        <v>1582</v>
      </c>
      <c r="N240" s="50">
        <v>139.0</v>
      </c>
      <c r="O240" s="50">
        <v>228.0</v>
      </c>
      <c r="P240" s="50" t="s">
        <v>319</v>
      </c>
      <c r="Q240" s="56" t="s">
        <v>1583</v>
      </c>
      <c r="R240" s="53" t="s">
        <v>63</v>
      </c>
    </row>
    <row r="241">
      <c r="A241" s="54" t="s">
        <v>1584</v>
      </c>
      <c r="B241" s="50" t="s">
        <v>1578</v>
      </c>
      <c r="C241" s="51" t="s">
        <v>1585</v>
      </c>
      <c r="D241" s="50" t="s">
        <v>1586</v>
      </c>
      <c r="E241" s="52">
        <v>44112.90511574074</v>
      </c>
      <c r="F241" s="50"/>
      <c r="G241" s="50"/>
      <c r="H241" s="50" t="s">
        <v>55</v>
      </c>
      <c r="I241" s="50" t="s">
        <v>56</v>
      </c>
      <c r="J241" s="50" t="s">
        <v>1581</v>
      </c>
      <c r="K241" s="50"/>
      <c r="L241" s="53" t="s">
        <v>92</v>
      </c>
      <c r="M241" s="55" t="s">
        <v>1582</v>
      </c>
      <c r="N241" s="50">
        <v>139.0</v>
      </c>
      <c r="O241" s="50">
        <v>228.0</v>
      </c>
      <c r="P241" s="50" t="s">
        <v>319</v>
      </c>
      <c r="Q241" s="56" t="s">
        <v>1587</v>
      </c>
      <c r="R241" s="53" t="s">
        <v>63</v>
      </c>
    </row>
    <row r="242">
      <c r="A242" s="54" t="s">
        <v>1588</v>
      </c>
      <c r="B242" s="50" t="s">
        <v>1589</v>
      </c>
      <c r="C242" s="51" t="s">
        <v>1590</v>
      </c>
      <c r="D242" s="50" t="s">
        <v>1591</v>
      </c>
      <c r="E242" s="52">
        <v>44112.875497685185</v>
      </c>
      <c r="F242" s="50"/>
      <c r="G242" s="50"/>
      <c r="H242" s="50" t="s">
        <v>55</v>
      </c>
      <c r="I242" s="50" t="s">
        <v>56</v>
      </c>
      <c r="J242" s="50" t="s">
        <v>1592</v>
      </c>
      <c r="K242" s="50"/>
      <c r="L242" s="53" t="s">
        <v>70</v>
      </c>
      <c r="M242" s="55" t="s">
        <v>1593</v>
      </c>
      <c r="N242" s="50">
        <v>218.0</v>
      </c>
      <c r="O242" s="50">
        <v>899.0</v>
      </c>
      <c r="P242" s="50" t="s">
        <v>319</v>
      </c>
      <c r="Q242" s="56" t="s">
        <v>1594</v>
      </c>
      <c r="R242" s="53" t="s">
        <v>1595</v>
      </c>
    </row>
    <row r="243">
      <c r="A243" s="54" t="s">
        <v>1596</v>
      </c>
      <c r="B243" s="50" t="s">
        <v>1597</v>
      </c>
      <c r="C243" s="51" t="s">
        <v>1598</v>
      </c>
      <c r="D243" s="50" t="s">
        <v>1599</v>
      </c>
      <c r="E243" s="52">
        <v>44112.82355324074</v>
      </c>
      <c r="F243" s="50"/>
      <c r="G243" s="50"/>
      <c r="H243" s="50" t="s">
        <v>55</v>
      </c>
      <c r="I243" s="50" t="s">
        <v>56</v>
      </c>
      <c r="J243" s="50" t="s">
        <v>1600</v>
      </c>
      <c r="K243" s="50"/>
      <c r="L243" s="53" t="s">
        <v>92</v>
      </c>
      <c r="M243" s="55" t="s">
        <v>1601</v>
      </c>
      <c r="N243" s="50">
        <v>176.0</v>
      </c>
      <c r="O243" s="50">
        <v>536.0</v>
      </c>
      <c r="P243" s="50"/>
      <c r="Q243" s="56" t="s">
        <v>1602</v>
      </c>
      <c r="R243" s="53" t="s">
        <v>1603</v>
      </c>
    </row>
    <row r="244">
      <c r="A244" s="54" t="s">
        <v>1604</v>
      </c>
      <c r="B244" s="50" t="s">
        <v>1605</v>
      </c>
      <c r="C244" s="51" t="s">
        <v>1606</v>
      </c>
      <c r="D244" s="50" t="s">
        <v>1607</v>
      </c>
      <c r="E244" s="52">
        <v>44112.81190972222</v>
      </c>
      <c r="F244" s="50"/>
      <c r="G244" s="50"/>
      <c r="H244" s="50" t="s">
        <v>55</v>
      </c>
      <c r="I244" s="50" t="s">
        <v>56</v>
      </c>
      <c r="J244" s="50" t="s">
        <v>1608</v>
      </c>
      <c r="K244" s="50" t="s">
        <v>1609</v>
      </c>
      <c r="L244" s="53" t="s">
        <v>92</v>
      </c>
      <c r="M244" s="55" t="s">
        <v>101</v>
      </c>
      <c r="N244" s="50">
        <v>9.0</v>
      </c>
      <c r="O244" s="50">
        <v>22.0</v>
      </c>
      <c r="P244" s="50"/>
      <c r="Q244" s="56" t="s">
        <v>1610</v>
      </c>
      <c r="R244" s="53" t="s">
        <v>1358</v>
      </c>
    </row>
    <row r="245">
      <c r="A245" s="54" t="s">
        <v>1611</v>
      </c>
      <c r="B245" s="50" t="s">
        <v>1605</v>
      </c>
      <c r="C245" s="51" t="s">
        <v>1612</v>
      </c>
      <c r="D245" s="50" t="s">
        <v>1613</v>
      </c>
      <c r="E245" s="52">
        <v>44112.8091087963</v>
      </c>
      <c r="F245" s="50"/>
      <c r="G245" s="50"/>
      <c r="H245" s="50" t="s">
        <v>55</v>
      </c>
      <c r="I245" s="50" t="s">
        <v>56</v>
      </c>
      <c r="J245" s="50" t="s">
        <v>1608</v>
      </c>
      <c r="K245" s="50" t="s">
        <v>1614</v>
      </c>
      <c r="L245" s="53" t="s">
        <v>92</v>
      </c>
      <c r="M245" s="55" t="s">
        <v>101</v>
      </c>
      <c r="N245" s="50">
        <v>9.0</v>
      </c>
      <c r="O245" s="50">
        <v>22.0</v>
      </c>
      <c r="P245" s="50"/>
      <c r="Q245" s="56" t="s">
        <v>1615</v>
      </c>
      <c r="R245" s="53" t="s">
        <v>63</v>
      </c>
    </row>
    <row r="246">
      <c r="A246" s="54" t="s">
        <v>1616</v>
      </c>
      <c r="B246" s="50" t="s">
        <v>65</v>
      </c>
      <c r="C246" s="51" t="s">
        <v>1617</v>
      </c>
      <c r="D246" s="50" t="s">
        <v>1618</v>
      </c>
      <c r="E246" s="52">
        <v>44112.736608796295</v>
      </c>
      <c r="F246" s="50"/>
      <c r="G246" s="50"/>
      <c r="H246" s="50" t="s">
        <v>55</v>
      </c>
      <c r="I246" s="50" t="s">
        <v>56</v>
      </c>
      <c r="J246" s="50" t="s">
        <v>68</v>
      </c>
      <c r="K246" s="50" t="s">
        <v>1619</v>
      </c>
      <c r="L246" s="53" t="s">
        <v>70</v>
      </c>
      <c r="M246" s="55" t="s">
        <v>71</v>
      </c>
      <c r="N246" s="50">
        <v>1187.0</v>
      </c>
      <c r="O246" s="50">
        <v>930.0</v>
      </c>
      <c r="P246" s="50"/>
      <c r="Q246" s="56" t="s">
        <v>1620</v>
      </c>
      <c r="R246" s="53" t="s">
        <v>63</v>
      </c>
    </row>
    <row r="247">
      <c r="A247" s="54" t="s">
        <v>1621</v>
      </c>
      <c r="B247" s="50" t="s">
        <v>1622</v>
      </c>
      <c r="C247" s="51" t="s">
        <v>1623</v>
      </c>
      <c r="D247" s="50" t="s">
        <v>1624</v>
      </c>
      <c r="E247" s="52">
        <v>44112.7190625</v>
      </c>
      <c r="F247" s="50"/>
      <c r="G247" s="50"/>
      <c r="H247" s="50" t="s">
        <v>55</v>
      </c>
      <c r="I247" s="50" t="s">
        <v>56</v>
      </c>
      <c r="J247" s="50" t="s">
        <v>1625</v>
      </c>
      <c r="K247" s="50"/>
      <c r="L247" s="53" t="s">
        <v>92</v>
      </c>
      <c r="M247" s="55" t="s">
        <v>1626</v>
      </c>
      <c r="N247" s="50">
        <v>197.0</v>
      </c>
      <c r="O247" s="50">
        <v>187.0</v>
      </c>
      <c r="P247" s="50"/>
      <c r="Q247" s="56" t="s">
        <v>1627</v>
      </c>
      <c r="R247" s="53" t="s">
        <v>63</v>
      </c>
    </row>
    <row r="248">
      <c r="A248" s="54" t="s">
        <v>1628</v>
      </c>
      <c r="B248" s="50" t="s">
        <v>1629</v>
      </c>
      <c r="C248" s="51" t="s">
        <v>1630</v>
      </c>
      <c r="D248" s="50" t="s">
        <v>1631</v>
      </c>
      <c r="E248" s="52">
        <v>44112.71533564814</v>
      </c>
      <c r="F248" s="50"/>
      <c r="G248" s="50"/>
      <c r="H248" s="50" t="s">
        <v>55</v>
      </c>
      <c r="I248" s="50" t="s">
        <v>56</v>
      </c>
      <c r="J248" s="50" t="s">
        <v>1632</v>
      </c>
      <c r="K248" s="50"/>
      <c r="L248" s="53" t="s">
        <v>59</v>
      </c>
      <c r="M248" s="55" t="s">
        <v>1633</v>
      </c>
      <c r="N248" s="50">
        <v>11.0</v>
      </c>
      <c r="O248" s="50">
        <v>224.0</v>
      </c>
      <c r="P248" s="50"/>
      <c r="Q248" s="56" t="s">
        <v>1634</v>
      </c>
      <c r="R248" s="53" t="s">
        <v>63</v>
      </c>
    </row>
    <row r="249">
      <c r="A249" s="54" t="s">
        <v>1635</v>
      </c>
      <c r="B249" s="50" t="s">
        <v>1636</v>
      </c>
      <c r="C249" s="51" t="s">
        <v>1637</v>
      </c>
      <c r="D249" s="50" t="s">
        <v>1638</v>
      </c>
      <c r="E249" s="52">
        <v>44112.70297453704</v>
      </c>
      <c r="F249" s="50"/>
      <c r="G249" s="50"/>
      <c r="H249" s="50" t="s">
        <v>55</v>
      </c>
      <c r="I249" s="50" t="s">
        <v>56</v>
      </c>
      <c r="J249" s="50" t="s">
        <v>1639</v>
      </c>
      <c r="K249" s="50" t="s">
        <v>1640</v>
      </c>
      <c r="L249" s="53" t="s">
        <v>92</v>
      </c>
      <c r="M249" s="55" t="s">
        <v>1641</v>
      </c>
      <c r="N249" s="50">
        <v>13.0</v>
      </c>
      <c r="O249" s="50">
        <v>79.0</v>
      </c>
      <c r="P249" s="50" t="s">
        <v>1642</v>
      </c>
      <c r="Q249" s="56" t="s">
        <v>1643</v>
      </c>
      <c r="R249" s="53" t="s">
        <v>63</v>
      </c>
    </row>
    <row r="250">
      <c r="A250" s="54" t="s">
        <v>1644</v>
      </c>
      <c r="B250" s="50" t="s">
        <v>65</v>
      </c>
      <c r="C250" s="51" t="s">
        <v>1645</v>
      </c>
      <c r="D250" s="50" t="s">
        <v>1646</v>
      </c>
      <c r="E250" s="52">
        <v>44112.67462962963</v>
      </c>
      <c r="F250" s="50"/>
      <c r="G250" s="50"/>
      <c r="H250" s="50" t="s">
        <v>55</v>
      </c>
      <c r="I250" s="50" t="s">
        <v>56</v>
      </c>
      <c r="J250" s="50" t="s">
        <v>68</v>
      </c>
      <c r="K250" s="50" t="s">
        <v>1647</v>
      </c>
      <c r="L250" s="53" t="s">
        <v>70</v>
      </c>
      <c r="M250" s="55" t="s">
        <v>71</v>
      </c>
      <c r="N250" s="50">
        <v>1187.0</v>
      </c>
      <c r="O250" s="50">
        <v>930.0</v>
      </c>
      <c r="P250" s="50"/>
      <c r="Q250" s="56" t="s">
        <v>1648</v>
      </c>
      <c r="R250" s="53" t="s">
        <v>63</v>
      </c>
    </row>
    <row r="251">
      <c r="A251" s="54" t="s">
        <v>1649</v>
      </c>
      <c r="B251" s="50" t="s">
        <v>65</v>
      </c>
      <c r="C251" s="51" t="s">
        <v>1650</v>
      </c>
      <c r="D251" s="50" t="s">
        <v>1651</v>
      </c>
      <c r="E251" s="52">
        <v>44112.67260416667</v>
      </c>
      <c r="F251" s="50"/>
      <c r="G251" s="50"/>
      <c r="H251" s="50" t="s">
        <v>55</v>
      </c>
      <c r="I251" s="50" t="s">
        <v>56</v>
      </c>
      <c r="J251" s="50" t="s">
        <v>68</v>
      </c>
      <c r="K251" s="50"/>
      <c r="L251" s="53" t="s">
        <v>70</v>
      </c>
      <c r="M251" s="55" t="s">
        <v>71</v>
      </c>
      <c r="N251" s="50">
        <v>1187.0</v>
      </c>
      <c r="O251" s="50">
        <v>930.0</v>
      </c>
      <c r="P251" s="50"/>
      <c r="Q251" s="56" t="s">
        <v>1652</v>
      </c>
      <c r="R251" s="53" t="s">
        <v>1653</v>
      </c>
    </row>
    <row r="252">
      <c r="A252" s="54" t="s">
        <v>1654</v>
      </c>
      <c r="B252" s="50" t="s">
        <v>65</v>
      </c>
      <c r="C252" s="51" t="s">
        <v>1655</v>
      </c>
      <c r="D252" s="50" t="s">
        <v>1656</v>
      </c>
      <c r="E252" s="52">
        <v>44112.66553240741</v>
      </c>
      <c r="F252" s="50"/>
      <c r="G252" s="50"/>
      <c r="H252" s="50" t="s">
        <v>55</v>
      </c>
      <c r="I252" s="50" t="s">
        <v>56</v>
      </c>
      <c r="J252" s="50" t="s">
        <v>68</v>
      </c>
      <c r="K252" s="50"/>
      <c r="L252" s="53" t="s">
        <v>70</v>
      </c>
      <c r="M252" s="55" t="s">
        <v>71</v>
      </c>
      <c r="N252" s="50">
        <v>1187.0</v>
      </c>
      <c r="O252" s="50">
        <v>930.0</v>
      </c>
      <c r="P252" s="50"/>
      <c r="Q252" s="56" t="s">
        <v>1657</v>
      </c>
      <c r="R252" s="53" t="s">
        <v>63</v>
      </c>
    </row>
    <row r="253">
      <c r="A253" s="54" t="s">
        <v>1658</v>
      </c>
      <c r="B253" s="50" t="s">
        <v>65</v>
      </c>
      <c r="C253" s="51" t="s">
        <v>1659</v>
      </c>
      <c r="D253" s="50" t="s">
        <v>1660</v>
      </c>
      <c r="E253" s="52">
        <v>44112.66478009259</v>
      </c>
      <c r="F253" s="50"/>
      <c r="G253" s="50"/>
      <c r="H253" s="50" t="s">
        <v>55</v>
      </c>
      <c r="I253" s="50" t="s">
        <v>56</v>
      </c>
      <c r="J253" s="50" t="s">
        <v>68</v>
      </c>
      <c r="K253" s="50"/>
      <c r="L253" s="53" t="s">
        <v>70</v>
      </c>
      <c r="M253" s="55" t="s">
        <v>71</v>
      </c>
      <c r="N253" s="50">
        <v>1187.0</v>
      </c>
      <c r="O253" s="50">
        <v>930.0</v>
      </c>
      <c r="P253" s="50"/>
      <c r="Q253" s="56" t="s">
        <v>1661</v>
      </c>
      <c r="R253" s="53" t="s">
        <v>63</v>
      </c>
    </row>
    <row r="254">
      <c r="A254" s="54" t="s">
        <v>1662</v>
      </c>
      <c r="B254" s="50" t="s">
        <v>1663</v>
      </c>
      <c r="C254" s="51" t="s">
        <v>1664</v>
      </c>
      <c r="D254" s="50" t="s">
        <v>1665</v>
      </c>
      <c r="E254" s="52">
        <v>44112.64429398148</v>
      </c>
      <c r="F254" s="50"/>
      <c r="G254" s="50"/>
      <c r="H254" s="50" t="s">
        <v>55</v>
      </c>
      <c r="I254" s="50" t="s">
        <v>56</v>
      </c>
      <c r="J254" s="50" t="s">
        <v>1666</v>
      </c>
      <c r="K254" s="50" t="s">
        <v>1667</v>
      </c>
      <c r="L254" s="53" t="s">
        <v>70</v>
      </c>
      <c r="M254" s="55" t="s">
        <v>1668</v>
      </c>
      <c r="N254" s="50">
        <v>363.0</v>
      </c>
      <c r="O254" s="50">
        <v>812.0</v>
      </c>
      <c r="P254" s="50" t="s">
        <v>1669</v>
      </c>
      <c r="Q254" s="56" t="s">
        <v>1670</v>
      </c>
      <c r="R254" s="53" t="s">
        <v>1671</v>
      </c>
    </row>
    <row r="255">
      <c r="A255" s="54" t="s">
        <v>1672</v>
      </c>
      <c r="B255" s="50" t="s">
        <v>1663</v>
      </c>
      <c r="C255" s="51" t="s">
        <v>1673</v>
      </c>
      <c r="D255" s="50" t="s">
        <v>1674</v>
      </c>
      <c r="E255" s="52">
        <v>44112.64359953704</v>
      </c>
      <c r="F255" s="50"/>
      <c r="G255" s="50"/>
      <c r="H255" s="50" t="s">
        <v>55</v>
      </c>
      <c r="I255" s="50" t="s">
        <v>56</v>
      </c>
      <c r="J255" s="50" t="s">
        <v>1666</v>
      </c>
      <c r="K255" s="50" t="s">
        <v>1675</v>
      </c>
      <c r="L255" s="53" t="s">
        <v>70</v>
      </c>
      <c r="M255" s="55" t="s">
        <v>1668</v>
      </c>
      <c r="N255" s="50">
        <v>363.0</v>
      </c>
      <c r="O255" s="50">
        <v>812.0</v>
      </c>
      <c r="P255" s="50" t="s">
        <v>1669</v>
      </c>
      <c r="Q255" s="56" t="s">
        <v>1676</v>
      </c>
      <c r="R255" s="53" t="s">
        <v>1677</v>
      </c>
    </row>
    <row r="256">
      <c r="A256" s="54" t="s">
        <v>1678</v>
      </c>
      <c r="B256" s="50" t="s">
        <v>1663</v>
      </c>
      <c r="C256" s="51" t="s">
        <v>1679</v>
      </c>
      <c r="D256" s="50" t="s">
        <v>1680</v>
      </c>
      <c r="E256" s="52">
        <v>44112.64262731481</v>
      </c>
      <c r="F256" s="50"/>
      <c r="G256" s="50"/>
      <c r="H256" s="50" t="s">
        <v>55</v>
      </c>
      <c r="I256" s="50" t="s">
        <v>56</v>
      </c>
      <c r="J256" s="50" t="s">
        <v>1666</v>
      </c>
      <c r="K256" s="50" t="s">
        <v>1681</v>
      </c>
      <c r="L256" s="53" t="s">
        <v>70</v>
      </c>
      <c r="M256" s="55" t="s">
        <v>1668</v>
      </c>
      <c r="N256" s="50">
        <v>363.0</v>
      </c>
      <c r="O256" s="50">
        <v>812.0</v>
      </c>
      <c r="P256" s="50" t="s">
        <v>1669</v>
      </c>
      <c r="Q256" s="56" t="s">
        <v>1682</v>
      </c>
      <c r="R256" s="53" t="s">
        <v>1683</v>
      </c>
    </row>
    <row r="257">
      <c r="A257" s="54" t="s">
        <v>1684</v>
      </c>
      <c r="B257" s="50" t="s">
        <v>1685</v>
      </c>
      <c r="C257" s="51" t="s">
        <v>1686</v>
      </c>
      <c r="D257" s="50" t="s">
        <v>1687</v>
      </c>
      <c r="E257" s="52">
        <v>44112.60885416667</v>
      </c>
      <c r="F257" s="50"/>
      <c r="G257" s="50"/>
      <c r="H257" s="50" t="s">
        <v>55</v>
      </c>
      <c r="I257" s="50" t="s">
        <v>56</v>
      </c>
      <c r="J257" s="50" t="s">
        <v>1688</v>
      </c>
      <c r="K257" s="50"/>
      <c r="L257" s="53" t="s">
        <v>59</v>
      </c>
      <c r="M257" s="55" t="s">
        <v>1689</v>
      </c>
      <c r="N257" s="50">
        <v>29.0</v>
      </c>
      <c r="O257" s="50">
        <v>116.0</v>
      </c>
      <c r="P257" s="50" t="s">
        <v>319</v>
      </c>
      <c r="Q257" s="56" t="s">
        <v>1690</v>
      </c>
      <c r="R257" s="53" t="s">
        <v>63</v>
      </c>
    </row>
    <row r="258">
      <c r="A258" s="54" t="s">
        <v>1691</v>
      </c>
      <c r="B258" s="50" t="s">
        <v>1685</v>
      </c>
      <c r="C258" s="51" t="s">
        <v>1692</v>
      </c>
      <c r="D258" s="50" t="s">
        <v>1693</v>
      </c>
      <c r="E258" s="52">
        <v>44112.60706018518</v>
      </c>
      <c r="F258" s="50"/>
      <c r="G258" s="50"/>
      <c r="H258" s="50" t="s">
        <v>55</v>
      </c>
      <c r="I258" s="50" t="s">
        <v>56</v>
      </c>
      <c r="J258" s="50" t="s">
        <v>1688</v>
      </c>
      <c r="K258" s="50" t="s">
        <v>1694</v>
      </c>
      <c r="L258" s="53" t="s">
        <v>59</v>
      </c>
      <c r="M258" s="55" t="s">
        <v>1689</v>
      </c>
      <c r="N258" s="50">
        <v>29.0</v>
      </c>
      <c r="O258" s="50">
        <v>116.0</v>
      </c>
      <c r="P258" s="50" t="s">
        <v>319</v>
      </c>
      <c r="Q258" s="56" t="s">
        <v>1695</v>
      </c>
      <c r="R258" s="53" t="s">
        <v>63</v>
      </c>
    </row>
    <row r="259">
      <c r="A259" s="54" t="s">
        <v>1696</v>
      </c>
      <c r="B259" s="50" t="s">
        <v>1697</v>
      </c>
      <c r="C259" s="51" t="s">
        <v>1698</v>
      </c>
      <c r="D259" s="50" t="s">
        <v>1699</v>
      </c>
      <c r="E259" s="52">
        <v>44112.55611111112</v>
      </c>
      <c r="F259" s="50"/>
      <c r="G259" s="50"/>
      <c r="H259" s="50" t="s">
        <v>55</v>
      </c>
      <c r="I259" s="50" t="s">
        <v>56</v>
      </c>
      <c r="J259" s="50" t="s">
        <v>1700</v>
      </c>
      <c r="K259" s="50" t="s">
        <v>1355</v>
      </c>
      <c r="L259" s="53" t="s">
        <v>59</v>
      </c>
      <c r="M259" s="55" t="s">
        <v>1701</v>
      </c>
      <c r="N259" s="50">
        <v>1.0</v>
      </c>
      <c r="O259" s="50">
        <v>37.0</v>
      </c>
      <c r="P259" s="50" t="s">
        <v>727</v>
      </c>
      <c r="Q259" s="56" t="s">
        <v>1702</v>
      </c>
      <c r="R259" s="53" t="s">
        <v>1358</v>
      </c>
    </row>
    <row r="260">
      <c r="A260" s="54" t="s">
        <v>1703</v>
      </c>
      <c r="B260" s="50" t="s">
        <v>1053</v>
      </c>
      <c r="C260" s="51" t="s">
        <v>1704</v>
      </c>
      <c r="D260" s="50" t="s">
        <v>1705</v>
      </c>
      <c r="E260" s="52">
        <v>44112.53966435185</v>
      </c>
      <c r="F260" s="50"/>
      <c r="G260" s="50"/>
      <c r="H260" s="50" t="s">
        <v>55</v>
      </c>
      <c r="I260" s="50" t="s">
        <v>56</v>
      </c>
      <c r="J260" s="50" t="s">
        <v>1056</v>
      </c>
      <c r="K260" s="50" t="s">
        <v>1706</v>
      </c>
      <c r="L260" s="53" t="s">
        <v>59</v>
      </c>
      <c r="M260" s="55" t="s">
        <v>1058</v>
      </c>
      <c r="N260" s="50">
        <v>34.0</v>
      </c>
      <c r="O260" s="50">
        <v>102.0</v>
      </c>
      <c r="P260" s="50" t="s">
        <v>1059</v>
      </c>
      <c r="Q260" s="56" t="s">
        <v>1707</v>
      </c>
      <c r="R260" s="53" t="s">
        <v>297</v>
      </c>
    </row>
    <row r="261">
      <c r="A261" s="54" t="s">
        <v>1708</v>
      </c>
      <c r="B261" s="50" t="s">
        <v>1709</v>
      </c>
      <c r="C261" s="51" t="s">
        <v>1710</v>
      </c>
      <c r="D261" s="50" t="s">
        <v>1711</v>
      </c>
      <c r="E261" s="52">
        <v>44112.24407407407</v>
      </c>
      <c r="F261" s="50"/>
      <c r="G261" s="50"/>
      <c r="H261" s="50" t="s">
        <v>55</v>
      </c>
      <c r="I261" s="50" t="s">
        <v>56</v>
      </c>
      <c r="J261" s="50" t="s">
        <v>1712</v>
      </c>
      <c r="K261" s="50" t="s">
        <v>1713</v>
      </c>
      <c r="L261" s="53" t="s">
        <v>59</v>
      </c>
      <c r="M261" s="55" t="s">
        <v>101</v>
      </c>
      <c r="N261" s="50">
        <v>70.0</v>
      </c>
      <c r="O261" s="50">
        <v>1810.0</v>
      </c>
      <c r="P261" s="50"/>
      <c r="Q261" s="56" t="s">
        <v>1714</v>
      </c>
      <c r="R261" s="53" t="s">
        <v>63</v>
      </c>
    </row>
    <row r="262">
      <c r="A262" s="54" t="s">
        <v>1715</v>
      </c>
      <c r="B262" s="50" t="s">
        <v>1716</v>
      </c>
      <c r="C262" s="51" t="s">
        <v>1717</v>
      </c>
      <c r="D262" s="50" t="s">
        <v>1718</v>
      </c>
      <c r="E262" s="52">
        <v>44112.02773148148</v>
      </c>
      <c r="F262" s="50"/>
      <c r="G262" s="50"/>
      <c r="H262" s="50" t="s">
        <v>55</v>
      </c>
      <c r="I262" s="50" t="s">
        <v>56</v>
      </c>
      <c r="J262" s="50" t="s">
        <v>1719</v>
      </c>
      <c r="K262" s="50"/>
      <c r="L262" s="53" t="s">
        <v>92</v>
      </c>
      <c r="M262" s="55" t="s">
        <v>1720</v>
      </c>
      <c r="N262" s="50">
        <v>154.0</v>
      </c>
      <c r="O262" s="50">
        <v>412.0</v>
      </c>
      <c r="P262" s="50" t="s">
        <v>1721</v>
      </c>
      <c r="Q262" s="56" t="s">
        <v>1722</v>
      </c>
      <c r="R262" s="53" t="s">
        <v>63</v>
      </c>
    </row>
    <row r="263">
      <c r="A263" s="54" t="s">
        <v>1723</v>
      </c>
      <c r="B263" s="50" t="s">
        <v>986</v>
      </c>
      <c r="C263" s="51" t="s">
        <v>1724</v>
      </c>
      <c r="D263" s="50" t="s">
        <v>1725</v>
      </c>
      <c r="E263" s="52">
        <v>44112.023726851854</v>
      </c>
      <c r="F263" s="50"/>
      <c r="G263" s="50"/>
      <c r="H263" s="50" t="s">
        <v>55</v>
      </c>
      <c r="I263" s="50" t="s">
        <v>56</v>
      </c>
      <c r="J263" s="50" t="s">
        <v>989</v>
      </c>
      <c r="K263" s="50" t="s">
        <v>990</v>
      </c>
      <c r="L263" s="53" t="s">
        <v>70</v>
      </c>
      <c r="M263" s="55" t="s">
        <v>991</v>
      </c>
      <c r="N263" s="50">
        <v>245.0</v>
      </c>
      <c r="O263" s="50">
        <v>372.0</v>
      </c>
      <c r="P263" s="50"/>
      <c r="Q263" s="56" t="s">
        <v>1726</v>
      </c>
      <c r="R263" s="53" t="s">
        <v>1727</v>
      </c>
    </row>
    <row r="264">
      <c r="A264" s="54" t="s">
        <v>1728</v>
      </c>
      <c r="B264" s="50" t="s">
        <v>1729</v>
      </c>
      <c r="C264" s="51" t="s">
        <v>1730</v>
      </c>
      <c r="D264" s="50" t="s">
        <v>1731</v>
      </c>
      <c r="E264" s="52">
        <v>44112.0099537037</v>
      </c>
      <c r="F264" s="50"/>
      <c r="G264" s="50"/>
      <c r="H264" s="50" t="s">
        <v>55</v>
      </c>
      <c r="I264" s="50" t="s">
        <v>56</v>
      </c>
      <c r="J264" s="50" t="s">
        <v>1732</v>
      </c>
      <c r="K264" s="50"/>
      <c r="L264" s="53" t="s">
        <v>70</v>
      </c>
      <c r="M264" s="55" t="s">
        <v>1733</v>
      </c>
      <c r="N264" s="50"/>
      <c r="O264" s="50">
        <v>10.0</v>
      </c>
      <c r="P264" s="50"/>
      <c r="Q264" s="56" t="s">
        <v>1734</v>
      </c>
      <c r="R264" s="53" t="s">
        <v>63</v>
      </c>
    </row>
    <row r="265">
      <c r="A265" s="54" t="s">
        <v>1735</v>
      </c>
      <c r="B265" s="50" t="s">
        <v>1663</v>
      </c>
      <c r="C265" s="51" t="s">
        <v>1736</v>
      </c>
      <c r="D265" s="50" t="s">
        <v>1737</v>
      </c>
      <c r="E265" s="52">
        <v>44111.99575231482</v>
      </c>
      <c r="F265" s="50"/>
      <c r="G265" s="50"/>
      <c r="H265" s="50" t="s">
        <v>55</v>
      </c>
      <c r="I265" s="50" t="s">
        <v>56</v>
      </c>
      <c r="J265" s="50" t="s">
        <v>1666</v>
      </c>
      <c r="K265" s="50"/>
      <c r="L265" s="53" t="s">
        <v>70</v>
      </c>
      <c r="M265" s="55" t="s">
        <v>1668</v>
      </c>
      <c r="N265" s="50">
        <v>363.0</v>
      </c>
      <c r="O265" s="50">
        <v>812.0</v>
      </c>
      <c r="P265" s="50" t="s">
        <v>1669</v>
      </c>
      <c r="Q265" s="56" t="s">
        <v>1738</v>
      </c>
      <c r="R265" s="53" t="s">
        <v>1739</v>
      </c>
    </row>
    <row r="266">
      <c r="A266" s="54" t="s">
        <v>1740</v>
      </c>
      <c r="B266" s="50" t="s">
        <v>1741</v>
      </c>
      <c r="C266" s="51" t="s">
        <v>1742</v>
      </c>
      <c r="D266" s="50" t="s">
        <v>1743</v>
      </c>
      <c r="E266" s="52">
        <v>44111.98988425926</v>
      </c>
      <c r="F266" s="50"/>
      <c r="G266" s="50"/>
      <c r="H266" s="50" t="s">
        <v>55</v>
      </c>
      <c r="I266" s="50" t="s">
        <v>56</v>
      </c>
      <c r="J266" s="50" t="s">
        <v>1744</v>
      </c>
      <c r="K266" s="50" t="s">
        <v>1745</v>
      </c>
      <c r="L266" s="53" t="s">
        <v>92</v>
      </c>
      <c r="M266" s="55" t="s">
        <v>1746</v>
      </c>
      <c r="N266" s="50">
        <v>183.0</v>
      </c>
      <c r="O266" s="50">
        <v>298.0</v>
      </c>
      <c r="P266" s="50" t="s">
        <v>319</v>
      </c>
      <c r="Q266" s="56" t="s">
        <v>1747</v>
      </c>
      <c r="R266" s="53" t="s">
        <v>1748</v>
      </c>
    </row>
    <row r="267">
      <c r="A267" s="54" t="s">
        <v>1749</v>
      </c>
      <c r="B267" s="50" t="s">
        <v>1663</v>
      </c>
      <c r="C267" s="51" t="s">
        <v>1750</v>
      </c>
      <c r="D267" s="50" t="s">
        <v>1751</v>
      </c>
      <c r="E267" s="52">
        <v>44111.98873842593</v>
      </c>
      <c r="F267" s="50"/>
      <c r="G267" s="50"/>
      <c r="H267" s="50"/>
      <c r="I267" s="50"/>
      <c r="J267" s="50" t="s">
        <v>1666</v>
      </c>
      <c r="K267" s="50"/>
      <c r="L267" s="53" t="s">
        <v>70</v>
      </c>
      <c r="M267" s="55" t="s">
        <v>1668</v>
      </c>
      <c r="N267" s="50">
        <v>363.0</v>
      </c>
      <c r="O267" s="50">
        <v>812.0</v>
      </c>
      <c r="P267" s="50" t="s">
        <v>1669</v>
      </c>
      <c r="Q267" s="56" t="s">
        <v>1752</v>
      </c>
      <c r="R267" s="53" t="s">
        <v>1753</v>
      </c>
    </row>
    <row r="268">
      <c r="A268" s="54" t="s">
        <v>1754</v>
      </c>
      <c r="B268" s="50" t="s">
        <v>1663</v>
      </c>
      <c r="C268" s="51" t="s">
        <v>1755</v>
      </c>
      <c r="D268" s="50" t="s">
        <v>1756</v>
      </c>
      <c r="E268" s="52">
        <v>44111.988657407404</v>
      </c>
      <c r="F268" s="50"/>
      <c r="G268" s="50"/>
      <c r="H268" s="50" t="s">
        <v>55</v>
      </c>
      <c r="I268" s="50" t="s">
        <v>56</v>
      </c>
      <c r="J268" s="50" t="s">
        <v>1666</v>
      </c>
      <c r="K268" s="50"/>
      <c r="L268" s="53" t="s">
        <v>70</v>
      </c>
      <c r="M268" s="55" t="s">
        <v>1668</v>
      </c>
      <c r="N268" s="50">
        <v>363.0</v>
      </c>
      <c r="O268" s="50">
        <v>812.0</v>
      </c>
      <c r="P268" s="50" t="s">
        <v>1669</v>
      </c>
      <c r="Q268" s="56" t="s">
        <v>1757</v>
      </c>
      <c r="R268" s="53" t="s">
        <v>1758</v>
      </c>
    </row>
    <row r="269">
      <c r="A269" s="54" t="s">
        <v>1759</v>
      </c>
      <c r="B269" s="50" t="s">
        <v>1663</v>
      </c>
      <c r="C269" s="51" t="s">
        <v>1760</v>
      </c>
      <c r="D269" s="50" t="s">
        <v>1761</v>
      </c>
      <c r="E269" s="52">
        <v>44111.97484953704</v>
      </c>
      <c r="F269" s="50"/>
      <c r="G269" s="50"/>
      <c r="H269" s="50" t="s">
        <v>55</v>
      </c>
      <c r="I269" s="50" t="s">
        <v>56</v>
      </c>
      <c r="J269" s="50" t="s">
        <v>1666</v>
      </c>
      <c r="K269" s="50"/>
      <c r="L269" s="53" t="s">
        <v>70</v>
      </c>
      <c r="M269" s="55" t="s">
        <v>1668</v>
      </c>
      <c r="N269" s="50">
        <v>363.0</v>
      </c>
      <c r="O269" s="50">
        <v>812.0</v>
      </c>
      <c r="P269" s="50" t="s">
        <v>1669</v>
      </c>
      <c r="Q269" s="56" t="s">
        <v>1762</v>
      </c>
      <c r="R269" s="53" t="s">
        <v>1763</v>
      </c>
    </row>
    <row r="270">
      <c r="A270" s="54" t="s">
        <v>1764</v>
      </c>
      <c r="B270" s="50" t="s">
        <v>1765</v>
      </c>
      <c r="C270" s="51" t="s">
        <v>1766</v>
      </c>
      <c r="D270" s="50" t="s">
        <v>1767</v>
      </c>
      <c r="E270" s="52">
        <v>44111.96496527777</v>
      </c>
      <c r="F270" s="50"/>
      <c r="G270" s="50"/>
      <c r="H270" s="50" t="s">
        <v>55</v>
      </c>
      <c r="I270" s="50" t="s">
        <v>56</v>
      </c>
      <c r="J270" s="50" t="s">
        <v>1768</v>
      </c>
      <c r="K270" s="50" t="s">
        <v>1769</v>
      </c>
      <c r="L270" s="53" t="s">
        <v>92</v>
      </c>
      <c r="M270" s="55" t="s">
        <v>101</v>
      </c>
      <c r="N270" s="50">
        <v>2.0</v>
      </c>
      <c r="O270" s="50">
        <v>66.0</v>
      </c>
      <c r="P270" s="50"/>
      <c r="Q270" s="56" t="s">
        <v>1770</v>
      </c>
      <c r="R270" s="53" t="s">
        <v>63</v>
      </c>
    </row>
    <row r="271">
      <c r="A271" s="54" t="s">
        <v>1771</v>
      </c>
      <c r="B271" s="50" t="s">
        <v>1772</v>
      </c>
      <c r="C271" s="51" t="s">
        <v>1773</v>
      </c>
      <c r="D271" s="50" t="s">
        <v>1774</v>
      </c>
      <c r="E271" s="52">
        <v>44111.9344212963</v>
      </c>
      <c r="F271" s="50"/>
      <c r="G271" s="50"/>
      <c r="H271" s="50" t="s">
        <v>55</v>
      </c>
      <c r="I271" s="50" t="s">
        <v>56</v>
      </c>
      <c r="J271" s="50" t="s">
        <v>1775</v>
      </c>
      <c r="K271" s="50"/>
      <c r="L271" s="53" t="s">
        <v>59</v>
      </c>
      <c r="M271" s="55" t="s">
        <v>1776</v>
      </c>
      <c r="N271" s="50">
        <v>253.0</v>
      </c>
      <c r="O271" s="50">
        <v>599.0</v>
      </c>
      <c r="P271" s="50"/>
      <c r="Q271" s="56" t="s">
        <v>1777</v>
      </c>
      <c r="R271" s="53" t="s">
        <v>1778</v>
      </c>
    </row>
    <row r="272">
      <c r="A272" s="54" t="s">
        <v>1779</v>
      </c>
      <c r="B272" s="50" t="s">
        <v>1780</v>
      </c>
      <c r="C272" s="51" t="s">
        <v>1781</v>
      </c>
      <c r="D272" s="50" t="s">
        <v>1782</v>
      </c>
      <c r="E272" s="52">
        <v>44111.921215277776</v>
      </c>
      <c r="F272" s="50"/>
      <c r="G272" s="50"/>
      <c r="H272" s="50" t="s">
        <v>55</v>
      </c>
      <c r="I272" s="50" t="s">
        <v>56</v>
      </c>
      <c r="J272" s="50" t="s">
        <v>1783</v>
      </c>
      <c r="K272" s="50"/>
      <c r="L272" s="53" t="s">
        <v>70</v>
      </c>
      <c r="M272" s="55" t="s">
        <v>1784</v>
      </c>
      <c r="N272" s="50">
        <v>47.0</v>
      </c>
      <c r="O272" s="50">
        <v>251.0</v>
      </c>
      <c r="P272" s="50" t="s">
        <v>1785</v>
      </c>
      <c r="Q272" s="56" t="s">
        <v>1786</v>
      </c>
      <c r="R272" s="53" t="s">
        <v>63</v>
      </c>
    </row>
    <row r="273">
      <c r="A273" s="54" t="s">
        <v>1787</v>
      </c>
      <c r="B273" s="50" t="s">
        <v>1788</v>
      </c>
      <c r="C273" s="51" t="s">
        <v>1789</v>
      </c>
      <c r="D273" s="50" t="s">
        <v>1790</v>
      </c>
      <c r="E273" s="52">
        <v>44111.91420138889</v>
      </c>
      <c r="F273" s="50"/>
      <c r="G273" s="50"/>
      <c r="H273" s="50" t="s">
        <v>55</v>
      </c>
      <c r="I273" s="50" t="s">
        <v>56</v>
      </c>
      <c r="J273" s="50" t="s">
        <v>1791</v>
      </c>
      <c r="K273" s="50"/>
      <c r="L273" s="53" t="s">
        <v>59</v>
      </c>
      <c r="M273" s="55" t="s">
        <v>1792</v>
      </c>
      <c r="N273" s="50">
        <v>22.0</v>
      </c>
      <c r="O273" s="50">
        <v>134.0</v>
      </c>
      <c r="P273" s="50" t="s">
        <v>727</v>
      </c>
      <c r="Q273" s="56" t="s">
        <v>1793</v>
      </c>
      <c r="R273" s="53" t="s">
        <v>1794</v>
      </c>
    </row>
    <row r="274">
      <c r="A274" s="54" t="s">
        <v>1795</v>
      </c>
      <c r="B274" s="50" t="s">
        <v>1053</v>
      </c>
      <c r="C274" s="51" t="s">
        <v>1796</v>
      </c>
      <c r="D274" s="50" t="s">
        <v>1797</v>
      </c>
      <c r="E274" s="52">
        <v>44111.87479166666</v>
      </c>
      <c r="F274" s="50"/>
      <c r="G274" s="50"/>
      <c r="H274" s="50" t="s">
        <v>55</v>
      </c>
      <c r="I274" s="50" t="s">
        <v>56</v>
      </c>
      <c r="J274" s="50" t="s">
        <v>1056</v>
      </c>
      <c r="K274" s="50" t="s">
        <v>1798</v>
      </c>
      <c r="L274" s="53" t="s">
        <v>92</v>
      </c>
      <c r="M274" s="55" t="s">
        <v>1058</v>
      </c>
      <c r="N274" s="50">
        <v>34.0</v>
      </c>
      <c r="O274" s="50">
        <v>102.0</v>
      </c>
      <c r="P274" s="50" t="s">
        <v>1059</v>
      </c>
      <c r="Q274" s="56" t="s">
        <v>1799</v>
      </c>
      <c r="R274" s="53" t="s">
        <v>63</v>
      </c>
    </row>
    <row r="275">
      <c r="A275" s="54" t="s">
        <v>1800</v>
      </c>
      <c r="B275" s="50" t="s">
        <v>1605</v>
      </c>
      <c r="C275" s="51" t="s">
        <v>1801</v>
      </c>
      <c r="D275" s="50" t="s">
        <v>1802</v>
      </c>
      <c r="E275" s="52">
        <v>44111.86761574074</v>
      </c>
      <c r="F275" s="50"/>
      <c r="G275" s="50"/>
      <c r="H275" s="50" t="s">
        <v>55</v>
      </c>
      <c r="I275" s="50" t="s">
        <v>56</v>
      </c>
      <c r="J275" s="50" t="s">
        <v>1608</v>
      </c>
      <c r="K275" s="50" t="s">
        <v>1803</v>
      </c>
      <c r="L275" s="53" t="s">
        <v>92</v>
      </c>
      <c r="M275" s="55" t="s">
        <v>101</v>
      </c>
      <c r="N275" s="50">
        <v>9.0</v>
      </c>
      <c r="O275" s="50">
        <v>22.0</v>
      </c>
      <c r="P275" s="50"/>
      <c r="Q275" s="56" t="s">
        <v>1804</v>
      </c>
      <c r="R275" s="53" t="s">
        <v>1805</v>
      </c>
    </row>
    <row r="276">
      <c r="A276" s="54" t="s">
        <v>1806</v>
      </c>
      <c r="B276" s="50" t="s">
        <v>1807</v>
      </c>
      <c r="C276" s="51" t="s">
        <v>1808</v>
      </c>
      <c r="D276" s="50" t="s">
        <v>1809</v>
      </c>
      <c r="E276" s="52">
        <v>44111.86582175926</v>
      </c>
      <c r="F276" s="50"/>
      <c r="G276" s="50"/>
      <c r="H276" s="50" t="s">
        <v>55</v>
      </c>
      <c r="I276" s="50" t="s">
        <v>56</v>
      </c>
      <c r="J276" s="50" t="s">
        <v>1810</v>
      </c>
      <c r="K276" s="50" t="s">
        <v>1811</v>
      </c>
      <c r="L276" s="53" t="s">
        <v>92</v>
      </c>
      <c r="M276" s="55" t="s">
        <v>1812</v>
      </c>
      <c r="N276" s="50">
        <v>2058.0</v>
      </c>
      <c r="O276" s="50">
        <v>3969.0</v>
      </c>
      <c r="P276" s="50" t="s">
        <v>319</v>
      </c>
      <c r="Q276" s="56" t="s">
        <v>1813</v>
      </c>
      <c r="R276" s="53" t="s">
        <v>63</v>
      </c>
    </row>
    <row r="277">
      <c r="A277" s="54" t="s">
        <v>1814</v>
      </c>
      <c r="B277" s="50" t="s">
        <v>1053</v>
      </c>
      <c r="C277" s="51" t="s">
        <v>1815</v>
      </c>
      <c r="D277" s="50" t="s">
        <v>1816</v>
      </c>
      <c r="E277" s="52">
        <v>44111.86009259259</v>
      </c>
      <c r="F277" s="50"/>
      <c r="G277" s="50"/>
      <c r="H277" s="50" t="s">
        <v>55</v>
      </c>
      <c r="I277" s="50" t="s">
        <v>56</v>
      </c>
      <c r="J277" s="50" t="s">
        <v>1056</v>
      </c>
      <c r="K277" s="50"/>
      <c r="L277" s="53" t="s">
        <v>92</v>
      </c>
      <c r="M277" s="55" t="s">
        <v>1058</v>
      </c>
      <c r="N277" s="50">
        <v>34.0</v>
      </c>
      <c r="O277" s="50">
        <v>102.0</v>
      </c>
      <c r="P277" s="50" t="s">
        <v>1059</v>
      </c>
      <c r="Q277" s="56" t="s">
        <v>1817</v>
      </c>
      <c r="R277" s="53" t="s">
        <v>63</v>
      </c>
    </row>
    <row r="278">
      <c r="A278" s="54" t="s">
        <v>1818</v>
      </c>
      <c r="B278" s="50" t="s">
        <v>1819</v>
      </c>
      <c r="C278" s="51" t="s">
        <v>1820</v>
      </c>
      <c r="D278" s="50" t="s">
        <v>1821</v>
      </c>
      <c r="E278" s="52">
        <v>44111.79945601852</v>
      </c>
      <c r="F278" s="50"/>
      <c r="G278" s="50"/>
      <c r="H278" s="50" t="s">
        <v>55</v>
      </c>
      <c r="I278" s="50" t="s">
        <v>56</v>
      </c>
      <c r="J278" s="50" t="s">
        <v>1822</v>
      </c>
      <c r="K278" s="50" t="s">
        <v>1823</v>
      </c>
      <c r="L278" s="53" t="s">
        <v>70</v>
      </c>
      <c r="M278" s="55" t="s">
        <v>1824</v>
      </c>
      <c r="N278" s="50">
        <v>355.0</v>
      </c>
      <c r="O278" s="50">
        <v>227.0</v>
      </c>
      <c r="P278" s="50"/>
      <c r="Q278" s="56" t="s">
        <v>1825</v>
      </c>
      <c r="R278" s="53" t="s">
        <v>63</v>
      </c>
    </row>
    <row r="279">
      <c r="A279" s="54" t="s">
        <v>1826</v>
      </c>
      <c r="B279" s="50" t="s">
        <v>1827</v>
      </c>
      <c r="C279" s="51" t="s">
        <v>1828</v>
      </c>
      <c r="D279" s="50" t="s">
        <v>1829</v>
      </c>
      <c r="E279" s="52">
        <v>44111.782418981486</v>
      </c>
      <c r="F279" s="50"/>
      <c r="G279" s="50"/>
      <c r="H279" s="50" t="s">
        <v>55</v>
      </c>
      <c r="I279" s="50" t="s">
        <v>56</v>
      </c>
      <c r="J279" s="50" t="s">
        <v>1830</v>
      </c>
      <c r="K279" s="50"/>
      <c r="L279" s="53" t="s">
        <v>59</v>
      </c>
      <c r="M279" s="55" t="s">
        <v>1831</v>
      </c>
      <c r="N279" s="50">
        <v>197.0</v>
      </c>
      <c r="O279" s="50">
        <v>183.0</v>
      </c>
      <c r="P279" s="50" t="s">
        <v>1832</v>
      </c>
      <c r="Q279" s="56" t="s">
        <v>1833</v>
      </c>
      <c r="R279" s="53" t="s">
        <v>63</v>
      </c>
    </row>
    <row r="280">
      <c r="A280" s="54" t="s">
        <v>1834</v>
      </c>
      <c r="B280" s="50" t="s">
        <v>1835</v>
      </c>
      <c r="C280" s="51" t="s">
        <v>1836</v>
      </c>
      <c r="D280" s="50" t="s">
        <v>1837</v>
      </c>
      <c r="E280" s="52">
        <v>44111.762835648144</v>
      </c>
      <c r="F280" s="50"/>
      <c r="G280" s="50"/>
      <c r="H280" s="50" t="s">
        <v>55</v>
      </c>
      <c r="I280" s="50" t="s">
        <v>56</v>
      </c>
      <c r="J280" s="50" t="s">
        <v>1838</v>
      </c>
      <c r="K280" s="50" t="s">
        <v>1839</v>
      </c>
      <c r="L280" s="53" t="s">
        <v>70</v>
      </c>
      <c r="M280" s="55" t="s">
        <v>1840</v>
      </c>
      <c r="N280" s="50">
        <v>41.0</v>
      </c>
      <c r="O280" s="50">
        <v>276.0</v>
      </c>
      <c r="P280" s="50" t="s">
        <v>319</v>
      </c>
      <c r="Q280" s="56" t="s">
        <v>1841</v>
      </c>
      <c r="R280" s="53" t="s">
        <v>1842</v>
      </c>
    </row>
    <row r="281">
      <c r="A281" s="54" t="s">
        <v>1843</v>
      </c>
      <c r="B281" s="50" t="s">
        <v>1844</v>
      </c>
      <c r="C281" s="51" t="s">
        <v>1845</v>
      </c>
      <c r="D281" s="50" t="s">
        <v>1846</v>
      </c>
      <c r="E281" s="52">
        <v>44111.69668981481</v>
      </c>
      <c r="F281" s="50"/>
      <c r="G281" s="50"/>
      <c r="H281" s="50" t="s">
        <v>55</v>
      </c>
      <c r="I281" s="50" t="s">
        <v>56</v>
      </c>
      <c r="J281" s="50" t="s">
        <v>1847</v>
      </c>
      <c r="K281" s="50"/>
      <c r="L281" s="53" t="s">
        <v>92</v>
      </c>
      <c r="M281" s="55" t="s">
        <v>1848</v>
      </c>
      <c r="N281" s="50">
        <v>215.0</v>
      </c>
      <c r="O281" s="50">
        <v>994.0</v>
      </c>
      <c r="P281" s="50" t="s">
        <v>567</v>
      </c>
      <c r="Q281" s="56" t="s">
        <v>1849</v>
      </c>
      <c r="R281" s="53" t="s">
        <v>63</v>
      </c>
    </row>
    <row r="282">
      <c r="A282" s="54" t="s">
        <v>1850</v>
      </c>
      <c r="B282" s="50" t="s">
        <v>1844</v>
      </c>
      <c r="C282" s="51" t="s">
        <v>1851</v>
      </c>
      <c r="D282" s="50" t="s">
        <v>1852</v>
      </c>
      <c r="E282" s="52">
        <v>44111.69310185185</v>
      </c>
      <c r="F282" s="50"/>
      <c r="G282" s="50"/>
      <c r="H282" s="50" t="s">
        <v>55</v>
      </c>
      <c r="I282" s="50" t="s">
        <v>56</v>
      </c>
      <c r="J282" s="50" t="s">
        <v>1847</v>
      </c>
      <c r="K282" s="50"/>
      <c r="L282" s="53" t="s">
        <v>92</v>
      </c>
      <c r="M282" s="55" t="s">
        <v>1848</v>
      </c>
      <c r="N282" s="50">
        <v>215.0</v>
      </c>
      <c r="O282" s="50">
        <v>994.0</v>
      </c>
      <c r="P282" s="50" t="s">
        <v>567</v>
      </c>
      <c r="Q282" s="56" t="s">
        <v>1853</v>
      </c>
      <c r="R282" s="53" t="s">
        <v>63</v>
      </c>
    </row>
    <row r="283">
      <c r="A283" s="54" t="s">
        <v>1854</v>
      </c>
      <c r="B283" s="50" t="s">
        <v>1855</v>
      </c>
      <c r="C283" s="51" t="s">
        <v>1856</v>
      </c>
      <c r="D283" s="50" t="s">
        <v>1857</v>
      </c>
      <c r="E283" s="52">
        <v>44111.672071759254</v>
      </c>
      <c r="F283" s="50"/>
      <c r="G283" s="50"/>
      <c r="H283" s="50" t="s">
        <v>55</v>
      </c>
      <c r="I283" s="50" t="s">
        <v>56</v>
      </c>
      <c r="J283" s="50" t="s">
        <v>1858</v>
      </c>
      <c r="K283" s="50" t="s">
        <v>1859</v>
      </c>
      <c r="L283" s="53" t="s">
        <v>1860</v>
      </c>
      <c r="M283" s="55" t="s">
        <v>1861</v>
      </c>
      <c r="N283" s="50">
        <v>287.0</v>
      </c>
      <c r="O283" s="50">
        <v>509.0</v>
      </c>
      <c r="P283" s="50" t="s">
        <v>899</v>
      </c>
      <c r="Q283" s="56" t="s">
        <v>1862</v>
      </c>
      <c r="R283" s="53" t="s">
        <v>63</v>
      </c>
    </row>
    <row r="284">
      <c r="A284" s="54" t="s">
        <v>1863</v>
      </c>
      <c r="B284" s="50" t="s">
        <v>1864</v>
      </c>
      <c r="C284" s="51" t="s">
        <v>1865</v>
      </c>
      <c r="D284" s="50" t="s">
        <v>1866</v>
      </c>
      <c r="E284" s="52">
        <v>44111.67065972222</v>
      </c>
      <c r="F284" s="50"/>
      <c r="G284" s="50"/>
      <c r="H284" s="50" t="s">
        <v>55</v>
      </c>
      <c r="I284" s="50" t="s">
        <v>56</v>
      </c>
      <c r="J284" s="50" t="s">
        <v>1867</v>
      </c>
      <c r="K284" s="50"/>
      <c r="L284" s="53" t="s">
        <v>70</v>
      </c>
      <c r="M284" s="55" t="s">
        <v>1868</v>
      </c>
      <c r="N284" s="50">
        <v>223.0</v>
      </c>
      <c r="O284" s="50">
        <v>599.0</v>
      </c>
      <c r="P284" s="50" t="s">
        <v>61</v>
      </c>
      <c r="Q284" s="56" t="s">
        <v>1869</v>
      </c>
      <c r="R284" s="53" t="s">
        <v>63</v>
      </c>
    </row>
    <row r="285">
      <c r="A285" s="54" t="s">
        <v>1870</v>
      </c>
      <c r="B285" s="50" t="s">
        <v>1871</v>
      </c>
      <c r="C285" s="51" t="s">
        <v>1872</v>
      </c>
      <c r="D285" s="50" t="s">
        <v>1873</v>
      </c>
      <c r="E285" s="52">
        <v>44111.660104166665</v>
      </c>
      <c r="F285" s="50"/>
      <c r="G285" s="50"/>
      <c r="H285" s="50" t="s">
        <v>55</v>
      </c>
      <c r="I285" s="50" t="s">
        <v>56</v>
      </c>
      <c r="J285" s="50" t="s">
        <v>1874</v>
      </c>
      <c r="K285" s="50" t="s">
        <v>1875</v>
      </c>
      <c r="L285" s="53" t="s">
        <v>70</v>
      </c>
      <c r="M285" s="55" t="s">
        <v>1876</v>
      </c>
      <c r="N285" s="50">
        <v>591.0</v>
      </c>
      <c r="O285" s="50">
        <v>2108.0</v>
      </c>
      <c r="P285" s="50" t="s">
        <v>61</v>
      </c>
      <c r="Q285" s="56" t="s">
        <v>1877</v>
      </c>
      <c r="R285" s="53" t="s">
        <v>63</v>
      </c>
    </row>
    <row r="286">
      <c r="A286" s="54" t="s">
        <v>1878</v>
      </c>
      <c r="B286" s="50" t="s">
        <v>1879</v>
      </c>
      <c r="C286" s="51" t="s">
        <v>1880</v>
      </c>
      <c r="D286" s="50" t="s">
        <v>1881</v>
      </c>
      <c r="E286" s="52">
        <v>44111.65412037037</v>
      </c>
      <c r="F286" s="50"/>
      <c r="G286" s="50"/>
      <c r="H286" s="50" t="s">
        <v>55</v>
      </c>
      <c r="I286" s="50" t="s">
        <v>56</v>
      </c>
      <c r="J286" s="50" t="s">
        <v>1882</v>
      </c>
      <c r="K286" s="50"/>
      <c r="L286" s="53" t="s">
        <v>59</v>
      </c>
      <c r="M286" s="55" t="s">
        <v>1883</v>
      </c>
      <c r="N286" s="50">
        <v>46.0</v>
      </c>
      <c r="O286" s="50">
        <v>145.0</v>
      </c>
      <c r="P286" s="50"/>
      <c r="Q286" s="56" t="s">
        <v>1884</v>
      </c>
      <c r="R286" s="53" t="s">
        <v>63</v>
      </c>
    </row>
    <row r="287">
      <c r="A287" s="54" t="s">
        <v>1885</v>
      </c>
      <c r="B287" s="50" t="s">
        <v>1886</v>
      </c>
      <c r="C287" s="51" t="s">
        <v>1887</v>
      </c>
      <c r="D287" s="50" t="s">
        <v>1888</v>
      </c>
      <c r="E287" s="52">
        <v>44111.646643518514</v>
      </c>
      <c r="F287" s="50"/>
      <c r="G287" s="50"/>
      <c r="H287" s="50" t="s">
        <v>55</v>
      </c>
      <c r="I287" s="50" t="s">
        <v>56</v>
      </c>
      <c r="J287" s="50" t="s">
        <v>1889</v>
      </c>
      <c r="K287" s="50" t="s">
        <v>1890</v>
      </c>
      <c r="L287" s="53" t="s">
        <v>59</v>
      </c>
      <c r="M287" s="55" t="s">
        <v>1891</v>
      </c>
      <c r="N287" s="50">
        <v>1221.0</v>
      </c>
      <c r="O287" s="50">
        <v>820.0</v>
      </c>
      <c r="P287" s="50"/>
      <c r="Q287" s="56" t="s">
        <v>1892</v>
      </c>
      <c r="R287" s="53" t="s">
        <v>63</v>
      </c>
    </row>
    <row r="288">
      <c r="A288" s="54" t="s">
        <v>1893</v>
      </c>
      <c r="B288" s="50" t="s">
        <v>1871</v>
      </c>
      <c r="C288" s="51" t="s">
        <v>1894</v>
      </c>
      <c r="D288" s="50" t="s">
        <v>1895</v>
      </c>
      <c r="E288" s="52">
        <v>44111.637766203705</v>
      </c>
      <c r="F288" s="50"/>
      <c r="G288" s="50"/>
      <c r="H288" s="50" t="s">
        <v>55</v>
      </c>
      <c r="I288" s="50" t="s">
        <v>56</v>
      </c>
      <c r="J288" s="50" t="s">
        <v>1874</v>
      </c>
      <c r="K288" s="50" t="s">
        <v>1896</v>
      </c>
      <c r="L288" s="53" t="s">
        <v>70</v>
      </c>
      <c r="M288" s="55" t="s">
        <v>1876</v>
      </c>
      <c r="N288" s="50">
        <v>591.0</v>
      </c>
      <c r="O288" s="50">
        <v>2108.0</v>
      </c>
      <c r="P288" s="50" t="s">
        <v>61</v>
      </c>
      <c r="Q288" s="56" t="s">
        <v>1897</v>
      </c>
      <c r="R288" s="53" t="s">
        <v>63</v>
      </c>
    </row>
    <row r="289">
      <c r="A289" s="54" t="s">
        <v>1898</v>
      </c>
      <c r="B289" s="50" t="s">
        <v>1899</v>
      </c>
      <c r="C289" s="51" t="s">
        <v>1900</v>
      </c>
      <c r="D289" s="50" t="s">
        <v>1901</v>
      </c>
      <c r="E289" s="52">
        <v>44111.632523148146</v>
      </c>
      <c r="F289" s="50"/>
      <c r="G289" s="50"/>
      <c r="H289" s="50" t="s">
        <v>55</v>
      </c>
      <c r="I289" s="50" t="s">
        <v>56</v>
      </c>
      <c r="J289" s="50" t="s">
        <v>1902</v>
      </c>
      <c r="K289" s="50"/>
      <c r="L289" s="53" t="s">
        <v>92</v>
      </c>
      <c r="M289" s="55" t="s">
        <v>1903</v>
      </c>
      <c r="N289" s="50">
        <v>96.0</v>
      </c>
      <c r="O289" s="50">
        <v>343.0</v>
      </c>
      <c r="P289" s="50" t="s">
        <v>1904</v>
      </c>
      <c r="Q289" s="56" t="s">
        <v>1905</v>
      </c>
      <c r="R289" s="53" t="s">
        <v>63</v>
      </c>
    </row>
    <row r="290">
      <c r="A290" s="54" t="s">
        <v>1906</v>
      </c>
      <c r="B290" s="50" t="s">
        <v>1772</v>
      </c>
      <c r="C290" s="51" t="s">
        <v>1907</v>
      </c>
      <c r="D290" s="50" t="s">
        <v>1908</v>
      </c>
      <c r="E290" s="52">
        <v>44111.63116898148</v>
      </c>
      <c r="F290" s="50"/>
      <c r="G290" s="50"/>
      <c r="H290" s="50" t="s">
        <v>55</v>
      </c>
      <c r="I290" s="50" t="s">
        <v>56</v>
      </c>
      <c r="J290" s="50" t="s">
        <v>1775</v>
      </c>
      <c r="K290" s="50"/>
      <c r="L290" s="53" t="s">
        <v>59</v>
      </c>
      <c r="M290" s="55" t="s">
        <v>1776</v>
      </c>
      <c r="N290" s="50">
        <v>253.0</v>
      </c>
      <c r="O290" s="50">
        <v>599.0</v>
      </c>
      <c r="P290" s="50"/>
      <c r="Q290" s="56" t="s">
        <v>1909</v>
      </c>
      <c r="R290" s="53" t="s">
        <v>63</v>
      </c>
    </row>
    <row r="291">
      <c r="A291" s="54" t="s">
        <v>1910</v>
      </c>
      <c r="B291" s="50" t="s">
        <v>1911</v>
      </c>
      <c r="C291" s="51" t="s">
        <v>1912</v>
      </c>
      <c r="D291" s="50" t="s">
        <v>1913</v>
      </c>
      <c r="E291" s="52">
        <v>44111.618680555555</v>
      </c>
      <c r="F291" s="50"/>
      <c r="G291" s="50"/>
      <c r="H291" s="50" t="s">
        <v>55</v>
      </c>
      <c r="I291" s="50" t="s">
        <v>56</v>
      </c>
      <c r="J291" s="50" t="s">
        <v>1914</v>
      </c>
      <c r="K291" s="50" t="s">
        <v>1915</v>
      </c>
      <c r="L291" s="53" t="s">
        <v>59</v>
      </c>
      <c r="M291" s="55" t="s">
        <v>1916</v>
      </c>
      <c r="N291" s="50">
        <v>1439.0</v>
      </c>
      <c r="O291" s="50">
        <v>1793.0</v>
      </c>
      <c r="P291" s="50" t="s">
        <v>319</v>
      </c>
      <c r="Q291" s="56" t="s">
        <v>1917</v>
      </c>
      <c r="R291" s="53" t="s">
        <v>63</v>
      </c>
    </row>
    <row r="292">
      <c r="A292" s="54" t="s">
        <v>1918</v>
      </c>
      <c r="B292" s="50" t="s">
        <v>1911</v>
      </c>
      <c r="C292" s="51" t="s">
        <v>1919</v>
      </c>
      <c r="D292" s="50" t="s">
        <v>1920</v>
      </c>
      <c r="E292" s="52">
        <v>44111.6137962963</v>
      </c>
      <c r="F292" s="50"/>
      <c r="G292" s="50"/>
      <c r="H292" s="50" t="s">
        <v>55</v>
      </c>
      <c r="I292" s="50" t="s">
        <v>56</v>
      </c>
      <c r="J292" s="50" t="s">
        <v>1914</v>
      </c>
      <c r="K292" s="50" t="s">
        <v>1921</v>
      </c>
      <c r="L292" s="53" t="s">
        <v>59</v>
      </c>
      <c r="M292" s="55" t="s">
        <v>1916</v>
      </c>
      <c r="N292" s="50">
        <v>1439.0</v>
      </c>
      <c r="O292" s="50">
        <v>1793.0</v>
      </c>
      <c r="P292" s="50" t="s">
        <v>319</v>
      </c>
      <c r="Q292" s="56" t="s">
        <v>1922</v>
      </c>
      <c r="R292" s="53" t="s">
        <v>1923</v>
      </c>
    </row>
    <row r="293">
      <c r="A293" s="54" t="s">
        <v>1918</v>
      </c>
      <c r="B293" s="50" t="s">
        <v>1911</v>
      </c>
      <c r="C293" s="51" t="s">
        <v>1919</v>
      </c>
      <c r="D293" s="50" t="s">
        <v>1920</v>
      </c>
      <c r="E293" s="52">
        <v>44111.6137962963</v>
      </c>
      <c r="F293" s="50"/>
      <c r="G293" s="50"/>
      <c r="H293" s="50" t="s">
        <v>55</v>
      </c>
      <c r="I293" s="50" t="s">
        <v>56</v>
      </c>
      <c r="J293" s="50" t="s">
        <v>1914</v>
      </c>
      <c r="K293" s="50" t="s">
        <v>1921</v>
      </c>
      <c r="L293" s="53" t="s">
        <v>59</v>
      </c>
      <c r="M293" s="55" t="s">
        <v>1916</v>
      </c>
      <c r="N293" s="50">
        <v>1439.0</v>
      </c>
      <c r="O293" s="50">
        <v>1793.0</v>
      </c>
      <c r="P293" s="50" t="s">
        <v>319</v>
      </c>
      <c r="Q293" s="56" t="s">
        <v>1922</v>
      </c>
      <c r="R293" s="53" t="s">
        <v>1923</v>
      </c>
    </row>
    <row r="294">
      <c r="A294" s="54"/>
      <c r="B294" s="50"/>
      <c r="C294" s="51"/>
      <c r="D294" s="50"/>
      <c r="E294" s="52"/>
      <c r="F294" s="50"/>
      <c r="G294" s="50"/>
      <c r="H294" s="50"/>
      <c r="I294" s="50"/>
      <c r="J294" s="50"/>
      <c r="K294" s="50"/>
      <c r="L294" s="53"/>
      <c r="M294" s="53"/>
      <c r="N294" s="50"/>
      <c r="O294" s="50"/>
      <c r="P294" s="50"/>
      <c r="Q294" s="50"/>
      <c r="R294" s="53"/>
    </row>
    <row r="295">
      <c r="A295" s="54"/>
      <c r="B295" s="50"/>
      <c r="C295" s="51"/>
      <c r="D295" s="50"/>
      <c r="E295" s="52"/>
      <c r="F295" s="50"/>
      <c r="G295" s="50"/>
      <c r="H295" s="50"/>
      <c r="I295" s="50"/>
      <c r="J295" s="50"/>
      <c r="K295" s="50"/>
      <c r="L295" s="53"/>
      <c r="M295" s="53"/>
      <c r="N295" s="50"/>
      <c r="O295" s="50"/>
      <c r="P295" s="50"/>
      <c r="Q295" s="50"/>
      <c r="R295" s="53"/>
    </row>
    <row r="296">
      <c r="A296" s="54"/>
      <c r="B296" s="50"/>
      <c r="C296" s="51"/>
      <c r="D296" s="50"/>
      <c r="E296" s="52"/>
      <c r="F296" s="50"/>
      <c r="G296" s="50"/>
      <c r="H296" s="50"/>
      <c r="I296" s="50"/>
      <c r="J296" s="50"/>
      <c r="K296" s="50"/>
      <c r="L296" s="53"/>
      <c r="M296" s="53"/>
      <c r="N296" s="50"/>
      <c r="O296" s="50"/>
      <c r="P296" s="50"/>
      <c r="Q296" s="50"/>
      <c r="R296" s="53"/>
    </row>
    <row r="297">
      <c r="A297" s="54"/>
      <c r="B297" s="50"/>
      <c r="C297" s="51"/>
      <c r="D297" s="50"/>
      <c r="E297" s="52"/>
      <c r="F297" s="50"/>
      <c r="G297" s="50"/>
      <c r="H297" s="50"/>
      <c r="I297" s="50"/>
      <c r="J297" s="50"/>
      <c r="K297" s="50"/>
      <c r="L297" s="53"/>
      <c r="M297" s="53"/>
      <c r="N297" s="50"/>
      <c r="O297" s="50"/>
      <c r="P297" s="50"/>
      <c r="Q297" s="50"/>
      <c r="R297" s="53"/>
    </row>
    <row r="298">
      <c r="A298" s="54"/>
      <c r="B298" s="50"/>
      <c r="C298" s="51"/>
      <c r="D298" s="50"/>
      <c r="E298" s="52"/>
      <c r="F298" s="50"/>
      <c r="G298" s="50"/>
      <c r="H298" s="50"/>
      <c r="I298" s="50"/>
      <c r="J298" s="50"/>
      <c r="K298" s="50"/>
      <c r="L298" s="53"/>
      <c r="M298" s="53"/>
      <c r="N298" s="50"/>
      <c r="O298" s="50"/>
      <c r="P298" s="50"/>
      <c r="Q298" s="50"/>
      <c r="R298" s="53"/>
    </row>
    <row r="299">
      <c r="A299" s="54"/>
      <c r="B299" s="50"/>
      <c r="C299" s="51"/>
      <c r="D299" s="50"/>
      <c r="E299" s="52"/>
      <c r="F299" s="50"/>
      <c r="G299" s="50"/>
      <c r="H299" s="50"/>
      <c r="I299" s="50"/>
      <c r="J299" s="50"/>
      <c r="K299" s="50"/>
      <c r="L299" s="53"/>
      <c r="M299" s="53"/>
      <c r="N299" s="50"/>
      <c r="O299" s="50"/>
      <c r="P299" s="50"/>
      <c r="Q299" s="50"/>
      <c r="R299" s="53"/>
    </row>
    <row r="300">
      <c r="A300" s="54"/>
      <c r="B300" s="50"/>
      <c r="C300" s="51"/>
      <c r="D300" s="50"/>
      <c r="E300" s="52"/>
      <c r="F300" s="50"/>
      <c r="G300" s="50"/>
      <c r="H300" s="50"/>
      <c r="I300" s="50"/>
      <c r="J300" s="50"/>
      <c r="K300" s="50"/>
      <c r="L300" s="53"/>
      <c r="M300" s="53"/>
      <c r="N300" s="50"/>
      <c r="O300" s="50"/>
      <c r="P300" s="50"/>
      <c r="Q300" s="50"/>
      <c r="R300" s="53"/>
    </row>
    <row r="301">
      <c r="A301" s="54"/>
      <c r="B301" s="50"/>
      <c r="C301" s="51"/>
      <c r="D301" s="50"/>
      <c r="E301" s="52"/>
      <c r="F301" s="50"/>
      <c r="G301" s="50"/>
      <c r="H301" s="50"/>
      <c r="I301" s="50"/>
      <c r="J301" s="50"/>
      <c r="K301" s="50"/>
      <c r="L301" s="53"/>
      <c r="M301" s="53"/>
      <c r="N301" s="50"/>
      <c r="O301" s="50"/>
      <c r="P301" s="50"/>
      <c r="Q301" s="50"/>
      <c r="R301" s="53"/>
    </row>
    <row r="302">
      <c r="A302" s="54"/>
      <c r="B302" s="50"/>
      <c r="C302" s="51"/>
      <c r="D302" s="50"/>
      <c r="E302" s="52"/>
      <c r="F302" s="50"/>
      <c r="G302" s="50"/>
      <c r="H302" s="50"/>
      <c r="I302" s="50"/>
      <c r="J302" s="50"/>
      <c r="K302" s="50"/>
      <c r="L302" s="53"/>
      <c r="M302" s="53"/>
      <c r="N302" s="50"/>
      <c r="O302" s="50"/>
      <c r="P302" s="50"/>
      <c r="Q302" s="50"/>
      <c r="R302" s="53"/>
    </row>
    <row r="303">
      <c r="A303" s="54"/>
      <c r="B303" s="50"/>
      <c r="C303" s="51"/>
      <c r="D303" s="50"/>
      <c r="E303" s="52"/>
      <c r="F303" s="50"/>
      <c r="G303" s="50"/>
      <c r="H303" s="50"/>
      <c r="I303" s="50"/>
      <c r="J303" s="50"/>
      <c r="K303" s="50"/>
      <c r="L303" s="53"/>
      <c r="M303" s="53"/>
      <c r="N303" s="50"/>
      <c r="O303" s="50"/>
      <c r="P303" s="50"/>
      <c r="Q303" s="50"/>
      <c r="R303" s="53"/>
    </row>
    <row r="304">
      <c r="A304" s="54"/>
      <c r="B304" s="50"/>
      <c r="C304" s="51"/>
      <c r="D304" s="50"/>
      <c r="E304" s="52"/>
      <c r="F304" s="50"/>
      <c r="G304" s="50"/>
      <c r="H304" s="50"/>
      <c r="I304" s="50"/>
      <c r="J304" s="50"/>
      <c r="K304" s="50"/>
      <c r="L304" s="53"/>
      <c r="M304" s="53"/>
      <c r="N304" s="50"/>
      <c r="O304" s="50"/>
      <c r="P304" s="50"/>
      <c r="Q304" s="50"/>
      <c r="R304" s="53"/>
    </row>
    <row r="305">
      <c r="A305" s="54"/>
      <c r="B305" s="50"/>
      <c r="C305" s="51"/>
      <c r="D305" s="50"/>
      <c r="E305" s="52"/>
      <c r="F305" s="50"/>
      <c r="G305" s="50"/>
      <c r="H305" s="50"/>
      <c r="I305" s="50"/>
      <c r="J305" s="50"/>
      <c r="K305" s="50"/>
      <c r="L305" s="53"/>
      <c r="M305" s="53"/>
      <c r="N305" s="50"/>
      <c r="O305" s="50"/>
      <c r="P305" s="50"/>
      <c r="Q305" s="50"/>
      <c r="R305" s="53"/>
    </row>
    <row r="306">
      <c r="A306" s="54"/>
      <c r="B306" s="50"/>
      <c r="C306" s="51"/>
      <c r="D306" s="50"/>
      <c r="E306" s="52"/>
      <c r="F306" s="50"/>
      <c r="G306" s="50"/>
      <c r="H306" s="50"/>
      <c r="I306" s="50"/>
      <c r="J306" s="50"/>
      <c r="K306" s="50"/>
      <c r="L306" s="53"/>
      <c r="M306" s="53"/>
      <c r="N306" s="50"/>
      <c r="O306" s="50"/>
      <c r="P306" s="50"/>
      <c r="Q306" s="50"/>
      <c r="R306" s="53"/>
    </row>
    <row r="307">
      <c r="A307" s="54"/>
      <c r="B307" s="50"/>
      <c r="C307" s="51"/>
      <c r="D307" s="50"/>
      <c r="E307" s="52"/>
      <c r="F307" s="50"/>
      <c r="G307" s="50"/>
      <c r="H307" s="50"/>
      <c r="I307" s="50"/>
      <c r="J307" s="50"/>
      <c r="K307" s="50"/>
      <c r="L307" s="53"/>
      <c r="M307" s="53"/>
      <c r="N307" s="50"/>
      <c r="O307" s="50"/>
      <c r="P307" s="50"/>
      <c r="Q307" s="50"/>
      <c r="R307" s="53"/>
    </row>
    <row r="308">
      <c r="A308" s="54"/>
      <c r="B308" s="50"/>
      <c r="C308" s="51"/>
      <c r="D308" s="50"/>
      <c r="E308" s="52"/>
      <c r="F308" s="50"/>
      <c r="G308" s="50"/>
      <c r="H308" s="50"/>
      <c r="I308" s="50"/>
      <c r="J308" s="50"/>
      <c r="K308" s="50"/>
      <c r="L308" s="53"/>
      <c r="M308" s="53"/>
      <c r="N308" s="50"/>
      <c r="O308" s="50"/>
      <c r="P308" s="50"/>
      <c r="Q308" s="50"/>
      <c r="R308" s="53"/>
    </row>
    <row r="309">
      <c r="A309" s="54"/>
      <c r="B309" s="50"/>
      <c r="C309" s="51"/>
      <c r="D309" s="50"/>
      <c r="E309" s="52"/>
      <c r="F309" s="50"/>
      <c r="G309" s="50"/>
      <c r="H309" s="50"/>
      <c r="I309" s="50"/>
      <c r="J309" s="50"/>
      <c r="K309" s="50"/>
      <c r="L309" s="53"/>
      <c r="M309" s="53"/>
      <c r="N309" s="50"/>
      <c r="O309" s="50"/>
      <c r="P309" s="50"/>
      <c r="Q309" s="50"/>
      <c r="R309" s="53"/>
    </row>
    <row r="310">
      <c r="A310" s="54"/>
      <c r="B310" s="50"/>
      <c r="C310" s="51"/>
      <c r="D310" s="50"/>
      <c r="E310" s="52"/>
      <c r="F310" s="50"/>
      <c r="G310" s="50"/>
      <c r="H310" s="50"/>
      <c r="I310" s="50"/>
      <c r="J310" s="50"/>
      <c r="K310" s="50"/>
      <c r="L310" s="53"/>
      <c r="M310" s="53"/>
      <c r="N310" s="50"/>
      <c r="O310" s="50"/>
      <c r="P310" s="50"/>
      <c r="Q310" s="50"/>
      <c r="R310" s="53"/>
    </row>
    <row r="311">
      <c r="A311" s="54"/>
      <c r="B311" s="50"/>
      <c r="C311" s="51"/>
      <c r="D311" s="50"/>
      <c r="E311" s="52"/>
      <c r="F311" s="50"/>
      <c r="G311" s="50"/>
      <c r="H311" s="50"/>
      <c r="I311" s="50"/>
      <c r="J311" s="50"/>
      <c r="K311" s="50"/>
      <c r="L311" s="53"/>
      <c r="M311" s="53"/>
      <c r="N311" s="50"/>
      <c r="O311" s="50"/>
      <c r="P311" s="50"/>
      <c r="Q311" s="50"/>
      <c r="R311" s="53"/>
    </row>
    <row r="312">
      <c r="A312" s="54"/>
      <c r="B312" s="50"/>
      <c r="C312" s="51"/>
      <c r="D312" s="50"/>
      <c r="E312" s="52"/>
      <c r="F312" s="50"/>
      <c r="G312" s="50"/>
      <c r="H312" s="50"/>
      <c r="I312" s="50"/>
      <c r="J312" s="50"/>
      <c r="K312" s="50"/>
      <c r="L312" s="53"/>
      <c r="M312" s="53"/>
      <c r="N312" s="50"/>
      <c r="O312" s="50"/>
      <c r="P312" s="50"/>
      <c r="Q312" s="50"/>
      <c r="R312" s="53"/>
    </row>
    <row r="313">
      <c r="A313" s="54"/>
      <c r="B313" s="50"/>
      <c r="C313" s="51"/>
      <c r="D313" s="50"/>
      <c r="E313" s="52"/>
      <c r="F313" s="50"/>
      <c r="G313" s="50"/>
      <c r="H313" s="50"/>
      <c r="I313" s="50"/>
      <c r="J313" s="50"/>
      <c r="K313" s="50"/>
      <c r="L313" s="53"/>
      <c r="M313" s="53"/>
      <c r="N313" s="50"/>
      <c r="O313" s="50"/>
      <c r="P313" s="50"/>
      <c r="Q313" s="50"/>
      <c r="R313" s="53"/>
    </row>
    <row r="314">
      <c r="A314" s="54"/>
      <c r="B314" s="50"/>
      <c r="C314" s="51"/>
      <c r="D314" s="50"/>
      <c r="E314" s="52"/>
      <c r="F314" s="50"/>
      <c r="G314" s="50"/>
      <c r="H314" s="50"/>
      <c r="I314" s="50"/>
      <c r="J314" s="50"/>
      <c r="K314" s="50"/>
      <c r="L314" s="53"/>
      <c r="M314" s="53"/>
      <c r="N314" s="50"/>
      <c r="O314" s="50"/>
      <c r="P314" s="50"/>
      <c r="Q314" s="50"/>
      <c r="R314" s="53"/>
    </row>
    <row r="315">
      <c r="A315" s="54"/>
      <c r="B315" s="50"/>
      <c r="C315" s="51"/>
      <c r="D315" s="50"/>
      <c r="E315" s="52"/>
      <c r="F315" s="50"/>
      <c r="G315" s="50"/>
      <c r="H315" s="50"/>
      <c r="I315" s="50"/>
      <c r="J315" s="50"/>
      <c r="K315" s="50"/>
      <c r="L315" s="53"/>
      <c r="M315" s="53"/>
      <c r="N315" s="50"/>
      <c r="O315" s="50"/>
      <c r="P315" s="50"/>
      <c r="Q315" s="50"/>
      <c r="R315" s="53"/>
    </row>
    <row r="316">
      <c r="A316" s="54"/>
      <c r="B316" s="50"/>
      <c r="C316" s="51"/>
      <c r="D316" s="50"/>
      <c r="E316" s="52"/>
      <c r="F316" s="50"/>
      <c r="G316" s="50"/>
      <c r="H316" s="50"/>
      <c r="I316" s="50"/>
      <c r="J316" s="50"/>
      <c r="K316" s="50"/>
      <c r="L316" s="53"/>
      <c r="M316" s="53"/>
      <c r="N316" s="50"/>
      <c r="O316" s="50"/>
      <c r="P316" s="50"/>
      <c r="Q316" s="50"/>
      <c r="R316" s="53"/>
    </row>
    <row r="317">
      <c r="A317" s="54"/>
      <c r="B317" s="50"/>
      <c r="C317" s="51"/>
      <c r="D317" s="50"/>
      <c r="E317" s="52"/>
      <c r="F317" s="50"/>
      <c r="G317" s="50"/>
      <c r="H317" s="50"/>
      <c r="I317" s="50"/>
      <c r="J317" s="50"/>
      <c r="K317" s="50"/>
      <c r="L317" s="53"/>
      <c r="M317" s="53"/>
      <c r="N317" s="50"/>
      <c r="O317" s="50"/>
      <c r="P317" s="50"/>
      <c r="Q317" s="50"/>
      <c r="R317" s="53"/>
    </row>
    <row r="318">
      <c r="A318" s="54"/>
      <c r="B318" s="50"/>
      <c r="C318" s="51"/>
      <c r="D318" s="50"/>
      <c r="E318" s="52"/>
      <c r="F318" s="50"/>
      <c r="G318" s="50"/>
      <c r="H318" s="50"/>
      <c r="I318" s="50"/>
      <c r="J318" s="50"/>
      <c r="K318" s="50"/>
      <c r="L318" s="53"/>
      <c r="M318" s="53"/>
      <c r="N318" s="50"/>
      <c r="O318" s="50"/>
      <c r="P318" s="50"/>
      <c r="Q318" s="50"/>
      <c r="R318" s="53"/>
    </row>
    <row r="319">
      <c r="A319" s="54"/>
      <c r="B319" s="50"/>
      <c r="C319" s="51"/>
      <c r="D319" s="50"/>
      <c r="E319" s="52"/>
      <c r="F319" s="50"/>
      <c r="G319" s="50"/>
      <c r="H319" s="50"/>
      <c r="I319" s="50"/>
      <c r="J319" s="50"/>
      <c r="K319" s="50"/>
      <c r="L319" s="53"/>
      <c r="M319" s="53"/>
      <c r="N319" s="50"/>
      <c r="O319" s="50"/>
      <c r="P319" s="50"/>
      <c r="Q319" s="50"/>
      <c r="R319" s="53"/>
    </row>
    <row r="320">
      <c r="A320" s="54"/>
      <c r="B320" s="50"/>
      <c r="C320" s="51"/>
      <c r="D320" s="50"/>
      <c r="E320" s="52"/>
      <c r="F320" s="50"/>
      <c r="G320" s="50"/>
      <c r="H320" s="50"/>
      <c r="I320" s="50"/>
      <c r="J320" s="50"/>
      <c r="K320" s="50"/>
      <c r="L320" s="53"/>
      <c r="M320" s="53"/>
      <c r="N320" s="50"/>
      <c r="O320" s="50"/>
      <c r="P320" s="50"/>
      <c r="Q320" s="50"/>
      <c r="R320" s="53"/>
    </row>
    <row r="321">
      <c r="A321" s="54"/>
      <c r="B321" s="50"/>
      <c r="C321" s="51"/>
      <c r="D321" s="50"/>
      <c r="E321" s="52"/>
      <c r="F321" s="50"/>
      <c r="G321" s="50"/>
      <c r="H321" s="50"/>
      <c r="I321" s="50"/>
      <c r="J321" s="50"/>
      <c r="K321" s="50"/>
      <c r="L321" s="53"/>
      <c r="M321" s="53"/>
      <c r="N321" s="50"/>
      <c r="O321" s="50"/>
      <c r="P321" s="50"/>
      <c r="Q321" s="50"/>
      <c r="R321" s="53"/>
    </row>
    <row r="322">
      <c r="A322" s="54"/>
      <c r="B322" s="50"/>
      <c r="C322" s="51"/>
      <c r="D322" s="50"/>
      <c r="E322" s="52"/>
      <c r="F322" s="50"/>
      <c r="G322" s="50"/>
      <c r="H322" s="50"/>
      <c r="I322" s="50"/>
      <c r="J322" s="50"/>
      <c r="K322" s="50"/>
      <c r="L322" s="53"/>
      <c r="M322" s="53"/>
      <c r="N322" s="50"/>
      <c r="O322" s="50"/>
      <c r="P322" s="50"/>
      <c r="Q322" s="50"/>
      <c r="R322" s="53"/>
    </row>
    <row r="323">
      <c r="A323" s="54"/>
      <c r="B323" s="50"/>
      <c r="C323" s="51"/>
      <c r="D323" s="50"/>
      <c r="E323" s="52"/>
      <c r="F323" s="50"/>
      <c r="G323" s="50"/>
      <c r="H323" s="50"/>
      <c r="I323" s="50"/>
      <c r="J323" s="50"/>
      <c r="K323" s="50"/>
      <c r="L323" s="53"/>
      <c r="M323" s="53"/>
      <c r="N323" s="50"/>
      <c r="O323" s="50"/>
      <c r="P323" s="50"/>
      <c r="Q323" s="50"/>
      <c r="R323" s="53"/>
    </row>
    <row r="324">
      <c r="A324" s="54"/>
      <c r="B324" s="50"/>
      <c r="C324" s="51"/>
      <c r="D324" s="50"/>
      <c r="E324" s="52"/>
      <c r="F324" s="50"/>
      <c r="G324" s="50"/>
      <c r="H324" s="50"/>
      <c r="I324" s="50"/>
      <c r="J324" s="50"/>
      <c r="K324" s="50"/>
      <c r="L324" s="53"/>
      <c r="M324" s="53"/>
      <c r="N324" s="50"/>
      <c r="O324" s="50"/>
      <c r="P324" s="50"/>
      <c r="Q324" s="50"/>
      <c r="R324" s="53"/>
    </row>
    <row r="325">
      <c r="A325" s="54"/>
      <c r="B325" s="50"/>
      <c r="C325" s="51"/>
      <c r="D325" s="50"/>
      <c r="E325" s="52"/>
      <c r="F325" s="50"/>
      <c r="G325" s="50"/>
      <c r="H325" s="50"/>
      <c r="I325" s="50"/>
      <c r="J325" s="50"/>
      <c r="K325" s="50"/>
      <c r="L325" s="53"/>
      <c r="M325" s="53"/>
      <c r="N325" s="50"/>
      <c r="O325" s="50"/>
      <c r="P325" s="50"/>
      <c r="Q325" s="50"/>
      <c r="R325" s="53"/>
    </row>
    <row r="326">
      <c r="A326" s="54"/>
      <c r="B326" s="50"/>
      <c r="C326" s="51"/>
      <c r="D326" s="50"/>
      <c r="E326" s="52"/>
      <c r="F326" s="50"/>
      <c r="G326" s="50"/>
      <c r="H326" s="50"/>
      <c r="I326" s="50"/>
      <c r="J326" s="50"/>
      <c r="K326" s="50"/>
      <c r="L326" s="53"/>
      <c r="M326" s="53"/>
      <c r="N326" s="50"/>
      <c r="O326" s="50"/>
      <c r="P326" s="50"/>
      <c r="Q326" s="50"/>
      <c r="R326" s="53"/>
    </row>
    <row r="327">
      <c r="A327" s="54"/>
      <c r="B327" s="50"/>
      <c r="C327" s="51"/>
      <c r="D327" s="50"/>
      <c r="E327" s="52"/>
      <c r="F327" s="50"/>
      <c r="G327" s="50"/>
      <c r="H327" s="50"/>
      <c r="I327" s="50"/>
      <c r="J327" s="50"/>
      <c r="K327" s="50"/>
      <c r="L327" s="53"/>
      <c r="M327" s="53"/>
      <c r="N327" s="50"/>
      <c r="O327" s="50"/>
      <c r="P327" s="50"/>
      <c r="Q327" s="50"/>
      <c r="R327" s="53"/>
    </row>
    <row r="328">
      <c r="A328" s="54"/>
      <c r="B328" s="50"/>
      <c r="C328" s="51"/>
      <c r="D328" s="50"/>
      <c r="E328" s="52"/>
      <c r="F328" s="50"/>
      <c r="G328" s="50"/>
      <c r="H328" s="50"/>
      <c r="I328" s="50"/>
      <c r="J328" s="50"/>
      <c r="K328" s="50"/>
      <c r="L328" s="53"/>
      <c r="M328" s="53"/>
      <c r="N328" s="50"/>
      <c r="O328" s="50"/>
      <c r="P328" s="50"/>
      <c r="Q328" s="50"/>
      <c r="R328" s="53"/>
    </row>
    <row r="329">
      <c r="A329" s="54"/>
      <c r="B329" s="50"/>
      <c r="C329" s="51"/>
      <c r="D329" s="50"/>
      <c r="E329" s="52"/>
      <c r="F329" s="50"/>
      <c r="G329" s="50"/>
      <c r="H329" s="50"/>
      <c r="I329" s="50"/>
      <c r="J329" s="50"/>
      <c r="K329" s="50"/>
      <c r="L329" s="53"/>
      <c r="M329" s="53"/>
      <c r="N329" s="50"/>
      <c r="O329" s="50"/>
      <c r="P329" s="50"/>
      <c r="Q329" s="50"/>
      <c r="R329" s="53"/>
    </row>
    <row r="330">
      <c r="A330" s="54"/>
      <c r="B330" s="50"/>
      <c r="C330" s="51"/>
      <c r="D330" s="50"/>
      <c r="E330" s="52"/>
      <c r="F330" s="50"/>
      <c r="G330" s="50"/>
      <c r="H330" s="50"/>
      <c r="I330" s="50"/>
      <c r="J330" s="50"/>
      <c r="K330" s="50"/>
      <c r="L330" s="53"/>
      <c r="M330" s="53"/>
      <c r="N330" s="50"/>
      <c r="O330" s="50"/>
      <c r="P330" s="50"/>
      <c r="Q330" s="50"/>
      <c r="R330" s="53"/>
    </row>
    <row r="331">
      <c r="A331" s="54"/>
      <c r="B331" s="50"/>
      <c r="C331" s="51"/>
      <c r="D331" s="50"/>
      <c r="E331" s="52"/>
      <c r="F331" s="50"/>
      <c r="G331" s="50"/>
      <c r="H331" s="50"/>
      <c r="I331" s="50"/>
      <c r="J331" s="50"/>
      <c r="K331" s="50"/>
      <c r="L331" s="53"/>
      <c r="M331" s="53"/>
      <c r="N331" s="50"/>
      <c r="O331" s="50"/>
      <c r="P331" s="50"/>
      <c r="Q331" s="50"/>
      <c r="R331" s="53"/>
    </row>
    <row r="332">
      <c r="A332" s="54"/>
      <c r="B332" s="50"/>
      <c r="C332" s="51"/>
      <c r="D332" s="50"/>
      <c r="E332" s="52"/>
      <c r="F332" s="50"/>
      <c r="G332" s="50"/>
      <c r="H332" s="50"/>
      <c r="I332" s="50"/>
      <c r="J332" s="50"/>
      <c r="K332" s="50"/>
      <c r="L332" s="53"/>
      <c r="M332" s="53"/>
      <c r="N332" s="50"/>
      <c r="O332" s="50"/>
      <c r="P332" s="50"/>
      <c r="Q332" s="50"/>
      <c r="R332" s="53"/>
    </row>
    <row r="333">
      <c r="A333" s="54"/>
      <c r="B333" s="50"/>
      <c r="C333" s="51"/>
      <c r="D333" s="50"/>
      <c r="E333" s="52"/>
      <c r="F333" s="50"/>
      <c r="G333" s="50"/>
      <c r="H333" s="50"/>
      <c r="I333" s="50"/>
      <c r="J333" s="50"/>
      <c r="K333" s="50"/>
      <c r="L333" s="53"/>
      <c r="M333" s="53"/>
      <c r="N333" s="50"/>
      <c r="O333" s="50"/>
      <c r="P333" s="50"/>
      <c r="Q333" s="50"/>
      <c r="R333" s="53"/>
    </row>
    <row r="334">
      <c r="A334" s="54"/>
      <c r="B334" s="50"/>
      <c r="C334" s="51"/>
      <c r="D334" s="50"/>
      <c r="E334" s="52"/>
      <c r="F334" s="50"/>
      <c r="G334" s="50"/>
      <c r="H334" s="50"/>
      <c r="I334" s="50"/>
      <c r="J334" s="50"/>
      <c r="K334" s="50"/>
      <c r="L334" s="53"/>
      <c r="M334" s="53"/>
      <c r="N334" s="50"/>
      <c r="O334" s="50"/>
      <c r="P334" s="50"/>
      <c r="Q334" s="50"/>
      <c r="R334" s="53"/>
    </row>
    <row r="335">
      <c r="A335" s="54"/>
      <c r="B335" s="50"/>
      <c r="C335" s="51"/>
      <c r="D335" s="50"/>
      <c r="E335" s="52"/>
      <c r="F335" s="50"/>
      <c r="G335" s="50"/>
      <c r="H335" s="50"/>
      <c r="I335" s="50"/>
      <c r="J335" s="50"/>
      <c r="K335" s="50"/>
      <c r="L335" s="53"/>
      <c r="M335" s="53"/>
      <c r="N335" s="50"/>
      <c r="O335" s="50"/>
      <c r="P335" s="50"/>
      <c r="Q335" s="50"/>
      <c r="R335" s="53"/>
    </row>
    <row r="336">
      <c r="A336" s="54"/>
      <c r="B336" s="50"/>
      <c r="C336" s="51"/>
      <c r="D336" s="50"/>
      <c r="E336" s="52"/>
      <c r="F336" s="50"/>
      <c r="G336" s="50"/>
      <c r="H336" s="50"/>
      <c r="I336" s="50"/>
      <c r="J336" s="50"/>
      <c r="K336" s="50"/>
      <c r="L336" s="53"/>
      <c r="M336" s="53"/>
      <c r="N336" s="50"/>
      <c r="O336" s="50"/>
      <c r="P336" s="50"/>
      <c r="Q336" s="50"/>
      <c r="R336" s="53"/>
    </row>
    <row r="337">
      <c r="A337" s="54"/>
      <c r="B337" s="50"/>
      <c r="C337" s="51"/>
      <c r="D337" s="50"/>
      <c r="E337" s="52"/>
      <c r="F337" s="50"/>
      <c r="G337" s="50"/>
      <c r="H337" s="50"/>
      <c r="I337" s="50"/>
      <c r="J337" s="50"/>
      <c r="K337" s="50"/>
      <c r="L337" s="53"/>
      <c r="M337" s="53"/>
      <c r="N337" s="50"/>
      <c r="O337" s="50"/>
      <c r="P337" s="50"/>
      <c r="Q337" s="50"/>
      <c r="R337" s="53"/>
    </row>
    <row r="338">
      <c r="A338" s="54"/>
      <c r="B338" s="50"/>
      <c r="C338" s="51"/>
      <c r="D338" s="50"/>
      <c r="E338" s="52"/>
      <c r="F338" s="50"/>
      <c r="G338" s="50"/>
      <c r="H338" s="50"/>
      <c r="I338" s="50"/>
      <c r="J338" s="50"/>
      <c r="K338" s="50"/>
      <c r="L338" s="53"/>
      <c r="M338" s="53"/>
      <c r="N338" s="50"/>
      <c r="O338" s="50"/>
      <c r="P338" s="50"/>
      <c r="Q338" s="50"/>
      <c r="R338" s="53"/>
    </row>
    <row r="339">
      <c r="A339" s="54"/>
      <c r="B339" s="50"/>
      <c r="C339" s="51"/>
      <c r="D339" s="50"/>
      <c r="E339" s="52"/>
      <c r="F339" s="50"/>
      <c r="G339" s="50"/>
      <c r="H339" s="50"/>
      <c r="I339" s="50"/>
      <c r="J339" s="50"/>
      <c r="K339" s="50"/>
      <c r="L339" s="53"/>
      <c r="M339" s="53"/>
      <c r="N339" s="50"/>
      <c r="O339" s="50"/>
      <c r="P339" s="50"/>
      <c r="Q339" s="50"/>
      <c r="R339" s="53"/>
    </row>
    <row r="340">
      <c r="A340" s="54"/>
      <c r="B340" s="50"/>
      <c r="C340" s="51"/>
      <c r="D340" s="50"/>
      <c r="E340" s="52"/>
      <c r="F340" s="50"/>
      <c r="G340" s="50"/>
      <c r="H340" s="50"/>
      <c r="I340" s="50"/>
      <c r="J340" s="50"/>
      <c r="K340" s="50"/>
      <c r="L340" s="53"/>
      <c r="M340" s="53"/>
      <c r="N340" s="50"/>
      <c r="O340" s="50"/>
      <c r="P340" s="50"/>
      <c r="Q340" s="50"/>
      <c r="R340" s="53"/>
    </row>
    <row r="341">
      <c r="A341" s="54"/>
      <c r="B341" s="50"/>
      <c r="C341" s="51"/>
      <c r="D341" s="50"/>
      <c r="E341" s="52"/>
      <c r="F341" s="50"/>
      <c r="G341" s="50"/>
      <c r="H341" s="50"/>
      <c r="I341" s="50"/>
      <c r="J341" s="50"/>
      <c r="K341" s="50"/>
      <c r="L341" s="53"/>
      <c r="M341" s="53"/>
      <c r="N341" s="50"/>
      <c r="O341" s="50"/>
      <c r="P341" s="50"/>
      <c r="Q341" s="50"/>
      <c r="R341" s="53"/>
    </row>
    <row r="342">
      <c r="A342" s="54"/>
      <c r="B342" s="50"/>
      <c r="C342" s="51"/>
      <c r="D342" s="50"/>
      <c r="E342" s="52"/>
      <c r="F342" s="50"/>
      <c r="G342" s="50"/>
      <c r="H342" s="50"/>
      <c r="I342" s="50"/>
      <c r="J342" s="50"/>
      <c r="K342" s="50"/>
      <c r="L342" s="53"/>
      <c r="M342" s="53"/>
      <c r="N342" s="50"/>
      <c r="O342" s="50"/>
      <c r="P342" s="50"/>
      <c r="Q342" s="50"/>
      <c r="R342" s="53"/>
    </row>
    <row r="343">
      <c r="A343" s="54"/>
      <c r="B343" s="50"/>
      <c r="C343" s="51"/>
      <c r="D343" s="50"/>
      <c r="E343" s="52"/>
      <c r="F343" s="50"/>
      <c r="G343" s="50"/>
      <c r="H343" s="50"/>
      <c r="I343" s="50"/>
      <c r="J343" s="50"/>
      <c r="K343" s="50"/>
      <c r="L343" s="53"/>
      <c r="M343" s="53"/>
      <c r="N343" s="50"/>
      <c r="O343" s="50"/>
      <c r="P343" s="50"/>
      <c r="Q343" s="50"/>
      <c r="R343" s="53"/>
    </row>
    <row r="344">
      <c r="A344" s="54"/>
      <c r="B344" s="50"/>
      <c r="C344" s="51"/>
      <c r="D344" s="50"/>
      <c r="E344" s="52"/>
      <c r="F344" s="50"/>
      <c r="G344" s="50"/>
      <c r="H344" s="50"/>
      <c r="I344" s="50"/>
      <c r="J344" s="50"/>
      <c r="K344" s="50"/>
      <c r="L344" s="53"/>
      <c r="M344" s="53"/>
      <c r="N344" s="50"/>
      <c r="O344" s="50"/>
      <c r="P344" s="50"/>
      <c r="Q344" s="50"/>
      <c r="R344" s="53"/>
    </row>
    <row r="345">
      <c r="A345" s="54"/>
      <c r="B345" s="50"/>
      <c r="C345" s="51"/>
      <c r="D345" s="50"/>
      <c r="E345" s="52"/>
      <c r="F345" s="50"/>
      <c r="G345" s="50"/>
      <c r="H345" s="50"/>
      <c r="I345" s="50"/>
      <c r="J345" s="50"/>
      <c r="K345" s="50"/>
      <c r="L345" s="53"/>
      <c r="M345" s="53"/>
      <c r="N345" s="50"/>
      <c r="O345" s="50"/>
      <c r="P345" s="50"/>
      <c r="Q345" s="50"/>
      <c r="R345" s="53"/>
    </row>
    <row r="346">
      <c r="A346" s="54"/>
      <c r="B346" s="50"/>
      <c r="C346" s="51"/>
      <c r="D346" s="50"/>
      <c r="E346" s="52"/>
      <c r="F346" s="50"/>
      <c r="G346" s="50"/>
      <c r="H346" s="50"/>
      <c r="I346" s="50"/>
      <c r="J346" s="50"/>
      <c r="K346" s="50"/>
      <c r="L346" s="53"/>
      <c r="M346" s="53"/>
      <c r="N346" s="50"/>
      <c r="O346" s="50"/>
      <c r="P346" s="50"/>
      <c r="Q346" s="50"/>
      <c r="R346" s="53"/>
    </row>
    <row r="347">
      <c r="A347" s="54"/>
      <c r="B347" s="50"/>
      <c r="C347" s="51"/>
      <c r="D347" s="50"/>
      <c r="E347" s="52"/>
      <c r="F347" s="50"/>
      <c r="G347" s="50"/>
      <c r="H347" s="50"/>
      <c r="I347" s="50"/>
      <c r="J347" s="50"/>
      <c r="K347" s="50"/>
      <c r="L347" s="53"/>
      <c r="M347" s="53"/>
      <c r="N347" s="50"/>
      <c r="O347" s="50"/>
      <c r="P347" s="50"/>
      <c r="Q347" s="50"/>
      <c r="R347" s="53"/>
    </row>
    <row r="348">
      <c r="A348" s="54"/>
      <c r="B348" s="50"/>
      <c r="C348" s="51"/>
      <c r="D348" s="50"/>
      <c r="E348" s="52"/>
      <c r="F348" s="50"/>
      <c r="G348" s="50"/>
      <c r="H348" s="50"/>
      <c r="I348" s="50"/>
      <c r="J348" s="50"/>
      <c r="K348" s="50"/>
      <c r="L348" s="53"/>
      <c r="M348" s="53"/>
      <c r="N348" s="50"/>
      <c r="O348" s="50"/>
      <c r="P348" s="50"/>
      <c r="Q348" s="50"/>
      <c r="R348" s="53"/>
    </row>
    <row r="349">
      <c r="A349" s="54"/>
      <c r="B349" s="50"/>
      <c r="C349" s="51"/>
      <c r="D349" s="50"/>
      <c r="E349" s="52"/>
      <c r="F349" s="50"/>
      <c r="G349" s="50"/>
      <c r="H349" s="50"/>
      <c r="I349" s="50"/>
      <c r="J349" s="50"/>
      <c r="K349" s="50"/>
      <c r="L349" s="53"/>
      <c r="M349" s="53"/>
      <c r="N349" s="50"/>
      <c r="O349" s="50"/>
      <c r="P349" s="50"/>
      <c r="Q349" s="50"/>
      <c r="R349" s="53"/>
    </row>
    <row r="350">
      <c r="A350" s="54"/>
      <c r="B350" s="50"/>
      <c r="C350" s="51"/>
      <c r="D350" s="50"/>
      <c r="E350" s="52"/>
      <c r="F350" s="50"/>
      <c r="G350" s="50"/>
      <c r="H350" s="50"/>
      <c r="I350" s="50"/>
      <c r="J350" s="50"/>
      <c r="K350" s="50"/>
      <c r="L350" s="53"/>
      <c r="M350" s="53"/>
      <c r="N350" s="50"/>
      <c r="O350" s="50"/>
      <c r="P350" s="50"/>
      <c r="Q350" s="50"/>
      <c r="R350" s="53"/>
    </row>
    <row r="351">
      <c r="A351" s="54"/>
      <c r="B351" s="50"/>
      <c r="C351" s="51"/>
      <c r="D351" s="50"/>
      <c r="E351" s="52"/>
      <c r="F351" s="50"/>
      <c r="G351" s="50"/>
      <c r="H351" s="50"/>
      <c r="I351" s="50"/>
      <c r="J351" s="50"/>
      <c r="K351" s="50"/>
      <c r="L351" s="53"/>
      <c r="M351" s="53"/>
      <c r="N351" s="50"/>
      <c r="O351" s="50"/>
      <c r="P351" s="50"/>
      <c r="Q351" s="50"/>
      <c r="R351" s="53"/>
    </row>
    <row r="352">
      <c r="A352" s="54"/>
      <c r="B352" s="50"/>
      <c r="C352" s="51"/>
      <c r="D352" s="50"/>
      <c r="E352" s="52"/>
      <c r="F352" s="50"/>
      <c r="G352" s="50"/>
      <c r="H352" s="50"/>
      <c r="I352" s="50"/>
      <c r="J352" s="50"/>
      <c r="K352" s="50"/>
      <c r="L352" s="53"/>
      <c r="M352" s="53"/>
      <c r="N352" s="50"/>
      <c r="O352" s="50"/>
      <c r="P352" s="50"/>
      <c r="Q352" s="50"/>
      <c r="R352" s="53"/>
    </row>
    <row r="353">
      <c r="A353" s="54"/>
      <c r="B353" s="50"/>
      <c r="C353" s="51"/>
      <c r="D353" s="50"/>
      <c r="E353" s="52"/>
      <c r="F353" s="50"/>
      <c r="G353" s="50"/>
      <c r="H353" s="50"/>
      <c r="I353" s="50"/>
      <c r="J353" s="50"/>
      <c r="K353" s="50"/>
      <c r="L353" s="53"/>
      <c r="M353" s="53"/>
      <c r="N353" s="50"/>
      <c r="O353" s="50"/>
      <c r="P353" s="50"/>
      <c r="Q353" s="50"/>
      <c r="R353" s="53"/>
    </row>
    <row r="354">
      <c r="A354" s="54"/>
      <c r="B354" s="50"/>
      <c r="C354" s="51"/>
      <c r="D354" s="50"/>
      <c r="E354" s="52"/>
      <c r="F354" s="50"/>
      <c r="G354" s="50"/>
      <c r="H354" s="50"/>
      <c r="I354" s="50"/>
      <c r="J354" s="50"/>
      <c r="K354" s="50"/>
      <c r="L354" s="53"/>
      <c r="M354" s="53"/>
      <c r="N354" s="50"/>
      <c r="O354" s="50"/>
      <c r="P354" s="50"/>
      <c r="Q354" s="50"/>
      <c r="R354" s="53"/>
    </row>
    <row r="355">
      <c r="A355" s="54"/>
      <c r="B355" s="50"/>
      <c r="C355" s="51"/>
      <c r="D355" s="50"/>
      <c r="E355" s="52"/>
      <c r="F355" s="50"/>
      <c r="G355" s="50"/>
      <c r="H355" s="50"/>
      <c r="I355" s="50"/>
      <c r="J355" s="50"/>
      <c r="K355" s="50"/>
      <c r="L355" s="53"/>
      <c r="M355" s="53"/>
      <c r="N355" s="50"/>
      <c r="O355" s="50"/>
      <c r="P355" s="50"/>
      <c r="Q355" s="50"/>
      <c r="R355" s="53"/>
    </row>
    <row r="356">
      <c r="A356" s="54"/>
      <c r="B356" s="50"/>
      <c r="C356" s="51"/>
      <c r="D356" s="50"/>
      <c r="E356" s="52"/>
      <c r="F356" s="50"/>
      <c r="G356" s="50"/>
      <c r="H356" s="50"/>
      <c r="I356" s="50"/>
      <c r="J356" s="50"/>
      <c r="K356" s="50"/>
      <c r="L356" s="53"/>
      <c r="M356" s="53"/>
      <c r="N356" s="50"/>
      <c r="O356" s="50"/>
      <c r="P356" s="50"/>
      <c r="Q356" s="50"/>
      <c r="R356" s="53"/>
    </row>
    <row r="357">
      <c r="A357" s="54"/>
      <c r="B357" s="50"/>
      <c r="C357" s="51"/>
      <c r="D357" s="50"/>
      <c r="E357" s="52"/>
      <c r="F357" s="50"/>
      <c r="G357" s="50"/>
      <c r="H357" s="50"/>
      <c r="I357" s="50"/>
      <c r="J357" s="50"/>
      <c r="K357" s="50"/>
      <c r="L357" s="53"/>
      <c r="M357" s="53"/>
      <c r="N357" s="50"/>
      <c r="O357" s="50"/>
      <c r="P357" s="50"/>
      <c r="Q357" s="50"/>
      <c r="R357" s="53"/>
    </row>
    <row r="358">
      <c r="A358" s="54"/>
      <c r="B358" s="50"/>
      <c r="C358" s="51"/>
      <c r="D358" s="50"/>
      <c r="E358" s="52"/>
      <c r="F358" s="50"/>
      <c r="G358" s="50"/>
      <c r="H358" s="50"/>
      <c r="I358" s="50"/>
      <c r="J358" s="50"/>
      <c r="K358" s="50"/>
      <c r="L358" s="53"/>
      <c r="M358" s="53"/>
      <c r="N358" s="50"/>
      <c r="O358" s="50"/>
      <c r="P358" s="50"/>
      <c r="Q358" s="50"/>
      <c r="R358" s="53"/>
    </row>
    <row r="359">
      <c r="A359" s="54"/>
      <c r="B359" s="50"/>
      <c r="C359" s="51"/>
      <c r="D359" s="50"/>
      <c r="E359" s="52"/>
      <c r="F359" s="50"/>
      <c r="G359" s="50"/>
      <c r="H359" s="50"/>
      <c r="I359" s="50"/>
      <c r="J359" s="50"/>
      <c r="K359" s="50"/>
      <c r="L359" s="53"/>
      <c r="M359" s="53"/>
      <c r="N359" s="50"/>
      <c r="O359" s="50"/>
      <c r="P359" s="50"/>
      <c r="Q359" s="50"/>
      <c r="R359" s="53"/>
    </row>
    <row r="360">
      <c r="A360" s="54"/>
      <c r="B360" s="50"/>
      <c r="C360" s="51"/>
      <c r="D360" s="50"/>
      <c r="E360" s="52"/>
      <c r="F360" s="50"/>
      <c r="G360" s="50"/>
      <c r="H360" s="50"/>
      <c r="I360" s="50"/>
      <c r="J360" s="50"/>
      <c r="K360" s="50"/>
      <c r="L360" s="53"/>
      <c r="M360" s="53"/>
      <c r="N360" s="50"/>
      <c r="O360" s="50"/>
      <c r="P360" s="50"/>
      <c r="Q360" s="50"/>
      <c r="R360" s="53"/>
    </row>
    <row r="361">
      <c r="A361" s="54"/>
      <c r="B361" s="50"/>
      <c r="C361" s="51"/>
      <c r="D361" s="50"/>
      <c r="E361" s="52"/>
      <c r="F361" s="50"/>
      <c r="G361" s="50"/>
      <c r="H361" s="50"/>
      <c r="I361" s="50"/>
      <c r="J361" s="50"/>
      <c r="K361" s="50"/>
      <c r="L361" s="53"/>
      <c r="M361" s="53"/>
      <c r="N361" s="50"/>
      <c r="O361" s="50"/>
      <c r="P361" s="50"/>
      <c r="Q361" s="50"/>
      <c r="R361" s="53"/>
    </row>
    <row r="362">
      <c r="A362" s="54"/>
      <c r="B362" s="50"/>
      <c r="C362" s="51"/>
      <c r="D362" s="50"/>
      <c r="E362" s="52"/>
      <c r="F362" s="50"/>
      <c r="G362" s="50"/>
      <c r="H362" s="50"/>
      <c r="I362" s="50"/>
      <c r="J362" s="50"/>
      <c r="K362" s="50"/>
      <c r="L362" s="53"/>
      <c r="M362" s="53"/>
      <c r="N362" s="50"/>
      <c r="O362" s="50"/>
      <c r="P362" s="50"/>
      <c r="Q362" s="50"/>
      <c r="R362" s="53"/>
    </row>
    <row r="363">
      <c r="A363" s="54"/>
      <c r="B363" s="50"/>
      <c r="C363" s="51"/>
      <c r="D363" s="50"/>
      <c r="E363" s="52"/>
      <c r="F363" s="50"/>
      <c r="G363" s="50"/>
      <c r="H363" s="50"/>
      <c r="I363" s="50"/>
      <c r="J363" s="50"/>
      <c r="K363" s="50"/>
      <c r="L363" s="53"/>
      <c r="M363" s="53"/>
      <c r="N363" s="50"/>
      <c r="O363" s="50"/>
      <c r="P363" s="50"/>
      <c r="Q363" s="50"/>
      <c r="R363" s="53"/>
    </row>
    <row r="364">
      <c r="A364" s="54"/>
      <c r="B364" s="50"/>
      <c r="C364" s="51"/>
      <c r="D364" s="50"/>
      <c r="E364" s="52"/>
      <c r="F364" s="50"/>
      <c r="G364" s="50"/>
      <c r="H364" s="50"/>
      <c r="I364" s="50"/>
      <c r="J364" s="50"/>
      <c r="K364" s="50"/>
      <c r="L364" s="53"/>
      <c r="M364" s="53"/>
      <c r="N364" s="50"/>
      <c r="O364" s="50"/>
      <c r="P364" s="50"/>
      <c r="Q364" s="50"/>
      <c r="R364" s="53"/>
    </row>
    <row r="365">
      <c r="A365" s="54"/>
      <c r="B365" s="50"/>
      <c r="C365" s="51"/>
      <c r="D365" s="50"/>
      <c r="E365" s="52"/>
      <c r="F365" s="50"/>
      <c r="G365" s="50"/>
      <c r="H365" s="50"/>
      <c r="I365" s="50"/>
      <c r="J365" s="50"/>
      <c r="K365" s="50"/>
      <c r="L365" s="53"/>
      <c r="M365" s="53"/>
      <c r="N365" s="50"/>
      <c r="O365" s="50"/>
      <c r="P365" s="50"/>
      <c r="Q365" s="50"/>
      <c r="R365" s="53"/>
    </row>
    <row r="366">
      <c r="A366" s="54"/>
      <c r="B366" s="50"/>
      <c r="C366" s="51"/>
      <c r="D366" s="50"/>
      <c r="E366" s="52"/>
      <c r="F366" s="50"/>
      <c r="G366" s="50"/>
      <c r="H366" s="50"/>
      <c r="I366" s="50"/>
      <c r="J366" s="50"/>
      <c r="K366" s="50"/>
      <c r="L366" s="53"/>
      <c r="M366" s="53"/>
      <c r="N366" s="50"/>
      <c r="O366" s="50"/>
      <c r="P366" s="50"/>
      <c r="Q366" s="50"/>
      <c r="R366" s="53"/>
    </row>
    <row r="367">
      <c r="A367" s="54"/>
      <c r="B367" s="50"/>
      <c r="C367" s="51"/>
      <c r="D367" s="50"/>
      <c r="E367" s="52"/>
      <c r="F367" s="50"/>
      <c r="G367" s="50"/>
      <c r="H367" s="50"/>
      <c r="I367" s="50"/>
      <c r="J367" s="50"/>
      <c r="K367" s="50"/>
      <c r="L367" s="53"/>
      <c r="M367" s="53"/>
      <c r="N367" s="50"/>
      <c r="O367" s="50"/>
      <c r="P367" s="50"/>
      <c r="Q367" s="50"/>
      <c r="R367" s="53"/>
    </row>
    <row r="368">
      <c r="A368" s="54"/>
      <c r="B368" s="50"/>
      <c r="C368" s="51"/>
      <c r="D368" s="50"/>
      <c r="E368" s="52"/>
      <c r="F368" s="50"/>
      <c r="G368" s="50"/>
      <c r="H368" s="50"/>
      <c r="I368" s="50"/>
      <c r="J368" s="50"/>
      <c r="K368" s="50"/>
      <c r="L368" s="53"/>
      <c r="M368" s="53"/>
      <c r="N368" s="50"/>
      <c r="O368" s="50"/>
      <c r="P368" s="50"/>
      <c r="Q368" s="50"/>
      <c r="R368" s="53"/>
    </row>
    <row r="369">
      <c r="A369" s="54"/>
      <c r="B369" s="50"/>
      <c r="C369" s="51"/>
      <c r="D369" s="50"/>
      <c r="E369" s="52"/>
      <c r="F369" s="50"/>
      <c r="G369" s="50"/>
      <c r="H369" s="50"/>
      <c r="I369" s="50"/>
      <c r="J369" s="50"/>
      <c r="K369" s="50"/>
      <c r="L369" s="53"/>
      <c r="M369" s="53"/>
      <c r="N369" s="50"/>
      <c r="O369" s="50"/>
      <c r="P369" s="50"/>
      <c r="Q369" s="50"/>
      <c r="R369" s="53"/>
    </row>
    <row r="370">
      <c r="A370" s="54"/>
      <c r="B370" s="50"/>
      <c r="C370" s="51"/>
      <c r="D370" s="50"/>
      <c r="E370" s="52"/>
      <c r="F370" s="50"/>
      <c r="G370" s="50"/>
      <c r="H370" s="50"/>
      <c r="I370" s="50"/>
      <c r="J370" s="50"/>
      <c r="K370" s="50"/>
      <c r="L370" s="53"/>
      <c r="M370" s="53"/>
      <c r="N370" s="50"/>
      <c r="O370" s="50"/>
      <c r="P370" s="50"/>
      <c r="Q370" s="50"/>
      <c r="R370" s="53"/>
    </row>
    <row r="371">
      <c r="A371" s="54"/>
      <c r="B371" s="50"/>
      <c r="C371" s="51"/>
      <c r="D371" s="50"/>
      <c r="E371" s="52"/>
      <c r="F371" s="50"/>
      <c r="G371" s="50"/>
      <c r="H371" s="50"/>
      <c r="I371" s="50"/>
      <c r="J371" s="50"/>
      <c r="K371" s="50"/>
      <c r="L371" s="53"/>
      <c r="M371" s="53"/>
      <c r="N371" s="50"/>
      <c r="O371" s="50"/>
      <c r="P371" s="50"/>
      <c r="Q371" s="50"/>
      <c r="R371" s="53"/>
    </row>
    <row r="372">
      <c r="A372" s="54"/>
      <c r="B372" s="50"/>
      <c r="C372" s="51"/>
      <c r="D372" s="50"/>
      <c r="E372" s="52"/>
      <c r="F372" s="50"/>
      <c r="G372" s="50"/>
      <c r="H372" s="50"/>
      <c r="I372" s="50"/>
      <c r="J372" s="50"/>
      <c r="K372" s="50"/>
      <c r="L372" s="53"/>
      <c r="M372" s="53"/>
      <c r="N372" s="50"/>
      <c r="O372" s="50"/>
      <c r="P372" s="50"/>
      <c r="Q372" s="50"/>
      <c r="R372" s="53"/>
    </row>
    <row r="373">
      <c r="A373" s="54"/>
      <c r="B373" s="50"/>
      <c r="C373" s="51"/>
      <c r="D373" s="50"/>
      <c r="E373" s="52"/>
      <c r="F373" s="50"/>
      <c r="G373" s="50"/>
      <c r="H373" s="50"/>
      <c r="I373" s="50"/>
      <c r="J373" s="50"/>
      <c r="K373" s="50"/>
      <c r="L373" s="53"/>
      <c r="M373" s="53"/>
      <c r="N373" s="50"/>
      <c r="O373" s="50"/>
      <c r="P373" s="50"/>
      <c r="Q373" s="50"/>
      <c r="R373" s="53"/>
    </row>
    <row r="374">
      <c r="A374" s="54"/>
      <c r="B374" s="50"/>
      <c r="C374" s="51"/>
      <c r="D374" s="50"/>
      <c r="E374" s="52"/>
      <c r="F374" s="50"/>
      <c r="G374" s="50"/>
      <c r="H374" s="50"/>
      <c r="I374" s="50"/>
      <c r="J374" s="50"/>
      <c r="K374" s="50"/>
      <c r="L374" s="53"/>
      <c r="M374" s="53"/>
      <c r="N374" s="50"/>
      <c r="O374" s="50"/>
      <c r="P374" s="50"/>
      <c r="Q374" s="50"/>
      <c r="R374" s="53"/>
    </row>
    <row r="375">
      <c r="A375" s="54"/>
      <c r="B375" s="50"/>
      <c r="C375" s="51"/>
      <c r="D375" s="50"/>
      <c r="E375" s="52"/>
      <c r="F375" s="50"/>
      <c r="G375" s="50"/>
      <c r="H375" s="50"/>
      <c r="I375" s="50"/>
      <c r="J375" s="50"/>
      <c r="K375" s="50"/>
      <c r="L375" s="53"/>
      <c r="M375" s="53"/>
      <c r="N375" s="50"/>
      <c r="O375" s="50"/>
      <c r="P375" s="50"/>
      <c r="Q375" s="50"/>
      <c r="R375" s="53"/>
    </row>
    <row r="376">
      <c r="A376" s="54"/>
      <c r="B376" s="50"/>
      <c r="C376" s="51"/>
      <c r="D376" s="50"/>
      <c r="E376" s="52"/>
      <c r="F376" s="50"/>
      <c r="G376" s="50"/>
      <c r="H376" s="50"/>
      <c r="I376" s="50"/>
      <c r="J376" s="50"/>
      <c r="K376" s="50"/>
      <c r="L376" s="53"/>
      <c r="M376" s="53"/>
      <c r="N376" s="50"/>
      <c r="O376" s="50"/>
      <c r="P376" s="50"/>
      <c r="Q376" s="50"/>
      <c r="R376" s="53"/>
    </row>
    <row r="377">
      <c r="A377" s="54"/>
      <c r="B377" s="50"/>
      <c r="C377" s="51"/>
      <c r="D377" s="50"/>
      <c r="E377" s="52"/>
      <c r="F377" s="50"/>
      <c r="G377" s="50"/>
      <c r="H377" s="50"/>
      <c r="I377" s="50"/>
      <c r="J377" s="50"/>
      <c r="K377" s="50"/>
      <c r="L377" s="53"/>
      <c r="M377" s="53"/>
      <c r="N377" s="50"/>
      <c r="O377" s="50"/>
      <c r="P377" s="50"/>
      <c r="Q377" s="50"/>
      <c r="R377" s="53"/>
    </row>
    <row r="378">
      <c r="A378" s="54"/>
      <c r="B378" s="50"/>
      <c r="C378" s="51"/>
      <c r="D378" s="50"/>
      <c r="E378" s="52"/>
      <c r="F378" s="50"/>
      <c r="G378" s="50"/>
      <c r="H378" s="50"/>
      <c r="I378" s="50"/>
      <c r="J378" s="50"/>
      <c r="K378" s="50"/>
      <c r="L378" s="53"/>
      <c r="M378" s="53"/>
      <c r="N378" s="50"/>
      <c r="O378" s="50"/>
      <c r="P378" s="50"/>
      <c r="Q378" s="50"/>
      <c r="R378" s="53"/>
    </row>
    <row r="379">
      <c r="A379" s="54"/>
      <c r="B379" s="50"/>
      <c r="C379" s="51"/>
      <c r="D379" s="50"/>
      <c r="E379" s="52"/>
      <c r="F379" s="50"/>
      <c r="G379" s="50"/>
      <c r="H379" s="50"/>
      <c r="I379" s="50"/>
      <c r="J379" s="50"/>
      <c r="K379" s="50"/>
      <c r="L379" s="53"/>
      <c r="M379" s="53"/>
      <c r="N379" s="50"/>
      <c r="O379" s="50"/>
      <c r="P379" s="50"/>
      <c r="Q379" s="50"/>
      <c r="R379" s="53"/>
    </row>
    <row r="380">
      <c r="A380" s="54"/>
      <c r="B380" s="50"/>
      <c r="C380" s="51"/>
      <c r="D380" s="50"/>
      <c r="E380" s="52"/>
      <c r="F380" s="50"/>
      <c r="G380" s="50"/>
      <c r="H380" s="50"/>
      <c r="I380" s="50"/>
      <c r="J380" s="50"/>
      <c r="K380" s="50"/>
      <c r="L380" s="53"/>
      <c r="M380" s="53"/>
      <c r="N380" s="50"/>
      <c r="O380" s="50"/>
      <c r="P380" s="50"/>
      <c r="Q380" s="50"/>
      <c r="R380" s="53"/>
    </row>
    <row r="381">
      <c r="A381" s="54"/>
      <c r="B381" s="50"/>
      <c r="C381" s="51"/>
      <c r="D381" s="50"/>
      <c r="E381" s="52"/>
      <c r="F381" s="50"/>
      <c r="G381" s="50"/>
      <c r="H381" s="50"/>
      <c r="I381" s="50"/>
      <c r="J381" s="50"/>
      <c r="K381" s="50"/>
      <c r="L381" s="53"/>
      <c r="M381" s="53"/>
      <c r="N381" s="50"/>
      <c r="O381" s="50"/>
      <c r="P381" s="50"/>
      <c r="Q381" s="50"/>
      <c r="R381" s="53"/>
    </row>
    <row r="382">
      <c r="A382" s="54"/>
      <c r="B382" s="50"/>
      <c r="C382" s="51"/>
      <c r="D382" s="50"/>
      <c r="E382" s="52"/>
      <c r="F382" s="50"/>
      <c r="G382" s="50"/>
      <c r="H382" s="50"/>
      <c r="I382" s="50"/>
      <c r="J382" s="50"/>
      <c r="K382" s="50"/>
      <c r="L382" s="53"/>
      <c r="M382" s="53"/>
      <c r="N382" s="50"/>
      <c r="O382" s="50"/>
      <c r="P382" s="50"/>
      <c r="Q382" s="50"/>
      <c r="R382" s="53"/>
    </row>
    <row r="383">
      <c r="A383" s="54"/>
      <c r="B383" s="50"/>
      <c r="C383" s="51"/>
      <c r="D383" s="50"/>
      <c r="E383" s="52"/>
      <c r="F383" s="50"/>
      <c r="G383" s="50"/>
      <c r="H383" s="50"/>
      <c r="I383" s="50"/>
      <c r="J383" s="50"/>
      <c r="K383" s="50"/>
      <c r="L383" s="53"/>
      <c r="M383" s="53"/>
      <c r="N383" s="50"/>
      <c r="O383" s="50"/>
      <c r="P383" s="50"/>
      <c r="Q383" s="50"/>
      <c r="R383" s="53"/>
    </row>
    <row r="384">
      <c r="A384" s="54"/>
      <c r="B384" s="50"/>
      <c r="C384" s="51"/>
      <c r="D384" s="50"/>
      <c r="E384" s="52"/>
      <c r="F384" s="50"/>
      <c r="G384" s="50"/>
      <c r="H384" s="50"/>
      <c r="I384" s="50"/>
      <c r="J384" s="50"/>
      <c r="K384" s="50"/>
      <c r="L384" s="53"/>
      <c r="M384" s="53"/>
      <c r="N384" s="50"/>
      <c r="O384" s="50"/>
      <c r="P384" s="50"/>
      <c r="Q384" s="50"/>
      <c r="R384" s="53"/>
    </row>
    <row r="385">
      <c r="A385" s="54"/>
      <c r="B385" s="50"/>
      <c r="C385" s="51"/>
      <c r="D385" s="50"/>
      <c r="E385" s="52"/>
      <c r="F385" s="50"/>
      <c r="G385" s="50"/>
      <c r="H385" s="50"/>
      <c r="I385" s="50"/>
      <c r="J385" s="50"/>
      <c r="K385" s="50"/>
      <c r="L385" s="53"/>
      <c r="M385" s="53"/>
      <c r="N385" s="50"/>
      <c r="O385" s="50"/>
      <c r="P385" s="50"/>
      <c r="Q385" s="50"/>
      <c r="R385" s="53"/>
    </row>
    <row r="386">
      <c r="A386" s="54"/>
      <c r="B386" s="50"/>
      <c r="C386" s="51"/>
      <c r="D386" s="50"/>
      <c r="E386" s="52"/>
      <c r="F386" s="50"/>
      <c r="G386" s="50"/>
      <c r="H386" s="50"/>
      <c r="I386" s="50"/>
      <c r="J386" s="50"/>
      <c r="K386" s="50"/>
      <c r="L386" s="53"/>
      <c r="M386" s="53"/>
      <c r="N386" s="50"/>
      <c r="O386" s="50"/>
      <c r="P386" s="50"/>
      <c r="Q386" s="50"/>
      <c r="R386" s="53"/>
    </row>
    <row r="387">
      <c r="A387" s="54"/>
      <c r="B387" s="50"/>
      <c r="C387" s="51"/>
      <c r="D387" s="50"/>
      <c r="E387" s="52"/>
      <c r="F387" s="50"/>
      <c r="G387" s="50"/>
      <c r="H387" s="50"/>
      <c r="I387" s="50"/>
      <c r="J387" s="50"/>
      <c r="K387" s="50"/>
      <c r="L387" s="53"/>
      <c r="M387" s="53"/>
      <c r="N387" s="50"/>
      <c r="O387" s="50"/>
      <c r="P387" s="50"/>
      <c r="Q387" s="50"/>
      <c r="R387" s="53"/>
    </row>
    <row r="388">
      <c r="A388" s="54"/>
      <c r="B388" s="50"/>
      <c r="C388" s="51"/>
      <c r="D388" s="50"/>
      <c r="E388" s="52"/>
      <c r="F388" s="50"/>
      <c r="G388" s="50"/>
      <c r="H388" s="50"/>
      <c r="I388" s="50"/>
      <c r="J388" s="50"/>
      <c r="K388" s="50"/>
      <c r="L388" s="53"/>
      <c r="M388" s="53"/>
      <c r="N388" s="50"/>
      <c r="O388" s="50"/>
      <c r="P388" s="50"/>
      <c r="Q388" s="50"/>
      <c r="R388" s="53"/>
    </row>
    <row r="389">
      <c r="A389" s="54"/>
      <c r="B389" s="50"/>
      <c r="C389" s="51"/>
      <c r="D389" s="50"/>
      <c r="E389" s="52"/>
      <c r="F389" s="50"/>
      <c r="G389" s="50"/>
      <c r="H389" s="50"/>
      <c r="I389" s="50"/>
      <c r="J389" s="50"/>
      <c r="K389" s="50"/>
      <c r="L389" s="53"/>
      <c r="M389" s="53"/>
      <c r="N389" s="50"/>
      <c r="O389" s="50"/>
      <c r="P389" s="50"/>
      <c r="Q389" s="50"/>
      <c r="R389" s="53"/>
    </row>
    <row r="390">
      <c r="A390" s="54"/>
      <c r="B390" s="50"/>
      <c r="C390" s="51"/>
      <c r="D390" s="50"/>
      <c r="E390" s="52"/>
      <c r="F390" s="50"/>
      <c r="G390" s="50"/>
      <c r="H390" s="50"/>
      <c r="I390" s="50"/>
      <c r="J390" s="50"/>
      <c r="K390" s="50"/>
      <c r="L390" s="53"/>
      <c r="M390" s="53"/>
      <c r="N390" s="50"/>
      <c r="O390" s="50"/>
      <c r="P390" s="50"/>
      <c r="Q390" s="50"/>
      <c r="R390" s="53"/>
    </row>
    <row r="391">
      <c r="A391" s="54"/>
      <c r="B391" s="50"/>
      <c r="C391" s="51"/>
      <c r="D391" s="50"/>
      <c r="E391" s="52"/>
      <c r="F391" s="50"/>
      <c r="G391" s="50"/>
      <c r="H391" s="50"/>
      <c r="I391" s="50"/>
      <c r="J391" s="50"/>
      <c r="K391" s="50"/>
      <c r="L391" s="53"/>
      <c r="M391" s="53"/>
      <c r="N391" s="50"/>
      <c r="O391" s="50"/>
      <c r="P391" s="50"/>
      <c r="Q391" s="50"/>
      <c r="R391" s="53"/>
    </row>
    <row r="392">
      <c r="A392" s="54"/>
      <c r="B392" s="50"/>
      <c r="C392" s="51"/>
      <c r="D392" s="50"/>
      <c r="E392" s="52"/>
      <c r="F392" s="50"/>
      <c r="G392" s="50"/>
      <c r="H392" s="50"/>
      <c r="I392" s="50"/>
      <c r="J392" s="50"/>
      <c r="K392" s="50"/>
      <c r="L392" s="53"/>
      <c r="M392" s="53"/>
      <c r="N392" s="50"/>
      <c r="O392" s="50"/>
      <c r="P392" s="50"/>
      <c r="Q392" s="50"/>
      <c r="R392" s="53"/>
    </row>
    <row r="393">
      <c r="A393" s="54"/>
      <c r="B393" s="50"/>
      <c r="C393" s="51"/>
      <c r="D393" s="50"/>
      <c r="E393" s="52"/>
      <c r="F393" s="50"/>
      <c r="G393" s="50"/>
      <c r="H393" s="50"/>
      <c r="I393" s="50"/>
      <c r="J393" s="50"/>
      <c r="K393" s="50"/>
      <c r="L393" s="53"/>
      <c r="M393" s="53"/>
      <c r="N393" s="50"/>
      <c r="O393" s="50"/>
      <c r="P393" s="50"/>
      <c r="Q393" s="50"/>
      <c r="R393" s="53"/>
    </row>
    <row r="394">
      <c r="A394" s="54"/>
      <c r="B394" s="50"/>
      <c r="C394" s="51"/>
      <c r="D394" s="50"/>
      <c r="E394" s="52"/>
      <c r="F394" s="50"/>
      <c r="G394" s="50"/>
      <c r="H394" s="50"/>
      <c r="I394" s="50"/>
      <c r="J394" s="50"/>
      <c r="K394" s="50"/>
      <c r="L394" s="53"/>
      <c r="M394" s="53"/>
      <c r="N394" s="50"/>
      <c r="O394" s="50"/>
      <c r="P394" s="50"/>
      <c r="Q394" s="50"/>
      <c r="R394" s="53"/>
    </row>
    <row r="395">
      <c r="A395" s="54"/>
      <c r="B395" s="50"/>
      <c r="C395" s="51"/>
      <c r="D395" s="50"/>
      <c r="E395" s="52"/>
      <c r="F395" s="50"/>
      <c r="G395" s="50"/>
      <c r="H395" s="50"/>
      <c r="I395" s="50"/>
      <c r="J395" s="50"/>
      <c r="K395" s="50"/>
      <c r="L395" s="53"/>
      <c r="M395" s="53"/>
      <c r="N395" s="50"/>
      <c r="O395" s="50"/>
      <c r="P395" s="50"/>
      <c r="Q395" s="50"/>
      <c r="R395" s="53"/>
    </row>
    <row r="396">
      <c r="A396" s="54"/>
      <c r="B396" s="50"/>
      <c r="C396" s="51"/>
      <c r="D396" s="50"/>
      <c r="E396" s="52"/>
      <c r="F396" s="50"/>
      <c r="G396" s="50"/>
      <c r="H396" s="50"/>
      <c r="I396" s="50"/>
      <c r="J396" s="50"/>
      <c r="K396" s="50"/>
      <c r="L396" s="53"/>
      <c r="M396" s="53"/>
      <c r="N396" s="50"/>
      <c r="O396" s="50"/>
      <c r="P396" s="50"/>
      <c r="Q396" s="50"/>
      <c r="R396" s="53"/>
    </row>
    <row r="397">
      <c r="A397" s="54"/>
      <c r="B397" s="50"/>
      <c r="C397" s="51"/>
      <c r="D397" s="50"/>
      <c r="E397" s="52"/>
      <c r="F397" s="50"/>
      <c r="G397" s="50"/>
      <c r="H397" s="50"/>
      <c r="I397" s="50"/>
      <c r="J397" s="50"/>
      <c r="K397" s="50"/>
      <c r="L397" s="53"/>
      <c r="M397" s="53"/>
      <c r="N397" s="50"/>
      <c r="O397" s="50"/>
      <c r="P397" s="50"/>
      <c r="Q397" s="50"/>
      <c r="R397" s="53"/>
    </row>
    <row r="398">
      <c r="A398" s="54"/>
      <c r="B398" s="50"/>
      <c r="C398" s="51"/>
      <c r="D398" s="50"/>
      <c r="E398" s="52"/>
      <c r="F398" s="50"/>
      <c r="G398" s="50"/>
      <c r="H398" s="50"/>
      <c r="I398" s="50"/>
      <c r="J398" s="50"/>
      <c r="K398" s="50"/>
      <c r="L398" s="53"/>
      <c r="M398" s="53"/>
      <c r="N398" s="50"/>
      <c r="O398" s="50"/>
      <c r="P398" s="50"/>
      <c r="Q398" s="50"/>
      <c r="R398" s="53"/>
    </row>
    <row r="399">
      <c r="A399" s="54"/>
      <c r="B399" s="50"/>
      <c r="C399" s="51"/>
      <c r="D399" s="50"/>
      <c r="E399" s="52"/>
      <c r="F399" s="50"/>
      <c r="G399" s="50"/>
      <c r="H399" s="50"/>
      <c r="I399" s="50"/>
      <c r="J399" s="50"/>
      <c r="K399" s="50"/>
      <c r="L399" s="53"/>
      <c r="M399" s="53"/>
      <c r="N399" s="50"/>
      <c r="O399" s="50"/>
      <c r="P399" s="50"/>
      <c r="Q399" s="50"/>
      <c r="R399" s="53"/>
    </row>
    <row r="400">
      <c r="A400" s="54"/>
      <c r="B400" s="50"/>
      <c r="C400" s="51"/>
      <c r="D400" s="50"/>
      <c r="E400" s="52"/>
      <c r="F400" s="50"/>
      <c r="G400" s="50"/>
      <c r="H400" s="50"/>
      <c r="I400" s="50"/>
      <c r="J400" s="50"/>
      <c r="K400" s="50"/>
      <c r="L400" s="53"/>
      <c r="M400" s="53"/>
      <c r="N400" s="50"/>
      <c r="O400" s="50"/>
      <c r="P400" s="50"/>
      <c r="Q400" s="50"/>
      <c r="R400" s="53"/>
    </row>
    <row r="401">
      <c r="A401" s="54"/>
      <c r="B401" s="50"/>
      <c r="C401" s="51"/>
      <c r="D401" s="50"/>
      <c r="E401" s="52"/>
      <c r="F401" s="50"/>
      <c r="G401" s="50"/>
      <c r="H401" s="50"/>
      <c r="I401" s="50"/>
      <c r="J401" s="50"/>
      <c r="K401" s="50"/>
      <c r="L401" s="53"/>
      <c r="M401" s="53"/>
      <c r="N401" s="50"/>
      <c r="O401" s="50"/>
      <c r="P401" s="50"/>
      <c r="Q401" s="50"/>
      <c r="R401" s="53"/>
    </row>
    <row r="402">
      <c r="A402" s="54"/>
      <c r="B402" s="50"/>
      <c r="C402" s="51"/>
      <c r="D402" s="50"/>
      <c r="E402" s="52"/>
      <c r="F402" s="50"/>
      <c r="G402" s="50"/>
      <c r="H402" s="50"/>
      <c r="I402" s="50"/>
      <c r="J402" s="50"/>
      <c r="K402" s="50"/>
      <c r="L402" s="53"/>
      <c r="M402" s="53"/>
      <c r="N402" s="50"/>
      <c r="O402" s="50"/>
      <c r="P402" s="50"/>
      <c r="Q402" s="50"/>
      <c r="R402" s="53"/>
    </row>
    <row r="403">
      <c r="A403" s="54"/>
      <c r="B403" s="50"/>
      <c r="C403" s="51"/>
      <c r="D403" s="50"/>
      <c r="E403" s="52"/>
      <c r="F403" s="50"/>
      <c r="G403" s="50"/>
      <c r="H403" s="50"/>
      <c r="I403" s="50"/>
      <c r="J403" s="50"/>
      <c r="K403" s="50"/>
      <c r="L403" s="53"/>
      <c r="M403" s="53"/>
      <c r="N403" s="50"/>
      <c r="O403" s="50"/>
      <c r="P403" s="50"/>
      <c r="Q403" s="50"/>
      <c r="R403" s="53"/>
    </row>
    <row r="404">
      <c r="A404" s="54"/>
      <c r="B404" s="50"/>
      <c r="C404" s="51"/>
      <c r="D404" s="50"/>
      <c r="E404" s="52"/>
      <c r="F404" s="50"/>
      <c r="G404" s="50"/>
      <c r="H404" s="50"/>
      <c r="I404" s="50"/>
      <c r="J404" s="50"/>
      <c r="K404" s="50"/>
      <c r="L404" s="53"/>
      <c r="M404" s="53"/>
      <c r="N404" s="50"/>
      <c r="O404" s="50"/>
      <c r="P404" s="50"/>
      <c r="Q404" s="50"/>
      <c r="R404" s="53"/>
    </row>
    <row r="405">
      <c r="A405" s="54"/>
      <c r="B405" s="50"/>
      <c r="C405" s="51"/>
      <c r="D405" s="50"/>
      <c r="E405" s="52"/>
      <c r="F405" s="50"/>
      <c r="G405" s="50"/>
      <c r="H405" s="50"/>
      <c r="I405" s="50"/>
      <c r="J405" s="50"/>
      <c r="K405" s="50"/>
      <c r="L405" s="53"/>
      <c r="M405" s="53"/>
      <c r="N405" s="50"/>
      <c r="O405" s="50"/>
      <c r="P405" s="50"/>
      <c r="Q405" s="50"/>
      <c r="R405" s="53"/>
    </row>
    <row r="406">
      <c r="A406" s="54"/>
      <c r="B406" s="50"/>
      <c r="C406" s="51"/>
      <c r="D406" s="50"/>
      <c r="E406" s="52"/>
      <c r="F406" s="50"/>
      <c r="G406" s="50"/>
      <c r="H406" s="50"/>
      <c r="I406" s="50"/>
      <c r="J406" s="50"/>
      <c r="K406" s="50"/>
      <c r="L406" s="53"/>
      <c r="M406" s="53"/>
      <c r="N406" s="50"/>
      <c r="O406" s="50"/>
      <c r="P406" s="50"/>
      <c r="Q406" s="50"/>
      <c r="R406" s="53"/>
    </row>
    <row r="407">
      <c r="A407" s="54"/>
      <c r="B407" s="50"/>
      <c r="C407" s="51"/>
      <c r="D407" s="50"/>
      <c r="E407" s="52"/>
      <c r="F407" s="50"/>
      <c r="G407" s="50"/>
      <c r="H407" s="50"/>
      <c r="I407" s="50"/>
      <c r="J407" s="50"/>
      <c r="K407" s="50"/>
      <c r="L407" s="53"/>
      <c r="M407" s="53"/>
      <c r="N407" s="50"/>
      <c r="O407" s="50"/>
      <c r="P407" s="50"/>
      <c r="Q407" s="50"/>
      <c r="R407" s="53"/>
    </row>
    <row r="408">
      <c r="A408" s="54"/>
      <c r="B408" s="50"/>
      <c r="C408" s="51"/>
      <c r="D408" s="50"/>
      <c r="E408" s="52"/>
      <c r="F408" s="50"/>
      <c r="G408" s="50"/>
      <c r="H408" s="50"/>
      <c r="I408" s="50"/>
      <c r="J408" s="50"/>
      <c r="K408" s="50"/>
      <c r="L408" s="53"/>
      <c r="M408" s="53"/>
      <c r="N408" s="50"/>
      <c r="O408" s="50"/>
      <c r="P408" s="50"/>
      <c r="Q408" s="50"/>
      <c r="R408" s="53"/>
    </row>
    <row r="409">
      <c r="A409" s="54"/>
      <c r="B409" s="50"/>
      <c r="C409" s="51"/>
      <c r="D409" s="50"/>
      <c r="E409" s="52"/>
      <c r="F409" s="50"/>
      <c r="G409" s="50"/>
      <c r="H409" s="50"/>
      <c r="I409" s="50"/>
      <c r="J409" s="50"/>
      <c r="K409" s="50"/>
      <c r="L409" s="53"/>
      <c r="M409" s="53"/>
      <c r="N409" s="50"/>
      <c r="O409" s="50"/>
      <c r="P409" s="50"/>
      <c r="Q409" s="50"/>
      <c r="R409" s="53"/>
    </row>
    <row r="410">
      <c r="A410" s="54"/>
      <c r="B410" s="50"/>
      <c r="C410" s="51"/>
      <c r="D410" s="50"/>
      <c r="E410" s="52"/>
      <c r="F410" s="50"/>
      <c r="G410" s="50"/>
      <c r="H410" s="50"/>
      <c r="I410" s="50"/>
      <c r="J410" s="50"/>
      <c r="K410" s="50"/>
      <c r="L410" s="53"/>
      <c r="M410" s="53"/>
      <c r="N410" s="50"/>
      <c r="O410" s="50"/>
      <c r="P410" s="50"/>
      <c r="Q410" s="50"/>
      <c r="R410" s="53"/>
    </row>
    <row r="411">
      <c r="A411" s="54"/>
      <c r="B411" s="50"/>
      <c r="C411" s="51"/>
      <c r="D411" s="50"/>
      <c r="E411" s="52"/>
      <c r="F411" s="50"/>
      <c r="G411" s="50"/>
      <c r="H411" s="50"/>
      <c r="I411" s="50"/>
      <c r="J411" s="50"/>
      <c r="K411" s="50"/>
      <c r="L411" s="53"/>
      <c r="M411" s="53"/>
      <c r="N411" s="50"/>
      <c r="O411" s="50"/>
      <c r="P411" s="50"/>
      <c r="Q411" s="50"/>
      <c r="R411" s="53"/>
    </row>
    <row r="412">
      <c r="A412" s="54"/>
      <c r="B412" s="50"/>
      <c r="C412" s="51"/>
      <c r="D412" s="50"/>
      <c r="E412" s="52"/>
      <c r="F412" s="50"/>
      <c r="G412" s="50"/>
      <c r="H412" s="50"/>
      <c r="I412" s="50"/>
      <c r="J412" s="50"/>
      <c r="K412" s="50"/>
      <c r="L412" s="53"/>
      <c r="M412" s="53"/>
      <c r="N412" s="50"/>
      <c r="O412" s="50"/>
      <c r="P412" s="50"/>
      <c r="Q412" s="50"/>
      <c r="R412" s="53"/>
    </row>
    <row r="413">
      <c r="A413" s="54"/>
      <c r="B413" s="50"/>
      <c r="C413" s="51"/>
      <c r="D413" s="50"/>
      <c r="E413" s="52"/>
      <c r="F413" s="50"/>
      <c r="G413" s="50"/>
      <c r="H413" s="50"/>
      <c r="I413" s="50"/>
      <c r="J413" s="50"/>
      <c r="K413" s="50"/>
      <c r="L413" s="53"/>
      <c r="M413" s="53"/>
      <c r="N413" s="50"/>
      <c r="O413" s="50"/>
      <c r="P413" s="50"/>
      <c r="Q413" s="50"/>
      <c r="R413" s="53"/>
    </row>
    <row r="414">
      <c r="A414" s="54"/>
      <c r="B414" s="50"/>
      <c r="C414" s="51"/>
      <c r="D414" s="50"/>
      <c r="E414" s="52"/>
      <c r="F414" s="50"/>
      <c r="G414" s="50"/>
      <c r="H414" s="50"/>
      <c r="I414" s="50"/>
      <c r="J414" s="50"/>
      <c r="K414" s="50"/>
      <c r="L414" s="53"/>
      <c r="M414" s="53"/>
      <c r="N414" s="50"/>
      <c r="O414" s="50"/>
      <c r="P414" s="50"/>
      <c r="Q414" s="50"/>
      <c r="R414" s="53"/>
    </row>
    <row r="415">
      <c r="A415" s="54"/>
      <c r="B415" s="50"/>
      <c r="C415" s="51"/>
      <c r="D415" s="50"/>
      <c r="E415" s="52"/>
      <c r="F415" s="50"/>
      <c r="G415" s="50"/>
      <c r="H415" s="50"/>
      <c r="I415" s="50"/>
      <c r="J415" s="50"/>
      <c r="K415" s="50"/>
      <c r="L415" s="53"/>
      <c r="M415" s="53"/>
      <c r="N415" s="50"/>
      <c r="O415" s="50"/>
      <c r="P415" s="50"/>
      <c r="Q415" s="50"/>
      <c r="R415" s="53"/>
    </row>
    <row r="416">
      <c r="A416" s="54"/>
      <c r="B416" s="50"/>
      <c r="C416" s="51"/>
      <c r="D416" s="50"/>
      <c r="E416" s="52"/>
      <c r="F416" s="50"/>
      <c r="G416" s="50"/>
      <c r="H416" s="50"/>
      <c r="I416" s="50"/>
      <c r="J416" s="50"/>
      <c r="K416" s="50"/>
      <c r="L416" s="53"/>
      <c r="M416" s="53"/>
      <c r="N416" s="50"/>
      <c r="O416" s="50"/>
      <c r="P416" s="50"/>
      <c r="Q416" s="50"/>
      <c r="R416" s="53"/>
    </row>
    <row r="417">
      <c r="A417" s="54"/>
      <c r="B417" s="50"/>
      <c r="C417" s="51"/>
      <c r="D417" s="50"/>
      <c r="E417" s="52"/>
      <c r="F417" s="50"/>
      <c r="G417" s="50"/>
      <c r="H417" s="50"/>
      <c r="I417" s="50"/>
      <c r="J417" s="50"/>
      <c r="K417" s="50"/>
      <c r="L417" s="53"/>
      <c r="M417" s="53"/>
      <c r="N417" s="50"/>
      <c r="O417" s="50"/>
      <c r="P417" s="50"/>
      <c r="Q417" s="50"/>
      <c r="R417" s="53"/>
    </row>
    <row r="418">
      <c r="A418" s="54"/>
      <c r="B418" s="50"/>
      <c r="C418" s="51"/>
      <c r="D418" s="50"/>
      <c r="E418" s="52"/>
      <c r="F418" s="50"/>
      <c r="G418" s="50"/>
      <c r="H418" s="50"/>
      <c r="I418" s="50"/>
      <c r="J418" s="50"/>
      <c r="K418" s="50"/>
      <c r="L418" s="53"/>
      <c r="M418" s="53"/>
      <c r="N418" s="50"/>
      <c r="O418" s="50"/>
      <c r="P418" s="50"/>
      <c r="Q418" s="50"/>
      <c r="R418" s="53"/>
    </row>
    <row r="419">
      <c r="A419" s="54"/>
      <c r="B419" s="50"/>
      <c r="C419" s="51"/>
      <c r="D419" s="50"/>
      <c r="E419" s="52"/>
      <c r="F419" s="50"/>
      <c r="G419" s="50"/>
      <c r="H419" s="50"/>
      <c r="I419" s="50"/>
      <c r="J419" s="50"/>
      <c r="K419" s="50"/>
      <c r="L419" s="53"/>
      <c r="M419" s="53"/>
      <c r="N419" s="50"/>
      <c r="O419" s="50"/>
      <c r="P419" s="50"/>
      <c r="Q419" s="50"/>
      <c r="R419" s="53"/>
    </row>
    <row r="420">
      <c r="A420" s="54"/>
      <c r="B420" s="50"/>
      <c r="C420" s="51"/>
      <c r="D420" s="50"/>
      <c r="E420" s="52"/>
      <c r="F420" s="50"/>
      <c r="G420" s="50"/>
      <c r="H420" s="50"/>
      <c r="I420" s="50"/>
      <c r="J420" s="50"/>
      <c r="K420" s="50"/>
      <c r="L420" s="53"/>
      <c r="M420" s="53"/>
      <c r="N420" s="50"/>
      <c r="O420" s="50"/>
      <c r="P420" s="50"/>
      <c r="Q420" s="50"/>
      <c r="R420" s="53"/>
    </row>
    <row r="421">
      <c r="A421" s="54"/>
      <c r="B421" s="50"/>
      <c r="C421" s="51"/>
      <c r="D421" s="50"/>
      <c r="E421" s="52"/>
      <c r="F421" s="50"/>
      <c r="G421" s="50"/>
      <c r="H421" s="50"/>
      <c r="I421" s="50"/>
      <c r="J421" s="50"/>
      <c r="K421" s="50"/>
      <c r="L421" s="53"/>
      <c r="M421" s="53"/>
      <c r="N421" s="50"/>
      <c r="O421" s="50"/>
      <c r="P421" s="50"/>
      <c r="Q421" s="50"/>
      <c r="R421" s="53"/>
    </row>
    <row r="422">
      <c r="A422" s="54"/>
      <c r="B422" s="50"/>
      <c r="C422" s="51"/>
      <c r="D422" s="50"/>
      <c r="E422" s="52"/>
      <c r="F422" s="50"/>
      <c r="G422" s="50"/>
      <c r="H422" s="50"/>
      <c r="I422" s="50"/>
      <c r="J422" s="50"/>
      <c r="K422" s="50"/>
      <c r="L422" s="53"/>
      <c r="M422" s="53"/>
      <c r="N422" s="50"/>
      <c r="O422" s="50"/>
      <c r="P422" s="50"/>
      <c r="Q422" s="50"/>
      <c r="R422" s="53"/>
    </row>
    <row r="423">
      <c r="A423" s="54"/>
      <c r="B423" s="50"/>
      <c r="C423" s="51"/>
      <c r="D423" s="50"/>
      <c r="E423" s="52"/>
      <c r="F423" s="50"/>
      <c r="G423" s="50"/>
      <c r="H423" s="50"/>
      <c r="I423" s="50"/>
      <c r="J423" s="50"/>
      <c r="K423" s="50"/>
      <c r="L423" s="53"/>
      <c r="M423" s="53"/>
      <c r="N423" s="50"/>
      <c r="O423" s="50"/>
      <c r="P423" s="50"/>
      <c r="Q423" s="50"/>
      <c r="R423" s="53"/>
    </row>
    <row r="424">
      <c r="A424" s="54"/>
      <c r="B424" s="50"/>
      <c r="C424" s="51"/>
      <c r="D424" s="50"/>
      <c r="E424" s="52"/>
      <c r="F424" s="50"/>
      <c r="G424" s="50"/>
      <c r="H424" s="50"/>
      <c r="I424" s="50"/>
      <c r="J424" s="50"/>
      <c r="K424" s="50"/>
      <c r="L424" s="53"/>
      <c r="M424" s="53"/>
      <c r="N424" s="50"/>
      <c r="O424" s="50"/>
      <c r="P424" s="50"/>
      <c r="Q424" s="50"/>
      <c r="R424" s="53"/>
    </row>
    <row r="425">
      <c r="A425" s="54"/>
      <c r="B425" s="50"/>
      <c r="C425" s="51"/>
      <c r="D425" s="50"/>
      <c r="E425" s="52"/>
      <c r="F425" s="50"/>
      <c r="G425" s="50"/>
      <c r="H425" s="50"/>
      <c r="I425" s="50"/>
      <c r="J425" s="50"/>
      <c r="K425" s="50"/>
      <c r="L425" s="53"/>
      <c r="M425" s="53"/>
      <c r="N425" s="50"/>
      <c r="O425" s="50"/>
      <c r="P425" s="50"/>
      <c r="Q425" s="50"/>
      <c r="R425" s="53"/>
    </row>
    <row r="426">
      <c r="A426" s="54"/>
      <c r="B426" s="50"/>
      <c r="C426" s="51"/>
      <c r="D426" s="50"/>
      <c r="E426" s="52"/>
      <c r="F426" s="50"/>
      <c r="G426" s="50"/>
      <c r="H426" s="50"/>
      <c r="I426" s="50"/>
      <c r="J426" s="50"/>
      <c r="K426" s="50"/>
      <c r="L426" s="53"/>
      <c r="M426" s="53"/>
      <c r="N426" s="50"/>
      <c r="O426" s="50"/>
      <c r="P426" s="50"/>
      <c r="Q426" s="50"/>
      <c r="R426" s="53"/>
    </row>
    <row r="427">
      <c r="A427" s="54"/>
      <c r="B427" s="50"/>
      <c r="C427" s="51"/>
      <c r="D427" s="50"/>
      <c r="E427" s="52"/>
      <c r="F427" s="50"/>
      <c r="G427" s="50"/>
      <c r="H427" s="50"/>
      <c r="I427" s="50"/>
      <c r="J427" s="50"/>
      <c r="K427" s="50"/>
      <c r="L427" s="53"/>
      <c r="M427" s="53"/>
      <c r="N427" s="50"/>
      <c r="O427" s="50"/>
      <c r="P427" s="50"/>
      <c r="Q427" s="50"/>
      <c r="R427" s="53"/>
    </row>
    <row r="428">
      <c r="A428" s="54"/>
      <c r="B428" s="50"/>
      <c r="C428" s="51"/>
      <c r="D428" s="50"/>
      <c r="E428" s="52"/>
      <c r="F428" s="50"/>
      <c r="G428" s="50"/>
      <c r="H428" s="50"/>
      <c r="I428" s="50"/>
      <c r="J428" s="50"/>
      <c r="K428" s="50"/>
      <c r="L428" s="53"/>
      <c r="M428" s="53"/>
      <c r="N428" s="50"/>
      <c r="O428" s="50"/>
      <c r="P428" s="50"/>
      <c r="Q428" s="50"/>
      <c r="R428" s="53"/>
    </row>
    <row r="429">
      <c r="A429" s="54"/>
      <c r="B429" s="50"/>
      <c r="C429" s="51"/>
      <c r="D429" s="50"/>
      <c r="E429" s="52"/>
      <c r="F429" s="50"/>
      <c r="G429" s="50"/>
      <c r="H429" s="50"/>
      <c r="I429" s="50"/>
      <c r="J429" s="50"/>
      <c r="K429" s="50"/>
      <c r="L429" s="53"/>
      <c r="M429" s="53"/>
      <c r="N429" s="50"/>
      <c r="O429" s="50"/>
      <c r="P429" s="50"/>
      <c r="Q429" s="50"/>
      <c r="R429" s="53"/>
    </row>
    <row r="430">
      <c r="A430" s="54"/>
      <c r="B430" s="50"/>
      <c r="C430" s="51"/>
      <c r="D430" s="50"/>
      <c r="E430" s="52"/>
      <c r="F430" s="50"/>
      <c r="G430" s="50"/>
      <c r="H430" s="50"/>
      <c r="I430" s="50"/>
      <c r="J430" s="50"/>
      <c r="K430" s="50"/>
      <c r="L430" s="53"/>
      <c r="M430" s="53"/>
      <c r="N430" s="50"/>
      <c r="O430" s="50"/>
      <c r="P430" s="50"/>
      <c r="Q430" s="50"/>
      <c r="R430" s="53"/>
    </row>
    <row r="431">
      <c r="A431" s="54"/>
      <c r="B431" s="50"/>
      <c r="C431" s="51"/>
      <c r="D431" s="50"/>
      <c r="E431" s="52"/>
      <c r="F431" s="50"/>
      <c r="G431" s="50"/>
      <c r="H431" s="50"/>
      <c r="I431" s="50"/>
      <c r="J431" s="50"/>
      <c r="K431" s="50"/>
      <c r="L431" s="53"/>
      <c r="M431" s="53"/>
      <c r="N431" s="50"/>
      <c r="O431" s="50"/>
      <c r="P431" s="50"/>
      <c r="Q431" s="50"/>
      <c r="R431" s="53"/>
    </row>
    <row r="432">
      <c r="A432" s="54"/>
      <c r="B432" s="50"/>
      <c r="C432" s="51"/>
      <c r="D432" s="50"/>
      <c r="E432" s="52"/>
      <c r="F432" s="50"/>
      <c r="G432" s="50"/>
      <c r="H432" s="50"/>
      <c r="I432" s="50"/>
      <c r="J432" s="50"/>
      <c r="K432" s="50"/>
      <c r="L432" s="53"/>
      <c r="M432" s="53"/>
      <c r="N432" s="50"/>
      <c r="O432" s="50"/>
      <c r="P432" s="50"/>
      <c r="Q432" s="50"/>
      <c r="R432" s="53"/>
    </row>
    <row r="433">
      <c r="A433" s="54"/>
      <c r="B433" s="50"/>
      <c r="C433" s="51"/>
      <c r="D433" s="50"/>
      <c r="E433" s="52"/>
      <c r="F433" s="50"/>
      <c r="G433" s="50"/>
      <c r="H433" s="50"/>
      <c r="I433" s="50"/>
      <c r="J433" s="50"/>
      <c r="K433" s="50"/>
      <c r="L433" s="53"/>
      <c r="M433" s="53"/>
      <c r="N433" s="50"/>
      <c r="O433" s="50"/>
      <c r="P433" s="50"/>
      <c r="Q433" s="50"/>
      <c r="R433" s="53"/>
    </row>
    <row r="434">
      <c r="A434" s="54"/>
      <c r="B434" s="50"/>
      <c r="C434" s="51"/>
      <c r="D434" s="50"/>
      <c r="E434" s="52"/>
      <c r="F434" s="50"/>
      <c r="G434" s="50"/>
      <c r="H434" s="50"/>
      <c r="I434" s="50"/>
      <c r="J434" s="50"/>
      <c r="K434" s="50"/>
      <c r="L434" s="53"/>
      <c r="M434" s="53"/>
      <c r="N434" s="50"/>
      <c r="O434" s="50"/>
      <c r="P434" s="50"/>
      <c r="Q434" s="50"/>
      <c r="R434" s="53"/>
    </row>
    <row r="435">
      <c r="A435" s="54"/>
      <c r="B435" s="50"/>
      <c r="C435" s="51"/>
      <c r="D435" s="50"/>
      <c r="E435" s="52"/>
      <c r="F435" s="50"/>
      <c r="G435" s="50"/>
      <c r="H435" s="50"/>
      <c r="I435" s="50"/>
      <c r="J435" s="50"/>
      <c r="K435" s="50"/>
      <c r="L435" s="53"/>
      <c r="M435" s="53"/>
      <c r="N435" s="50"/>
      <c r="O435" s="50"/>
      <c r="P435" s="50"/>
      <c r="Q435" s="50"/>
      <c r="R435" s="53"/>
    </row>
    <row r="436">
      <c r="A436" s="54"/>
      <c r="B436" s="50"/>
      <c r="C436" s="51"/>
      <c r="D436" s="50"/>
      <c r="E436" s="52"/>
      <c r="F436" s="50"/>
      <c r="G436" s="50"/>
      <c r="H436" s="50"/>
      <c r="I436" s="50"/>
      <c r="J436" s="50"/>
      <c r="K436" s="50"/>
      <c r="L436" s="53"/>
      <c r="M436" s="53"/>
      <c r="N436" s="50"/>
      <c r="O436" s="50"/>
      <c r="P436" s="50"/>
      <c r="Q436" s="50"/>
      <c r="R436" s="53"/>
    </row>
    <row r="437">
      <c r="A437" s="54"/>
      <c r="B437" s="50"/>
      <c r="C437" s="51"/>
      <c r="D437" s="50"/>
      <c r="E437" s="52"/>
      <c r="F437" s="50"/>
      <c r="G437" s="50"/>
      <c r="H437" s="50"/>
      <c r="I437" s="50"/>
      <c r="J437" s="50"/>
      <c r="K437" s="50"/>
      <c r="L437" s="53"/>
      <c r="M437" s="53"/>
      <c r="N437" s="50"/>
      <c r="O437" s="50"/>
      <c r="P437" s="50"/>
      <c r="Q437" s="50"/>
      <c r="R437" s="53"/>
    </row>
    <row r="438">
      <c r="A438" s="54"/>
      <c r="B438" s="50"/>
      <c r="C438" s="51"/>
      <c r="D438" s="50"/>
      <c r="E438" s="52"/>
      <c r="F438" s="50"/>
      <c r="G438" s="50"/>
      <c r="H438" s="50"/>
      <c r="I438" s="50"/>
      <c r="J438" s="50"/>
      <c r="K438" s="50"/>
      <c r="L438" s="53"/>
      <c r="M438" s="53"/>
      <c r="N438" s="50"/>
      <c r="O438" s="50"/>
      <c r="P438" s="50"/>
      <c r="Q438" s="50"/>
      <c r="R438" s="53"/>
    </row>
    <row r="439">
      <c r="A439" s="54"/>
      <c r="B439" s="50"/>
      <c r="C439" s="51"/>
      <c r="D439" s="50"/>
      <c r="E439" s="52"/>
      <c r="F439" s="50"/>
      <c r="G439" s="50"/>
      <c r="H439" s="50"/>
      <c r="I439" s="50"/>
      <c r="J439" s="50"/>
      <c r="K439" s="50"/>
      <c r="L439" s="53"/>
      <c r="M439" s="53"/>
      <c r="N439" s="50"/>
      <c r="O439" s="50"/>
      <c r="P439" s="50"/>
      <c r="Q439" s="50"/>
      <c r="R439" s="53"/>
    </row>
    <row r="440">
      <c r="A440" s="54"/>
      <c r="B440" s="50"/>
      <c r="C440" s="51"/>
      <c r="D440" s="50"/>
      <c r="E440" s="52"/>
      <c r="F440" s="50"/>
      <c r="G440" s="50"/>
      <c r="H440" s="50"/>
      <c r="I440" s="50"/>
      <c r="J440" s="50"/>
      <c r="K440" s="50"/>
      <c r="L440" s="53"/>
      <c r="M440" s="53"/>
      <c r="N440" s="50"/>
      <c r="O440" s="50"/>
      <c r="P440" s="50"/>
      <c r="Q440" s="50"/>
      <c r="R440" s="53"/>
    </row>
    <row r="441">
      <c r="A441" s="54"/>
      <c r="B441" s="50"/>
      <c r="C441" s="51"/>
      <c r="D441" s="50"/>
      <c r="E441" s="52"/>
      <c r="F441" s="50"/>
      <c r="G441" s="50"/>
      <c r="H441" s="50"/>
      <c r="I441" s="50"/>
      <c r="J441" s="50"/>
      <c r="K441" s="50"/>
      <c r="L441" s="53"/>
      <c r="M441" s="53"/>
      <c r="N441" s="50"/>
      <c r="O441" s="50"/>
      <c r="P441" s="50"/>
      <c r="Q441" s="50"/>
      <c r="R441" s="53"/>
    </row>
    <row r="442">
      <c r="A442" s="54"/>
      <c r="B442" s="50"/>
      <c r="C442" s="51"/>
      <c r="D442" s="50"/>
      <c r="E442" s="52"/>
      <c r="F442" s="50"/>
      <c r="G442" s="50"/>
      <c r="H442" s="50"/>
      <c r="I442" s="50"/>
      <c r="J442" s="50"/>
      <c r="K442" s="50"/>
      <c r="L442" s="53"/>
      <c r="M442" s="53"/>
      <c r="N442" s="50"/>
      <c r="O442" s="50"/>
      <c r="P442" s="50"/>
      <c r="Q442" s="50"/>
      <c r="R442" s="53"/>
    </row>
    <row r="443">
      <c r="A443" s="54"/>
      <c r="B443" s="50"/>
      <c r="C443" s="51"/>
      <c r="D443" s="50"/>
      <c r="E443" s="52"/>
      <c r="F443" s="50"/>
      <c r="G443" s="50"/>
      <c r="H443" s="50"/>
      <c r="I443" s="50"/>
      <c r="J443" s="50"/>
      <c r="K443" s="50"/>
      <c r="L443" s="53"/>
      <c r="M443" s="53"/>
      <c r="N443" s="50"/>
      <c r="O443" s="50"/>
      <c r="P443" s="50"/>
      <c r="Q443" s="50"/>
      <c r="R443" s="53"/>
    </row>
    <row r="444">
      <c r="A444" s="54"/>
      <c r="B444" s="50"/>
      <c r="C444" s="51"/>
      <c r="D444" s="50"/>
      <c r="E444" s="52"/>
      <c r="F444" s="50"/>
      <c r="G444" s="50"/>
      <c r="H444" s="50"/>
      <c r="I444" s="50"/>
      <c r="J444" s="50"/>
      <c r="K444" s="50"/>
      <c r="L444" s="53"/>
      <c r="M444" s="53"/>
      <c r="N444" s="50"/>
      <c r="O444" s="50"/>
      <c r="P444" s="50"/>
      <c r="Q444" s="50"/>
      <c r="R444" s="53"/>
    </row>
    <row r="445">
      <c r="A445" s="54"/>
      <c r="B445" s="50"/>
      <c r="C445" s="51"/>
      <c r="D445" s="50"/>
      <c r="E445" s="52"/>
      <c r="F445" s="50"/>
      <c r="G445" s="50"/>
      <c r="H445" s="50"/>
      <c r="I445" s="50"/>
      <c r="J445" s="50"/>
      <c r="K445" s="50"/>
      <c r="L445" s="53"/>
      <c r="M445" s="53"/>
      <c r="N445" s="50"/>
      <c r="O445" s="50"/>
      <c r="P445" s="50"/>
      <c r="Q445" s="50"/>
      <c r="R445" s="53"/>
    </row>
    <row r="446">
      <c r="A446" s="54"/>
      <c r="B446" s="50"/>
      <c r="C446" s="51"/>
      <c r="D446" s="50"/>
      <c r="E446" s="52"/>
      <c r="F446" s="50"/>
      <c r="G446" s="50"/>
      <c r="H446" s="50"/>
      <c r="I446" s="50"/>
      <c r="J446" s="50"/>
      <c r="K446" s="50"/>
      <c r="L446" s="53"/>
      <c r="M446" s="53"/>
      <c r="N446" s="50"/>
      <c r="O446" s="50"/>
      <c r="P446" s="50"/>
      <c r="Q446" s="50"/>
      <c r="R446" s="53"/>
    </row>
    <row r="447">
      <c r="A447" s="54"/>
      <c r="B447" s="50"/>
      <c r="C447" s="51"/>
      <c r="D447" s="50"/>
      <c r="E447" s="52"/>
      <c r="F447" s="50"/>
      <c r="G447" s="50"/>
      <c r="H447" s="50"/>
      <c r="I447" s="50"/>
      <c r="J447" s="50"/>
      <c r="K447" s="50"/>
      <c r="L447" s="53"/>
      <c r="M447" s="53"/>
      <c r="N447" s="50"/>
      <c r="O447" s="50"/>
      <c r="P447" s="50"/>
      <c r="Q447" s="50"/>
      <c r="R447" s="53"/>
    </row>
    <row r="448">
      <c r="A448" s="54"/>
      <c r="B448" s="50"/>
      <c r="C448" s="51"/>
      <c r="D448" s="50"/>
      <c r="E448" s="52"/>
      <c r="F448" s="50"/>
      <c r="G448" s="50"/>
      <c r="H448" s="50"/>
      <c r="I448" s="50"/>
      <c r="J448" s="50"/>
      <c r="K448" s="50"/>
      <c r="L448" s="53"/>
      <c r="M448" s="53"/>
      <c r="N448" s="50"/>
      <c r="O448" s="50"/>
      <c r="P448" s="50"/>
      <c r="Q448" s="50"/>
      <c r="R448" s="53"/>
    </row>
    <row r="449">
      <c r="A449" s="54"/>
      <c r="B449" s="50"/>
      <c r="C449" s="51"/>
      <c r="D449" s="50"/>
      <c r="E449" s="52"/>
      <c r="F449" s="50"/>
      <c r="G449" s="50"/>
      <c r="H449" s="50"/>
      <c r="I449" s="50"/>
      <c r="J449" s="50"/>
      <c r="K449" s="50"/>
      <c r="L449" s="53"/>
      <c r="M449" s="53"/>
      <c r="N449" s="50"/>
      <c r="O449" s="50"/>
      <c r="P449" s="50"/>
      <c r="Q449" s="50"/>
      <c r="R449" s="53"/>
    </row>
    <row r="450">
      <c r="A450" s="54"/>
      <c r="B450" s="50"/>
      <c r="C450" s="51"/>
      <c r="D450" s="50"/>
      <c r="E450" s="52"/>
      <c r="F450" s="50"/>
      <c r="G450" s="50"/>
      <c r="H450" s="50"/>
      <c r="I450" s="50"/>
      <c r="J450" s="50"/>
      <c r="K450" s="50"/>
      <c r="L450" s="53"/>
      <c r="M450" s="53"/>
      <c r="N450" s="50"/>
      <c r="O450" s="50"/>
      <c r="P450" s="50"/>
      <c r="Q450" s="50"/>
      <c r="R450" s="53"/>
    </row>
    <row r="451">
      <c r="A451" s="54"/>
      <c r="B451" s="50"/>
      <c r="C451" s="51"/>
      <c r="D451" s="50"/>
      <c r="E451" s="52"/>
      <c r="F451" s="50"/>
      <c r="G451" s="50"/>
      <c r="H451" s="50"/>
      <c r="I451" s="50"/>
      <c r="J451" s="50"/>
      <c r="K451" s="50"/>
      <c r="L451" s="53"/>
      <c r="M451" s="53"/>
      <c r="N451" s="50"/>
      <c r="O451" s="50"/>
      <c r="P451" s="50"/>
      <c r="Q451" s="50"/>
      <c r="R451" s="53"/>
    </row>
    <row r="452">
      <c r="A452" s="54"/>
      <c r="B452" s="50"/>
      <c r="C452" s="51"/>
      <c r="D452" s="50"/>
      <c r="E452" s="52"/>
      <c r="F452" s="50"/>
      <c r="G452" s="50"/>
      <c r="H452" s="50"/>
      <c r="I452" s="50"/>
      <c r="J452" s="50"/>
      <c r="K452" s="50"/>
      <c r="L452" s="53"/>
      <c r="M452" s="53"/>
      <c r="N452" s="50"/>
      <c r="O452" s="50"/>
      <c r="P452" s="50"/>
      <c r="Q452" s="50"/>
      <c r="R452" s="53"/>
    </row>
    <row r="453">
      <c r="A453" s="54"/>
      <c r="B453" s="50"/>
      <c r="C453" s="51"/>
      <c r="D453" s="50"/>
      <c r="E453" s="52"/>
      <c r="F453" s="50"/>
      <c r="G453" s="50"/>
      <c r="H453" s="50"/>
      <c r="I453" s="50"/>
      <c r="J453" s="50"/>
      <c r="K453" s="50"/>
      <c r="L453" s="53"/>
      <c r="M453" s="53"/>
      <c r="N453" s="50"/>
      <c r="O453" s="50"/>
      <c r="P453" s="50"/>
      <c r="Q453" s="50"/>
      <c r="R453" s="53"/>
    </row>
    <row r="454">
      <c r="A454" s="54"/>
      <c r="B454" s="50"/>
      <c r="C454" s="51"/>
      <c r="D454" s="50"/>
      <c r="E454" s="52"/>
      <c r="F454" s="50"/>
      <c r="G454" s="50"/>
      <c r="H454" s="50"/>
      <c r="I454" s="50"/>
      <c r="J454" s="50"/>
      <c r="K454" s="50"/>
      <c r="L454" s="53"/>
      <c r="M454" s="53"/>
      <c r="N454" s="50"/>
      <c r="O454" s="50"/>
      <c r="P454" s="50"/>
      <c r="Q454" s="50"/>
      <c r="R454" s="53"/>
    </row>
    <row r="455">
      <c r="A455" s="54"/>
      <c r="B455" s="50"/>
      <c r="C455" s="51"/>
      <c r="D455" s="50"/>
      <c r="E455" s="52"/>
      <c r="F455" s="50"/>
      <c r="G455" s="50"/>
      <c r="H455" s="50"/>
      <c r="I455" s="50"/>
      <c r="J455" s="50"/>
      <c r="K455" s="50"/>
      <c r="L455" s="53"/>
      <c r="M455" s="53"/>
      <c r="N455" s="50"/>
      <c r="O455" s="50"/>
      <c r="P455" s="50"/>
      <c r="Q455" s="50"/>
      <c r="R455" s="53"/>
    </row>
    <row r="456">
      <c r="A456" s="54"/>
      <c r="B456" s="50"/>
      <c r="C456" s="51"/>
      <c r="D456" s="50"/>
      <c r="E456" s="52"/>
      <c r="F456" s="50"/>
      <c r="G456" s="50"/>
      <c r="H456" s="50"/>
      <c r="I456" s="50"/>
      <c r="J456" s="50"/>
      <c r="K456" s="50"/>
      <c r="L456" s="53"/>
      <c r="M456" s="53"/>
      <c r="N456" s="50"/>
      <c r="O456" s="50"/>
      <c r="P456" s="50"/>
      <c r="Q456" s="50"/>
      <c r="R456" s="53"/>
    </row>
    <row r="457">
      <c r="A457" s="54"/>
      <c r="B457" s="50"/>
      <c r="C457" s="51"/>
      <c r="D457" s="50"/>
      <c r="E457" s="52"/>
      <c r="F457" s="50"/>
      <c r="G457" s="50"/>
      <c r="H457" s="50"/>
      <c r="I457" s="50"/>
      <c r="J457" s="50"/>
      <c r="K457" s="50"/>
      <c r="L457" s="53"/>
      <c r="M457" s="53"/>
      <c r="N457" s="50"/>
      <c r="O457" s="50"/>
      <c r="P457" s="50"/>
      <c r="Q457" s="50"/>
      <c r="R457" s="53"/>
    </row>
    <row r="458">
      <c r="A458" s="54"/>
      <c r="B458" s="50"/>
      <c r="C458" s="51"/>
      <c r="D458" s="50"/>
      <c r="E458" s="52"/>
      <c r="F458" s="50"/>
      <c r="G458" s="50"/>
      <c r="H458" s="50"/>
      <c r="I458" s="50"/>
      <c r="J458" s="50"/>
      <c r="K458" s="50"/>
      <c r="L458" s="53"/>
      <c r="M458" s="53"/>
      <c r="N458" s="50"/>
      <c r="O458" s="50"/>
      <c r="P458" s="50"/>
      <c r="Q458" s="50"/>
      <c r="R458" s="53"/>
    </row>
    <row r="459">
      <c r="A459" s="54"/>
      <c r="B459" s="50"/>
      <c r="C459" s="51"/>
      <c r="D459" s="50"/>
      <c r="E459" s="52"/>
      <c r="F459" s="50"/>
      <c r="G459" s="50"/>
      <c r="H459" s="50"/>
      <c r="I459" s="50"/>
      <c r="J459" s="50"/>
      <c r="K459" s="50"/>
      <c r="L459" s="53"/>
      <c r="M459" s="53"/>
      <c r="N459" s="50"/>
      <c r="O459" s="50"/>
      <c r="P459" s="50"/>
      <c r="Q459" s="50"/>
      <c r="R459" s="53"/>
    </row>
    <row r="460">
      <c r="A460" s="54"/>
      <c r="B460" s="50"/>
      <c r="C460" s="51"/>
      <c r="D460" s="50"/>
      <c r="E460" s="52"/>
      <c r="F460" s="50"/>
      <c r="G460" s="50"/>
      <c r="H460" s="50"/>
      <c r="I460" s="50"/>
      <c r="J460" s="50"/>
      <c r="K460" s="50"/>
      <c r="L460" s="53"/>
      <c r="M460" s="53"/>
      <c r="N460" s="50"/>
      <c r="O460" s="50"/>
      <c r="P460" s="50"/>
      <c r="Q460" s="50"/>
      <c r="R460" s="53"/>
    </row>
    <row r="461">
      <c r="A461" s="54"/>
      <c r="B461" s="50"/>
      <c r="C461" s="51"/>
      <c r="D461" s="50"/>
      <c r="E461" s="52"/>
      <c r="F461" s="50"/>
      <c r="G461" s="50"/>
      <c r="H461" s="50"/>
      <c r="I461" s="50"/>
      <c r="J461" s="50"/>
      <c r="K461" s="50"/>
      <c r="L461" s="53"/>
      <c r="M461" s="53"/>
      <c r="N461" s="50"/>
      <c r="O461" s="50"/>
      <c r="P461" s="50"/>
      <c r="Q461" s="50"/>
      <c r="R461" s="53"/>
    </row>
    <row r="462">
      <c r="A462" s="54"/>
      <c r="B462" s="50"/>
      <c r="C462" s="51"/>
      <c r="D462" s="50"/>
      <c r="E462" s="52"/>
      <c r="F462" s="50"/>
      <c r="G462" s="50"/>
      <c r="H462" s="50"/>
      <c r="I462" s="50"/>
      <c r="J462" s="50"/>
      <c r="K462" s="50"/>
      <c r="L462" s="53"/>
      <c r="M462" s="53"/>
      <c r="N462" s="50"/>
      <c r="O462" s="50"/>
      <c r="P462" s="50"/>
      <c r="Q462" s="50"/>
      <c r="R462" s="53"/>
    </row>
    <row r="463">
      <c r="A463" s="54"/>
      <c r="B463" s="50"/>
      <c r="C463" s="51"/>
      <c r="D463" s="50"/>
      <c r="E463" s="52"/>
      <c r="F463" s="50"/>
      <c r="G463" s="50"/>
      <c r="H463" s="50"/>
      <c r="I463" s="50"/>
      <c r="J463" s="50"/>
      <c r="K463" s="50"/>
      <c r="L463" s="53"/>
      <c r="M463" s="53"/>
      <c r="N463" s="50"/>
      <c r="O463" s="50"/>
      <c r="P463" s="50"/>
      <c r="Q463" s="50"/>
      <c r="R463" s="53"/>
    </row>
    <row r="464">
      <c r="A464" s="54"/>
      <c r="B464" s="50"/>
      <c r="C464" s="51"/>
      <c r="D464" s="50"/>
      <c r="E464" s="52"/>
      <c r="F464" s="50"/>
      <c r="G464" s="50"/>
      <c r="H464" s="50"/>
      <c r="I464" s="50"/>
      <c r="J464" s="50"/>
      <c r="K464" s="50"/>
      <c r="L464" s="53"/>
      <c r="M464" s="53"/>
      <c r="N464" s="50"/>
      <c r="O464" s="50"/>
      <c r="P464" s="50"/>
      <c r="Q464" s="50"/>
      <c r="R464" s="53"/>
    </row>
    <row r="465">
      <c r="A465" s="54"/>
      <c r="B465" s="50"/>
      <c r="C465" s="51"/>
      <c r="D465" s="50"/>
      <c r="E465" s="52"/>
      <c r="F465" s="50"/>
      <c r="G465" s="50"/>
      <c r="H465" s="50"/>
      <c r="I465" s="50"/>
      <c r="J465" s="50"/>
      <c r="K465" s="50"/>
      <c r="L465" s="53"/>
      <c r="M465" s="53"/>
      <c r="N465" s="50"/>
      <c r="O465" s="50"/>
      <c r="P465" s="50"/>
      <c r="Q465" s="50"/>
      <c r="R465" s="53"/>
    </row>
    <row r="466">
      <c r="A466" s="54"/>
      <c r="B466" s="50"/>
      <c r="C466" s="51"/>
      <c r="D466" s="50"/>
      <c r="E466" s="52"/>
      <c r="F466" s="50"/>
      <c r="G466" s="50"/>
      <c r="H466" s="50"/>
      <c r="I466" s="50"/>
      <c r="J466" s="50"/>
      <c r="K466" s="50"/>
      <c r="L466" s="53"/>
      <c r="M466" s="53"/>
      <c r="N466" s="50"/>
      <c r="O466" s="50"/>
      <c r="P466" s="50"/>
      <c r="Q466" s="50"/>
      <c r="R466" s="53"/>
    </row>
    <row r="467">
      <c r="A467" s="54"/>
      <c r="B467" s="50"/>
      <c r="C467" s="51"/>
      <c r="D467" s="50"/>
      <c r="E467" s="52"/>
      <c r="F467" s="50"/>
      <c r="G467" s="50"/>
      <c r="H467" s="50"/>
      <c r="I467" s="50"/>
      <c r="J467" s="50"/>
      <c r="K467" s="50"/>
      <c r="L467" s="53"/>
      <c r="M467" s="53"/>
      <c r="N467" s="50"/>
      <c r="O467" s="50"/>
      <c r="P467" s="50"/>
      <c r="Q467" s="50"/>
      <c r="R467" s="53"/>
    </row>
    <row r="468">
      <c r="A468" s="54"/>
      <c r="B468" s="50"/>
      <c r="C468" s="51"/>
      <c r="D468" s="50"/>
      <c r="E468" s="52"/>
      <c r="F468" s="50"/>
      <c r="G468" s="50"/>
      <c r="H468" s="50"/>
      <c r="I468" s="50"/>
      <c r="J468" s="50"/>
      <c r="K468" s="50"/>
      <c r="L468" s="53"/>
      <c r="M468" s="53"/>
      <c r="N468" s="50"/>
      <c r="O468" s="50"/>
      <c r="P468" s="50"/>
      <c r="Q468" s="50"/>
      <c r="R468" s="53"/>
    </row>
    <row r="469">
      <c r="A469" s="54"/>
      <c r="B469" s="50"/>
      <c r="C469" s="51"/>
      <c r="D469" s="50"/>
      <c r="E469" s="52"/>
      <c r="F469" s="50"/>
      <c r="G469" s="50"/>
      <c r="H469" s="50"/>
      <c r="I469" s="50"/>
      <c r="J469" s="50"/>
      <c r="K469" s="50"/>
      <c r="L469" s="53"/>
      <c r="M469" s="53"/>
      <c r="N469" s="50"/>
      <c r="O469" s="50"/>
      <c r="P469" s="50"/>
      <c r="Q469" s="50"/>
      <c r="R469" s="53"/>
    </row>
    <row r="470">
      <c r="A470" s="54"/>
      <c r="B470" s="50"/>
      <c r="C470" s="51"/>
      <c r="D470" s="50"/>
      <c r="E470" s="52"/>
      <c r="F470" s="50"/>
      <c r="G470" s="50"/>
      <c r="H470" s="50"/>
      <c r="I470" s="50"/>
      <c r="J470" s="50"/>
      <c r="K470" s="50"/>
      <c r="L470" s="53"/>
      <c r="M470" s="53"/>
      <c r="N470" s="50"/>
      <c r="O470" s="50"/>
      <c r="P470" s="50"/>
      <c r="Q470" s="50"/>
      <c r="R470" s="53"/>
    </row>
    <row r="471">
      <c r="A471" s="54"/>
      <c r="B471" s="50"/>
      <c r="C471" s="51"/>
      <c r="D471" s="50"/>
      <c r="E471" s="52"/>
      <c r="F471" s="50"/>
      <c r="G471" s="50"/>
      <c r="H471" s="50"/>
      <c r="I471" s="50"/>
      <c r="J471" s="50"/>
      <c r="K471" s="50"/>
      <c r="L471" s="53"/>
      <c r="M471" s="53"/>
      <c r="N471" s="50"/>
      <c r="O471" s="50"/>
      <c r="P471" s="50"/>
      <c r="Q471" s="50"/>
      <c r="R471" s="53"/>
    </row>
    <row r="472">
      <c r="A472" s="54"/>
      <c r="B472" s="50"/>
      <c r="C472" s="51"/>
      <c r="D472" s="50"/>
      <c r="E472" s="52"/>
      <c r="F472" s="50"/>
      <c r="G472" s="50"/>
      <c r="H472" s="50"/>
      <c r="I472" s="50"/>
      <c r="J472" s="50"/>
      <c r="K472" s="50"/>
      <c r="L472" s="53"/>
      <c r="M472" s="53"/>
      <c r="N472" s="50"/>
      <c r="O472" s="50"/>
      <c r="P472" s="50"/>
      <c r="Q472" s="50"/>
      <c r="R472" s="53"/>
    </row>
    <row r="473">
      <c r="A473" s="54"/>
      <c r="B473" s="50"/>
      <c r="C473" s="51"/>
      <c r="D473" s="50"/>
      <c r="E473" s="52"/>
      <c r="F473" s="50"/>
      <c r="G473" s="50"/>
      <c r="H473" s="50"/>
      <c r="I473" s="50"/>
      <c r="J473" s="50"/>
      <c r="K473" s="50"/>
      <c r="L473" s="53"/>
      <c r="M473" s="53"/>
      <c r="N473" s="50"/>
      <c r="O473" s="50"/>
      <c r="P473" s="50"/>
      <c r="Q473" s="50"/>
      <c r="R473" s="53"/>
    </row>
    <row r="474">
      <c r="A474" s="54"/>
      <c r="B474" s="50"/>
      <c r="C474" s="51"/>
      <c r="D474" s="50"/>
      <c r="E474" s="52"/>
      <c r="F474" s="50"/>
      <c r="G474" s="50"/>
      <c r="H474" s="50"/>
      <c r="I474" s="50"/>
      <c r="J474" s="50"/>
      <c r="K474" s="50"/>
      <c r="L474" s="53"/>
      <c r="M474" s="53"/>
      <c r="N474" s="50"/>
      <c r="O474" s="50"/>
      <c r="P474" s="50"/>
      <c r="Q474" s="50"/>
      <c r="R474" s="53"/>
    </row>
    <row r="475">
      <c r="A475" s="54"/>
      <c r="B475" s="50"/>
      <c r="C475" s="51"/>
      <c r="D475" s="50"/>
      <c r="E475" s="52"/>
      <c r="F475" s="50"/>
      <c r="G475" s="50"/>
      <c r="H475" s="50"/>
      <c r="I475" s="50"/>
      <c r="J475" s="50"/>
      <c r="K475" s="50"/>
      <c r="L475" s="53"/>
      <c r="M475" s="53"/>
      <c r="N475" s="50"/>
      <c r="O475" s="50"/>
      <c r="P475" s="50"/>
      <c r="Q475" s="50"/>
      <c r="R475" s="53"/>
    </row>
    <row r="476">
      <c r="A476" s="54"/>
      <c r="B476" s="50"/>
      <c r="C476" s="51"/>
      <c r="D476" s="50"/>
      <c r="E476" s="52"/>
      <c r="F476" s="50"/>
      <c r="G476" s="50"/>
      <c r="H476" s="50"/>
      <c r="I476" s="50"/>
      <c r="J476" s="50"/>
      <c r="K476" s="50"/>
      <c r="L476" s="53"/>
      <c r="M476" s="53"/>
      <c r="N476" s="50"/>
      <c r="O476" s="50"/>
      <c r="P476" s="50"/>
      <c r="Q476" s="50"/>
      <c r="R476" s="53"/>
    </row>
    <row r="477">
      <c r="A477" s="54"/>
      <c r="B477" s="50"/>
      <c r="C477" s="51"/>
      <c r="D477" s="50"/>
      <c r="E477" s="52"/>
      <c r="F477" s="50"/>
      <c r="G477" s="50"/>
      <c r="H477" s="50"/>
      <c r="I477" s="50"/>
      <c r="J477" s="50"/>
      <c r="K477" s="50"/>
      <c r="L477" s="53"/>
      <c r="M477" s="53"/>
      <c r="N477" s="50"/>
      <c r="O477" s="50"/>
      <c r="P477" s="50"/>
      <c r="Q477" s="50"/>
      <c r="R477" s="53"/>
    </row>
    <row r="478">
      <c r="A478" s="54"/>
      <c r="B478" s="50"/>
      <c r="C478" s="51"/>
      <c r="D478" s="50"/>
      <c r="E478" s="52"/>
      <c r="F478" s="50"/>
      <c r="G478" s="50"/>
      <c r="H478" s="50"/>
      <c r="I478" s="50"/>
      <c r="J478" s="50"/>
      <c r="K478" s="50"/>
      <c r="L478" s="53"/>
      <c r="M478" s="53"/>
      <c r="N478" s="50"/>
      <c r="O478" s="50"/>
      <c r="P478" s="50"/>
      <c r="Q478" s="50"/>
      <c r="R478" s="53"/>
    </row>
    <row r="479">
      <c r="A479" s="54"/>
      <c r="B479" s="50"/>
      <c r="C479" s="51"/>
      <c r="D479" s="50"/>
      <c r="E479" s="52"/>
      <c r="F479" s="50"/>
      <c r="G479" s="50"/>
      <c r="H479" s="50"/>
      <c r="I479" s="50"/>
      <c r="J479" s="50"/>
      <c r="K479" s="50"/>
      <c r="L479" s="53"/>
      <c r="M479" s="53"/>
      <c r="N479" s="50"/>
      <c r="O479" s="50"/>
      <c r="P479" s="50"/>
      <c r="Q479" s="50"/>
      <c r="R479" s="53"/>
    </row>
    <row r="480">
      <c r="A480" s="54"/>
      <c r="B480" s="50"/>
      <c r="C480" s="51"/>
      <c r="D480" s="50"/>
      <c r="E480" s="52"/>
      <c r="F480" s="50"/>
      <c r="G480" s="50"/>
      <c r="H480" s="50"/>
      <c r="I480" s="50"/>
      <c r="J480" s="50"/>
      <c r="K480" s="50"/>
      <c r="L480" s="53"/>
      <c r="M480" s="53"/>
      <c r="N480" s="50"/>
      <c r="O480" s="50"/>
      <c r="P480" s="50"/>
      <c r="Q480" s="50"/>
      <c r="R480" s="53"/>
    </row>
    <row r="481">
      <c r="A481" s="54"/>
      <c r="B481" s="50"/>
      <c r="C481" s="51"/>
      <c r="D481" s="50"/>
      <c r="E481" s="52"/>
      <c r="F481" s="50"/>
      <c r="G481" s="50"/>
      <c r="H481" s="50"/>
      <c r="I481" s="50"/>
      <c r="J481" s="50"/>
      <c r="K481" s="50"/>
      <c r="L481" s="53"/>
      <c r="M481" s="53"/>
      <c r="N481" s="50"/>
      <c r="O481" s="50"/>
      <c r="P481" s="50"/>
      <c r="Q481" s="50"/>
      <c r="R481" s="53"/>
    </row>
    <row r="482">
      <c r="A482" s="54"/>
      <c r="B482" s="50"/>
      <c r="C482" s="51"/>
      <c r="D482" s="50"/>
      <c r="E482" s="52"/>
      <c r="F482" s="50"/>
      <c r="G482" s="50"/>
      <c r="H482" s="50"/>
      <c r="I482" s="50"/>
      <c r="J482" s="50"/>
      <c r="K482" s="50"/>
      <c r="L482" s="53"/>
      <c r="M482" s="53"/>
      <c r="N482" s="50"/>
      <c r="O482" s="50"/>
      <c r="P482" s="50"/>
      <c r="Q482" s="50"/>
      <c r="R482" s="53"/>
    </row>
    <row r="483">
      <c r="A483" s="54"/>
      <c r="B483" s="50"/>
      <c r="C483" s="51"/>
      <c r="D483" s="50"/>
      <c r="E483" s="52"/>
      <c r="F483" s="50"/>
      <c r="G483" s="50"/>
      <c r="H483" s="50"/>
      <c r="I483" s="50"/>
      <c r="J483" s="50"/>
      <c r="K483" s="50"/>
      <c r="L483" s="53"/>
      <c r="M483" s="53"/>
      <c r="N483" s="50"/>
      <c r="O483" s="50"/>
      <c r="P483" s="50"/>
      <c r="Q483" s="50"/>
      <c r="R483" s="53"/>
    </row>
    <row r="484">
      <c r="A484" s="54"/>
      <c r="B484" s="50"/>
      <c r="C484" s="51"/>
      <c r="D484" s="50"/>
      <c r="E484" s="52"/>
      <c r="F484" s="50"/>
      <c r="G484" s="50"/>
      <c r="H484" s="50"/>
      <c r="I484" s="50"/>
      <c r="J484" s="50"/>
      <c r="K484" s="50"/>
      <c r="L484" s="53"/>
      <c r="M484" s="53"/>
      <c r="N484" s="50"/>
      <c r="O484" s="50"/>
      <c r="P484" s="50"/>
      <c r="Q484" s="50"/>
      <c r="R484" s="53"/>
    </row>
    <row r="485">
      <c r="A485" s="54"/>
      <c r="B485" s="50"/>
      <c r="C485" s="51"/>
      <c r="D485" s="50"/>
      <c r="E485" s="52"/>
      <c r="F485" s="50"/>
      <c r="G485" s="50"/>
      <c r="H485" s="50"/>
      <c r="I485" s="50"/>
      <c r="J485" s="50"/>
      <c r="K485" s="50"/>
      <c r="L485" s="53"/>
      <c r="M485" s="53"/>
      <c r="N485" s="50"/>
      <c r="O485" s="50"/>
      <c r="P485" s="50"/>
      <c r="Q485" s="50"/>
      <c r="R485" s="53"/>
    </row>
    <row r="486">
      <c r="A486" s="54"/>
      <c r="B486" s="50"/>
      <c r="C486" s="51"/>
      <c r="D486" s="50"/>
      <c r="E486" s="52"/>
      <c r="F486" s="50"/>
      <c r="G486" s="50"/>
      <c r="H486" s="50"/>
      <c r="I486" s="50"/>
      <c r="J486" s="50"/>
      <c r="K486" s="50"/>
      <c r="L486" s="53"/>
      <c r="M486" s="53"/>
      <c r="N486" s="50"/>
      <c r="O486" s="50"/>
      <c r="P486" s="50"/>
      <c r="Q486" s="50"/>
      <c r="R486" s="53"/>
    </row>
    <row r="487">
      <c r="A487" s="54"/>
      <c r="B487" s="50"/>
      <c r="C487" s="51"/>
      <c r="D487" s="50"/>
      <c r="E487" s="52"/>
      <c r="F487" s="50"/>
      <c r="G487" s="50"/>
      <c r="H487" s="50"/>
      <c r="I487" s="50"/>
      <c r="J487" s="50"/>
      <c r="K487" s="50"/>
      <c r="L487" s="53"/>
      <c r="M487" s="53"/>
      <c r="N487" s="50"/>
      <c r="O487" s="50"/>
      <c r="P487" s="50"/>
      <c r="Q487" s="50"/>
      <c r="R487" s="53"/>
    </row>
    <row r="488">
      <c r="A488" s="54"/>
      <c r="B488" s="50"/>
      <c r="C488" s="51"/>
      <c r="D488" s="50"/>
      <c r="E488" s="52"/>
      <c r="F488" s="50"/>
      <c r="G488" s="50"/>
      <c r="H488" s="50"/>
      <c r="I488" s="50"/>
      <c r="J488" s="50"/>
      <c r="K488" s="50"/>
      <c r="L488" s="53"/>
      <c r="M488" s="53"/>
      <c r="N488" s="50"/>
      <c r="O488" s="50"/>
      <c r="P488" s="50"/>
      <c r="Q488" s="50"/>
      <c r="R488" s="53"/>
    </row>
    <row r="489">
      <c r="A489" s="54"/>
      <c r="B489" s="50"/>
      <c r="C489" s="51"/>
      <c r="D489" s="50"/>
      <c r="E489" s="52"/>
      <c r="F489" s="50"/>
      <c r="G489" s="50"/>
      <c r="H489" s="50"/>
      <c r="I489" s="50"/>
      <c r="J489" s="50"/>
      <c r="K489" s="50"/>
      <c r="L489" s="53"/>
      <c r="M489" s="53"/>
      <c r="N489" s="50"/>
      <c r="O489" s="50"/>
      <c r="P489" s="50"/>
      <c r="Q489" s="50"/>
      <c r="R489" s="53"/>
    </row>
    <row r="490">
      <c r="A490" s="54"/>
      <c r="B490" s="50"/>
      <c r="C490" s="51"/>
      <c r="D490" s="50"/>
      <c r="E490" s="52"/>
      <c r="F490" s="50"/>
      <c r="G490" s="50"/>
      <c r="H490" s="50"/>
      <c r="I490" s="50"/>
      <c r="J490" s="50"/>
      <c r="K490" s="50"/>
      <c r="L490" s="53"/>
      <c r="M490" s="53"/>
      <c r="N490" s="50"/>
      <c r="O490" s="50"/>
      <c r="P490" s="50"/>
      <c r="Q490" s="50"/>
      <c r="R490" s="53"/>
    </row>
    <row r="491">
      <c r="A491" s="54"/>
      <c r="B491" s="50"/>
      <c r="C491" s="51"/>
      <c r="D491" s="50"/>
      <c r="E491" s="52"/>
      <c r="F491" s="50"/>
      <c r="G491" s="50"/>
      <c r="H491" s="50"/>
      <c r="I491" s="50"/>
      <c r="J491" s="50"/>
      <c r="K491" s="50"/>
      <c r="L491" s="53"/>
      <c r="M491" s="53"/>
      <c r="N491" s="50"/>
      <c r="O491" s="50"/>
      <c r="P491" s="50"/>
      <c r="Q491" s="50"/>
      <c r="R491" s="53"/>
    </row>
    <row r="492">
      <c r="A492" s="54"/>
      <c r="B492" s="50"/>
      <c r="C492" s="51"/>
      <c r="D492" s="50"/>
      <c r="E492" s="52"/>
      <c r="F492" s="50"/>
      <c r="G492" s="50"/>
      <c r="H492" s="50"/>
      <c r="I492" s="50"/>
      <c r="J492" s="50"/>
      <c r="K492" s="50"/>
      <c r="L492" s="53"/>
      <c r="M492" s="53"/>
      <c r="N492" s="50"/>
      <c r="O492" s="50"/>
      <c r="P492" s="50"/>
      <c r="Q492" s="50"/>
      <c r="R492" s="53"/>
    </row>
    <row r="493">
      <c r="A493" s="54"/>
      <c r="B493" s="50"/>
      <c r="C493" s="51"/>
      <c r="D493" s="50"/>
      <c r="E493" s="52"/>
      <c r="F493" s="50"/>
      <c r="G493" s="50"/>
      <c r="H493" s="50"/>
      <c r="I493" s="50"/>
      <c r="J493" s="50"/>
      <c r="K493" s="50"/>
      <c r="L493" s="53"/>
      <c r="M493" s="53"/>
      <c r="N493" s="50"/>
      <c r="O493" s="50"/>
      <c r="P493" s="50"/>
      <c r="Q493" s="50"/>
      <c r="R493" s="53"/>
    </row>
    <row r="494">
      <c r="A494" s="54"/>
      <c r="B494" s="50"/>
      <c r="C494" s="51"/>
      <c r="D494" s="50"/>
      <c r="E494" s="52"/>
      <c r="F494" s="50"/>
      <c r="G494" s="50"/>
      <c r="H494" s="50"/>
      <c r="I494" s="50"/>
      <c r="J494" s="50"/>
      <c r="K494" s="50"/>
      <c r="L494" s="53"/>
      <c r="M494" s="53"/>
      <c r="N494" s="50"/>
      <c r="O494" s="50"/>
      <c r="P494" s="50"/>
      <c r="Q494" s="50"/>
      <c r="R494" s="53"/>
    </row>
    <row r="495">
      <c r="A495" s="54"/>
      <c r="B495" s="50"/>
      <c r="C495" s="51"/>
      <c r="D495" s="50"/>
      <c r="E495" s="52"/>
      <c r="F495" s="50"/>
      <c r="G495" s="50"/>
      <c r="H495" s="50"/>
      <c r="I495" s="50"/>
      <c r="J495" s="50"/>
      <c r="K495" s="50"/>
      <c r="L495" s="53"/>
      <c r="M495" s="53"/>
      <c r="N495" s="50"/>
      <c r="O495" s="50"/>
      <c r="P495" s="50"/>
      <c r="Q495" s="50"/>
      <c r="R495" s="53"/>
    </row>
    <row r="496">
      <c r="A496" s="54"/>
      <c r="B496" s="50"/>
      <c r="C496" s="51"/>
      <c r="D496" s="50"/>
      <c r="E496" s="52"/>
      <c r="F496" s="50"/>
      <c r="G496" s="50"/>
      <c r="H496" s="50"/>
      <c r="I496" s="50"/>
      <c r="J496" s="50"/>
      <c r="K496" s="50"/>
      <c r="L496" s="53"/>
      <c r="M496" s="53"/>
      <c r="N496" s="50"/>
      <c r="O496" s="50"/>
      <c r="P496" s="50"/>
      <c r="Q496" s="50"/>
      <c r="R496" s="53"/>
    </row>
    <row r="497">
      <c r="A497" s="54"/>
      <c r="B497" s="50"/>
      <c r="C497" s="51"/>
      <c r="D497" s="50"/>
      <c r="E497" s="52"/>
      <c r="F497" s="50"/>
      <c r="G497" s="50"/>
      <c r="H497" s="50"/>
      <c r="I497" s="50"/>
      <c r="J497" s="50"/>
      <c r="K497" s="50"/>
      <c r="L497" s="53"/>
      <c r="M497" s="53"/>
      <c r="N497" s="50"/>
      <c r="O497" s="50"/>
      <c r="P497" s="50"/>
      <c r="Q497" s="50"/>
      <c r="R497" s="53"/>
    </row>
    <row r="498">
      <c r="A498" s="54"/>
      <c r="B498" s="50"/>
      <c r="C498" s="51"/>
      <c r="D498" s="50"/>
      <c r="E498" s="52"/>
      <c r="F498" s="50"/>
      <c r="G498" s="50"/>
      <c r="H498" s="50"/>
      <c r="I498" s="50"/>
      <c r="J498" s="50"/>
      <c r="K498" s="50"/>
      <c r="L498" s="53"/>
      <c r="M498" s="53"/>
      <c r="N498" s="50"/>
      <c r="O498" s="50"/>
      <c r="P498" s="50"/>
      <c r="Q498" s="50"/>
      <c r="R498" s="53"/>
    </row>
    <row r="499">
      <c r="A499" s="54"/>
      <c r="B499" s="50"/>
      <c r="C499" s="51"/>
      <c r="D499" s="50"/>
      <c r="E499" s="52"/>
      <c r="F499" s="50"/>
      <c r="G499" s="50"/>
      <c r="H499" s="50"/>
      <c r="I499" s="50"/>
      <c r="J499" s="50"/>
      <c r="K499" s="50"/>
      <c r="L499" s="53"/>
      <c r="M499" s="53"/>
      <c r="N499" s="50"/>
      <c r="O499" s="50"/>
      <c r="P499" s="50"/>
      <c r="Q499" s="50"/>
      <c r="R499" s="53"/>
    </row>
    <row r="500">
      <c r="A500" s="54"/>
      <c r="B500" s="50"/>
      <c r="C500" s="51"/>
      <c r="D500" s="50"/>
      <c r="E500" s="52"/>
      <c r="F500" s="50"/>
      <c r="G500" s="50"/>
      <c r="H500" s="50"/>
      <c r="I500" s="50"/>
      <c r="J500" s="50"/>
      <c r="K500" s="50"/>
      <c r="L500" s="53"/>
      <c r="M500" s="53"/>
      <c r="N500" s="50"/>
      <c r="O500" s="50"/>
      <c r="P500" s="50"/>
      <c r="Q500" s="50"/>
      <c r="R500" s="53"/>
    </row>
    <row r="501">
      <c r="A501" s="54"/>
      <c r="B501" s="50"/>
      <c r="C501" s="51"/>
      <c r="D501" s="50"/>
      <c r="E501" s="52"/>
      <c r="F501" s="50"/>
      <c r="G501" s="50"/>
      <c r="H501" s="50"/>
      <c r="I501" s="50"/>
      <c r="J501" s="50"/>
      <c r="K501" s="50"/>
      <c r="L501" s="53"/>
      <c r="M501" s="53"/>
      <c r="N501" s="50"/>
      <c r="O501" s="50"/>
      <c r="P501" s="50"/>
      <c r="Q501" s="50"/>
      <c r="R501" s="53"/>
    </row>
    <row r="502">
      <c r="A502" s="54"/>
      <c r="B502" s="50"/>
      <c r="C502" s="51"/>
      <c r="D502" s="50"/>
      <c r="E502" s="52"/>
      <c r="F502" s="50"/>
      <c r="G502" s="50"/>
      <c r="H502" s="50"/>
      <c r="I502" s="50"/>
      <c r="J502" s="50"/>
      <c r="K502" s="50"/>
      <c r="L502" s="53"/>
      <c r="M502" s="53"/>
      <c r="N502" s="50"/>
      <c r="O502" s="50"/>
      <c r="P502" s="50"/>
      <c r="Q502" s="50"/>
      <c r="R502" s="53"/>
    </row>
    <row r="503">
      <c r="A503" s="54"/>
      <c r="B503" s="50"/>
      <c r="C503" s="51"/>
      <c r="D503" s="50"/>
      <c r="E503" s="52"/>
      <c r="F503" s="50"/>
      <c r="G503" s="50"/>
      <c r="H503" s="50"/>
      <c r="I503" s="50"/>
      <c r="J503" s="50"/>
      <c r="K503" s="50"/>
      <c r="L503" s="53"/>
      <c r="M503" s="53"/>
      <c r="N503" s="50"/>
      <c r="O503" s="50"/>
      <c r="P503" s="50"/>
      <c r="Q503" s="50"/>
      <c r="R503" s="53"/>
    </row>
    <row r="504">
      <c r="A504" s="54"/>
      <c r="B504" s="50"/>
      <c r="C504" s="51"/>
      <c r="D504" s="50"/>
      <c r="E504" s="52"/>
      <c r="F504" s="50"/>
      <c r="G504" s="50"/>
      <c r="H504" s="50"/>
      <c r="I504" s="50"/>
      <c r="J504" s="50"/>
      <c r="K504" s="50"/>
      <c r="L504" s="53"/>
      <c r="M504" s="53"/>
      <c r="N504" s="50"/>
      <c r="O504" s="50"/>
      <c r="P504" s="50"/>
      <c r="Q504" s="50"/>
      <c r="R504" s="53"/>
    </row>
    <row r="505">
      <c r="A505" s="54"/>
      <c r="B505" s="50"/>
      <c r="C505" s="51"/>
      <c r="D505" s="50"/>
      <c r="E505" s="52"/>
      <c r="F505" s="50"/>
      <c r="G505" s="50"/>
      <c r="H505" s="50"/>
      <c r="I505" s="50"/>
      <c r="J505" s="50"/>
      <c r="K505" s="50"/>
      <c r="L505" s="53"/>
      <c r="M505" s="53"/>
      <c r="N505" s="50"/>
      <c r="O505" s="50"/>
      <c r="P505" s="50"/>
      <c r="Q505" s="50"/>
      <c r="R505" s="53"/>
    </row>
    <row r="506">
      <c r="A506" s="54"/>
      <c r="B506" s="50"/>
      <c r="C506" s="51"/>
      <c r="D506" s="50"/>
      <c r="E506" s="52"/>
      <c r="F506" s="50"/>
      <c r="G506" s="50"/>
      <c r="H506" s="50"/>
      <c r="I506" s="50"/>
      <c r="J506" s="50"/>
      <c r="K506" s="50"/>
      <c r="L506" s="53"/>
      <c r="M506" s="53"/>
      <c r="N506" s="50"/>
      <c r="O506" s="50"/>
      <c r="P506" s="50"/>
      <c r="Q506" s="50"/>
      <c r="R506" s="53"/>
    </row>
    <row r="507">
      <c r="A507" s="54"/>
      <c r="B507" s="50"/>
      <c r="C507" s="51"/>
      <c r="D507" s="50"/>
      <c r="E507" s="52"/>
      <c r="F507" s="50"/>
      <c r="G507" s="50"/>
      <c r="H507" s="50"/>
      <c r="I507" s="50"/>
      <c r="J507" s="50"/>
      <c r="K507" s="50"/>
      <c r="L507" s="53"/>
      <c r="M507" s="53"/>
      <c r="N507" s="50"/>
      <c r="O507" s="50"/>
      <c r="P507" s="50"/>
      <c r="Q507" s="50"/>
      <c r="R507" s="53"/>
    </row>
    <row r="508">
      <c r="A508" s="54"/>
      <c r="B508" s="50"/>
      <c r="C508" s="51"/>
      <c r="D508" s="50"/>
      <c r="E508" s="52"/>
      <c r="F508" s="50"/>
      <c r="G508" s="50"/>
      <c r="H508" s="50"/>
      <c r="I508" s="50"/>
      <c r="J508" s="50"/>
      <c r="K508" s="50"/>
      <c r="L508" s="53"/>
      <c r="M508" s="53"/>
      <c r="N508" s="50"/>
      <c r="O508" s="50"/>
      <c r="P508" s="50"/>
      <c r="Q508" s="50"/>
      <c r="R508" s="53"/>
    </row>
    <row r="509">
      <c r="A509" s="54"/>
      <c r="B509" s="50"/>
      <c r="C509" s="51"/>
      <c r="D509" s="50"/>
      <c r="E509" s="52"/>
      <c r="F509" s="50"/>
      <c r="G509" s="50"/>
      <c r="H509" s="50"/>
      <c r="I509" s="50"/>
      <c r="J509" s="50"/>
      <c r="K509" s="50"/>
      <c r="L509" s="53"/>
      <c r="M509" s="53"/>
      <c r="N509" s="50"/>
      <c r="O509" s="50"/>
      <c r="P509" s="50"/>
      <c r="Q509" s="50"/>
      <c r="R509" s="53"/>
    </row>
    <row r="510">
      <c r="A510" s="54"/>
      <c r="B510" s="50"/>
      <c r="C510" s="51"/>
      <c r="D510" s="50"/>
      <c r="E510" s="52"/>
      <c r="F510" s="50"/>
      <c r="G510" s="50"/>
      <c r="H510" s="50"/>
      <c r="I510" s="50"/>
      <c r="J510" s="50"/>
      <c r="K510" s="50"/>
      <c r="L510" s="53"/>
      <c r="M510" s="53"/>
      <c r="N510" s="50"/>
      <c r="O510" s="50"/>
      <c r="P510" s="50"/>
      <c r="Q510" s="50"/>
      <c r="R510" s="53"/>
    </row>
    <row r="511">
      <c r="A511" s="54"/>
      <c r="B511" s="50"/>
      <c r="C511" s="51"/>
      <c r="D511" s="50"/>
      <c r="E511" s="52"/>
      <c r="F511" s="50"/>
      <c r="G511" s="50"/>
      <c r="H511" s="50"/>
      <c r="I511" s="50"/>
      <c r="J511" s="50"/>
      <c r="K511" s="50"/>
      <c r="L511" s="53"/>
      <c r="M511" s="53"/>
      <c r="N511" s="50"/>
      <c r="O511" s="50"/>
      <c r="P511" s="50"/>
      <c r="Q511" s="50"/>
      <c r="R511" s="53"/>
    </row>
    <row r="512">
      <c r="A512" s="54"/>
      <c r="B512" s="50"/>
      <c r="C512" s="51"/>
      <c r="D512" s="50"/>
      <c r="E512" s="52"/>
      <c r="F512" s="50"/>
      <c r="G512" s="50"/>
      <c r="H512" s="50"/>
      <c r="I512" s="50"/>
      <c r="J512" s="50"/>
      <c r="K512" s="50"/>
      <c r="L512" s="53"/>
      <c r="M512" s="53"/>
      <c r="N512" s="50"/>
      <c r="O512" s="50"/>
      <c r="P512" s="50"/>
      <c r="Q512" s="50"/>
      <c r="R512" s="53"/>
    </row>
    <row r="513">
      <c r="A513" s="54"/>
      <c r="B513" s="50"/>
      <c r="C513" s="51"/>
      <c r="D513" s="50"/>
      <c r="E513" s="52"/>
      <c r="F513" s="50"/>
      <c r="G513" s="50"/>
      <c r="H513" s="50"/>
      <c r="I513" s="50"/>
      <c r="J513" s="50"/>
      <c r="K513" s="50"/>
      <c r="L513" s="53"/>
      <c r="M513" s="53"/>
      <c r="N513" s="50"/>
      <c r="O513" s="50"/>
      <c r="P513" s="50"/>
      <c r="Q513" s="50"/>
      <c r="R513" s="53"/>
    </row>
    <row r="514">
      <c r="A514" s="54"/>
      <c r="B514" s="50"/>
      <c r="C514" s="51"/>
      <c r="D514" s="50"/>
      <c r="E514" s="52"/>
      <c r="F514" s="50"/>
      <c r="G514" s="50"/>
      <c r="H514" s="50"/>
      <c r="I514" s="50"/>
      <c r="J514" s="50"/>
      <c r="K514" s="50"/>
      <c r="L514" s="53"/>
      <c r="M514" s="53"/>
      <c r="N514" s="50"/>
      <c r="O514" s="50"/>
      <c r="P514" s="50"/>
      <c r="Q514" s="50"/>
      <c r="R514" s="53"/>
    </row>
    <row r="515">
      <c r="A515" s="54"/>
      <c r="B515" s="50"/>
      <c r="C515" s="51"/>
      <c r="D515" s="50"/>
      <c r="E515" s="52"/>
      <c r="F515" s="50"/>
      <c r="G515" s="50"/>
      <c r="H515" s="50"/>
      <c r="I515" s="50"/>
      <c r="J515" s="50"/>
      <c r="K515" s="50"/>
      <c r="L515" s="53"/>
      <c r="M515" s="53"/>
      <c r="N515" s="50"/>
      <c r="O515" s="50"/>
      <c r="P515" s="50"/>
      <c r="Q515" s="50"/>
      <c r="R515" s="53"/>
    </row>
    <row r="516">
      <c r="A516" s="54"/>
      <c r="B516" s="50"/>
      <c r="C516" s="51"/>
      <c r="D516" s="50"/>
      <c r="E516" s="52"/>
      <c r="F516" s="50"/>
      <c r="G516" s="50"/>
      <c r="H516" s="50"/>
      <c r="I516" s="50"/>
      <c r="J516" s="50"/>
      <c r="K516" s="50"/>
      <c r="L516" s="53"/>
      <c r="M516" s="53"/>
      <c r="N516" s="50"/>
      <c r="O516" s="50"/>
      <c r="P516" s="50"/>
      <c r="Q516" s="50"/>
      <c r="R516" s="53"/>
    </row>
    <row r="517">
      <c r="A517" s="54"/>
      <c r="B517" s="50"/>
      <c r="C517" s="51"/>
      <c r="D517" s="50"/>
      <c r="E517" s="52"/>
      <c r="F517" s="50"/>
      <c r="G517" s="50"/>
      <c r="H517" s="50"/>
      <c r="I517" s="50"/>
      <c r="J517" s="50"/>
      <c r="K517" s="50"/>
      <c r="L517" s="53"/>
      <c r="M517" s="53"/>
      <c r="N517" s="50"/>
      <c r="O517" s="50"/>
      <c r="P517" s="50"/>
      <c r="Q517" s="50"/>
      <c r="R517" s="53"/>
    </row>
    <row r="518">
      <c r="A518" s="54"/>
      <c r="B518" s="50"/>
      <c r="C518" s="51"/>
      <c r="D518" s="50"/>
      <c r="E518" s="52"/>
      <c r="F518" s="50"/>
      <c r="G518" s="50"/>
      <c r="H518" s="50"/>
      <c r="I518" s="50"/>
      <c r="J518" s="50"/>
      <c r="K518" s="50"/>
      <c r="L518" s="53"/>
      <c r="M518" s="53"/>
      <c r="N518" s="50"/>
      <c r="O518" s="50"/>
      <c r="P518" s="50"/>
      <c r="Q518" s="50"/>
      <c r="R518" s="53"/>
    </row>
    <row r="519">
      <c r="A519" s="54"/>
      <c r="B519" s="50"/>
      <c r="C519" s="51"/>
      <c r="D519" s="50"/>
      <c r="E519" s="52"/>
      <c r="F519" s="50"/>
      <c r="G519" s="50"/>
      <c r="H519" s="50"/>
      <c r="I519" s="50"/>
      <c r="J519" s="50"/>
      <c r="K519" s="50"/>
      <c r="L519" s="53"/>
      <c r="M519" s="53"/>
      <c r="N519" s="50"/>
      <c r="O519" s="50"/>
      <c r="P519" s="50"/>
      <c r="Q519" s="50"/>
      <c r="R519" s="53"/>
    </row>
    <row r="520">
      <c r="A520" s="54"/>
      <c r="B520" s="50"/>
      <c r="C520" s="51"/>
      <c r="D520" s="50"/>
      <c r="E520" s="52"/>
      <c r="F520" s="50"/>
      <c r="G520" s="50"/>
      <c r="H520" s="50"/>
      <c r="I520" s="50"/>
      <c r="J520" s="50"/>
      <c r="K520" s="50"/>
      <c r="L520" s="53"/>
      <c r="M520" s="53"/>
      <c r="N520" s="50"/>
      <c r="O520" s="50"/>
      <c r="P520" s="50"/>
      <c r="Q520" s="50"/>
      <c r="R520" s="53"/>
    </row>
    <row r="521">
      <c r="A521" s="54"/>
      <c r="B521" s="50"/>
      <c r="C521" s="51"/>
      <c r="D521" s="50"/>
      <c r="E521" s="52"/>
      <c r="F521" s="50"/>
      <c r="G521" s="50"/>
      <c r="H521" s="50"/>
      <c r="I521" s="50"/>
      <c r="J521" s="50"/>
      <c r="K521" s="50"/>
      <c r="L521" s="53"/>
      <c r="M521" s="53"/>
      <c r="N521" s="50"/>
      <c r="O521" s="50"/>
      <c r="P521" s="50"/>
      <c r="Q521" s="50"/>
      <c r="R521" s="53"/>
    </row>
    <row r="522">
      <c r="A522" s="54"/>
      <c r="B522" s="50"/>
      <c r="C522" s="51"/>
      <c r="D522" s="50"/>
      <c r="E522" s="52"/>
      <c r="F522" s="50"/>
      <c r="G522" s="50"/>
      <c r="H522" s="50"/>
      <c r="I522" s="50"/>
      <c r="J522" s="50"/>
      <c r="K522" s="50"/>
      <c r="L522" s="53"/>
      <c r="M522" s="53"/>
      <c r="N522" s="50"/>
      <c r="O522" s="50"/>
      <c r="P522" s="50"/>
      <c r="Q522" s="50"/>
      <c r="R522" s="53"/>
    </row>
    <row r="523">
      <c r="A523" s="54"/>
      <c r="B523" s="50"/>
      <c r="C523" s="51"/>
      <c r="D523" s="50"/>
      <c r="E523" s="52"/>
      <c r="F523" s="50"/>
      <c r="G523" s="50"/>
      <c r="H523" s="50"/>
      <c r="I523" s="50"/>
      <c r="J523" s="50"/>
      <c r="K523" s="50"/>
      <c r="L523" s="53"/>
      <c r="M523" s="53"/>
      <c r="N523" s="50"/>
      <c r="O523" s="50"/>
      <c r="P523" s="50"/>
      <c r="Q523" s="50"/>
      <c r="R523" s="53"/>
    </row>
    <row r="524">
      <c r="A524" s="54"/>
      <c r="B524" s="50"/>
      <c r="C524" s="51"/>
      <c r="D524" s="50"/>
      <c r="E524" s="52"/>
      <c r="F524" s="50"/>
      <c r="G524" s="50"/>
      <c r="H524" s="50"/>
      <c r="I524" s="50"/>
      <c r="J524" s="50"/>
      <c r="K524" s="50"/>
      <c r="L524" s="53"/>
      <c r="M524" s="53"/>
      <c r="N524" s="50"/>
      <c r="O524" s="50"/>
      <c r="P524" s="50"/>
      <c r="Q524" s="50"/>
      <c r="R524" s="53"/>
    </row>
    <row r="525">
      <c r="A525" s="54"/>
      <c r="B525" s="50"/>
      <c r="C525" s="51"/>
      <c r="D525" s="50"/>
      <c r="E525" s="52"/>
      <c r="F525" s="50"/>
      <c r="G525" s="50"/>
      <c r="H525" s="50"/>
      <c r="I525" s="50"/>
      <c r="J525" s="50"/>
      <c r="K525" s="50"/>
      <c r="L525" s="53"/>
      <c r="M525" s="53"/>
      <c r="N525" s="50"/>
      <c r="O525" s="50"/>
      <c r="P525" s="50"/>
      <c r="Q525" s="50"/>
      <c r="R525" s="53"/>
    </row>
    <row r="526">
      <c r="A526" s="54"/>
      <c r="B526" s="50"/>
      <c r="C526" s="51"/>
      <c r="D526" s="50"/>
      <c r="E526" s="52"/>
      <c r="F526" s="50"/>
      <c r="G526" s="50"/>
      <c r="H526" s="50"/>
      <c r="I526" s="50"/>
      <c r="J526" s="50"/>
      <c r="K526" s="50"/>
      <c r="L526" s="53"/>
      <c r="M526" s="53"/>
      <c r="N526" s="50"/>
      <c r="O526" s="50"/>
      <c r="P526" s="50"/>
      <c r="Q526" s="50"/>
      <c r="R526" s="53"/>
    </row>
    <row r="527">
      <c r="A527" s="54"/>
      <c r="B527" s="50"/>
      <c r="C527" s="51"/>
      <c r="D527" s="50"/>
      <c r="E527" s="52"/>
      <c r="F527" s="50"/>
      <c r="G527" s="50"/>
      <c r="H527" s="50"/>
      <c r="I527" s="50"/>
      <c r="J527" s="50"/>
      <c r="K527" s="50"/>
      <c r="L527" s="53"/>
      <c r="M527" s="53"/>
      <c r="N527" s="50"/>
      <c r="O527" s="50"/>
      <c r="P527" s="50"/>
      <c r="Q527" s="50"/>
      <c r="R527" s="53"/>
    </row>
    <row r="528">
      <c r="A528" s="54"/>
      <c r="B528" s="50"/>
      <c r="C528" s="51"/>
      <c r="D528" s="50"/>
      <c r="E528" s="52"/>
      <c r="F528" s="50"/>
      <c r="G528" s="50"/>
      <c r="H528" s="50"/>
      <c r="I528" s="50"/>
      <c r="J528" s="50"/>
      <c r="K528" s="50"/>
      <c r="L528" s="53"/>
      <c r="M528" s="53"/>
      <c r="N528" s="50"/>
      <c r="O528" s="50"/>
      <c r="P528" s="50"/>
      <c r="Q528" s="50"/>
      <c r="R528" s="53"/>
    </row>
    <row r="529">
      <c r="A529" s="54"/>
      <c r="B529" s="50"/>
      <c r="C529" s="51"/>
      <c r="D529" s="50"/>
      <c r="E529" s="52"/>
      <c r="F529" s="50"/>
      <c r="G529" s="50"/>
      <c r="H529" s="50"/>
      <c r="I529" s="50"/>
      <c r="J529" s="50"/>
      <c r="K529" s="50"/>
      <c r="L529" s="53"/>
      <c r="M529" s="53"/>
      <c r="N529" s="50"/>
      <c r="O529" s="50"/>
      <c r="P529" s="50"/>
      <c r="Q529" s="50"/>
      <c r="R529" s="53"/>
    </row>
    <row r="530">
      <c r="A530" s="54"/>
      <c r="B530" s="50"/>
      <c r="C530" s="51"/>
      <c r="D530" s="50"/>
      <c r="E530" s="52"/>
      <c r="F530" s="50"/>
      <c r="G530" s="50"/>
      <c r="H530" s="50"/>
      <c r="I530" s="50"/>
      <c r="J530" s="50"/>
      <c r="K530" s="50"/>
      <c r="L530" s="53"/>
      <c r="M530" s="53"/>
      <c r="N530" s="50"/>
      <c r="O530" s="50"/>
      <c r="P530" s="50"/>
      <c r="Q530" s="50"/>
      <c r="R530" s="53"/>
    </row>
    <row r="531">
      <c r="A531" s="54"/>
      <c r="B531" s="50"/>
      <c r="C531" s="51"/>
      <c r="D531" s="50"/>
      <c r="E531" s="52"/>
      <c r="F531" s="50"/>
      <c r="G531" s="50"/>
      <c r="H531" s="50"/>
      <c r="I531" s="50"/>
      <c r="J531" s="50"/>
      <c r="K531" s="50"/>
      <c r="L531" s="53"/>
      <c r="M531" s="53"/>
      <c r="N531" s="50"/>
      <c r="O531" s="50"/>
      <c r="P531" s="50"/>
      <c r="Q531" s="50"/>
      <c r="R531" s="53"/>
    </row>
    <row r="532">
      <c r="A532" s="54"/>
      <c r="B532" s="50"/>
      <c r="C532" s="51"/>
      <c r="D532" s="50"/>
      <c r="E532" s="52"/>
      <c r="F532" s="50"/>
      <c r="G532" s="50"/>
      <c r="H532" s="50"/>
      <c r="I532" s="50"/>
      <c r="J532" s="50"/>
      <c r="K532" s="50"/>
      <c r="L532" s="53"/>
      <c r="M532" s="53"/>
      <c r="N532" s="50"/>
      <c r="O532" s="50"/>
      <c r="P532" s="50"/>
      <c r="Q532" s="50"/>
      <c r="R532" s="53"/>
    </row>
    <row r="533">
      <c r="A533" s="54"/>
      <c r="B533" s="50"/>
      <c r="C533" s="51"/>
      <c r="D533" s="50"/>
      <c r="E533" s="52"/>
      <c r="F533" s="50"/>
      <c r="G533" s="50"/>
      <c r="H533" s="50"/>
      <c r="I533" s="50"/>
      <c r="J533" s="50"/>
      <c r="K533" s="50"/>
      <c r="L533" s="53"/>
      <c r="M533" s="53"/>
      <c r="N533" s="50"/>
      <c r="O533" s="50"/>
      <c r="P533" s="50"/>
      <c r="Q533" s="50"/>
      <c r="R533" s="53"/>
    </row>
    <row r="534">
      <c r="A534" s="54"/>
      <c r="B534" s="50"/>
      <c r="C534" s="51"/>
      <c r="D534" s="50"/>
      <c r="E534" s="52"/>
      <c r="F534" s="50"/>
      <c r="G534" s="50"/>
      <c r="H534" s="50"/>
      <c r="I534" s="50"/>
      <c r="J534" s="50"/>
      <c r="K534" s="50"/>
      <c r="L534" s="53"/>
      <c r="M534" s="53"/>
      <c r="N534" s="50"/>
      <c r="O534" s="50"/>
      <c r="P534" s="50"/>
      <c r="Q534" s="50"/>
      <c r="R534" s="53"/>
    </row>
    <row r="535">
      <c r="A535" s="54"/>
      <c r="B535" s="50"/>
      <c r="C535" s="51"/>
      <c r="D535" s="50"/>
      <c r="E535" s="52"/>
      <c r="F535" s="50"/>
      <c r="G535" s="50"/>
      <c r="H535" s="50"/>
      <c r="I535" s="50"/>
      <c r="J535" s="50"/>
      <c r="K535" s="50"/>
      <c r="L535" s="53"/>
      <c r="M535" s="53"/>
      <c r="N535" s="50"/>
      <c r="O535" s="50"/>
      <c r="P535" s="50"/>
      <c r="Q535" s="50"/>
      <c r="R535" s="53"/>
    </row>
    <row r="536">
      <c r="A536" s="54"/>
      <c r="B536" s="50"/>
      <c r="C536" s="51"/>
      <c r="D536" s="50"/>
      <c r="E536" s="52"/>
      <c r="F536" s="50"/>
      <c r="G536" s="50"/>
      <c r="H536" s="50"/>
      <c r="I536" s="50"/>
      <c r="J536" s="50"/>
      <c r="K536" s="50"/>
      <c r="L536" s="53"/>
      <c r="M536" s="53"/>
      <c r="N536" s="50"/>
      <c r="O536" s="50"/>
      <c r="P536" s="50"/>
      <c r="Q536" s="50"/>
      <c r="R536" s="53"/>
    </row>
    <row r="537">
      <c r="A537" s="54"/>
      <c r="B537" s="50"/>
      <c r="C537" s="51"/>
      <c r="D537" s="50"/>
      <c r="E537" s="52"/>
      <c r="F537" s="50"/>
      <c r="G537" s="50"/>
      <c r="H537" s="50"/>
      <c r="I537" s="50"/>
      <c r="J537" s="50"/>
      <c r="K537" s="50"/>
      <c r="L537" s="53"/>
      <c r="M537" s="53"/>
      <c r="N537" s="50"/>
      <c r="O537" s="50"/>
      <c r="P537" s="50"/>
      <c r="Q537" s="50"/>
      <c r="R537" s="53"/>
    </row>
    <row r="538">
      <c r="A538" s="54"/>
      <c r="B538" s="50"/>
      <c r="C538" s="51"/>
      <c r="D538" s="50"/>
      <c r="E538" s="52"/>
      <c r="F538" s="50"/>
      <c r="G538" s="50"/>
      <c r="H538" s="50"/>
      <c r="I538" s="50"/>
      <c r="J538" s="50"/>
      <c r="K538" s="50"/>
      <c r="L538" s="53"/>
      <c r="M538" s="53"/>
      <c r="N538" s="50"/>
      <c r="O538" s="50"/>
      <c r="P538" s="50"/>
      <c r="Q538" s="50"/>
      <c r="R538" s="53"/>
    </row>
    <row r="539">
      <c r="A539" s="54"/>
      <c r="B539" s="50"/>
      <c r="C539" s="51"/>
      <c r="D539" s="50"/>
      <c r="E539" s="52"/>
      <c r="F539" s="50"/>
      <c r="G539" s="50"/>
      <c r="H539" s="50"/>
      <c r="I539" s="50"/>
      <c r="J539" s="50"/>
      <c r="K539" s="50"/>
      <c r="L539" s="53"/>
      <c r="M539" s="53"/>
      <c r="N539" s="50"/>
      <c r="O539" s="50"/>
      <c r="P539" s="50"/>
      <c r="Q539" s="50"/>
      <c r="R539" s="53"/>
    </row>
    <row r="540">
      <c r="A540" s="54"/>
      <c r="B540" s="50"/>
      <c r="C540" s="51"/>
      <c r="D540" s="50"/>
      <c r="E540" s="52"/>
      <c r="F540" s="50"/>
      <c r="G540" s="50"/>
      <c r="H540" s="50"/>
      <c r="I540" s="50"/>
      <c r="J540" s="50"/>
      <c r="K540" s="50"/>
      <c r="L540" s="53"/>
      <c r="M540" s="53"/>
      <c r="N540" s="50"/>
      <c r="O540" s="50"/>
      <c r="P540" s="50"/>
      <c r="Q540" s="50"/>
      <c r="R540" s="53"/>
    </row>
    <row r="541">
      <c r="A541" s="54"/>
      <c r="B541" s="50"/>
      <c r="C541" s="51"/>
      <c r="D541" s="50"/>
      <c r="E541" s="52"/>
      <c r="F541" s="50"/>
      <c r="G541" s="50"/>
      <c r="H541" s="50"/>
      <c r="I541" s="50"/>
      <c r="J541" s="50"/>
      <c r="K541" s="50"/>
      <c r="L541" s="53"/>
      <c r="M541" s="53"/>
      <c r="N541" s="50"/>
      <c r="O541" s="50"/>
      <c r="P541" s="50"/>
      <c r="Q541" s="50"/>
      <c r="R541" s="53"/>
    </row>
    <row r="542">
      <c r="A542" s="54"/>
      <c r="B542" s="50"/>
      <c r="C542" s="51"/>
      <c r="D542" s="50"/>
      <c r="E542" s="52"/>
      <c r="F542" s="50"/>
      <c r="G542" s="50"/>
      <c r="H542" s="50"/>
      <c r="I542" s="50"/>
      <c r="J542" s="50"/>
      <c r="K542" s="50"/>
      <c r="L542" s="53"/>
      <c r="M542" s="53"/>
      <c r="N542" s="50"/>
      <c r="O542" s="50"/>
      <c r="P542" s="50"/>
      <c r="Q542" s="50"/>
      <c r="R542" s="53"/>
    </row>
    <row r="543">
      <c r="A543" s="54"/>
      <c r="B543" s="50"/>
      <c r="C543" s="51"/>
      <c r="D543" s="50"/>
      <c r="E543" s="52"/>
      <c r="F543" s="50"/>
      <c r="G543" s="50"/>
      <c r="H543" s="50"/>
      <c r="I543" s="50"/>
      <c r="J543" s="50"/>
      <c r="K543" s="50"/>
      <c r="L543" s="53"/>
      <c r="M543" s="53"/>
      <c r="N543" s="50"/>
      <c r="O543" s="50"/>
      <c r="P543" s="50"/>
      <c r="Q543" s="50"/>
      <c r="R543" s="53"/>
    </row>
    <row r="544">
      <c r="A544" s="54"/>
      <c r="B544" s="50"/>
      <c r="C544" s="51"/>
      <c r="D544" s="50"/>
      <c r="E544" s="52"/>
      <c r="F544" s="50"/>
      <c r="G544" s="50"/>
      <c r="H544" s="50"/>
      <c r="I544" s="50"/>
      <c r="J544" s="50"/>
      <c r="K544" s="50"/>
      <c r="L544" s="53"/>
      <c r="M544" s="53"/>
      <c r="N544" s="50"/>
      <c r="O544" s="50"/>
      <c r="P544" s="50"/>
      <c r="Q544" s="50"/>
      <c r="R544" s="53"/>
    </row>
    <row r="545">
      <c r="A545" s="54"/>
      <c r="B545" s="50"/>
      <c r="C545" s="51"/>
      <c r="D545" s="50"/>
      <c r="E545" s="52"/>
      <c r="F545" s="50"/>
      <c r="G545" s="50"/>
      <c r="H545" s="50"/>
      <c r="I545" s="50"/>
      <c r="J545" s="50"/>
      <c r="K545" s="50"/>
      <c r="L545" s="53"/>
      <c r="M545" s="53"/>
      <c r="N545" s="50"/>
      <c r="O545" s="50"/>
      <c r="P545" s="50"/>
      <c r="Q545" s="50"/>
      <c r="R545" s="53"/>
    </row>
    <row r="546">
      <c r="A546" s="54"/>
      <c r="B546" s="50"/>
      <c r="C546" s="51"/>
      <c r="D546" s="50"/>
      <c r="E546" s="52"/>
      <c r="F546" s="50"/>
      <c r="G546" s="50"/>
      <c r="H546" s="50"/>
      <c r="I546" s="50"/>
      <c r="J546" s="50"/>
      <c r="K546" s="50"/>
      <c r="L546" s="53"/>
      <c r="M546" s="53"/>
      <c r="N546" s="50"/>
      <c r="O546" s="50"/>
      <c r="P546" s="50"/>
      <c r="Q546" s="50"/>
      <c r="R546" s="53"/>
    </row>
    <row r="547">
      <c r="A547" s="54"/>
      <c r="B547" s="50"/>
      <c r="C547" s="51"/>
      <c r="D547" s="50"/>
      <c r="E547" s="52"/>
      <c r="F547" s="50"/>
      <c r="G547" s="50"/>
      <c r="H547" s="50"/>
      <c r="I547" s="50"/>
      <c r="J547" s="50"/>
      <c r="K547" s="50"/>
      <c r="L547" s="53"/>
      <c r="M547" s="53"/>
      <c r="N547" s="50"/>
      <c r="O547" s="50"/>
      <c r="P547" s="50"/>
      <c r="Q547" s="50"/>
      <c r="R547" s="53"/>
    </row>
    <row r="548">
      <c r="A548" s="54"/>
      <c r="B548" s="50"/>
      <c r="C548" s="51"/>
      <c r="D548" s="50"/>
      <c r="E548" s="52"/>
      <c r="F548" s="50"/>
      <c r="G548" s="50"/>
      <c r="H548" s="50"/>
      <c r="I548" s="50"/>
      <c r="J548" s="50"/>
      <c r="K548" s="50"/>
      <c r="L548" s="53"/>
      <c r="M548" s="53"/>
      <c r="N548" s="50"/>
      <c r="O548" s="50"/>
      <c r="P548" s="50"/>
      <c r="Q548" s="50"/>
      <c r="R548" s="53"/>
    </row>
    <row r="549">
      <c r="A549" s="54"/>
      <c r="B549" s="50"/>
      <c r="C549" s="51"/>
      <c r="D549" s="50"/>
      <c r="E549" s="52"/>
      <c r="F549" s="50"/>
      <c r="G549" s="50"/>
      <c r="H549" s="50"/>
      <c r="I549" s="50"/>
      <c r="J549" s="50"/>
      <c r="K549" s="50"/>
      <c r="L549" s="53"/>
      <c r="M549" s="53"/>
      <c r="N549" s="50"/>
      <c r="O549" s="50"/>
      <c r="P549" s="50"/>
      <c r="Q549" s="50"/>
      <c r="R549" s="53"/>
    </row>
    <row r="550">
      <c r="A550" s="54"/>
      <c r="B550" s="50"/>
      <c r="C550" s="51"/>
      <c r="D550" s="50"/>
      <c r="E550" s="52"/>
      <c r="F550" s="50"/>
      <c r="G550" s="50"/>
      <c r="H550" s="50"/>
      <c r="I550" s="50"/>
      <c r="J550" s="50"/>
      <c r="K550" s="50"/>
      <c r="L550" s="53"/>
      <c r="M550" s="53"/>
      <c r="N550" s="50"/>
      <c r="O550" s="50"/>
      <c r="P550" s="50"/>
      <c r="Q550" s="50"/>
      <c r="R550" s="53"/>
    </row>
    <row r="551">
      <c r="A551" s="54"/>
      <c r="B551" s="50"/>
      <c r="C551" s="51"/>
      <c r="D551" s="50"/>
      <c r="E551" s="52"/>
      <c r="F551" s="50"/>
      <c r="G551" s="50"/>
      <c r="H551" s="50"/>
      <c r="I551" s="50"/>
      <c r="J551" s="50"/>
      <c r="K551" s="50"/>
      <c r="L551" s="53"/>
      <c r="M551" s="53"/>
      <c r="N551" s="50"/>
      <c r="O551" s="50"/>
      <c r="P551" s="50"/>
      <c r="Q551" s="50"/>
      <c r="R551" s="53"/>
    </row>
    <row r="552">
      <c r="A552" s="54"/>
      <c r="B552" s="50"/>
      <c r="C552" s="51"/>
      <c r="D552" s="50"/>
      <c r="E552" s="52"/>
      <c r="F552" s="50"/>
      <c r="G552" s="50"/>
      <c r="H552" s="50"/>
      <c r="I552" s="50"/>
      <c r="J552" s="50"/>
      <c r="K552" s="50"/>
      <c r="L552" s="53"/>
      <c r="M552" s="53"/>
      <c r="N552" s="50"/>
      <c r="O552" s="50"/>
      <c r="P552" s="50"/>
      <c r="Q552" s="50"/>
      <c r="R552" s="53"/>
    </row>
    <row r="553">
      <c r="A553" s="54"/>
      <c r="B553" s="50"/>
      <c r="C553" s="51"/>
      <c r="D553" s="50"/>
      <c r="E553" s="52"/>
      <c r="F553" s="50"/>
      <c r="G553" s="50"/>
      <c r="H553" s="50"/>
      <c r="I553" s="50"/>
      <c r="J553" s="50"/>
      <c r="K553" s="50"/>
      <c r="L553" s="53"/>
      <c r="M553" s="53"/>
      <c r="N553" s="50"/>
      <c r="O553" s="50"/>
      <c r="P553" s="50"/>
      <c r="Q553" s="50"/>
      <c r="R553" s="53"/>
    </row>
    <row r="554">
      <c r="A554" s="54"/>
      <c r="B554" s="50"/>
      <c r="C554" s="51"/>
      <c r="D554" s="50"/>
      <c r="E554" s="52"/>
      <c r="F554" s="50"/>
      <c r="G554" s="50"/>
      <c r="H554" s="50"/>
      <c r="I554" s="50"/>
      <c r="J554" s="50"/>
      <c r="K554" s="50"/>
      <c r="L554" s="53"/>
      <c r="M554" s="53"/>
      <c r="N554" s="50"/>
      <c r="O554" s="50"/>
      <c r="P554" s="50"/>
      <c r="Q554" s="50"/>
      <c r="R554" s="53"/>
    </row>
    <row r="555">
      <c r="A555" s="54"/>
      <c r="B555" s="50"/>
      <c r="C555" s="51"/>
      <c r="D555" s="50"/>
      <c r="E555" s="52"/>
      <c r="F555" s="50"/>
      <c r="G555" s="50"/>
      <c r="H555" s="50"/>
      <c r="I555" s="50"/>
      <c r="J555" s="50"/>
      <c r="K555" s="50"/>
      <c r="L555" s="53"/>
      <c r="M555" s="53"/>
      <c r="N555" s="50"/>
      <c r="O555" s="50"/>
      <c r="P555" s="50"/>
      <c r="Q555" s="50"/>
      <c r="R555" s="53"/>
    </row>
    <row r="556">
      <c r="A556" s="54"/>
      <c r="B556" s="50"/>
      <c r="C556" s="51"/>
      <c r="D556" s="50"/>
      <c r="E556" s="52"/>
      <c r="F556" s="50"/>
      <c r="G556" s="50"/>
      <c r="H556" s="50"/>
      <c r="I556" s="50"/>
      <c r="J556" s="50"/>
      <c r="K556" s="50"/>
      <c r="L556" s="53"/>
      <c r="M556" s="53"/>
      <c r="N556" s="50"/>
      <c r="O556" s="50"/>
      <c r="P556" s="50"/>
      <c r="Q556" s="50"/>
      <c r="R556" s="53"/>
    </row>
    <row r="557">
      <c r="A557" s="54"/>
      <c r="B557" s="50"/>
      <c r="C557" s="51"/>
      <c r="D557" s="50"/>
      <c r="E557" s="52"/>
      <c r="F557" s="50"/>
      <c r="G557" s="50"/>
      <c r="H557" s="50"/>
      <c r="I557" s="50"/>
      <c r="J557" s="50"/>
      <c r="K557" s="50"/>
      <c r="L557" s="53"/>
      <c r="M557" s="53"/>
      <c r="N557" s="50"/>
      <c r="O557" s="50"/>
      <c r="P557" s="50"/>
      <c r="Q557" s="50"/>
      <c r="R557" s="53"/>
    </row>
    <row r="558">
      <c r="A558" s="54"/>
      <c r="B558" s="50"/>
      <c r="C558" s="51"/>
      <c r="D558" s="50"/>
      <c r="E558" s="52"/>
      <c r="F558" s="50"/>
      <c r="G558" s="50"/>
      <c r="H558" s="50"/>
      <c r="I558" s="50"/>
      <c r="J558" s="50"/>
      <c r="K558" s="50"/>
      <c r="L558" s="53"/>
      <c r="M558" s="53"/>
      <c r="N558" s="50"/>
      <c r="O558" s="50"/>
      <c r="P558" s="50"/>
      <c r="Q558" s="50"/>
      <c r="R558" s="53"/>
    </row>
    <row r="559">
      <c r="A559" s="54"/>
      <c r="B559" s="50"/>
      <c r="C559" s="51"/>
      <c r="D559" s="50"/>
      <c r="E559" s="52"/>
      <c r="F559" s="50"/>
      <c r="G559" s="50"/>
      <c r="H559" s="50"/>
      <c r="I559" s="50"/>
      <c r="J559" s="50"/>
      <c r="K559" s="50"/>
      <c r="L559" s="53"/>
      <c r="M559" s="53"/>
      <c r="N559" s="50"/>
      <c r="O559" s="50"/>
      <c r="P559" s="50"/>
      <c r="Q559" s="50"/>
      <c r="R559" s="53"/>
    </row>
    <row r="560">
      <c r="A560" s="54"/>
      <c r="B560" s="50"/>
      <c r="C560" s="51"/>
      <c r="D560" s="50"/>
      <c r="E560" s="52"/>
      <c r="F560" s="50"/>
      <c r="G560" s="50"/>
      <c r="H560" s="50"/>
      <c r="I560" s="50"/>
      <c r="J560" s="50"/>
      <c r="K560" s="50"/>
      <c r="L560" s="53"/>
      <c r="M560" s="53"/>
      <c r="N560" s="50"/>
      <c r="O560" s="50"/>
      <c r="P560" s="50"/>
      <c r="Q560" s="50"/>
      <c r="R560" s="53"/>
    </row>
    <row r="561">
      <c r="A561" s="54"/>
      <c r="B561" s="50"/>
      <c r="C561" s="51"/>
      <c r="D561" s="50"/>
      <c r="E561" s="52"/>
      <c r="F561" s="50"/>
      <c r="G561" s="50"/>
      <c r="H561" s="50"/>
      <c r="I561" s="50"/>
      <c r="J561" s="50"/>
      <c r="K561" s="50"/>
      <c r="L561" s="53"/>
      <c r="M561" s="53"/>
      <c r="N561" s="50"/>
      <c r="O561" s="50"/>
      <c r="P561" s="50"/>
      <c r="Q561" s="50"/>
      <c r="R561" s="53"/>
    </row>
    <row r="562">
      <c r="A562" s="54"/>
      <c r="B562" s="50"/>
      <c r="C562" s="51"/>
      <c r="D562" s="50"/>
      <c r="E562" s="52"/>
      <c r="F562" s="50"/>
      <c r="G562" s="50"/>
      <c r="H562" s="50"/>
      <c r="I562" s="50"/>
      <c r="J562" s="50"/>
      <c r="K562" s="50"/>
      <c r="L562" s="53"/>
      <c r="M562" s="53"/>
      <c r="N562" s="50"/>
      <c r="O562" s="50"/>
      <c r="P562" s="50"/>
      <c r="Q562" s="50"/>
      <c r="R562" s="53"/>
    </row>
    <row r="563">
      <c r="A563" s="54"/>
      <c r="B563" s="50"/>
      <c r="C563" s="51"/>
      <c r="D563" s="50"/>
      <c r="E563" s="52"/>
      <c r="F563" s="50"/>
      <c r="G563" s="50"/>
      <c r="H563" s="50"/>
      <c r="I563" s="50"/>
      <c r="J563" s="50"/>
      <c r="K563" s="50"/>
      <c r="L563" s="53"/>
      <c r="M563" s="53"/>
      <c r="N563" s="50"/>
      <c r="O563" s="50"/>
      <c r="P563" s="50"/>
      <c r="Q563" s="50"/>
      <c r="R563" s="53"/>
    </row>
    <row r="564">
      <c r="A564" s="54"/>
      <c r="B564" s="50"/>
      <c r="C564" s="51"/>
      <c r="D564" s="50"/>
      <c r="E564" s="52"/>
      <c r="F564" s="50"/>
      <c r="G564" s="50"/>
      <c r="H564" s="50"/>
      <c r="I564" s="50"/>
      <c r="J564" s="50"/>
      <c r="K564" s="50"/>
      <c r="L564" s="53"/>
      <c r="M564" s="53"/>
      <c r="N564" s="50"/>
      <c r="O564" s="50"/>
      <c r="P564" s="50"/>
      <c r="Q564" s="50"/>
      <c r="R564" s="53"/>
    </row>
    <row r="565">
      <c r="A565" s="54"/>
      <c r="B565" s="50"/>
      <c r="C565" s="51"/>
      <c r="D565" s="50"/>
      <c r="E565" s="52"/>
      <c r="F565" s="50"/>
      <c r="G565" s="50"/>
      <c r="H565" s="50"/>
      <c r="I565" s="50"/>
      <c r="J565" s="50"/>
      <c r="K565" s="50"/>
      <c r="L565" s="53"/>
      <c r="M565" s="53"/>
      <c r="N565" s="50"/>
      <c r="O565" s="50"/>
      <c r="P565" s="50"/>
      <c r="Q565" s="50"/>
      <c r="R565" s="53"/>
    </row>
    <row r="566">
      <c r="A566" s="54"/>
      <c r="B566" s="50"/>
      <c r="C566" s="51"/>
      <c r="D566" s="50"/>
      <c r="E566" s="52"/>
      <c r="F566" s="50"/>
      <c r="G566" s="50"/>
      <c r="H566" s="50"/>
      <c r="I566" s="50"/>
      <c r="J566" s="50"/>
      <c r="K566" s="50"/>
      <c r="L566" s="53"/>
      <c r="M566" s="53"/>
      <c r="N566" s="50"/>
      <c r="O566" s="50"/>
      <c r="P566" s="50"/>
      <c r="Q566" s="50"/>
      <c r="R566" s="53"/>
    </row>
    <row r="567">
      <c r="A567" s="54"/>
      <c r="B567" s="50"/>
      <c r="C567" s="51"/>
      <c r="D567" s="50"/>
      <c r="E567" s="52"/>
      <c r="F567" s="50"/>
      <c r="G567" s="50"/>
      <c r="H567" s="50"/>
      <c r="I567" s="50"/>
      <c r="J567" s="50"/>
      <c r="K567" s="50"/>
      <c r="L567" s="53"/>
      <c r="M567" s="53"/>
      <c r="N567" s="50"/>
      <c r="O567" s="50"/>
      <c r="P567" s="50"/>
      <c r="Q567" s="50"/>
      <c r="R567" s="53"/>
    </row>
    <row r="568">
      <c r="A568" s="54"/>
      <c r="B568" s="50"/>
      <c r="C568" s="51"/>
      <c r="D568" s="50"/>
      <c r="E568" s="52"/>
      <c r="F568" s="50"/>
      <c r="G568" s="50"/>
      <c r="H568" s="50"/>
      <c r="I568" s="50"/>
      <c r="J568" s="50"/>
      <c r="K568" s="50"/>
      <c r="L568" s="53"/>
      <c r="M568" s="53"/>
      <c r="N568" s="50"/>
      <c r="O568" s="50"/>
      <c r="P568" s="50"/>
      <c r="Q568" s="50"/>
      <c r="R568" s="53"/>
    </row>
    <row r="569">
      <c r="A569" s="54"/>
      <c r="B569" s="50"/>
      <c r="C569" s="51"/>
      <c r="D569" s="50"/>
      <c r="E569" s="52"/>
      <c r="F569" s="50"/>
      <c r="G569" s="50"/>
      <c r="H569" s="50"/>
      <c r="I569" s="50"/>
      <c r="J569" s="50"/>
      <c r="K569" s="50"/>
      <c r="L569" s="53"/>
      <c r="M569" s="53"/>
      <c r="N569" s="50"/>
      <c r="O569" s="50"/>
      <c r="P569" s="50"/>
      <c r="Q569" s="50"/>
      <c r="R569" s="53"/>
    </row>
    <row r="570">
      <c r="A570" s="54"/>
      <c r="B570" s="50"/>
      <c r="C570" s="51"/>
      <c r="D570" s="50"/>
      <c r="E570" s="52"/>
      <c r="F570" s="50"/>
      <c r="G570" s="50"/>
      <c r="H570" s="50"/>
      <c r="I570" s="50"/>
      <c r="J570" s="50"/>
      <c r="K570" s="50"/>
      <c r="L570" s="53"/>
      <c r="M570" s="53"/>
      <c r="N570" s="50"/>
      <c r="O570" s="50"/>
      <c r="P570" s="50"/>
      <c r="Q570" s="50"/>
      <c r="R570" s="53"/>
    </row>
    <row r="571">
      <c r="A571" s="54"/>
      <c r="B571" s="50"/>
      <c r="C571" s="51"/>
      <c r="D571" s="50"/>
      <c r="E571" s="52"/>
      <c r="F571" s="50"/>
      <c r="G571" s="50"/>
      <c r="H571" s="50"/>
      <c r="I571" s="50"/>
      <c r="J571" s="50"/>
      <c r="K571" s="50"/>
      <c r="L571" s="53"/>
      <c r="M571" s="53"/>
      <c r="N571" s="50"/>
      <c r="O571" s="50"/>
      <c r="P571" s="50"/>
      <c r="Q571" s="50"/>
      <c r="R571" s="53"/>
    </row>
    <row r="572">
      <c r="A572" s="54"/>
      <c r="B572" s="50"/>
      <c r="C572" s="51"/>
      <c r="D572" s="50"/>
      <c r="E572" s="52"/>
      <c r="F572" s="50"/>
      <c r="G572" s="50"/>
      <c r="H572" s="50"/>
      <c r="I572" s="50"/>
      <c r="J572" s="50"/>
      <c r="K572" s="50"/>
      <c r="L572" s="53"/>
      <c r="M572" s="53"/>
      <c r="N572" s="50"/>
      <c r="O572" s="50"/>
      <c r="P572" s="50"/>
      <c r="Q572" s="50"/>
      <c r="R572" s="53"/>
    </row>
    <row r="573">
      <c r="A573" s="54"/>
      <c r="B573" s="50"/>
      <c r="C573" s="51"/>
      <c r="D573" s="50"/>
      <c r="E573" s="52"/>
      <c r="F573" s="50"/>
      <c r="G573" s="50"/>
      <c r="H573" s="50"/>
      <c r="I573" s="50"/>
      <c r="J573" s="50"/>
      <c r="K573" s="50"/>
      <c r="L573" s="53"/>
      <c r="M573" s="53"/>
      <c r="N573" s="50"/>
      <c r="O573" s="50"/>
      <c r="P573" s="50"/>
      <c r="Q573" s="50"/>
      <c r="R573" s="53"/>
    </row>
    <row r="574">
      <c r="A574" s="54"/>
      <c r="B574" s="50"/>
      <c r="C574" s="51"/>
      <c r="D574" s="50"/>
      <c r="E574" s="52"/>
      <c r="F574" s="50"/>
      <c r="G574" s="50"/>
      <c r="H574" s="50"/>
      <c r="I574" s="50"/>
      <c r="J574" s="50"/>
      <c r="K574" s="50"/>
      <c r="L574" s="53"/>
      <c r="M574" s="53"/>
      <c r="N574" s="50"/>
      <c r="O574" s="50"/>
      <c r="P574" s="50"/>
      <c r="Q574" s="50"/>
      <c r="R574" s="53"/>
    </row>
    <row r="575">
      <c r="A575" s="54"/>
      <c r="B575" s="50"/>
      <c r="C575" s="51"/>
      <c r="D575" s="50"/>
      <c r="E575" s="52"/>
      <c r="F575" s="50"/>
      <c r="G575" s="50"/>
      <c r="H575" s="50"/>
      <c r="I575" s="50"/>
      <c r="J575" s="50"/>
      <c r="K575" s="50"/>
      <c r="L575" s="53"/>
      <c r="M575" s="53"/>
      <c r="N575" s="50"/>
      <c r="O575" s="50"/>
      <c r="P575" s="50"/>
      <c r="Q575" s="50"/>
      <c r="R575" s="53"/>
    </row>
    <row r="576">
      <c r="A576" s="54"/>
      <c r="B576" s="50"/>
      <c r="C576" s="51"/>
      <c r="D576" s="50"/>
      <c r="E576" s="52"/>
      <c r="F576" s="50"/>
      <c r="G576" s="50"/>
      <c r="H576" s="50"/>
      <c r="I576" s="50"/>
      <c r="J576" s="50"/>
      <c r="K576" s="50"/>
      <c r="L576" s="53"/>
      <c r="M576" s="53"/>
      <c r="N576" s="50"/>
      <c r="O576" s="50"/>
      <c r="P576" s="50"/>
      <c r="Q576" s="50"/>
      <c r="R576" s="53"/>
    </row>
    <row r="577">
      <c r="A577" s="54"/>
      <c r="B577" s="50"/>
      <c r="C577" s="51"/>
      <c r="D577" s="50"/>
      <c r="E577" s="52"/>
      <c r="F577" s="50"/>
      <c r="G577" s="50"/>
      <c r="H577" s="50"/>
      <c r="I577" s="50"/>
      <c r="J577" s="50"/>
      <c r="K577" s="50"/>
      <c r="L577" s="53"/>
      <c r="M577" s="53"/>
      <c r="N577" s="50"/>
      <c r="O577" s="50"/>
      <c r="P577" s="50"/>
      <c r="Q577" s="50"/>
      <c r="R577" s="53"/>
    </row>
    <row r="578">
      <c r="A578" s="54"/>
      <c r="B578" s="50"/>
      <c r="C578" s="51"/>
      <c r="D578" s="50"/>
      <c r="E578" s="52"/>
      <c r="F578" s="50"/>
      <c r="G578" s="50"/>
      <c r="H578" s="50"/>
      <c r="I578" s="50"/>
      <c r="J578" s="50"/>
      <c r="K578" s="50"/>
      <c r="L578" s="53"/>
      <c r="M578" s="53"/>
      <c r="N578" s="50"/>
      <c r="O578" s="50"/>
      <c r="P578" s="50"/>
      <c r="Q578" s="50"/>
      <c r="R578" s="53"/>
    </row>
    <row r="579">
      <c r="A579" s="54"/>
      <c r="B579" s="50"/>
      <c r="C579" s="51"/>
      <c r="D579" s="50"/>
      <c r="E579" s="52"/>
      <c r="F579" s="50"/>
      <c r="G579" s="50"/>
      <c r="H579" s="50"/>
      <c r="I579" s="50"/>
      <c r="J579" s="50"/>
      <c r="K579" s="50"/>
      <c r="L579" s="53"/>
      <c r="M579" s="53"/>
      <c r="N579" s="50"/>
      <c r="O579" s="50"/>
      <c r="P579" s="50"/>
      <c r="Q579" s="50"/>
      <c r="R579" s="53"/>
    </row>
    <row r="580">
      <c r="A580" s="54"/>
      <c r="B580" s="50"/>
      <c r="C580" s="51"/>
      <c r="D580" s="50"/>
      <c r="E580" s="52"/>
      <c r="F580" s="50"/>
      <c r="G580" s="50"/>
      <c r="H580" s="50"/>
      <c r="I580" s="50"/>
      <c r="J580" s="50"/>
      <c r="K580" s="50"/>
      <c r="L580" s="53"/>
      <c r="M580" s="53"/>
      <c r="N580" s="50"/>
      <c r="O580" s="50"/>
      <c r="P580" s="50"/>
      <c r="Q580" s="50"/>
      <c r="R580" s="53"/>
    </row>
    <row r="581">
      <c r="A581" s="54"/>
      <c r="B581" s="50"/>
      <c r="C581" s="51"/>
      <c r="D581" s="50"/>
      <c r="E581" s="52"/>
      <c r="F581" s="50"/>
      <c r="G581" s="50"/>
      <c r="H581" s="50"/>
      <c r="I581" s="50"/>
      <c r="J581" s="50"/>
      <c r="K581" s="50"/>
      <c r="L581" s="53"/>
      <c r="M581" s="53"/>
      <c r="N581" s="50"/>
      <c r="O581" s="50"/>
      <c r="P581" s="50"/>
      <c r="Q581" s="50"/>
      <c r="R581" s="53"/>
    </row>
    <row r="582">
      <c r="A582" s="54"/>
      <c r="B582" s="50"/>
      <c r="C582" s="51"/>
      <c r="D582" s="50"/>
      <c r="E582" s="52"/>
      <c r="F582" s="50"/>
      <c r="G582" s="50"/>
      <c r="H582" s="50"/>
      <c r="I582" s="50"/>
      <c r="J582" s="50"/>
      <c r="K582" s="50"/>
      <c r="L582" s="53"/>
      <c r="M582" s="53"/>
      <c r="N582" s="50"/>
      <c r="O582" s="50"/>
      <c r="P582" s="50"/>
      <c r="Q582" s="50"/>
      <c r="R582" s="53"/>
    </row>
    <row r="583">
      <c r="A583" s="54"/>
      <c r="B583" s="50"/>
      <c r="C583" s="51"/>
      <c r="D583" s="50"/>
      <c r="E583" s="52"/>
      <c r="F583" s="50"/>
      <c r="G583" s="50"/>
      <c r="H583" s="50"/>
      <c r="I583" s="50"/>
      <c r="J583" s="50"/>
      <c r="K583" s="50"/>
      <c r="L583" s="53"/>
      <c r="M583" s="53"/>
      <c r="N583" s="50"/>
      <c r="O583" s="50"/>
      <c r="P583" s="50"/>
      <c r="Q583" s="50"/>
      <c r="R583" s="53"/>
    </row>
    <row r="584">
      <c r="A584" s="54"/>
      <c r="B584" s="50"/>
      <c r="C584" s="51"/>
      <c r="D584" s="50"/>
      <c r="E584" s="52"/>
      <c r="F584" s="50"/>
      <c r="G584" s="50"/>
      <c r="H584" s="50"/>
      <c r="I584" s="50"/>
      <c r="J584" s="50"/>
      <c r="K584" s="50"/>
      <c r="L584" s="53"/>
      <c r="M584" s="53"/>
      <c r="N584" s="50"/>
      <c r="O584" s="50"/>
      <c r="P584" s="50"/>
      <c r="Q584" s="50"/>
      <c r="R584" s="53"/>
    </row>
    <row r="585">
      <c r="A585" s="54"/>
      <c r="B585" s="50"/>
      <c r="C585" s="51"/>
      <c r="D585" s="50"/>
      <c r="E585" s="52"/>
      <c r="F585" s="50"/>
      <c r="G585" s="50"/>
      <c r="H585" s="50"/>
      <c r="I585" s="50"/>
      <c r="J585" s="50"/>
      <c r="K585" s="50"/>
      <c r="L585" s="53"/>
      <c r="M585" s="53"/>
      <c r="N585" s="50"/>
      <c r="O585" s="50"/>
      <c r="P585" s="50"/>
      <c r="Q585" s="50"/>
      <c r="R585" s="53"/>
    </row>
    <row r="586">
      <c r="A586" s="54"/>
      <c r="B586" s="50"/>
      <c r="C586" s="51"/>
      <c r="D586" s="50"/>
      <c r="E586" s="52"/>
      <c r="F586" s="50"/>
      <c r="G586" s="50"/>
      <c r="H586" s="50"/>
      <c r="I586" s="50"/>
      <c r="J586" s="50"/>
      <c r="K586" s="50"/>
      <c r="L586" s="53"/>
      <c r="M586" s="53"/>
      <c r="N586" s="50"/>
      <c r="O586" s="50"/>
      <c r="P586" s="50"/>
      <c r="Q586" s="50"/>
      <c r="R586" s="53"/>
    </row>
    <row r="587">
      <c r="A587" s="54"/>
      <c r="B587" s="50"/>
      <c r="C587" s="51"/>
      <c r="D587" s="50"/>
      <c r="E587" s="52"/>
      <c r="F587" s="50"/>
      <c r="G587" s="50"/>
      <c r="H587" s="50"/>
      <c r="I587" s="50"/>
      <c r="J587" s="50"/>
      <c r="K587" s="50"/>
      <c r="L587" s="53"/>
      <c r="M587" s="53"/>
      <c r="N587" s="50"/>
      <c r="O587" s="50"/>
      <c r="P587" s="50"/>
      <c r="Q587" s="50"/>
      <c r="R587" s="53"/>
    </row>
    <row r="588">
      <c r="A588" s="54"/>
      <c r="B588" s="50"/>
      <c r="C588" s="51"/>
      <c r="D588" s="50"/>
      <c r="E588" s="52"/>
      <c r="F588" s="50"/>
      <c r="G588" s="50"/>
      <c r="H588" s="50"/>
      <c r="I588" s="50"/>
      <c r="J588" s="50"/>
      <c r="K588" s="50"/>
      <c r="L588" s="53"/>
      <c r="M588" s="53"/>
      <c r="N588" s="50"/>
      <c r="O588" s="50"/>
      <c r="P588" s="50"/>
      <c r="Q588" s="50"/>
      <c r="R588" s="53"/>
    </row>
    <row r="589">
      <c r="A589" s="54"/>
      <c r="B589" s="50"/>
      <c r="C589" s="51"/>
      <c r="D589" s="50"/>
      <c r="E589" s="52"/>
      <c r="F589" s="50"/>
      <c r="G589" s="50"/>
      <c r="H589" s="50"/>
      <c r="I589" s="50"/>
      <c r="J589" s="50"/>
      <c r="K589" s="50"/>
      <c r="L589" s="53"/>
      <c r="M589" s="53"/>
      <c r="N589" s="50"/>
      <c r="O589" s="50"/>
      <c r="P589" s="50"/>
      <c r="Q589" s="50"/>
      <c r="R589" s="53"/>
    </row>
    <row r="590">
      <c r="A590" s="54"/>
      <c r="B590" s="50"/>
      <c r="C590" s="51"/>
      <c r="D590" s="50"/>
      <c r="E590" s="52"/>
      <c r="F590" s="50"/>
      <c r="G590" s="50"/>
      <c r="H590" s="50"/>
      <c r="I590" s="50"/>
      <c r="J590" s="50"/>
      <c r="K590" s="50"/>
      <c r="L590" s="53"/>
      <c r="M590" s="53"/>
      <c r="N590" s="50"/>
      <c r="O590" s="50"/>
      <c r="P590" s="50"/>
      <c r="Q590" s="50"/>
      <c r="R590" s="53"/>
    </row>
    <row r="591">
      <c r="A591" s="54"/>
      <c r="B591" s="50"/>
      <c r="C591" s="51"/>
      <c r="D591" s="50"/>
      <c r="E591" s="52"/>
      <c r="F591" s="50"/>
      <c r="G591" s="50"/>
      <c r="H591" s="50"/>
      <c r="I591" s="50"/>
      <c r="J591" s="50"/>
      <c r="K591" s="50"/>
      <c r="L591" s="53"/>
      <c r="M591" s="53"/>
      <c r="N591" s="50"/>
      <c r="O591" s="50"/>
      <c r="P591" s="50"/>
      <c r="Q591" s="50"/>
      <c r="R591" s="53"/>
    </row>
    <row r="592">
      <c r="A592" s="54"/>
      <c r="B592" s="50"/>
      <c r="C592" s="51"/>
      <c r="D592" s="50"/>
      <c r="E592" s="52"/>
      <c r="F592" s="50"/>
      <c r="G592" s="50"/>
      <c r="H592" s="50"/>
      <c r="I592" s="50"/>
      <c r="J592" s="50"/>
      <c r="K592" s="50"/>
      <c r="L592" s="53"/>
      <c r="M592" s="53"/>
      <c r="N592" s="50"/>
      <c r="O592" s="50"/>
      <c r="P592" s="50"/>
      <c r="Q592" s="50"/>
      <c r="R592" s="53"/>
    </row>
    <row r="593">
      <c r="A593" s="54"/>
      <c r="B593" s="50"/>
      <c r="C593" s="51"/>
      <c r="D593" s="50"/>
      <c r="E593" s="52"/>
      <c r="F593" s="50"/>
      <c r="G593" s="50"/>
      <c r="H593" s="50"/>
      <c r="I593" s="50"/>
      <c r="J593" s="50"/>
      <c r="K593" s="50"/>
      <c r="L593" s="53"/>
      <c r="M593" s="53"/>
      <c r="N593" s="50"/>
      <c r="O593" s="50"/>
      <c r="P593" s="50"/>
      <c r="Q593" s="50"/>
      <c r="R593" s="53"/>
    </row>
    <row r="594">
      <c r="A594" s="54"/>
      <c r="B594" s="50"/>
      <c r="C594" s="51"/>
      <c r="D594" s="50"/>
      <c r="E594" s="52"/>
      <c r="F594" s="50"/>
      <c r="G594" s="50"/>
      <c r="H594" s="50"/>
      <c r="I594" s="50"/>
      <c r="J594" s="50"/>
      <c r="K594" s="50"/>
      <c r="L594" s="53"/>
      <c r="M594" s="53"/>
      <c r="N594" s="50"/>
      <c r="O594" s="50"/>
      <c r="P594" s="50"/>
      <c r="Q594" s="50"/>
      <c r="R594" s="53"/>
    </row>
    <row r="595">
      <c r="A595" s="54"/>
      <c r="B595" s="50"/>
      <c r="C595" s="51"/>
      <c r="D595" s="50"/>
      <c r="E595" s="52"/>
      <c r="F595" s="50"/>
      <c r="G595" s="50"/>
      <c r="H595" s="50"/>
      <c r="I595" s="50"/>
      <c r="J595" s="50"/>
      <c r="K595" s="50"/>
      <c r="L595" s="53"/>
      <c r="M595" s="53"/>
      <c r="N595" s="50"/>
      <c r="O595" s="50"/>
      <c r="P595" s="50"/>
      <c r="Q595" s="50"/>
      <c r="R595" s="53"/>
    </row>
    <row r="596">
      <c r="A596" s="54"/>
      <c r="B596" s="50"/>
      <c r="C596" s="51"/>
      <c r="D596" s="50"/>
      <c r="E596" s="52"/>
      <c r="F596" s="50"/>
      <c r="G596" s="50"/>
      <c r="H596" s="50"/>
      <c r="I596" s="50"/>
      <c r="J596" s="50"/>
      <c r="K596" s="50"/>
      <c r="L596" s="53"/>
      <c r="M596" s="53"/>
      <c r="N596" s="50"/>
      <c r="O596" s="50"/>
      <c r="P596" s="50"/>
      <c r="Q596" s="50"/>
      <c r="R596" s="53"/>
    </row>
    <row r="597">
      <c r="A597" s="54"/>
      <c r="B597" s="50"/>
      <c r="C597" s="51"/>
      <c r="D597" s="50"/>
      <c r="E597" s="52"/>
      <c r="F597" s="50"/>
      <c r="G597" s="50"/>
      <c r="H597" s="50"/>
      <c r="I597" s="50"/>
      <c r="J597" s="50"/>
      <c r="K597" s="50"/>
      <c r="L597" s="53"/>
      <c r="M597" s="53"/>
      <c r="N597" s="50"/>
      <c r="O597" s="50"/>
      <c r="P597" s="50"/>
      <c r="Q597" s="50"/>
      <c r="R597" s="53"/>
    </row>
    <row r="598">
      <c r="A598" s="54"/>
      <c r="B598" s="50"/>
      <c r="C598" s="51"/>
      <c r="D598" s="50"/>
      <c r="E598" s="52"/>
      <c r="F598" s="50"/>
      <c r="G598" s="50"/>
      <c r="H598" s="50"/>
      <c r="I598" s="50"/>
      <c r="J598" s="50"/>
      <c r="K598" s="50"/>
      <c r="L598" s="53"/>
      <c r="M598" s="53"/>
      <c r="N598" s="50"/>
      <c r="O598" s="50"/>
      <c r="P598" s="50"/>
      <c r="Q598" s="50"/>
      <c r="R598" s="53"/>
    </row>
    <row r="599">
      <c r="A599" s="54"/>
      <c r="B599" s="50"/>
      <c r="C599" s="51"/>
      <c r="D599" s="50"/>
      <c r="E599" s="52"/>
      <c r="F599" s="50"/>
      <c r="G599" s="50"/>
      <c r="H599" s="50"/>
      <c r="I599" s="50"/>
      <c r="J599" s="50"/>
      <c r="K599" s="50"/>
      <c r="L599" s="53"/>
      <c r="M599" s="53"/>
      <c r="N599" s="50"/>
      <c r="O599" s="50"/>
      <c r="P599" s="50"/>
      <c r="Q599" s="50"/>
      <c r="R599" s="53"/>
    </row>
    <row r="600">
      <c r="A600" s="54"/>
      <c r="B600" s="50"/>
      <c r="C600" s="51"/>
      <c r="D600" s="50"/>
      <c r="E600" s="52"/>
      <c r="F600" s="50"/>
      <c r="G600" s="50"/>
      <c r="H600" s="50"/>
      <c r="I600" s="50"/>
      <c r="J600" s="50"/>
      <c r="K600" s="50"/>
      <c r="L600" s="53"/>
      <c r="M600" s="53"/>
      <c r="N600" s="50"/>
      <c r="O600" s="50"/>
      <c r="P600" s="50"/>
      <c r="Q600" s="50"/>
      <c r="R600" s="53"/>
    </row>
    <row r="601">
      <c r="A601" s="54"/>
      <c r="B601" s="50"/>
      <c r="C601" s="51"/>
      <c r="D601" s="50"/>
      <c r="E601" s="52"/>
      <c r="F601" s="50"/>
      <c r="G601" s="50"/>
      <c r="H601" s="50"/>
      <c r="I601" s="50"/>
      <c r="J601" s="50"/>
      <c r="K601" s="50"/>
      <c r="L601" s="53"/>
      <c r="M601" s="53"/>
      <c r="N601" s="50"/>
      <c r="O601" s="50"/>
      <c r="P601" s="50"/>
      <c r="Q601" s="50"/>
      <c r="R601" s="53"/>
    </row>
    <row r="602">
      <c r="A602" s="54"/>
      <c r="B602" s="50"/>
      <c r="C602" s="51"/>
      <c r="D602" s="50"/>
      <c r="E602" s="52"/>
      <c r="F602" s="50"/>
      <c r="G602" s="50"/>
      <c r="H602" s="50"/>
      <c r="I602" s="50"/>
      <c r="J602" s="50"/>
      <c r="K602" s="50"/>
      <c r="L602" s="53"/>
      <c r="M602" s="53"/>
      <c r="N602" s="50"/>
      <c r="O602" s="50"/>
      <c r="P602" s="50"/>
      <c r="Q602" s="50"/>
      <c r="R602" s="53"/>
    </row>
    <row r="603">
      <c r="A603" s="54"/>
      <c r="B603" s="50"/>
      <c r="C603" s="51"/>
      <c r="D603" s="50"/>
      <c r="E603" s="52"/>
      <c r="F603" s="50"/>
      <c r="G603" s="50"/>
      <c r="H603" s="50"/>
      <c r="I603" s="50"/>
      <c r="J603" s="50"/>
      <c r="K603" s="50"/>
      <c r="L603" s="53"/>
      <c r="M603" s="53"/>
      <c r="N603" s="50"/>
      <c r="O603" s="50"/>
      <c r="P603" s="50"/>
      <c r="Q603" s="50"/>
      <c r="R603" s="53"/>
    </row>
    <row r="604">
      <c r="A604" s="54"/>
      <c r="B604" s="50"/>
      <c r="C604" s="51"/>
      <c r="D604" s="50"/>
      <c r="E604" s="52"/>
      <c r="F604" s="50"/>
      <c r="G604" s="50"/>
      <c r="H604" s="50"/>
      <c r="I604" s="50"/>
      <c r="J604" s="50"/>
      <c r="K604" s="50"/>
      <c r="L604" s="53"/>
      <c r="M604" s="53"/>
      <c r="N604" s="50"/>
      <c r="O604" s="50"/>
      <c r="P604" s="50"/>
      <c r="Q604" s="50"/>
      <c r="R604" s="53"/>
    </row>
    <row r="605">
      <c r="A605" s="54"/>
      <c r="B605" s="50"/>
      <c r="C605" s="51"/>
      <c r="D605" s="50"/>
      <c r="E605" s="52"/>
      <c r="F605" s="50"/>
      <c r="G605" s="50"/>
      <c r="H605" s="50"/>
      <c r="I605" s="50"/>
      <c r="J605" s="50"/>
      <c r="K605" s="50"/>
      <c r="L605" s="53"/>
      <c r="M605" s="53"/>
      <c r="N605" s="50"/>
      <c r="O605" s="50"/>
      <c r="P605" s="50"/>
      <c r="Q605" s="50"/>
      <c r="R605" s="53"/>
    </row>
    <row r="606">
      <c r="A606" s="54"/>
      <c r="B606" s="50"/>
      <c r="C606" s="51"/>
      <c r="D606" s="50"/>
      <c r="E606" s="52"/>
      <c r="F606" s="50"/>
      <c r="G606" s="50"/>
      <c r="H606" s="50"/>
      <c r="I606" s="50"/>
      <c r="J606" s="50"/>
      <c r="K606" s="50"/>
      <c r="L606" s="53"/>
      <c r="M606" s="53"/>
      <c r="N606" s="50"/>
      <c r="O606" s="50"/>
      <c r="P606" s="50"/>
      <c r="Q606" s="50"/>
      <c r="R606" s="53"/>
    </row>
    <row r="607">
      <c r="A607" s="54"/>
      <c r="B607" s="50"/>
      <c r="C607" s="51"/>
      <c r="D607" s="50"/>
      <c r="E607" s="52"/>
      <c r="F607" s="50"/>
      <c r="G607" s="50"/>
      <c r="H607" s="50"/>
      <c r="I607" s="50"/>
      <c r="J607" s="50"/>
      <c r="K607" s="50"/>
      <c r="L607" s="53"/>
      <c r="M607" s="53"/>
      <c r="N607" s="50"/>
      <c r="O607" s="50"/>
      <c r="P607" s="50"/>
      <c r="Q607" s="50"/>
      <c r="R607" s="53"/>
    </row>
    <row r="608">
      <c r="A608" s="54"/>
      <c r="B608" s="50"/>
      <c r="C608" s="51"/>
      <c r="D608" s="50"/>
      <c r="E608" s="52"/>
      <c r="F608" s="50"/>
      <c r="G608" s="50"/>
      <c r="H608" s="50"/>
      <c r="I608" s="50"/>
      <c r="J608" s="50"/>
      <c r="K608" s="50"/>
      <c r="L608" s="53"/>
      <c r="M608" s="53"/>
      <c r="N608" s="50"/>
      <c r="O608" s="50"/>
      <c r="P608" s="50"/>
      <c r="Q608" s="50"/>
      <c r="R608" s="53"/>
    </row>
    <row r="609">
      <c r="A609" s="54"/>
      <c r="B609" s="50"/>
      <c r="C609" s="51"/>
      <c r="D609" s="50"/>
      <c r="E609" s="52"/>
      <c r="F609" s="50"/>
      <c r="G609" s="50"/>
      <c r="H609" s="50"/>
      <c r="I609" s="50"/>
      <c r="J609" s="50"/>
      <c r="K609" s="50"/>
      <c r="L609" s="53"/>
      <c r="M609" s="53"/>
      <c r="N609" s="50"/>
      <c r="O609" s="50"/>
      <c r="P609" s="50"/>
      <c r="Q609" s="50"/>
      <c r="R609" s="53"/>
    </row>
    <row r="610">
      <c r="A610" s="54"/>
      <c r="B610" s="50"/>
      <c r="C610" s="51"/>
      <c r="D610" s="50"/>
      <c r="E610" s="52"/>
      <c r="F610" s="50"/>
      <c r="G610" s="50"/>
      <c r="H610" s="50"/>
      <c r="I610" s="50"/>
      <c r="J610" s="50"/>
      <c r="K610" s="50"/>
      <c r="L610" s="53"/>
      <c r="M610" s="53"/>
      <c r="N610" s="50"/>
      <c r="O610" s="50"/>
      <c r="P610" s="50"/>
      <c r="Q610" s="50"/>
      <c r="R610" s="53"/>
    </row>
    <row r="611">
      <c r="A611" s="54"/>
      <c r="B611" s="50"/>
      <c r="C611" s="51"/>
      <c r="D611" s="50"/>
      <c r="E611" s="52"/>
      <c r="F611" s="50"/>
      <c r="G611" s="50"/>
      <c r="H611" s="50"/>
      <c r="I611" s="50"/>
      <c r="J611" s="50"/>
      <c r="K611" s="50"/>
      <c r="L611" s="53"/>
      <c r="M611" s="53"/>
      <c r="N611" s="50"/>
      <c r="O611" s="50"/>
      <c r="P611" s="50"/>
      <c r="Q611" s="50"/>
      <c r="R611" s="53"/>
    </row>
    <row r="612">
      <c r="A612" s="54"/>
      <c r="B612" s="50"/>
      <c r="C612" s="51"/>
      <c r="D612" s="50"/>
      <c r="E612" s="52"/>
      <c r="F612" s="50"/>
      <c r="G612" s="50"/>
      <c r="H612" s="50"/>
      <c r="I612" s="50"/>
      <c r="J612" s="50"/>
      <c r="K612" s="50"/>
      <c r="L612" s="53"/>
      <c r="M612" s="53"/>
      <c r="N612" s="50"/>
      <c r="O612" s="50"/>
      <c r="P612" s="50"/>
      <c r="Q612" s="50"/>
      <c r="R612" s="53"/>
    </row>
    <row r="613">
      <c r="A613" s="54"/>
      <c r="B613" s="50"/>
      <c r="C613" s="51"/>
      <c r="D613" s="50"/>
      <c r="E613" s="52"/>
      <c r="F613" s="50"/>
      <c r="G613" s="50"/>
      <c r="H613" s="50"/>
      <c r="I613" s="50"/>
      <c r="J613" s="50"/>
      <c r="K613" s="50"/>
      <c r="L613" s="53"/>
      <c r="M613" s="53"/>
      <c r="N613" s="50"/>
      <c r="O613" s="50"/>
      <c r="P613" s="50"/>
      <c r="Q613" s="50"/>
      <c r="R613" s="53"/>
    </row>
    <row r="614">
      <c r="A614" s="54"/>
      <c r="B614" s="50"/>
      <c r="C614" s="51"/>
      <c r="D614" s="50"/>
      <c r="E614" s="52"/>
      <c r="F614" s="50"/>
      <c r="G614" s="50"/>
      <c r="H614" s="50"/>
      <c r="I614" s="50"/>
      <c r="J614" s="50"/>
      <c r="K614" s="50"/>
      <c r="L614" s="53"/>
      <c r="M614" s="53"/>
      <c r="N614" s="50"/>
      <c r="O614" s="50"/>
      <c r="P614" s="50"/>
      <c r="Q614" s="50"/>
      <c r="R614" s="53"/>
    </row>
    <row r="615">
      <c r="A615" s="54"/>
      <c r="B615" s="50"/>
      <c r="C615" s="51"/>
      <c r="D615" s="50"/>
      <c r="E615" s="52"/>
      <c r="F615" s="50"/>
      <c r="G615" s="50"/>
      <c r="H615" s="50"/>
      <c r="I615" s="50"/>
      <c r="J615" s="50"/>
      <c r="K615" s="50"/>
      <c r="L615" s="53"/>
      <c r="M615" s="53"/>
      <c r="N615" s="50"/>
      <c r="O615" s="50"/>
      <c r="P615" s="50"/>
      <c r="Q615" s="50"/>
      <c r="R615" s="53"/>
    </row>
    <row r="616">
      <c r="A616" s="54"/>
      <c r="B616" s="50"/>
      <c r="C616" s="51"/>
      <c r="D616" s="50"/>
      <c r="E616" s="52"/>
      <c r="F616" s="50"/>
      <c r="G616" s="50"/>
      <c r="H616" s="50"/>
      <c r="I616" s="50"/>
      <c r="J616" s="50"/>
      <c r="K616" s="50"/>
      <c r="L616" s="53"/>
      <c r="M616" s="53"/>
      <c r="N616" s="50"/>
      <c r="O616" s="50"/>
      <c r="P616" s="50"/>
      <c r="Q616" s="50"/>
      <c r="R616" s="53"/>
    </row>
    <row r="617">
      <c r="A617" s="54"/>
      <c r="B617" s="50"/>
      <c r="C617" s="51"/>
      <c r="D617" s="50"/>
      <c r="E617" s="52"/>
      <c r="F617" s="50"/>
      <c r="G617" s="50"/>
      <c r="H617" s="50"/>
      <c r="I617" s="50"/>
      <c r="J617" s="50"/>
      <c r="K617" s="50"/>
      <c r="L617" s="53"/>
      <c r="M617" s="53"/>
      <c r="N617" s="50"/>
      <c r="O617" s="50"/>
      <c r="P617" s="50"/>
      <c r="Q617" s="50"/>
      <c r="R617" s="53"/>
    </row>
    <row r="618">
      <c r="A618" s="54"/>
      <c r="B618" s="50"/>
      <c r="C618" s="51"/>
      <c r="D618" s="50"/>
      <c r="E618" s="52"/>
      <c r="F618" s="50"/>
      <c r="G618" s="50"/>
      <c r="H618" s="50"/>
      <c r="I618" s="50"/>
      <c r="J618" s="50"/>
      <c r="K618" s="50"/>
      <c r="L618" s="53"/>
      <c r="M618" s="53"/>
      <c r="N618" s="50"/>
      <c r="O618" s="50"/>
      <c r="P618" s="50"/>
      <c r="Q618" s="50"/>
      <c r="R618" s="53"/>
    </row>
    <row r="619">
      <c r="A619" s="54"/>
      <c r="B619" s="50"/>
      <c r="C619" s="51"/>
      <c r="D619" s="50"/>
      <c r="E619" s="52"/>
      <c r="F619" s="50"/>
      <c r="G619" s="50"/>
      <c r="H619" s="50"/>
      <c r="I619" s="50"/>
      <c r="J619" s="50"/>
      <c r="K619" s="50"/>
      <c r="L619" s="53"/>
      <c r="M619" s="53"/>
      <c r="N619" s="50"/>
      <c r="O619" s="50"/>
      <c r="P619" s="50"/>
      <c r="Q619" s="50"/>
      <c r="R619" s="53"/>
    </row>
    <row r="620">
      <c r="A620" s="54"/>
      <c r="B620" s="50"/>
      <c r="C620" s="51"/>
      <c r="D620" s="50"/>
      <c r="E620" s="52"/>
      <c r="F620" s="50"/>
      <c r="G620" s="50"/>
      <c r="H620" s="50"/>
      <c r="I620" s="50"/>
      <c r="J620" s="50"/>
      <c r="K620" s="50"/>
      <c r="L620" s="53"/>
      <c r="M620" s="53"/>
      <c r="N620" s="50"/>
      <c r="O620" s="50"/>
      <c r="P620" s="50"/>
      <c r="Q620" s="50"/>
      <c r="R620" s="53"/>
    </row>
    <row r="621">
      <c r="A621" s="54"/>
      <c r="B621" s="50"/>
      <c r="C621" s="51"/>
      <c r="D621" s="50"/>
      <c r="E621" s="52"/>
      <c r="F621" s="50"/>
      <c r="G621" s="50"/>
      <c r="H621" s="50"/>
      <c r="I621" s="50"/>
      <c r="J621" s="50"/>
      <c r="K621" s="50"/>
      <c r="L621" s="53"/>
      <c r="M621" s="53"/>
      <c r="N621" s="50"/>
      <c r="O621" s="50"/>
      <c r="P621" s="50"/>
      <c r="Q621" s="50"/>
      <c r="R621" s="53"/>
    </row>
    <row r="622">
      <c r="A622" s="54"/>
      <c r="B622" s="50"/>
      <c r="C622" s="51"/>
      <c r="D622" s="50"/>
      <c r="E622" s="52"/>
      <c r="F622" s="50"/>
      <c r="G622" s="50"/>
      <c r="H622" s="50"/>
      <c r="I622" s="50"/>
      <c r="J622" s="50"/>
      <c r="K622" s="50"/>
      <c r="L622" s="53"/>
      <c r="M622" s="53"/>
      <c r="N622" s="50"/>
      <c r="O622" s="50"/>
      <c r="P622" s="50"/>
      <c r="Q622" s="50"/>
      <c r="R622" s="53"/>
    </row>
    <row r="623">
      <c r="A623" s="54"/>
      <c r="B623" s="50"/>
      <c r="C623" s="51"/>
      <c r="D623" s="50"/>
      <c r="E623" s="52"/>
      <c r="F623" s="50"/>
      <c r="G623" s="50"/>
      <c r="H623" s="50"/>
      <c r="I623" s="50"/>
      <c r="J623" s="50"/>
      <c r="K623" s="50"/>
      <c r="L623" s="53"/>
      <c r="M623" s="53"/>
      <c r="N623" s="50"/>
      <c r="O623" s="50"/>
      <c r="P623" s="50"/>
      <c r="Q623" s="50"/>
      <c r="R623" s="53"/>
    </row>
    <row r="624">
      <c r="A624" s="54"/>
      <c r="B624" s="50"/>
      <c r="C624" s="51"/>
      <c r="D624" s="50"/>
      <c r="E624" s="52"/>
      <c r="F624" s="50"/>
      <c r="G624" s="50"/>
      <c r="H624" s="50"/>
      <c r="I624" s="50"/>
      <c r="J624" s="50"/>
      <c r="K624" s="50"/>
      <c r="L624" s="53"/>
      <c r="M624" s="53"/>
      <c r="N624" s="50"/>
      <c r="O624" s="50"/>
      <c r="P624" s="50"/>
      <c r="Q624" s="50"/>
      <c r="R624" s="53"/>
    </row>
    <row r="625">
      <c r="A625" s="54"/>
      <c r="B625" s="50"/>
      <c r="C625" s="51"/>
      <c r="D625" s="50"/>
      <c r="E625" s="52"/>
      <c r="F625" s="50"/>
      <c r="G625" s="50"/>
      <c r="H625" s="50"/>
      <c r="I625" s="50"/>
      <c r="J625" s="50"/>
      <c r="K625" s="50"/>
      <c r="L625" s="53"/>
      <c r="M625" s="53"/>
      <c r="N625" s="50"/>
      <c r="O625" s="50"/>
      <c r="P625" s="50"/>
      <c r="Q625" s="50"/>
      <c r="R625" s="53"/>
    </row>
    <row r="626">
      <c r="A626" s="54"/>
      <c r="B626" s="50"/>
      <c r="C626" s="51"/>
      <c r="D626" s="50"/>
      <c r="E626" s="52"/>
      <c r="F626" s="50"/>
      <c r="G626" s="50"/>
      <c r="H626" s="50"/>
      <c r="I626" s="50"/>
      <c r="J626" s="50"/>
      <c r="K626" s="50"/>
      <c r="L626" s="53"/>
      <c r="M626" s="53"/>
      <c r="N626" s="50"/>
      <c r="O626" s="50"/>
      <c r="P626" s="50"/>
      <c r="Q626" s="50"/>
      <c r="R626" s="53"/>
    </row>
    <row r="627">
      <c r="A627" s="54"/>
      <c r="B627" s="50"/>
      <c r="C627" s="51"/>
      <c r="D627" s="50"/>
      <c r="E627" s="52"/>
      <c r="F627" s="50"/>
      <c r="G627" s="50"/>
      <c r="H627" s="50"/>
      <c r="I627" s="50"/>
      <c r="J627" s="50"/>
      <c r="K627" s="50"/>
      <c r="L627" s="53"/>
      <c r="M627" s="53"/>
      <c r="N627" s="50"/>
      <c r="O627" s="50"/>
      <c r="P627" s="50"/>
      <c r="Q627" s="50"/>
      <c r="R627" s="53"/>
    </row>
    <row r="628">
      <c r="A628" s="54"/>
      <c r="B628" s="50"/>
      <c r="C628" s="51"/>
      <c r="D628" s="50"/>
      <c r="E628" s="52"/>
      <c r="F628" s="50"/>
      <c r="G628" s="50"/>
      <c r="H628" s="50"/>
      <c r="I628" s="50"/>
      <c r="J628" s="50"/>
      <c r="K628" s="50"/>
      <c r="L628" s="53"/>
      <c r="M628" s="53"/>
      <c r="N628" s="50"/>
      <c r="O628" s="50"/>
      <c r="P628" s="50"/>
      <c r="Q628" s="50"/>
      <c r="R628" s="53"/>
    </row>
    <row r="629">
      <c r="A629" s="54"/>
      <c r="B629" s="50"/>
      <c r="C629" s="51"/>
      <c r="D629" s="50"/>
      <c r="E629" s="52"/>
      <c r="F629" s="50"/>
      <c r="G629" s="50"/>
      <c r="H629" s="50"/>
      <c r="I629" s="50"/>
      <c r="J629" s="50"/>
      <c r="K629" s="50"/>
      <c r="L629" s="53"/>
      <c r="M629" s="53"/>
      <c r="N629" s="50"/>
      <c r="O629" s="50"/>
      <c r="P629" s="50"/>
      <c r="Q629" s="50"/>
      <c r="R629" s="53"/>
    </row>
    <row r="630">
      <c r="A630" s="54"/>
      <c r="B630" s="50"/>
      <c r="C630" s="51"/>
      <c r="D630" s="50"/>
      <c r="E630" s="52"/>
      <c r="F630" s="50"/>
      <c r="G630" s="50"/>
      <c r="H630" s="50"/>
      <c r="I630" s="50"/>
      <c r="J630" s="50"/>
      <c r="K630" s="50"/>
      <c r="L630" s="53"/>
      <c r="M630" s="53"/>
      <c r="N630" s="50"/>
      <c r="O630" s="50"/>
      <c r="P630" s="50"/>
      <c r="Q630" s="50"/>
      <c r="R630" s="53"/>
    </row>
    <row r="631">
      <c r="A631" s="54"/>
      <c r="B631" s="50"/>
      <c r="C631" s="51"/>
      <c r="D631" s="50"/>
      <c r="E631" s="52"/>
      <c r="F631" s="50"/>
      <c r="G631" s="50"/>
      <c r="H631" s="50"/>
      <c r="I631" s="50"/>
      <c r="J631" s="50"/>
      <c r="K631" s="50"/>
      <c r="L631" s="53"/>
      <c r="M631" s="53"/>
      <c r="N631" s="50"/>
      <c r="O631" s="50"/>
      <c r="P631" s="50"/>
      <c r="Q631" s="50"/>
      <c r="R631" s="53"/>
    </row>
    <row r="632">
      <c r="A632" s="54"/>
      <c r="B632" s="50"/>
      <c r="C632" s="51"/>
      <c r="D632" s="50"/>
      <c r="E632" s="52"/>
      <c r="F632" s="50"/>
      <c r="G632" s="50"/>
      <c r="H632" s="50"/>
      <c r="I632" s="50"/>
      <c r="J632" s="50"/>
      <c r="K632" s="50"/>
      <c r="L632" s="53"/>
      <c r="M632" s="53"/>
      <c r="N632" s="50"/>
      <c r="O632" s="50"/>
      <c r="P632" s="50"/>
      <c r="Q632" s="50"/>
      <c r="R632" s="53"/>
    </row>
    <row r="633">
      <c r="A633" s="54"/>
      <c r="B633" s="50"/>
      <c r="C633" s="51"/>
      <c r="D633" s="50"/>
      <c r="E633" s="52"/>
      <c r="F633" s="50"/>
      <c r="G633" s="50"/>
      <c r="H633" s="50"/>
      <c r="I633" s="50"/>
      <c r="J633" s="50"/>
      <c r="K633" s="50"/>
      <c r="L633" s="53"/>
      <c r="M633" s="53"/>
      <c r="N633" s="50"/>
      <c r="O633" s="50"/>
      <c r="P633" s="50"/>
      <c r="Q633" s="50"/>
      <c r="R633" s="53"/>
    </row>
    <row r="634">
      <c r="A634" s="54"/>
      <c r="B634" s="50"/>
      <c r="C634" s="51"/>
      <c r="D634" s="50"/>
      <c r="E634" s="52"/>
      <c r="F634" s="50"/>
      <c r="G634" s="50"/>
      <c r="H634" s="50"/>
      <c r="I634" s="50"/>
      <c r="J634" s="50"/>
      <c r="K634" s="50"/>
      <c r="L634" s="53"/>
      <c r="M634" s="53"/>
      <c r="N634" s="50"/>
      <c r="O634" s="50"/>
      <c r="P634" s="50"/>
      <c r="Q634" s="50"/>
      <c r="R634" s="53"/>
    </row>
    <row r="635">
      <c r="A635" s="54"/>
      <c r="B635" s="50"/>
      <c r="C635" s="51"/>
      <c r="D635" s="50"/>
      <c r="E635" s="52"/>
      <c r="F635" s="50"/>
      <c r="G635" s="50"/>
      <c r="H635" s="50"/>
      <c r="I635" s="50"/>
      <c r="J635" s="50"/>
      <c r="K635" s="50"/>
      <c r="L635" s="53"/>
      <c r="M635" s="53"/>
      <c r="N635" s="50"/>
      <c r="O635" s="50"/>
      <c r="P635" s="50"/>
      <c r="Q635" s="50"/>
      <c r="R635" s="53"/>
    </row>
    <row r="636">
      <c r="A636" s="54"/>
      <c r="B636" s="50"/>
      <c r="C636" s="51"/>
      <c r="D636" s="50"/>
      <c r="E636" s="52"/>
      <c r="F636" s="50"/>
      <c r="G636" s="50"/>
      <c r="H636" s="50"/>
      <c r="I636" s="50"/>
      <c r="J636" s="50"/>
      <c r="K636" s="50"/>
      <c r="L636" s="53"/>
      <c r="M636" s="53"/>
      <c r="N636" s="50"/>
      <c r="O636" s="50"/>
      <c r="P636" s="50"/>
      <c r="Q636" s="50"/>
      <c r="R636" s="53"/>
    </row>
    <row r="637">
      <c r="A637" s="54"/>
      <c r="B637" s="50"/>
      <c r="C637" s="51"/>
      <c r="D637" s="50"/>
      <c r="E637" s="52"/>
      <c r="F637" s="50"/>
      <c r="G637" s="50"/>
      <c r="H637" s="50"/>
      <c r="I637" s="50"/>
      <c r="J637" s="50"/>
      <c r="K637" s="50"/>
      <c r="L637" s="53"/>
      <c r="M637" s="53"/>
      <c r="N637" s="50"/>
      <c r="O637" s="50"/>
      <c r="P637" s="50"/>
      <c r="Q637" s="50"/>
      <c r="R637" s="53"/>
    </row>
    <row r="638">
      <c r="A638" s="54"/>
      <c r="B638" s="50"/>
      <c r="C638" s="51"/>
      <c r="D638" s="50"/>
      <c r="E638" s="52"/>
      <c r="F638" s="50"/>
      <c r="G638" s="50"/>
      <c r="H638" s="50"/>
      <c r="I638" s="50"/>
      <c r="J638" s="50"/>
      <c r="K638" s="50"/>
      <c r="L638" s="53"/>
      <c r="M638" s="53"/>
      <c r="N638" s="50"/>
      <c r="O638" s="50"/>
      <c r="P638" s="50"/>
      <c r="Q638" s="50"/>
      <c r="R638" s="53"/>
    </row>
    <row r="639">
      <c r="A639" s="54"/>
      <c r="B639" s="50"/>
      <c r="C639" s="51"/>
      <c r="D639" s="50"/>
      <c r="E639" s="52"/>
      <c r="F639" s="50"/>
      <c r="G639" s="50"/>
      <c r="H639" s="50"/>
      <c r="I639" s="50"/>
      <c r="J639" s="50"/>
      <c r="K639" s="50"/>
      <c r="L639" s="53"/>
      <c r="M639" s="53"/>
      <c r="N639" s="50"/>
      <c r="O639" s="50"/>
      <c r="P639" s="50"/>
      <c r="Q639" s="50"/>
      <c r="R639" s="53"/>
    </row>
    <row r="640">
      <c r="A640" s="54"/>
      <c r="B640" s="50"/>
      <c r="C640" s="51"/>
      <c r="D640" s="50"/>
      <c r="E640" s="52"/>
      <c r="F640" s="50"/>
      <c r="G640" s="50"/>
      <c r="H640" s="50"/>
      <c r="I640" s="50"/>
      <c r="J640" s="50"/>
      <c r="K640" s="50"/>
      <c r="L640" s="53"/>
      <c r="M640" s="53"/>
      <c r="N640" s="50"/>
      <c r="O640" s="50"/>
      <c r="P640" s="50"/>
      <c r="Q640" s="50"/>
      <c r="R640" s="53"/>
    </row>
    <row r="641">
      <c r="A641" s="54"/>
      <c r="B641" s="50"/>
      <c r="C641" s="51"/>
      <c r="D641" s="50"/>
      <c r="E641" s="52"/>
      <c r="F641" s="50"/>
      <c r="G641" s="50"/>
      <c r="H641" s="50"/>
      <c r="I641" s="50"/>
      <c r="J641" s="50"/>
      <c r="K641" s="50"/>
      <c r="L641" s="53"/>
      <c r="M641" s="53"/>
      <c r="N641" s="50"/>
      <c r="O641" s="50"/>
      <c r="P641" s="50"/>
      <c r="Q641" s="50"/>
      <c r="R641" s="53"/>
    </row>
    <row r="642">
      <c r="A642" s="54"/>
      <c r="B642" s="50"/>
      <c r="C642" s="51"/>
      <c r="D642" s="50"/>
      <c r="E642" s="52"/>
      <c r="F642" s="50"/>
      <c r="G642" s="50"/>
      <c r="H642" s="50"/>
      <c r="I642" s="50"/>
      <c r="J642" s="50"/>
      <c r="K642" s="50"/>
      <c r="L642" s="53"/>
      <c r="M642" s="53"/>
      <c r="N642" s="50"/>
      <c r="O642" s="50"/>
      <c r="P642" s="50"/>
      <c r="Q642" s="50"/>
      <c r="R642" s="53"/>
    </row>
    <row r="643">
      <c r="A643" s="54"/>
      <c r="B643" s="50"/>
      <c r="C643" s="51"/>
      <c r="D643" s="50"/>
      <c r="E643" s="52"/>
      <c r="F643" s="50"/>
      <c r="G643" s="50"/>
      <c r="H643" s="50"/>
      <c r="I643" s="50"/>
      <c r="J643" s="50"/>
      <c r="K643" s="50"/>
      <c r="L643" s="53"/>
      <c r="M643" s="53"/>
      <c r="N643" s="50"/>
      <c r="O643" s="50"/>
      <c r="P643" s="50"/>
      <c r="Q643" s="50"/>
      <c r="R643" s="53"/>
    </row>
    <row r="644">
      <c r="A644" s="54"/>
      <c r="B644" s="50"/>
      <c r="C644" s="51"/>
      <c r="D644" s="50"/>
      <c r="E644" s="52"/>
      <c r="F644" s="50"/>
      <c r="G644" s="50"/>
      <c r="H644" s="50"/>
      <c r="I644" s="50"/>
      <c r="J644" s="50"/>
      <c r="K644" s="50"/>
      <c r="L644" s="53"/>
      <c r="M644" s="53"/>
      <c r="N644" s="50"/>
      <c r="O644" s="50"/>
      <c r="P644" s="50"/>
      <c r="Q644" s="50"/>
      <c r="R644" s="53"/>
    </row>
    <row r="645">
      <c r="A645" s="54"/>
      <c r="B645" s="50"/>
      <c r="C645" s="51"/>
      <c r="D645" s="50"/>
      <c r="E645" s="52"/>
      <c r="F645" s="50"/>
      <c r="G645" s="50"/>
      <c r="H645" s="50"/>
      <c r="I645" s="50"/>
      <c r="J645" s="50"/>
      <c r="K645" s="50"/>
      <c r="L645" s="53"/>
      <c r="M645" s="53"/>
      <c r="N645" s="50"/>
      <c r="O645" s="50"/>
      <c r="P645" s="50"/>
      <c r="Q645" s="50"/>
      <c r="R645" s="53"/>
    </row>
    <row r="646">
      <c r="A646" s="54"/>
      <c r="B646" s="50"/>
      <c r="C646" s="51"/>
      <c r="D646" s="50"/>
      <c r="E646" s="52"/>
      <c r="F646" s="50"/>
      <c r="G646" s="50"/>
      <c r="H646" s="50"/>
      <c r="I646" s="50"/>
      <c r="J646" s="50"/>
      <c r="K646" s="50"/>
      <c r="L646" s="53"/>
      <c r="M646" s="53"/>
      <c r="N646" s="50"/>
      <c r="O646" s="50"/>
      <c r="P646" s="50"/>
      <c r="Q646" s="50"/>
      <c r="R646" s="53"/>
    </row>
    <row r="647">
      <c r="A647" s="54"/>
      <c r="B647" s="50"/>
      <c r="C647" s="51"/>
      <c r="D647" s="50"/>
      <c r="E647" s="52"/>
      <c r="F647" s="50"/>
      <c r="G647" s="50"/>
      <c r="H647" s="50"/>
      <c r="I647" s="50"/>
      <c r="J647" s="50"/>
      <c r="K647" s="50"/>
      <c r="L647" s="53"/>
      <c r="M647" s="53"/>
      <c r="N647" s="50"/>
      <c r="O647" s="50"/>
      <c r="P647" s="50"/>
      <c r="Q647" s="50"/>
      <c r="R647" s="53"/>
    </row>
    <row r="648">
      <c r="A648" s="54"/>
      <c r="B648" s="50"/>
      <c r="C648" s="51"/>
      <c r="D648" s="50"/>
      <c r="E648" s="52"/>
      <c r="F648" s="50"/>
      <c r="G648" s="50"/>
      <c r="H648" s="50"/>
      <c r="I648" s="50"/>
      <c r="J648" s="50"/>
      <c r="K648" s="50"/>
      <c r="L648" s="53"/>
      <c r="M648" s="53"/>
      <c r="N648" s="50"/>
      <c r="O648" s="50"/>
      <c r="P648" s="50"/>
      <c r="Q648" s="50"/>
      <c r="R648" s="53"/>
    </row>
    <row r="649">
      <c r="A649" s="54"/>
      <c r="B649" s="50"/>
      <c r="C649" s="51"/>
      <c r="D649" s="50"/>
      <c r="E649" s="52"/>
      <c r="F649" s="50"/>
      <c r="G649" s="50"/>
      <c r="H649" s="50"/>
      <c r="I649" s="50"/>
      <c r="J649" s="50"/>
      <c r="K649" s="50"/>
      <c r="L649" s="53"/>
      <c r="M649" s="53"/>
      <c r="N649" s="50"/>
      <c r="O649" s="50"/>
      <c r="P649" s="50"/>
      <c r="Q649" s="50"/>
      <c r="R649" s="53"/>
    </row>
    <row r="650">
      <c r="A650" s="54"/>
      <c r="B650" s="50"/>
      <c r="C650" s="51"/>
      <c r="D650" s="50"/>
      <c r="E650" s="52"/>
      <c r="F650" s="50"/>
      <c r="G650" s="50"/>
      <c r="H650" s="50"/>
      <c r="I650" s="50"/>
      <c r="J650" s="50"/>
      <c r="K650" s="50"/>
      <c r="L650" s="53"/>
      <c r="M650" s="53"/>
      <c r="N650" s="50"/>
      <c r="O650" s="50"/>
      <c r="P650" s="50"/>
      <c r="Q650" s="50"/>
      <c r="R650" s="53"/>
    </row>
    <row r="651">
      <c r="A651" s="54"/>
      <c r="B651" s="50"/>
      <c r="C651" s="51"/>
      <c r="D651" s="50"/>
      <c r="E651" s="52"/>
      <c r="F651" s="50"/>
      <c r="G651" s="50"/>
      <c r="H651" s="50"/>
      <c r="I651" s="50"/>
      <c r="J651" s="50"/>
      <c r="K651" s="50"/>
      <c r="L651" s="53"/>
      <c r="M651" s="53"/>
      <c r="N651" s="50"/>
      <c r="O651" s="50"/>
      <c r="P651" s="50"/>
      <c r="Q651" s="50"/>
      <c r="R651" s="53"/>
    </row>
    <row r="652">
      <c r="A652" s="54"/>
      <c r="B652" s="50"/>
      <c r="C652" s="51"/>
      <c r="D652" s="50"/>
      <c r="E652" s="52"/>
      <c r="F652" s="50"/>
      <c r="G652" s="50"/>
      <c r="H652" s="50"/>
      <c r="I652" s="50"/>
      <c r="J652" s="50"/>
      <c r="K652" s="50"/>
      <c r="L652" s="53"/>
      <c r="M652" s="53"/>
      <c r="N652" s="50"/>
      <c r="O652" s="50"/>
      <c r="P652" s="50"/>
      <c r="Q652" s="50"/>
      <c r="R652" s="53"/>
    </row>
    <row r="653">
      <c r="A653" s="54"/>
      <c r="B653" s="50"/>
      <c r="C653" s="51"/>
      <c r="D653" s="50"/>
      <c r="E653" s="52"/>
      <c r="F653" s="50"/>
      <c r="G653" s="50"/>
      <c r="H653" s="50"/>
      <c r="I653" s="50"/>
      <c r="J653" s="50"/>
      <c r="K653" s="50"/>
      <c r="L653" s="53"/>
      <c r="M653" s="53"/>
      <c r="N653" s="50"/>
      <c r="O653" s="50"/>
      <c r="P653" s="50"/>
      <c r="Q653" s="50"/>
      <c r="R653" s="53"/>
    </row>
    <row r="654">
      <c r="A654" s="54"/>
      <c r="B654" s="50"/>
      <c r="C654" s="51"/>
      <c r="D654" s="50"/>
      <c r="E654" s="52"/>
      <c r="F654" s="50"/>
      <c r="G654" s="50"/>
      <c r="H654" s="50"/>
      <c r="I654" s="50"/>
      <c r="J654" s="50"/>
      <c r="K654" s="50"/>
      <c r="L654" s="53"/>
      <c r="M654" s="53"/>
      <c r="N654" s="50"/>
      <c r="O654" s="50"/>
      <c r="P654" s="50"/>
      <c r="Q654" s="50"/>
      <c r="R654" s="53"/>
    </row>
    <row r="655">
      <c r="A655" s="54"/>
      <c r="B655" s="50"/>
      <c r="C655" s="51"/>
      <c r="D655" s="50"/>
      <c r="E655" s="52"/>
      <c r="F655" s="50"/>
      <c r="G655" s="50"/>
      <c r="H655" s="50"/>
      <c r="I655" s="50"/>
      <c r="J655" s="50"/>
      <c r="K655" s="50"/>
      <c r="L655" s="53"/>
      <c r="M655" s="53"/>
      <c r="N655" s="50"/>
      <c r="O655" s="50"/>
      <c r="P655" s="50"/>
      <c r="Q655" s="50"/>
      <c r="R655" s="53"/>
    </row>
    <row r="656">
      <c r="A656" s="54"/>
      <c r="B656" s="50"/>
      <c r="C656" s="51"/>
      <c r="D656" s="50"/>
      <c r="E656" s="52"/>
      <c r="F656" s="50"/>
      <c r="G656" s="50"/>
      <c r="H656" s="50"/>
      <c r="I656" s="50"/>
      <c r="J656" s="50"/>
      <c r="K656" s="50"/>
      <c r="L656" s="53"/>
      <c r="M656" s="53"/>
      <c r="N656" s="50"/>
      <c r="O656" s="50"/>
      <c r="P656" s="50"/>
      <c r="Q656" s="50"/>
      <c r="R656" s="53"/>
    </row>
    <row r="657">
      <c r="A657" s="54"/>
      <c r="B657" s="50"/>
      <c r="C657" s="51"/>
      <c r="D657" s="50"/>
      <c r="E657" s="52"/>
      <c r="F657" s="50"/>
      <c r="G657" s="50"/>
      <c r="H657" s="50"/>
      <c r="I657" s="50"/>
      <c r="J657" s="50"/>
      <c r="K657" s="50"/>
      <c r="L657" s="53"/>
      <c r="M657" s="53"/>
      <c r="N657" s="50"/>
      <c r="O657" s="50"/>
      <c r="P657" s="50"/>
      <c r="Q657" s="50"/>
      <c r="R657" s="53"/>
    </row>
    <row r="658">
      <c r="A658" s="54"/>
      <c r="B658" s="50"/>
      <c r="C658" s="51"/>
      <c r="D658" s="50"/>
      <c r="E658" s="52"/>
      <c r="F658" s="50"/>
      <c r="G658" s="50"/>
      <c r="H658" s="50"/>
      <c r="I658" s="50"/>
      <c r="J658" s="50"/>
      <c r="K658" s="50"/>
      <c r="L658" s="53"/>
      <c r="M658" s="53"/>
      <c r="N658" s="50"/>
      <c r="O658" s="50"/>
      <c r="P658" s="50"/>
      <c r="Q658" s="50"/>
      <c r="R658" s="53"/>
    </row>
    <row r="659">
      <c r="A659" s="54"/>
      <c r="B659" s="50"/>
      <c r="C659" s="51"/>
      <c r="D659" s="50"/>
      <c r="E659" s="52"/>
      <c r="F659" s="50"/>
      <c r="G659" s="50"/>
      <c r="H659" s="50"/>
      <c r="I659" s="50"/>
      <c r="J659" s="50"/>
      <c r="K659" s="50"/>
      <c r="L659" s="53"/>
      <c r="M659" s="53"/>
      <c r="N659" s="50"/>
      <c r="O659" s="50"/>
      <c r="P659" s="50"/>
      <c r="Q659" s="50"/>
      <c r="R659" s="53"/>
    </row>
    <row r="660">
      <c r="A660" s="54"/>
      <c r="B660" s="50"/>
      <c r="C660" s="51"/>
      <c r="D660" s="50"/>
      <c r="E660" s="52"/>
      <c r="F660" s="50"/>
      <c r="G660" s="50"/>
      <c r="H660" s="50"/>
      <c r="I660" s="50"/>
      <c r="J660" s="50"/>
      <c r="K660" s="50"/>
      <c r="L660" s="53"/>
      <c r="M660" s="53"/>
      <c r="N660" s="50"/>
      <c r="O660" s="50"/>
      <c r="P660" s="50"/>
      <c r="Q660" s="50"/>
      <c r="R660" s="53"/>
    </row>
    <row r="661">
      <c r="A661" s="54"/>
      <c r="B661" s="50"/>
      <c r="C661" s="51"/>
      <c r="D661" s="50"/>
      <c r="E661" s="52"/>
      <c r="F661" s="50"/>
      <c r="G661" s="50"/>
      <c r="H661" s="50"/>
      <c r="I661" s="50"/>
      <c r="J661" s="50"/>
      <c r="K661" s="50"/>
      <c r="L661" s="53"/>
      <c r="M661" s="53"/>
      <c r="N661" s="50"/>
      <c r="O661" s="50"/>
      <c r="P661" s="50"/>
      <c r="Q661" s="50"/>
      <c r="R661" s="53"/>
    </row>
    <row r="662">
      <c r="A662" s="54"/>
      <c r="B662" s="50"/>
      <c r="C662" s="51"/>
      <c r="D662" s="50"/>
      <c r="E662" s="52"/>
      <c r="F662" s="50"/>
      <c r="G662" s="50"/>
      <c r="H662" s="50"/>
      <c r="I662" s="50"/>
      <c r="J662" s="50"/>
      <c r="K662" s="50"/>
      <c r="L662" s="53"/>
      <c r="M662" s="53"/>
      <c r="N662" s="50"/>
      <c r="O662" s="50"/>
      <c r="P662" s="50"/>
      <c r="Q662" s="50"/>
      <c r="R662" s="53"/>
    </row>
    <row r="663">
      <c r="A663" s="54"/>
      <c r="B663" s="50"/>
      <c r="C663" s="51"/>
      <c r="D663" s="50"/>
      <c r="E663" s="52"/>
      <c r="F663" s="50"/>
      <c r="G663" s="50"/>
      <c r="H663" s="50"/>
      <c r="I663" s="50"/>
      <c r="J663" s="50"/>
      <c r="K663" s="50"/>
      <c r="L663" s="53"/>
      <c r="M663" s="53"/>
      <c r="N663" s="50"/>
      <c r="O663" s="50"/>
      <c r="P663" s="50"/>
      <c r="Q663" s="50"/>
      <c r="R663" s="53"/>
    </row>
    <row r="664">
      <c r="A664" s="54"/>
      <c r="B664" s="50"/>
      <c r="C664" s="51"/>
      <c r="D664" s="50"/>
      <c r="E664" s="52"/>
      <c r="F664" s="50"/>
      <c r="G664" s="50"/>
      <c r="H664" s="50"/>
      <c r="I664" s="50"/>
      <c r="J664" s="50"/>
      <c r="K664" s="50"/>
      <c r="L664" s="53"/>
      <c r="M664" s="53"/>
      <c r="N664" s="50"/>
      <c r="O664" s="50"/>
      <c r="P664" s="50"/>
      <c r="Q664" s="50"/>
      <c r="R664" s="53"/>
    </row>
    <row r="665">
      <c r="A665" s="54"/>
      <c r="B665" s="50"/>
      <c r="C665" s="51"/>
      <c r="D665" s="50"/>
      <c r="E665" s="52"/>
      <c r="F665" s="50"/>
      <c r="G665" s="50"/>
      <c r="H665" s="50"/>
      <c r="I665" s="50"/>
      <c r="J665" s="50"/>
      <c r="K665" s="50"/>
      <c r="L665" s="53"/>
      <c r="M665" s="53"/>
      <c r="N665" s="50"/>
      <c r="O665" s="50"/>
      <c r="P665" s="50"/>
      <c r="Q665" s="50"/>
      <c r="R665" s="53"/>
    </row>
    <row r="666">
      <c r="A666" s="54"/>
      <c r="B666" s="50"/>
      <c r="C666" s="51"/>
      <c r="D666" s="50"/>
      <c r="E666" s="52"/>
      <c r="F666" s="50"/>
      <c r="G666" s="50"/>
      <c r="H666" s="50"/>
      <c r="I666" s="50"/>
      <c r="J666" s="50"/>
      <c r="K666" s="50"/>
      <c r="L666" s="53"/>
      <c r="M666" s="53"/>
      <c r="N666" s="50"/>
      <c r="O666" s="50"/>
      <c r="P666" s="50"/>
      <c r="Q666" s="50"/>
      <c r="R666" s="53"/>
    </row>
    <row r="667">
      <c r="A667" s="54"/>
      <c r="B667" s="50"/>
      <c r="C667" s="51"/>
      <c r="D667" s="50"/>
      <c r="E667" s="52"/>
      <c r="F667" s="50"/>
      <c r="G667" s="50"/>
      <c r="H667" s="50"/>
      <c r="I667" s="50"/>
      <c r="J667" s="50"/>
      <c r="K667" s="50"/>
      <c r="L667" s="53"/>
      <c r="M667" s="53"/>
      <c r="N667" s="50"/>
      <c r="O667" s="50"/>
      <c r="P667" s="50"/>
      <c r="Q667" s="50"/>
      <c r="R667" s="53"/>
    </row>
    <row r="668">
      <c r="A668" s="54"/>
      <c r="B668" s="50"/>
      <c r="C668" s="51"/>
      <c r="D668" s="50"/>
      <c r="E668" s="52"/>
      <c r="F668" s="50"/>
      <c r="G668" s="50"/>
      <c r="H668" s="50"/>
      <c r="I668" s="50"/>
      <c r="J668" s="50"/>
      <c r="K668" s="50"/>
      <c r="L668" s="53"/>
      <c r="M668" s="53"/>
      <c r="N668" s="50"/>
      <c r="O668" s="50"/>
      <c r="P668" s="50"/>
      <c r="Q668" s="50"/>
      <c r="R668" s="53"/>
    </row>
    <row r="669">
      <c r="A669" s="54"/>
      <c r="B669" s="50"/>
      <c r="C669" s="51"/>
      <c r="D669" s="50"/>
      <c r="E669" s="52"/>
      <c r="F669" s="50"/>
      <c r="G669" s="50"/>
      <c r="H669" s="50"/>
      <c r="I669" s="50"/>
      <c r="J669" s="50"/>
      <c r="K669" s="50"/>
      <c r="L669" s="53"/>
      <c r="M669" s="53"/>
      <c r="N669" s="50"/>
      <c r="O669" s="50"/>
      <c r="P669" s="50"/>
      <c r="Q669" s="50"/>
      <c r="R669" s="53"/>
    </row>
    <row r="670">
      <c r="A670" s="54"/>
      <c r="B670" s="50"/>
      <c r="C670" s="51"/>
      <c r="D670" s="50"/>
      <c r="E670" s="52"/>
      <c r="F670" s="50"/>
      <c r="G670" s="50"/>
      <c r="H670" s="50"/>
      <c r="I670" s="50"/>
      <c r="J670" s="50"/>
      <c r="K670" s="50"/>
      <c r="L670" s="53"/>
      <c r="M670" s="53"/>
      <c r="N670" s="50"/>
      <c r="O670" s="50"/>
      <c r="P670" s="50"/>
      <c r="Q670" s="50"/>
      <c r="R670" s="53"/>
    </row>
    <row r="671">
      <c r="A671" s="54"/>
      <c r="B671" s="50"/>
      <c r="C671" s="51"/>
      <c r="D671" s="50"/>
      <c r="E671" s="52"/>
      <c r="F671" s="50"/>
      <c r="G671" s="50"/>
      <c r="H671" s="50"/>
      <c r="I671" s="50"/>
      <c r="J671" s="50"/>
      <c r="K671" s="50"/>
      <c r="L671" s="53"/>
      <c r="M671" s="53"/>
      <c r="N671" s="50"/>
      <c r="O671" s="50"/>
      <c r="P671" s="50"/>
      <c r="Q671" s="50"/>
      <c r="R671" s="53"/>
    </row>
    <row r="672">
      <c r="A672" s="54"/>
      <c r="B672" s="50"/>
      <c r="C672" s="51"/>
      <c r="D672" s="50"/>
      <c r="E672" s="52"/>
      <c r="F672" s="50"/>
      <c r="G672" s="50"/>
      <c r="H672" s="50"/>
      <c r="I672" s="50"/>
      <c r="J672" s="50"/>
      <c r="K672" s="50"/>
      <c r="L672" s="53"/>
      <c r="M672" s="53"/>
      <c r="N672" s="50"/>
      <c r="O672" s="50"/>
      <c r="P672" s="50"/>
      <c r="Q672" s="50"/>
      <c r="R672" s="53"/>
    </row>
    <row r="673">
      <c r="A673" s="54"/>
      <c r="B673" s="50"/>
      <c r="C673" s="51"/>
      <c r="D673" s="50"/>
      <c r="E673" s="52"/>
      <c r="F673" s="50"/>
      <c r="G673" s="50"/>
      <c r="H673" s="50"/>
      <c r="I673" s="50"/>
      <c r="J673" s="50"/>
      <c r="K673" s="50"/>
      <c r="L673" s="53"/>
      <c r="M673" s="53"/>
      <c r="N673" s="50"/>
      <c r="O673" s="50"/>
      <c r="P673" s="50"/>
      <c r="Q673" s="50"/>
      <c r="R673" s="53"/>
    </row>
    <row r="674">
      <c r="A674" s="54"/>
      <c r="B674" s="50"/>
      <c r="C674" s="51"/>
      <c r="D674" s="50"/>
      <c r="E674" s="52"/>
      <c r="F674" s="50"/>
      <c r="G674" s="50"/>
      <c r="H674" s="50"/>
      <c r="I674" s="50"/>
      <c r="J674" s="50"/>
      <c r="K674" s="50"/>
      <c r="L674" s="53"/>
      <c r="M674" s="53"/>
      <c r="N674" s="50"/>
      <c r="O674" s="50"/>
      <c r="P674" s="50"/>
      <c r="Q674" s="50"/>
      <c r="R674" s="53"/>
    </row>
    <row r="675">
      <c r="A675" s="54"/>
      <c r="B675" s="50"/>
      <c r="C675" s="51"/>
      <c r="D675" s="50"/>
      <c r="E675" s="52"/>
      <c r="F675" s="50"/>
      <c r="G675" s="50"/>
      <c r="H675" s="50"/>
      <c r="I675" s="50"/>
      <c r="J675" s="50"/>
      <c r="K675" s="50"/>
      <c r="L675" s="53"/>
      <c r="M675" s="53"/>
      <c r="N675" s="50"/>
      <c r="O675" s="50"/>
      <c r="P675" s="50"/>
      <c r="Q675" s="50"/>
      <c r="R675" s="53"/>
    </row>
    <row r="676">
      <c r="A676" s="54"/>
      <c r="B676" s="50"/>
      <c r="C676" s="51"/>
      <c r="D676" s="50"/>
      <c r="E676" s="52"/>
      <c r="F676" s="50"/>
      <c r="G676" s="50"/>
      <c r="H676" s="50"/>
      <c r="I676" s="50"/>
      <c r="J676" s="50"/>
      <c r="K676" s="50"/>
      <c r="L676" s="53"/>
      <c r="M676" s="53"/>
      <c r="N676" s="50"/>
      <c r="O676" s="50"/>
      <c r="P676" s="50"/>
      <c r="Q676" s="50"/>
      <c r="R676" s="53"/>
    </row>
    <row r="677">
      <c r="A677" s="54"/>
      <c r="B677" s="50"/>
      <c r="C677" s="51"/>
      <c r="D677" s="50"/>
      <c r="E677" s="52"/>
      <c r="F677" s="50"/>
      <c r="G677" s="50"/>
      <c r="H677" s="50"/>
      <c r="I677" s="50"/>
      <c r="J677" s="50"/>
      <c r="K677" s="50"/>
      <c r="L677" s="53"/>
      <c r="M677" s="53"/>
      <c r="N677" s="50"/>
      <c r="O677" s="50"/>
      <c r="P677" s="50"/>
      <c r="Q677" s="50"/>
      <c r="R677" s="53"/>
    </row>
    <row r="678">
      <c r="A678" s="54"/>
      <c r="B678" s="50"/>
      <c r="C678" s="51"/>
      <c r="D678" s="50"/>
      <c r="E678" s="52"/>
      <c r="F678" s="50"/>
      <c r="G678" s="50"/>
      <c r="H678" s="50"/>
      <c r="I678" s="50"/>
      <c r="J678" s="50"/>
      <c r="K678" s="50"/>
      <c r="L678" s="53"/>
      <c r="M678" s="53"/>
      <c r="N678" s="50"/>
      <c r="O678" s="50"/>
      <c r="P678" s="50"/>
      <c r="Q678" s="50"/>
      <c r="R678" s="53"/>
    </row>
    <row r="679">
      <c r="A679" s="54"/>
      <c r="B679" s="50"/>
      <c r="C679" s="51"/>
      <c r="D679" s="50"/>
      <c r="E679" s="52"/>
      <c r="F679" s="50"/>
      <c r="G679" s="50"/>
      <c r="H679" s="50"/>
      <c r="I679" s="50"/>
      <c r="J679" s="50"/>
      <c r="K679" s="50"/>
      <c r="L679" s="53"/>
      <c r="M679" s="53"/>
      <c r="N679" s="50"/>
      <c r="O679" s="50"/>
      <c r="P679" s="50"/>
      <c r="Q679" s="50"/>
      <c r="R679" s="53"/>
    </row>
    <row r="680">
      <c r="A680" s="54"/>
      <c r="B680" s="50"/>
      <c r="C680" s="51"/>
      <c r="D680" s="50"/>
      <c r="E680" s="52"/>
      <c r="F680" s="50"/>
      <c r="G680" s="50"/>
      <c r="H680" s="50"/>
      <c r="I680" s="50"/>
      <c r="J680" s="50"/>
      <c r="K680" s="50"/>
      <c r="L680" s="53"/>
      <c r="M680" s="53"/>
      <c r="N680" s="50"/>
      <c r="O680" s="50"/>
      <c r="P680" s="50"/>
      <c r="Q680" s="50"/>
      <c r="R680" s="53"/>
    </row>
    <row r="681">
      <c r="A681" s="54"/>
      <c r="B681" s="50"/>
      <c r="C681" s="51"/>
      <c r="D681" s="50"/>
      <c r="E681" s="52"/>
      <c r="F681" s="50"/>
      <c r="G681" s="50"/>
      <c r="H681" s="50"/>
      <c r="I681" s="50"/>
      <c r="J681" s="50"/>
      <c r="K681" s="50"/>
      <c r="L681" s="53"/>
      <c r="M681" s="53"/>
      <c r="N681" s="50"/>
      <c r="O681" s="50"/>
      <c r="P681" s="50"/>
      <c r="Q681" s="50"/>
      <c r="R681" s="53"/>
    </row>
    <row r="682">
      <c r="A682" s="54"/>
      <c r="B682" s="50"/>
      <c r="C682" s="51"/>
      <c r="D682" s="50"/>
      <c r="E682" s="52"/>
      <c r="F682" s="50"/>
      <c r="G682" s="50"/>
      <c r="H682" s="50"/>
      <c r="I682" s="50"/>
      <c r="J682" s="50"/>
      <c r="K682" s="50"/>
      <c r="L682" s="53"/>
      <c r="M682" s="53"/>
      <c r="N682" s="50"/>
      <c r="O682" s="50"/>
      <c r="P682" s="50"/>
      <c r="Q682" s="50"/>
      <c r="R682" s="53"/>
    </row>
    <row r="683">
      <c r="A683" s="54"/>
      <c r="B683" s="50"/>
      <c r="C683" s="51"/>
      <c r="D683" s="50"/>
      <c r="E683" s="52"/>
      <c r="F683" s="50"/>
      <c r="G683" s="50"/>
      <c r="H683" s="50"/>
      <c r="I683" s="50"/>
      <c r="J683" s="50"/>
      <c r="K683" s="50"/>
      <c r="L683" s="53"/>
      <c r="M683" s="53"/>
      <c r="N683" s="50"/>
      <c r="O683" s="50"/>
      <c r="P683" s="50"/>
      <c r="Q683" s="50"/>
      <c r="R683" s="53"/>
    </row>
    <row r="684">
      <c r="A684" s="54"/>
      <c r="B684" s="50"/>
      <c r="C684" s="51"/>
      <c r="D684" s="50"/>
      <c r="E684" s="52"/>
      <c r="F684" s="50"/>
      <c r="G684" s="50"/>
      <c r="H684" s="50"/>
      <c r="I684" s="50"/>
      <c r="J684" s="50"/>
      <c r="K684" s="50"/>
      <c r="L684" s="53"/>
      <c r="M684" s="53"/>
      <c r="N684" s="50"/>
      <c r="O684" s="50"/>
      <c r="P684" s="50"/>
      <c r="Q684" s="50"/>
      <c r="R684" s="53"/>
    </row>
    <row r="685">
      <c r="A685" s="54"/>
      <c r="B685" s="50"/>
      <c r="C685" s="51"/>
      <c r="D685" s="50"/>
      <c r="E685" s="52"/>
      <c r="F685" s="50"/>
      <c r="G685" s="50"/>
      <c r="H685" s="50"/>
      <c r="I685" s="50"/>
      <c r="J685" s="50"/>
      <c r="K685" s="50"/>
      <c r="L685" s="53"/>
      <c r="M685" s="53"/>
      <c r="N685" s="50"/>
      <c r="O685" s="50"/>
      <c r="P685" s="50"/>
      <c r="Q685" s="50"/>
      <c r="R685" s="53"/>
    </row>
    <row r="686">
      <c r="A686" s="54"/>
      <c r="B686" s="50"/>
      <c r="C686" s="51"/>
      <c r="D686" s="50"/>
      <c r="E686" s="52"/>
      <c r="F686" s="50"/>
      <c r="G686" s="50"/>
      <c r="H686" s="50"/>
      <c r="I686" s="50"/>
      <c r="J686" s="50"/>
      <c r="K686" s="50"/>
      <c r="L686" s="53"/>
      <c r="M686" s="53"/>
      <c r="N686" s="50"/>
      <c r="O686" s="50"/>
      <c r="P686" s="50"/>
      <c r="Q686" s="50"/>
      <c r="R686" s="53"/>
    </row>
    <row r="687">
      <c r="A687" s="54"/>
      <c r="B687" s="50"/>
      <c r="C687" s="51"/>
      <c r="D687" s="50"/>
      <c r="E687" s="52"/>
      <c r="F687" s="50"/>
      <c r="G687" s="50"/>
      <c r="H687" s="50"/>
      <c r="I687" s="50"/>
      <c r="J687" s="50"/>
      <c r="K687" s="50"/>
      <c r="L687" s="53"/>
      <c r="M687" s="53"/>
      <c r="N687" s="50"/>
      <c r="O687" s="50"/>
      <c r="P687" s="50"/>
      <c r="Q687" s="50"/>
      <c r="R687" s="53"/>
    </row>
    <row r="688">
      <c r="A688" s="54"/>
      <c r="B688" s="50"/>
      <c r="C688" s="51"/>
      <c r="D688" s="50"/>
      <c r="E688" s="52"/>
      <c r="F688" s="50"/>
      <c r="G688" s="50"/>
      <c r="H688" s="50"/>
      <c r="I688" s="50"/>
      <c r="J688" s="50"/>
      <c r="K688" s="50"/>
      <c r="L688" s="53"/>
      <c r="M688" s="53"/>
      <c r="N688" s="50"/>
      <c r="O688" s="50"/>
      <c r="P688" s="50"/>
      <c r="Q688" s="50"/>
      <c r="R688" s="53"/>
    </row>
    <row r="689">
      <c r="A689" s="54"/>
      <c r="B689" s="50"/>
      <c r="C689" s="51"/>
      <c r="D689" s="50"/>
      <c r="E689" s="52"/>
      <c r="F689" s="50"/>
      <c r="G689" s="50"/>
      <c r="H689" s="50"/>
      <c r="I689" s="50"/>
      <c r="J689" s="50"/>
      <c r="K689" s="50"/>
      <c r="L689" s="53"/>
      <c r="M689" s="53"/>
      <c r="N689" s="50"/>
      <c r="O689" s="50"/>
      <c r="P689" s="50"/>
      <c r="Q689" s="50"/>
      <c r="R689" s="53"/>
    </row>
    <row r="690">
      <c r="A690" s="54"/>
      <c r="B690" s="50"/>
      <c r="C690" s="51"/>
      <c r="D690" s="50"/>
      <c r="E690" s="52"/>
      <c r="F690" s="50"/>
      <c r="G690" s="50"/>
      <c r="H690" s="50"/>
      <c r="I690" s="50"/>
      <c r="J690" s="50"/>
      <c r="K690" s="50"/>
      <c r="L690" s="53"/>
      <c r="M690" s="53"/>
      <c r="N690" s="50"/>
      <c r="O690" s="50"/>
      <c r="P690" s="50"/>
      <c r="Q690" s="50"/>
      <c r="R690" s="53"/>
    </row>
    <row r="691">
      <c r="A691" s="54"/>
      <c r="B691" s="50"/>
      <c r="C691" s="51"/>
      <c r="D691" s="50"/>
      <c r="E691" s="52"/>
      <c r="F691" s="50"/>
      <c r="G691" s="50"/>
      <c r="H691" s="50"/>
      <c r="I691" s="50"/>
      <c r="J691" s="50"/>
      <c r="K691" s="50"/>
      <c r="L691" s="53"/>
      <c r="M691" s="53"/>
      <c r="N691" s="50"/>
      <c r="O691" s="50"/>
      <c r="P691" s="50"/>
      <c r="Q691" s="50"/>
      <c r="R691" s="53"/>
    </row>
    <row r="692">
      <c r="A692" s="54"/>
      <c r="B692" s="50"/>
      <c r="C692" s="51"/>
      <c r="D692" s="50"/>
      <c r="E692" s="52"/>
      <c r="F692" s="50"/>
      <c r="G692" s="50"/>
      <c r="H692" s="50"/>
      <c r="I692" s="50"/>
      <c r="J692" s="50"/>
      <c r="K692" s="50"/>
      <c r="L692" s="53"/>
      <c r="M692" s="53"/>
      <c r="N692" s="50"/>
      <c r="O692" s="50"/>
      <c r="P692" s="50"/>
      <c r="Q692" s="50"/>
      <c r="R692" s="53"/>
    </row>
    <row r="693">
      <c r="A693" s="54"/>
      <c r="B693" s="50"/>
      <c r="C693" s="51"/>
      <c r="D693" s="50"/>
      <c r="E693" s="52"/>
      <c r="F693" s="50"/>
      <c r="G693" s="50"/>
      <c r="H693" s="50"/>
      <c r="I693" s="50"/>
      <c r="J693" s="50"/>
      <c r="K693" s="50"/>
      <c r="L693" s="53"/>
      <c r="M693" s="53"/>
      <c r="N693" s="50"/>
      <c r="O693" s="50"/>
      <c r="P693" s="50"/>
      <c r="Q693" s="50"/>
      <c r="R693" s="53"/>
    </row>
    <row r="694">
      <c r="A694" s="54"/>
      <c r="B694" s="50"/>
      <c r="C694" s="51"/>
      <c r="D694" s="50"/>
      <c r="E694" s="52"/>
      <c r="F694" s="50"/>
      <c r="G694" s="50"/>
      <c r="H694" s="50"/>
      <c r="I694" s="50"/>
      <c r="J694" s="50"/>
      <c r="K694" s="50"/>
      <c r="L694" s="53"/>
      <c r="M694" s="53"/>
      <c r="N694" s="50"/>
      <c r="O694" s="50"/>
      <c r="P694" s="50"/>
      <c r="Q694" s="50"/>
      <c r="R694" s="53"/>
    </row>
    <row r="695">
      <c r="A695" s="54"/>
      <c r="B695" s="50"/>
      <c r="C695" s="51"/>
      <c r="D695" s="50"/>
      <c r="E695" s="52"/>
      <c r="F695" s="50"/>
      <c r="G695" s="50"/>
      <c r="H695" s="50"/>
      <c r="I695" s="50"/>
      <c r="J695" s="50"/>
      <c r="K695" s="50"/>
      <c r="L695" s="53"/>
      <c r="M695" s="53"/>
      <c r="N695" s="50"/>
      <c r="O695" s="50"/>
      <c r="P695" s="50"/>
      <c r="Q695" s="50"/>
      <c r="R695" s="53"/>
    </row>
    <row r="696">
      <c r="A696" s="54"/>
      <c r="B696" s="50"/>
      <c r="C696" s="51"/>
      <c r="D696" s="50"/>
      <c r="E696" s="52"/>
      <c r="F696" s="50"/>
      <c r="G696" s="50"/>
      <c r="H696" s="50"/>
      <c r="I696" s="50"/>
      <c r="J696" s="50"/>
      <c r="K696" s="50"/>
      <c r="L696" s="53"/>
      <c r="M696" s="53"/>
      <c r="N696" s="50"/>
      <c r="O696" s="50"/>
      <c r="P696" s="50"/>
      <c r="Q696" s="50"/>
      <c r="R696" s="53"/>
    </row>
    <row r="697">
      <c r="A697" s="54"/>
      <c r="B697" s="50"/>
      <c r="C697" s="51"/>
      <c r="D697" s="50"/>
      <c r="E697" s="52"/>
      <c r="F697" s="50"/>
      <c r="G697" s="50"/>
      <c r="H697" s="50"/>
      <c r="I697" s="50"/>
      <c r="J697" s="50"/>
      <c r="K697" s="50"/>
      <c r="L697" s="53"/>
      <c r="M697" s="53"/>
      <c r="N697" s="50"/>
      <c r="O697" s="50"/>
      <c r="P697" s="50"/>
      <c r="Q697" s="50"/>
      <c r="R697" s="53"/>
    </row>
    <row r="698">
      <c r="A698" s="54"/>
      <c r="B698" s="50"/>
      <c r="C698" s="51"/>
      <c r="D698" s="50"/>
      <c r="E698" s="52"/>
      <c r="F698" s="50"/>
      <c r="G698" s="50"/>
      <c r="H698" s="50"/>
      <c r="I698" s="50"/>
      <c r="J698" s="50"/>
      <c r="K698" s="50"/>
      <c r="L698" s="53"/>
      <c r="M698" s="53"/>
      <c r="N698" s="50"/>
      <c r="O698" s="50"/>
      <c r="P698" s="50"/>
      <c r="Q698" s="50"/>
      <c r="R698" s="53"/>
    </row>
    <row r="699">
      <c r="A699" s="54"/>
      <c r="B699" s="50"/>
      <c r="C699" s="51"/>
      <c r="D699" s="50"/>
      <c r="E699" s="52"/>
      <c r="F699" s="50"/>
      <c r="G699" s="50"/>
      <c r="H699" s="50"/>
      <c r="I699" s="50"/>
      <c r="J699" s="50"/>
      <c r="K699" s="50"/>
      <c r="L699" s="53"/>
      <c r="M699" s="53"/>
      <c r="N699" s="50"/>
      <c r="O699" s="50"/>
      <c r="P699" s="50"/>
      <c r="Q699" s="50"/>
      <c r="R699" s="53"/>
    </row>
    <row r="700">
      <c r="A700" s="54"/>
      <c r="B700" s="50"/>
      <c r="C700" s="51"/>
      <c r="D700" s="50"/>
      <c r="E700" s="52"/>
      <c r="F700" s="50"/>
      <c r="G700" s="50"/>
      <c r="H700" s="50"/>
      <c r="I700" s="50"/>
      <c r="J700" s="50"/>
      <c r="K700" s="50"/>
      <c r="L700" s="53"/>
      <c r="M700" s="53"/>
      <c r="N700" s="50"/>
      <c r="O700" s="50"/>
      <c r="P700" s="50"/>
      <c r="Q700" s="50"/>
      <c r="R700" s="53"/>
    </row>
    <row r="701">
      <c r="A701" s="54"/>
      <c r="B701" s="50"/>
      <c r="C701" s="51"/>
      <c r="D701" s="50"/>
      <c r="E701" s="52"/>
      <c r="F701" s="50"/>
      <c r="G701" s="50"/>
      <c r="H701" s="50"/>
      <c r="I701" s="50"/>
      <c r="J701" s="50"/>
      <c r="K701" s="50"/>
      <c r="L701" s="53"/>
      <c r="M701" s="53"/>
      <c r="N701" s="50"/>
      <c r="O701" s="50"/>
      <c r="P701" s="50"/>
      <c r="Q701" s="50"/>
      <c r="R701" s="53"/>
    </row>
    <row r="702">
      <c r="A702" s="54"/>
      <c r="B702" s="50"/>
      <c r="C702" s="51"/>
      <c r="D702" s="50"/>
      <c r="E702" s="52"/>
      <c r="F702" s="50"/>
      <c r="G702" s="50"/>
      <c r="H702" s="50"/>
      <c r="I702" s="50"/>
      <c r="J702" s="50"/>
      <c r="K702" s="50"/>
      <c r="L702" s="53"/>
      <c r="M702" s="53"/>
      <c r="N702" s="50"/>
      <c r="O702" s="50"/>
      <c r="P702" s="50"/>
      <c r="Q702" s="50"/>
      <c r="R702" s="53"/>
    </row>
    <row r="703">
      <c r="A703" s="54"/>
      <c r="B703" s="50"/>
      <c r="C703" s="51"/>
      <c r="D703" s="50"/>
      <c r="E703" s="52"/>
      <c r="F703" s="50"/>
      <c r="G703" s="50"/>
      <c r="H703" s="50"/>
      <c r="I703" s="50"/>
      <c r="J703" s="50"/>
      <c r="K703" s="50"/>
      <c r="L703" s="53"/>
      <c r="M703" s="53"/>
      <c r="N703" s="50"/>
      <c r="O703" s="50"/>
      <c r="P703" s="50"/>
      <c r="Q703" s="50"/>
      <c r="R703" s="53"/>
    </row>
    <row r="704">
      <c r="A704" s="54"/>
      <c r="B704" s="50"/>
      <c r="C704" s="51"/>
      <c r="D704" s="50"/>
      <c r="E704" s="52"/>
      <c r="F704" s="50"/>
      <c r="G704" s="50"/>
      <c r="H704" s="50"/>
      <c r="I704" s="50"/>
      <c r="J704" s="50"/>
      <c r="K704" s="50"/>
      <c r="L704" s="53"/>
      <c r="M704" s="53"/>
      <c r="N704" s="50"/>
      <c r="O704" s="50"/>
      <c r="P704" s="50"/>
      <c r="Q704" s="50"/>
      <c r="R704" s="53"/>
    </row>
    <row r="705">
      <c r="A705" s="54"/>
      <c r="B705" s="50"/>
      <c r="C705" s="51"/>
      <c r="D705" s="50"/>
      <c r="E705" s="52"/>
      <c r="F705" s="50"/>
      <c r="G705" s="50"/>
      <c r="H705" s="50"/>
      <c r="I705" s="50"/>
      <c r="J705" s="50"/>
      <c r="K705" s="50"/>
      <c r="L705" s="53"/>
      <c r="M705" s="53"/>
      <c r="N705" s="50"/>
      <c r="O705" s="50"/>
      <c r="P705" s="50"/>
      <c r="Q705" s="50"/>
      <c r="R705" s="53"/>
    </row>
    <row r="706">
      <c r="A706" s="54"/>
      <c r="B706" s="50"/>
      <c r="C706" s="51"/>
      <c r="D706" s="50"/>
      <c r="E706" s="52"/>
      <c r="F706" s="50"/>
      <c r="G706" s="50"/>
      <c r="H706" s="50"/>
      <c r="I706" s="50"/>
      <c r="J706" s="50"/>
      <c r="K706" s="50"/>
      <c r="L706" s="53"/>
      <c r="M706" s="53"/>
      <c r="N706" s="50"/>
      <c r="O706" s="50"/>
      <c r="P706" s="50"/>
      <c r="Q706" s="50"/>
      <c r="R706" s="53"/>
    </row>
    <row r="707">
      <c r="A707" s="54"/>
      <c r="B707" s="50"/>
      <c r="C707" s="51"/>
      <c r="D707" s="50"/>
      <c r="E707" s="52"/>
      <c r="F707" s="50"/>
      <c r="G707" s="50"/>
      <c r="H707" s="50"/>
      <c r="I707" s="50"/>
      <c r="J707" s="50"/>
      <c r="K707" s="50"/>
      <c r="L707" s="53"/>
      <c r="M707" s="53"/>
      <c r="N707" s="50"/>
      <c r="O707" s="50"/>
      <c r="P707" s="50"/>
      <c r="Q707" s="50"/>
      <c r="R707" s="53"/>
    </row>
    <row r="708">
      <c r="A708" s="54"/>
      <c r="B708" s="50"/>
      <c r="C708" s="51"/>
      <c r="D708" s="50"/>
      <c r="E708" s="52"/>
      <c r="F708" s="50"/>
      <c r="G708" s="50"/>
      <c r="H708" s="50"/>
      <c r="I708" s="50"/>
      <c r="J708" s="50"/>
      <c r="K708" s="50"/>
      <c r="L708" s="53"/>
      <c r="M708" s="53"/>
      <c r="N708" s="50"/>
      <c r="O708" s="50"/>
      <c r="P708" s="50"/>
      <c r="Q708" s="50"/>
      <c r="R708" s="53"/>
    </row>
    <row r="709">
      <c r="A709" s="54"/>
      <c r="B709" s="50"/>
      <c r="C709" s="51"/>
      <c r="D709" s="50"/>
      <c r="E709" s="52"/>
      <c r="F709" s="50"/>
      <c r="G709" s="50"/>
      <c r="H709" s="50"/>
      <c r="I709" s="50"/>
      <c r="J709" s="50"/>
      <c r="K709" s="50"/>
      <c r="L709" s="53"/>
      <c r="M709" s="53"/>
      <c r="N709" s="50"/>
      <c r="O709" s="50"/>
      <c r="P709" s="50"/>
      <c r="Q709" s="50"/>
      <c r="R709" s="53"/>
    </row>
    <row r="710">
      <c r="A710" s="54"/>
      <c r="B710" s="50"/>
      <c r="C710" s="51"/>
      <c r="D710" s="50"/>
      <c r="E710" s="52"/>
      <c r="F710" s="50"/>
      <c r="G710" s="50"/>
      <c r="H710" s="50"/>
      <c r="I710" s="50"/>
      <c r="J710" s="50"/>
      <c r="K710" s="50"/>
      <c r="L710" s="53"/>
      <c r="M710" s="53"/>
      <c r="N710" s="50"/>
      <c r="O710" s="50"/>
      <c r="P710" s="50"/>
      <c r="Q710" s="50"/>
      <c r="R710" s="53"/>
    </row>
    <row r="711">
      <c r="A711" s="54"/>
      <c r="B711" s="50"/>
      <c r="C711" s="51"/>
      <c r="D711" s="50"/>
      <c r="E711" s="52"/>
      <c r="F711" s="50"/>
      <c r="G711" s="50"/>
      <c r="H711" s="50"/>
      <c r="I711" s="50"/>
      <c r="J711" s="50"/>
      <c r="K711" s="50"/>
      <c r="L711" s="53"/>
      <c r="M711" s="53"/>
      <c r="N711" s="50"/>
      <c r="O711" s="50"/>
      <c r="P711" s="50"/>
      <c r="Q711" s="50"/>
      <c r="R711" s="53"/>
    </row>
    <row r="712">
      <c r="A712" s="54"/>
      <c r="B712" s="50"/>
      <c r="C712" s="51"/>
      <c r="D712" s="50"/>
      <c r="E712" s="52"/>
      <c r="F712" s="50"/>
      <c r="G712" s="50"/>
      <c r="H712" s="50"/>
      <c r="I712" s="50"/>
      <c r="J712" s="50"/>
      <c r="K712" s="50"/>
      <c r="L712" s="53"/>
      <c r="M712" s="53"/>
      <c r="N712" s="50"/>
      <c r="O712" s="50"/>
      <c r="P712" s="50"/>
      <c r="Q712" s="50"/>
      <c r="R712" s="53"/>
    </row>
    <row r="713">
      <c r="A713" s="54"/>
      <c r="B713" s="50"/>
      <c r="C713" s="51"/>
      <c r="D713" s="50"/>
      <c r="E713" s="52"/>
      <c r="F713" s="50"/>
      <c r="G713" s="50"/>
      <c r="H713" s="50"/>
      <c r="I713" s="50"/>
      <c r="J713" s="50"/>
      <c r="K713" s="50"/>
      <c r="L713" s="53"/>
      <c r="M713" s="53"/>
      <c r="N713" s="50"/>
      <c r="O713" s="50"/>
      <c r="P713" s="50"/>
      <c r="Q713" s="50"/>
      <c r="R713" s="53"/>
    </row>
    <row r="714">
      <c r="A714" s="54"/>
      <c r="B714" s="50"/>
      <c r="C714" s="51"/>
      <c r="D714" s="50"/>
      <c r="E714" s="52"/>
      <c r="F714" s="50"/>
      <c r="G714" s="50"/>
      <c r="H714" s="50"/>
      <c r="I714" s="50"/>
      <c r="J714" s="50"/>
      <c r="K714" s="50"/>
      <c r="L714" s="53"/>
      <c r="M714" s="53"/>
      <c r="N714" s="50"/>
      <c r="O714" s="50"/>
      <c r="P714" s="50"/>
      <c r="Q714" s="50"/>
      <c r="R714" s="53"/>
    </row>
    <row r="715">
      <c r="A715" s="54"/>
      <c r="B715" s="50"/>
      <c r="C715" s="51"/>
      <c r="D715" s="50"/>
      <c r="E715" s="52"/>
      <c r="F715" s="50"/>
      <c r="G715" s="50"/>
      <c r="H715" s="50"/>
      <c r="I715" s="50"/>
      <c r="J715" s="50"/>
      <c r="K715" s="50"/>
      <c r="L715" s="53"/>
      <c r="M715" s="53"/>
      <c r="N715" s="50"/>
      <c r="O715" s="50"/>
      <c r="P715" s="50"/>
      <c r="Q715" s="50"/>
      <c r="R715" s="53"/>
    </row>
    <row r="716">
      <c r="A716" s="54"/>
      <c r="B716" s="50"/>
      <c r="C716" s="51"/>
      <c r="D716" s="50"/>
      <c r="E716" s="52"/>
      <c r="F716" s="50"/>
      <c r="G716" s="50"/>
      <c r="H716" s="50"/>
      <c r="I716" s="50"/>
      <c r="J716" s="50"/>
      <c r="K716" s="50"/>
      <c r="L716" s="53"/>
      <c r="M716" s="53"/>
      <c r="N716" s="50"/>
      <c r="O716" s="50"/>
      <c r="P716" s="50"/>
      <c r="Q716" s="50"/>
      <c r="R716" s="53"/>
    </row>
    <row r="717">
      <c r="A717" s="54"/>
      <c r="B717" s="50"/>
      <c r="C717" s="51"/>
      <c r="D717" s="50"/>
      <c r="E717" s="52"/>
      <c r="F717" s="50"/>
      <c r="G717" s="50"/>
      <c r="H717" s="50"/>
      <c r="I717" s="50"/>
      <c r="J717" s="50"/>
      <c r="K717" s="50"/>
      <c r="L717" s="53"/>
      <c r="M717" s="53"/>
      <c r="N717" s="50"/>
      <c r="O717" s="50"/>
      <c r="P717" s="50"/>
      <c r="Q717" s="50"/>
      <c r="R717" s="53"/>
    </row>
    <row r="718">
      <c r="A718" s="54"/>
      <c r="B718" s="50"/>
      <c r="C718" s="51"/>
      <c r="D718" s="50"/>
      <c r="E718" s="52"/>
      <c r="F718" s="50"/>
      <c r="G718" s="50"/>
      <c r="H718" s="50"/>
      <c r="I718" s="50"/>
      <c r="J718" s="50"/>
      <c r="K718" s="50"/>
      <c r="L718" s="53"/>
      <c r="M718" s="53"/>
      <c r="N718" s="50"/>
      <c r="O718" s="50"/>
      <c r="P718" s="50"/>
      <c r="Q718" s="50"/>
      <c r="R718" s="53"/>
    </row>
    <row r="719">
      <c r="A719" s="54"/>
      <c r="B719" s="50"/>
      <c r="C719" s="51"/>
      <c r="D719" s="50"/>
      <c r="E719" s="52"/>
      <c r="F719" s="50"/>
      <c r="G719" s="50"/>
      <c r="H719" s="50"/>
      <c r="I719" s="50"/>
      <c r="J719" s="50"/>
      <c r="K719" s="50"/>
      <c r="L719" s="53"/>
      <c r="M719" s="53"/>
      <c r="N719" s="50"/>
      <c r="O719" s="50"/>
      <c r="P719" s="50"/>
      <c r="Q719" s="50"/>
      <c r="R719" s="53"/>
    </row>
    <row r="720">
      <c r="A720" s="54"/>
      <c r="B720" s="50"/>
      <c r="C720" s="51"/>
      <c r="D720" s="50"/>
      <c r="E720" s="52"/>
      <c r="F720" s="50"/>
      <c r="G720" s="50"/>
      <c r="H720" s="50"/>
      <c r="I720" s="50"/>
      <c r="J720" s="50"/>
      <c r="K720" s="50"/>
      <c r="L720" s="53"/>
      <c r="M720" s="53"/>
      <c r="N720" s="50"/>
      <c r="O720" s="50"/>
      <c r="P720" s="50"/>
      <c r="Q720" s="50"/>
      <c r="R720" s="53"/>
    </row>
    <row r="721">
      <c r="A721" s="54"/>
      <c r="B721" s="50"/>
      <c r="C721" s="51"/>
      <c r="D721" s="50"/>
      <c r="E721" s="52"/>
      <c r="F721" s="50"/>
      <c r="G721" s="50"/>
      <c r="H721" s="50"/>
      <c r="I721" s="50"/>
      <c r="J721" s="50"/>
      <c r="K721" s="50"/>
      <c r="L721" s="53"/>
      <c r="M721" s="53"/>
      <c r="N721" s="50"/>
      <c r="O721" s="50"/>
      <c r="P721" s="50"/>
      <c r="Q721" s="50"/>
      <c r="R721" s="53"/>
    </row>
    <row r="722">
      <c r="A722" s="54"/>
      <c r="B722" s="50"/>
      <c r="C722" s="51"/>
      <c r="D722" s="50"/>
      <c r="E722" s="52"/>
      <c r="F722" s="50"/>
      <c r="G722" s="50"/>
      <c r="H722" s="50"/>
      <c r="I722" s="50"/>
      <c r="J722" s="50"/>
      <c r="K722" s="50"/>
      <c r="L722" s="53"/>
      <c r="M722" s="53"/>
      <c r="N722" s="50"/>
      <c r="O722" s="50"/>
      <c r="P722" s="50"/>
      <c r="Q722" s="50"/>
      <c r="R722" s="53"/>
    </row>
    <row r="723">
      <c r="A723" s="54"/>
      <c r="B723" s="50"/>
      <c r="C723" s="51"/>
      <c r="D723" s="50"/>
      <c r="E723" s="52"/>
      <c r="F723" s="50"/>
      <c r="G723" s="50"/>
      <c r="H723" s="50"/>
      <c r="I723" s="50"/>
      <c r="J723" s="50"/>
      <c r="K723" s="50"/>
      <c r="L723" s="53"/>
      <c r="M723" s="53"/>
      <c r="N723" s="50"/>
      <c r="O723" s="50"/>
      <c r="P723" s="50"/>
      <c r="Q723" s="50"/>
      <c r="R723" s="53"/>
    </row>
    <row r="724">
      <c r="A724" s="54"/>
      <c r="B724" s="50"/>
      <c r="C724" s="51"/>
      <c r="D724" s="50"/>
      <c r="E724" s="52"/>
      <c r="F724" s="50"/>
      <c r="G724" s="50"/>
      <c r="H724" s="50"/>
      <c r="I724" s="50"/>
      <c r="J724" s="50"/>
      <c r="K724" s="50"/>
      <c r="L724" s="53"/>
      <c r="M724" s="53"/>
      <c r="N724" s="50"/>
      <c r="O724" s="50"/>
      <c r="P724" s="50"/>
      <c r="Q724" s="50"/>
      <c r="R724" s="53"/>
    </row>
    <row r="725">
      <c r="A725" s="54"/>
      <c r="B725" s="50"/>
      <c r="C725" s="51"/>
      <c r="D725" s="50"/>
      <c r="E725" s="52"/>
      <c r="F725" s="50"/>
      <c r="G725" s="50"/>
      <c r="H725" s="50"/>
      <c r="I725" s="50"/>
      <c r="J725" s="50"/>
      <c r="K725" s="50"/>
      <c r="L725" s="53"/>
      <c r="M725" s="53"/>
      <c r="N725" s="50"/>
      <c r="O725" s="50"/>
      <c r="P725" s="50"/>
      <c r="Q725" s="50"/>
      <c r="R725" s="53"/>
    </row>
    <row r="726">
      <c r="A726" s="54"/>
      <c r="B726" s="50"/>
      <c r="C726" s="51"/>
      <c r="D726" s="50"/>
      <c r="E726" s="52"/>
      <c r="F726" s="50"/>
      <c r="G726" s="50"/>
      <c r="H726" s="50"/>
      <c r="I726" s="50"/>
      <c r="J726" s="50"/>
      <c r="K726" s="50"/>
      <c r="L726" s="53"/>
      <c r="M726" s="53"/>
      <c r="N726" s="50"/>
      <c r="O726" s="50"/>
      <c r="P726" s="50"/>
      <c r="Q726" s="50"/>
      <c r="R726" s="53"/>
    </row>
    <row r="727">
      <c r="A727" s="54"/>
      <c r="B727" s="50"/>
      <c r="C727" s="51"/>
      <c r="D727" s="50"/>
      <c r="E727" s="52"/>
      <c r="F727" s="50"/>
      <c r="G727" s="50"/>
      <c r="H727" s="50"/>
      <c r="I727" s="50"/>
      <c r="J727" s="50"/>
      <c r="K727" s="50"/>
      <c r="L727" s="53"/>
      <c r="M727" s="53"/>
      <c r="N727" s="50"/>
      <c r="O727" s="50"/>
      <c r="P727" s="50"/>
      <c r="Q727" s="50"/>
      <c r="R727" s="53"/>
    </row>
    <row r="728">
      <c r="A728" s="54"/>
      <c r="B728" s="50"/>
      <c r="C728" s="51"/>
      <c r="D728" s="50"/>
      <c r="E728" s="52"/>
      <c r="F728" s="50"/>
      <c r="G728" s="50"/>
      <c r="H728" s="50"/>
      <c r="I728" s="50"/>
      <c r="J728" s="50"/>
      <c r="K728" s="50"/>
      <c r="L728" s="53"/>
      <c r="M728" s="53"/>
      <c r="N728" s="50"/>
      <c r="O728" s="50"/>
      <c r="P728" s="50"/>
      <c r="Q728" s="50"/>
      <c r="R728" s="53"/>
    </row>
    <row r="729">
      <c r="A729" s="54"/>
      <c r="B729" s="50"/>
      <c r="C729" s="51"/>
      <c r="D729" s="50"/>
      <c r="E729" s="52"/>
      <c r="F729" s="50"/>
      <c r="G729" s="50"/>
      <c r="H729" s="50"/>
      <c r="I729" s="50"/>
      <c r="J729" s="50"/>
      <c r="K729" s="50"/>
      <c r="L729" s="53"/>
      <c r="M729" s="53"/>
      <c r="N729" s="50"/>
      <c r="O729" s="50"/>
      <c r="P729" s="50"/>
      <c r="Q729" s="50"/>
      <c r="R729" s="53"/>
    </row>
    <row r="730">
      <c r="A730" s="54"/>
      <c r="B730" s="50"/>
      <c r="C730" s="51"/>
      <c r="D730" s="50"/>
      <c r="E730" s="52"/>
      <c r="F730" s="50"/>
      <c r="G730" s="50"/>
      <c r="H730" s="50"/>
      <c r="I730" s="50"/>
      <c r="J730" s="50"/>
      <c r="K730" s="50"/>
      <c r="L730" s="53"/>
      <c r="M730" s="53"/>
      <c r="N730" s="50"/>
      <c r="O730" s="50"/>
      <c r="P730" s="50"/>
      <c r="Q730" s="50"/>
      <c r="R730" s="53"/>
    </row>
    <row r="731">
      <c r="A731" s="54"/>
      <c r="B731" s="50"/>
      <c r="C731" s="51"/>
      <c r="D731" s="50"/>
      <c r="E731" s="52"/>
      <c r="F731" s="50"/>
      <c r="G731" s="50"/>
      <c r="H731" s="50"/>
      <c r="I731" s="50"/>
      <c r="J731" s="50"/>
      <c r="K731" s="50"/>
      <c r="L731" s="53"/>
      <c r="M731" s="53"/>
      <c r="N731" s="50"/>
      <c r="O731" s="50"/>
      <c r="P731" s="50"/>
      <c r="Q731" s="50"/>
      <c r="R731" s="53"/>
    </row>
    <row r="732">
      <c r="A732" s="54"/>
      <c r="B732" s="50"/>
      <c r="C732" s="51"/>
      <c r="D732" s="50"/>
      <c r="E732" s="52"/>
      <c r="F732" s="50"/>
      <c r="G732" s="50"/>
      <c r="H732" s="50"/>
      <c r="I732" s="50"/>
      <c r="J732" s="50"/>
      <c r="K732" s="50"/>
      <c r="L732" s="53"/>
      <c r="M732" s="53"/>
      <c r="N732" s="50"/>
      <c r="O732" s="50"/>
      <c r="P732" s="50"/>
      <c r="Q732" s="50"/>
      <c r="R732" s="53"/>
    </row>
    <row r="733">
      <c r="A733" s="54"/>
      <c r="B733" s="50"/>
      <c r="C733" s="51"/>
      <c r="D733" s="50"/>
      <c r="E733" s="52"/>
      <c r="F733" s="50"/>
      <c r="G733" s="50"/>
      <c r="H733" s="50"/>
      <c r="I733" s="50"/>
      <c r="J733" s="50"/>
      <c r="K733" s="50"/>
      <c r="L733" s="53"/>
      <c r="M733" s="53"/>
      <c r="N733" s="50"/>
      <c r="O733" s="50"/>
      <c r="P733" s="50"/>
      <c r="Q733" s="50"/>
      <c r="R733" s="53"/>
    </row>
    <row r="734">
      <c r="A734" s="54"/>
      <c r="B734" s="50"/>
      <c r="C734" s="51"/>
      <c r="D734" s="50"/>
      <c r="E734" s="52"/>
      <c r="F734" s="50"/>
      <c r="G734" s="50"/>
      <c r="H734" s="50"/>
      <c r="I734" s="50"/>
      <c r="J734" s="50"/>
      <c r="K734" s="50"/>
      <c r="L734" s="53"/>
      <c r="M734" s="53"/>
      <c r="N734" s="50"/>
      <c r="O734" s="50"/>
      <c r="P734" s="50"/>
      <c r="Q734" s="50"/>
      <c r="R734" s="53"/>
    </row>
    <row r="735">
      <c r="A735" s="54"/>
      <c r="B735" s="50"/>
      <c r="C735" s="51"/>
      <c r="D735" s="50"/>
      <c r="E735" s="52"/>
      <c r="F735" s="50"/>
      <c r="G735" s="50"/>
      <c r="H735" s="50"/>
      <c r="I735" s="50"/>
      <c r="J735" s="50"/>
      <c r="K735" s="50"/>
      <c r="L735" s="53"/>
      <c r="M735" s="53"/>
      <c r="N735" s="50"/>
      <c r="O735" s="50"/>
      <c r="P735" s="50"/>
      <c r="Q735" s="50"/>
      <c r="R735" s="53"/>
    </row>
    <row r="736">
      <c r="A736" s="54"/>
      <c r="B736" s="50"/>
      <c r="C736" s="51"/>
      <c r="D736" s="50"/>
      <c r="E736" s="52"/>
      <c r="F736" s="50"/>
      <c r="G736" s="50"/>
      <c r="H736" s="50"/>
      <c r="I736" s="50"/>
      <c r="J736" s="50"/>
      <c r="K736" s="50"/>
      <c r="L736" s="53"/>
      <c r="M736" s="53"/>
      <c r="N736" s="50"/>
      <c r="O736" s="50"/>
      <c r="P736" s="50"/>
      <c r="Q736" s="50"/>
      <c r="R736" s="53"/>
    </row>
    <row r="737">
      <c r="A737" s="54"/>
      <c r="B737" s="50"/>
      <c r="C737" s="51"/>
      <c r="D737" s="50"/>
      <c r="E737" s="52"/>
      <c r="F737" s="50"/>
      <c r="G737" s="50"/>
      <c r="H737" s="50"/>
      <c r="I737" s="50"/>
      <c r="J737" s="50"/>
      <c r="K737" s="50"/>
      <c r="L737" s="53"/>
      <c r="M737" s="53"/>
      <c r="N737" s="50"/>
      <c r="O737" s="50"/>
      <c r="P737" s="50"/>
      <c r="Q737" s="50"/>
      <c r="R737" s="53"/>
    </row>
    <row r="738">
      <c r="A738" s="54"/>
      <c r="B738" s="50"/>
      <c r="C738" s="51"/>
      <c r="D738" s="50"/>
      <c r="E738" s="52"/>
      <c r="F738" s="50"/>
      <c r="G738" s="50"/>
      <c r="H738" s="50"/>
      <c r="I738" s="50"/>
      <c r="J738" s="50"/>
      <c r="K738" s="50"/>
      <c r="L738" s="53"/>
      <c r="M738" s="53"/>
      <c r="N738" s="50"/>
      <c r="O738" s="50"/>
      <c r="P738" s="50"/>
      <c r="Q738" s="50"/>
      <c r="R738" s="53"/>
    </row>
    <row r="739">
      <c r="A739" s="54"/>
      <c r="B739" s="50"/>
      <c r="C739" s="51"/>
      <c r="D739" s="50"/>
      <c r="E739" s="52"/>
      <c r="F739" s="50"/>
      <c r="G739" s="50"/>
      <c r="H739" s="50"/>
      <c r="I739" s="50"/>
      <c r="J739" s="50"/>
      <c r="K739" s="50"/>
      <c r="L739" s="53"/>
      <c r="M739" s="53"/>
      <c r="N739" s="50"/>
      <c r="O739" s="50"/>
      <c r="P739" s="50"/>
      <c r="Q739" s="50"/>
      <c r="R739" s="53"/>
    </row>
    <row r="740">
      <c r="A740" s="54"/>
      <c r="B740" s="50"/>
      <c r="C740" s="51"/>
      <c r="D740" s="50"/>
      <c r="E740" s="52"/>
      <c r="F740" s="50"/>
      <c r="G740" s="50"/>
      <c r="H740" s="50"/>
      <c r="I740" s="50"/>
      <c r="J740" s="50"/>
      <c r="K740" s="50"/>
      <c r="L740" s="53"/>
      <c r="M740" s="53"/>
      <c r="N740" s="50"/>
      <c r="O740" s="50"/>
      <c r="P740" s="50"/>
      <c r="Q740" s="50"/>
      <c r="R740" s="53"/>
    </row>
    <row r="741">
      <c r="A741" s="54"/>
      <c r="B741" s="50"/>
      <c r="C741" s="51"/>
      <c r="D741" s="50"/>
      <c r="E741" s="52"/>
      <c r="F741" s="50"/>
      <c r="G741" s="50"/>
      <c r="H741" s="50"/>
      <c r="I741" s="50"/>
      <c r="J741" s="50"/>
      <c r="K741" s="50"/>
      <c r="L741" s="53"/>
      <c r="M741" s="53"/>
      <c r="N741" s="50"/>
      <c r="O741" s="50"/>
      <c r="P741" s="50"/>
      <c r="Q741" s="50"/>
      <c r="R741" s="53"/>
    </row>
    <row r="742">
      <c r="A742" s="54"/>
      <c r="B742" s="50"/>
      <c r="C742" s="51"/>
      <c r="D742" s="50"/>
      <c r="E742" s="52"/>
      <c r="F742" s="50"/>
      <c r="G742" s="50"/>
      <c r="H742" s="50"/>
      <c r="I742" s="50"/>
      <c r="J742" s="50"/>
      <c r="K742" s="50"/>
      <c r="L742" s="53"/>
      <c r="M742" s="53"/>
      <c r="N742" s="50"/>
      <c r="O742" s="50"/>
      <c r="P742" s="50"/>
      <c r="Q742" s="50"/>
      <c r="R742" s="53"/>
    </row>
    <row r="743">
      <c r="A743" s="54"/>
      <c r="B743" s="50"/>
      <c r="C743" s="51"/>
      <c r="D743" s="50"/>
      <c r="E743" s="52"/>
      <c r="F743" s="50"/>
      <c r="G743" s="50"/>
      <c r="H743" s="50"/>
      <c r="I743" s="50"/>
      <c r="J743" s="50"/>
      <c r="K743" s="50"/>
      <c r="L743" s="53"/>
      <c r="M743" s="53"/>
      <c r="N743" s="50"/>
      <c r="O743" s="50"/>
      <c r="P743" s="50"/>
      <c r="Q743" s="50"/>
      <c r="R743" s="53"/>
    </row>
    <row r="744">
      <c r="A744" s="54"/>
      <c r="B744" s="50"/>
      <c r="C744" s="51"/>
      <c r="D744" s="50"/>
      <c r="E744" s="52"/>
      <c r="F744" s="50"/>
      <c r="G744" s="50"/>
      <c r="H744" s="50"/>
      <c r="I744" s="50"/>
      <c r="J744" s="50"/>
      <c r="K744" s="50"/>
      <c r="L744" s="53"/>
      <c r="M744" s="53"/>
      <c r="N744" s="50"/>
      <c r="O744" s="50"/>
      <c r="P744" s="50"/>
      <c r="Q744" s="50"/>
      <c r="R744" s="53"/>
    </row>
    <row r="745">
      <c r="A745" s="54"/>
      <c r="B745" s="50"/>
      <c r="C745" s="51"/>
      <c r="D745" s="50"/>
      <c r="E745" s="52"/>
      <c r="F745" s="50"/>
      <c r="G745" s="50"/>
      <c r="H745" s="50"/>
      <c r="I745" s="50"/>
      <c r="J745" s="50"/>
      <c r="K745" s="50"/>
      <c r="L745" s="53"/>
      <c r="M745" s="53"/>
      <c r="N745" s="50"/>
      <c r="O745" s="50"/>
      <c r="P745" s="50"/>
      <c r="Q745" s="50"/>
      <c r="R745" s="53"/>
    </row>
    <row r="746">
      <c r="A746" s="54"/>
      <c r="B746" s="50"/>
      <c r="C746" s="51"/>
      <c r="D746" s="50"/>
      <c r="E746" s="52"/>
      <c r="F746" s="50"/>
      <c r="G746" s="50"/>
      <c r="H746" s="50"/>
      <c r="I746" s="50"/>
      <c r="J746" s="50"/>
      <c r="K746" s="50"/>
      <c r="L746" s="53"/>
      <c r="M746" s="53"/>
      <c r="N746" s="50"/>
      <c r="O746" s="50"/>
      <c r="P746" s="50"/>
      <c r="Q746" s="50"/>
      <c r="R746" s="53"/>
    </row>
    <row r="747">
      <c r="A747" s="54"/>
      <c r="B747" s="50"/>
      <c r="C747" s="51"/>
      <c r="D747" s="50"/>
      <c r="E747" s="52"/>
      <c r="F747" s="50"/>
      <c r="G747" s="50"/>
      <c r="H747" s="50"/>
      <c r="I747" s="50"/>
      <c r="J747" s="50"/>
      <c r="K747" s="50"/>
      <c r="L747" s="53"/>
      <c r="M747" s="53"/>
      <c r="N747" s="50"/>
      <c r="O747" s="50"/>
      <c r="P747" s="50"/>
      <c r="Q747" s="50"/>
      <c r="R747" s="53"/>
    </row>
    <row r="748">
      <c r="A748" s="54"/>
      <c r="B748" s="50"/>
      <c r="C748" s="51"/>
      <c r="D748" s="50"/>
      <c r="E748" s="52"/>
      <c r="F748" s="50"/>
      <c r="G748" s="50"/>
      <c r="H748" s="50"/>
      <c r="I748" s="50"/>
      <c r="J748" s="50"/>
      <c r="K748" s="50"/>
      <c r="L748" s="53"/>
      <c r="M748" s="53"/>
      <c r="N748" s="50"/>
      <c r="O748" s="50"/>
      <c r="P748" s="50"/>
      <c r="Q748" s="50"/>
      <c r="R748" s="53"/>
    </row>
    <row r="749">
      <c r="A749" s="54"/>
      <c r="B749" s="50"/>
      <c r="C749" s="51"/>
      <c r="D749" s="50"/>
      <c r="E749" s="52"/>
      <c r="F749" s="50"/>
      <c r="G749" s="50"/>
      <c r="H749" s="50"/>
      <c r="I749" s="50"/>
      <c r="J749" s="50"/>
      <c r="K749" s="50"/>
      <c r="L749" s="53"/>
      <c r="M749" s="53"/>
      <c r="N749" s="50"/>
      <c r="O749" s="50"/>
      <c r="P749" s="50"/>
      <c r="Q749" s="50"/>
      <c r="R749" s="53"/>
    </row>
    <row r="750">
      <c r="A750" s="54"/>
      <c r="B750" s="50"/>
      <c r="C750" s="51"/>
      <c r="D750" s="50"/>
      <c r="E750" s="52"/>
      <c r="F750" s="50"/>
      <c r="G750" s="50"/>
      <c r="H750" s="50"/>
      <c r="I750" s="50"/>
      <c r="J750" s="50"/>
      <c r="K750" s="50"/>
      <c r="L750" s="53"/>
      <c r="M750" s="53"/>
      <c r="N750" s="50"/>
      <c r="O750" s="50"/>
      <c r="P750" s="50"/>
      <c r="Q750" s="50"/>
      <c r="R750" s="53"/>
    </row>
    <row r="751">
      <c r="A751" s="54"/>
      <c r="B751" s="50"/>
      <c r="C751" s="51"/>
      <c r="D751" s="50"/>
      <c r="E751" s="52"/>
      <c r="F751" s="50"/>
      <c r="G751" s="50"/>
      <c r="H751" s="50"/>
      <c r="I751" s="50"/>
      <c r="J751" s="50"/>
      <c r="K751" s="50"/>
      <c r="L751" s="53"/>
      <c r="M751" s="53"/>
      <c r="N751" s="50"/>
      <c r="O751" s="50"/>
      <c r="P751" s="50"/>
      <c r="Q751" s="50"/>
      <c r="R751" s="53"/>
    </row>
    <row r="752">
      <c r="A752" s="54"/>
      <c r="B752" s="50"/>
      <c r="C752" s="51"/>
      <c r="D752" s="50"/>
      <c r="E752" s="52"/>
      <c r="F752" s="50"/>
      <c r="G752" s="50"/>
      <c r="H752" s="50"/>
      <c r="I752" s="50"/>
      <c r="J752" s="50"/>
      <c r="K752" s="50"/>
      <c r="L752" s="53"/>
      <c r="M752" s="53"/>
      <c r="N752" s="50"/>
      <c r="O752" s="50"/>
      <c r="P752" s="50"/>
      <c r="Q752" s="50"/>
      <c r="R752" s="53"/>
    </row>
    <row r="753">
      <c r="A753" s="54"/>
      <c r="B753" s="50"/>
      <c r="C753" s="51"/>
      <c r="D753" s="50"/>
      <c r="E753" s="52"/>
      <c r="F753" s="50"/>
      <c r="G753" s="50"/>
      <c r="H753" s="50"/>
      <c r="I753" s="50"/>
      <c r="J753" s="50"/>
      <c r="K753" s="50"/>
      <c r="L753" s="53"/>
      <c r="M753" s="53"/>
      <c r="N753" s="50"/>
      <c r="O753" s="50"/>
      <c r="P753" s="50"/>
      <c r="Q753" s="50"/>
      <c r="R753" s="53"/>
    </row>
    <row r="754">
      <c r="A754" s="54"/>
      <c r="B754" s="50"/>
      <c r="C754" s="51"/>
      <c r="D754" s="50"/>
      <c r="E754" s="52"/>
      <c r="F754" s="50"/>
      <c r="G754" s="50"/>
      <c r="H754" s="50"/>
      <c r="I754" s="50"/>
      <c r="J754" s="50"/>
      <c r="K754" s="50"/>
      <c r="L754" s="53"/>
      <c r="M754" s="53"/>
      <c r="N754" s="50"/>
      <c r="O754" s="50"/>
      <c r="P754" s="50"/>
      <c r="Q754" s="50"/>
      <c r="R754" s="53"/>
    </row>
    <row r="755">
      <c r="A755" s="54"/>
      <c r="B755" s="50"/>
      <c r="C755" s="51"/>
      <c r="D755" s="50"/>
      <c r="E755" s="52"/>
      <c r="F755" s="50"/>
      <c r="G755" s="50"/>
      <c r="H755" s="50"/>
      <c r="I755" s="50"/>
      <c r="J755" s="50"/>
      <c r="K755" s="50"/>
      <c r="L755" s="53"/>
      <c r="M755" s="53"/>
      <c r="N755" s="50"/>
      <c r="O755" s="50"/>
      <c r="P755" s="50"/>
      <c r="Q755" s="50"/>
      <c r="R755" s="53"/>
    </row>
    <row r="756">
      <c r="A756" s="54"/>
      <c r="B756" s="50"/>
      <c r="C756" s="51"/>
      <c r="D756" s="50"/>
      <c r="E756" s="52"/>
      <c r="F756" s="50"/>
      <c r="G756" s="50"/>
      <c r="H756" s="50"/>
      <c r="I756" s="50"/>
      <c r="J756" s="50"/>
      <c r="K756" s="50"/>
      <c r="L756" s="53"/>
      <c r="M756" s="53"/>
      <c r="N756" s="50"/>
      <c r="O756" s="50"/>
      <c r="P756" s="50"/>
      <c r="Q756" s="50"/>
      <c r="R756" s="53"/>
    </row>
    <row r="757">
      <c r="A757" s="54"/>
      <c r="B757" s="50"/>
      <c r="C757" s="51"/>
      <c r="D757" s="50"/>
      <c r="E757" s="52"/>
      <c r="F757" s="50"/>
      <c r="G757" s="50"/>
      <c r="H757" s="50"/>
      <c r="I757" s="50"/>
      <c r="J757" s="50"/>
      <c r="K757" s="50"/>
      <c r="L757" s="53"/>
      <c r="M757" s="53"/>
      <c r="N757" s="50"/>
      <c r="O757" s="50"/>
      <c r="P757" s="50"/>
      <c r="Q757" s="50"/>
      <c r="R757" s="53"/>
    </row>
    <row r="758">
      <c r="A758" s="54"/>
      <c r="B758" s="50"/>
      <c r="C758" s="51"/>
      <c r="D758" s="50"/>
      <c r="E758" s="52"/>
      <c r="F758" s="50"/>
      <c r="G758" s="50"/>
      <c r="H758" s="50"/>
      <c r="I758" s="50"/>
      <c r="J758" s="50"/>
      <c r="K758" s="50"/>
      <c r="L758" s="53"/>
      <c r="M758" s="53"/>
      <c r="N758" s="50"/>
      <c r="O758" s="50"/>
      <c r="P758" s="50"/>
      <c r="Q758" s="50"/>
      <c r="R758" s="53"/>
    </row>
    <row r="759">
      <c r="A759" s="54"/>
      <c r="B759" s="50"/>
      <c r="C759" s="51"/>
      <c r="D759" s="50"/>
      <c r="E759" s="52"/>
      <c r="F759" s="50"/>
      <c r="G759" s="50"/>
      <c r="H759" s="50"/>
      <c r="I759" s="50"/>
      <c r="J759" s="50"/>
      <c r="K759" s="50"/>
      <c r="L759" s="53"/>
      <c r="M759" s="53"/>
      <c r="N759" s="50"/>
      <c r="O759" s="50"/>
      <c r="P759" s="50"/>
      <c r="Q759" s="50"/>
      <c r="R759" s="53"/>
    </row>
    <row r="760">
      <c r="A760" s="54"/>
      <c r="B760" s="50"/>
      <c r="C760" s="51"/>
      <c r="D760" s="50"/>
      <c r="E760" s="52"/>
      <c r="F760" s="50"/>
      <c r="G760" s="50"/>
      <c r="H760" s="50"/>
      <c r="I760" s="50"/>
      <c r="J760" s="50"/>
      <c r="K760" s="50"/>
      <c r="L760" s="53"/>
      <c r="M760" s="53"/>
      <c r="N760" s="50"/>
      <c r="O760" s="50"/>
      <c r="P760" s="50"/>
      <c r="Q760" s="50"/>
      <c r="R760" s="53"/>
    </row>
    <row r="761">
      <c r="A761" s="54"/>
      <c r="B761" s="50"/>
      <c r="C761" s="51"/>
      <c r="D761" s="50"/>
      <c r="E761" s="52"/>
      <c r="F761" s="50"/>
      <c r="G761" s="50"/>
      <c r="H761" s="50"/>
      <c r="I761" s="50"/>
      <c r="J761" s="50"/>
      <c r="K761" s="50"/>
      <c r="L761" s="53"/>
      <c r="M761" s="53"/>
      <c r="N761" s="50"/>
      <c r="O761" s="50"/>
      <c r="P761" s="50"/>
      <c r="Q761" s="50"/>
      <c r="R761" s="53"/>
    </row>
    <row r="762">
      <c r="A762" s="54"/>
      <c r="B762" s="50"/>
      <c r="C762" s="51"/>
      <c r="D762" s="50"/>
      <c r="E762" s="52"/>
      <c r="F762" s="50"/>
      <c r="G762" s="50"/>
      <c r="H762" s="50"/>
      <c r="I762" s="50"/>
      <c r="J762" s="50"/>
      <c r="K762" s="50"/>
      <c r="L762" s="53"/>
      <c r="M762" s="53"/>
      <c r="N762" s="50"/>
      <c r="O762" s="50"/>
      <c r="P762" s="50"/>
      <c r="Q762" s="50"/>
      <c r="R762" s="53"/>
    </row>
    <row r="763">
      <c r="A763" s="54"/>
      <c r="B763" s="50"/>
      <c r="C763" s="51"/>
      <c r="D763" s="50"/>
      <c r="E763" s="52"/>
      <c r="F763" s="50"/>
      <c r="G763" s="50"/>
      <c r="H763" s="50"/>
      <c r="I763" s="50"/>
      <c r="J763" s="50"/>
      <c r="K763" s="50"/>
      <c r="L763" s="53"/>
      <c r="M763" s="53"/>
      <c r="N763" s="50"/>
      <c r="O763" s="50"/>
      <c r="P763" s="50"/>
      <c r="Q763" s="50"/>
      <c r="R763" s="53"/>
    </row>
    <row r="764">
      <c r="A764" s="54"/>
      <c r="B764" s="50"/>
      <c r="C764" s="51"/>
      <c r="D764" s="50"/>
      <c r="E764" s="52"/>
      <c r="F764" s="50"/>
      <c r="G764" s="50"/>
      <c r="H764" s="50"/>
      <c r="I764" s="50"/>
      <c r="J764" s="50"/>
      <c r="K764" s="50"/>
      <c r="L764" s="53"/>
      <c r="M764" s="53"/>
      <c r="N764" s="50"/>
      <c r="O764" s="50"/>
      <c r="P764" s="50"/>
      <c r="Q764" s="50"/>
      <c r="R764" s="53"/>
    </row>
    <row r="765">
      <c r="A765" s="54"/>
      <c r="B765" s="50"/>
      <c r="C765" s="51"/>
      <c r="D765" s="50"/>
      <c r="E765" s="52"/>
      <c r="F765" s="50"/>
      <c r="G765" s="50"/>
      <c r="H765" s="50"/>
      <c r="I765" s="50"/>
      <c r="J765" s="50"/>
      <c r="K765" s="50"/>
      <c r="L765" s="53"/>
      <c r="M765" s="53"/>
      <c r="N765" s="50"/>
      <c r="O765" s="50"/>
      <c r="P765" s="50"/>
      <c r="Q765" s="50"/>
      <c r="R765" s="53"/>
    </row>
    <row r="766">
      <c r="A766" s="54"/>
      <c r="B766" s="50"/>
      <c r="C766" s="51"/>
      <c r="D766" s="50"/>
      <c r="E766" s="52"/>
      <c r="F766" s="50"/>
      <c r="G766" s="50"/>
      <c r="H766" s="50"/>
      <c r="I766" s="50"/>
      <c r="J766" s="50"/>
      <c r="K766" s="50"/>
      <c r="L766" s="53"/>
      <c r="M766" s="53"/>
      <c r="N766" s="50"/>
      <c r="O766" s="50"/>
      <c r="P766" s="50"/>
      <c r="Q766" s="50"/>
      <c r="R766" s="53"/>
    </row>
    <row r="767">
      <c r="A767" s="54"/>
      <c r="B767" s="50"/>
      <c r="C767" s="51"/>
      <c r="D767" s="50"/>
      <c r="E767" s="52"/>
      <c r="F767" s="50"/>
      <c r="G767" s="50"/>
      <c r="H767" s="50"/>
      <c r="I767" s="50"/>
      <c r="J767" s="50"/>
      <c r="K767" s="50"/>
      <c r="L767" s="53"/>
      <c r="M767" s="53"/>
      <c r="N767" s="50"/>
      <c r="O767" s="50"/>
      <c r="P767" s="50"/>
      <c r="Q767" s="50"/>
      <c r="R767" s="53"/>
    </row>
    <row r="768">
      <c r="A768" s="54"/>
      <c r="B768" s="50"/>
      <c r="C768" s="51"/>
      <c r="D768" s="50"/>
      <c r="E768" s="52"/>
      <c r="F768" s="50"/>
      <c r="G768" s="50"/>
      <c r="H768" s="50"/>
      <c r="I768" s="50"/>
      <c r="J768" s="50"/>
      <c r="K768" s="50"/>
      <c r="L768" s="53"/>
      <c r="M768" s="53"/>
      <c r="N768" s="50"/>
      <c r="O768" s="50"/>
      <c r="P768" s="50"/>
      <c r="Q768" s="50"/>
      <c r="R768" s="53"/>
    </row>
    <row r="769">
      <c r="A769" s="54"/>
      <c r="B769" s="50"/>
      <c r="C769" s="51"/>
      <c r="D769" s="50"/>
      <c r="E769" s="52"/>
      <c r="F769" s="50"/>
      <c r="G769" s="50"/>
      <c r="H769" s="50"/>
      <c r="I769" s="50"/>
      <c r="J769" s="50"/>
      <c r="K769" s="50"/>
      <c r="L769" s="53"/>
      <c r="M769" s="53"/>
      <c r="N769" s="50"/>
      <c r="O769" s="50"/>
      <c r="P769" s="50"/>
      <c r="Q769" s="50"/>
      <c r="R769" s="53"/>
    </row>
    <row r="770">
      <c r="A770" s="54"/>
      <c r="B770" s="50"/>
      <c r="C770" s="51"/>
      <c r="D770" s="50"/>
      <c r="E770" s="52"/>
      <c r="F770" s="50"/>
      <c r="G770" s="50"/>
      <c r="H770" s="50"/>
      <c r="I770" s="50"/>
      <c r="J770" s="50"/>
      <c r="K770" s="50"/>
      <c r="L770" s="53"/>
      <c r="M770" s="53"/>
      <c r="N770" s="50"/>
      <c r="O770" s="50"/>
      <c r="P770" s="50"/>
      <c r="Q770" s="50"/>
      <c r="R770" s="53"/>
    </row>
    <row r="771">
      <c r="A771" s="54"/>
      <c r="B771" s="50"/>
      <c r="C771" s="51"/>
      <c r="D771" s="50"/>
      <c r="E771" s="52"/>
      <c r="F771" s="50"/>
      <c r="G771" s="50"/>
      <c r="H771" s="50"/>
      <c r="I771" s="50"/>
      <c r="J771" s="50"/>
      <c r="K771" s="50"/>
      <c r="L771" s="53"/>
      <c r="M771" s="53"/>
      <c r="N771" s="50"/>
      <c r="O771" s="50"/>
      <c r="P771" s="50"/>
      <c r="Q771" s="50"/>
      <c r="R771" s="53"/>
    </row>
    <row r="772">
      <c r="A772" s="54"/>
      <c r="B772" s="50"/>
      <c r="C772" s="51"/>
      <c r="D772" s="50"/>
      <c r="E772" s="52"/>
      <c r="F772" s="50"/>
      <c r="G772" s="50"/>
      <c r="H772" s="50"/>
      <c r="I772" s="50"/>
      <c r="J772" s="50"/>
      <c r="K772" s="50"/>
      <c r="L772" s="53"/>
      <c r="M772" s="53"/>
      <c r="N772" s="50"/>
      <c r="O772" s="50"/>
      <c r="P772" s="50"/>
      <c r="Q772" s="50"/>
      <c r="R772" s="53"/>
    </row>
    <row r="773">
      <c r="A773" s="54"/>
      <c r="B773" s="50"/>
      <c r="C773" s="51"/>
      <c r="D773" s="50"/>
      <c r="E773" s="52"/>
      <c r="F773" s="50"/>
      <c r="G773" s="50"/>
      <c r="H773" s="50"/>
      <c r="I773" s="50"/>
      <c r="J773" s="50"/>
      <c r="K773" s="50"/>
      <c r="L773" s="53"/>
      <c r="M773" s="53"/>
      <c r="N773" s="50"/>
      <c r="O773" s="50"/>
      <c r="P773" s="50"/>
      <c r="Q773" s="50"/>
      <c r="R773" s="53"/>
    </row>
    <row r="774">
      <c r="A774" s="54"/>
      <c r="B774" s="50"/>
      <c r="C774" s="51"/>
      <c r="D774" s="50"/>
      <c r="E774" s="52"/>
      <c r="F774" s="50"/>
      <c r="G774" s="50"/>
      <c r="H774" s="50"/>
      <c r="I774" s="50"/>
      <c r="J774" s="50"/>
      <c r="K774" s="50"/>
      <c r="L774" s="53"/>
      <c r="M774" s="53"/>
      <c r="N774" s="50"/>
      <c r="O774" s="50"/>
      <c r="P774" s="50"/>
      <c r="Q774" s="50"/>
      <c r="R774" s="53"/>
    </row>
    <row r="775">
      <c r="A775" s="54"/>
      <c r="B775" s="50"/>
      <c r="C775" s="51"/>
      <c r="D775" s="50"/>
      <c r="E775" s="52"/>
      <c r="F775" s="50"/>
      <c r="G775" s="50"/>
      <c r="H775" s="50"/>
      <c r="I775" s="50"/>
      <c r="J775" s="50"/>
      <c r="K775" s="50"/>
      <c r="L775" s="53"/>
      <c r="M775" s="53"/>
      <c r="N775" s="50"/>
      <c r="O775" s="50"/>
      <c r="P775" s="50"/>
      <c r="Q775" s="50"/>
      <c r="R775" s="53"/>
    </row>
    <row r="776">
      <c r="A776" s="54"/>
      <c r="B776" s="50"/>
      <c r="C776" s="51"/>
      <c r="D776" s="50"/>
      <c r="E776" s="52"/>
      <c r="F776" s="50"/>
      <c r="G776" s="50"/>
      <c r="H776" s="50"/>
      <c r="I776" s="50"/>
      <c r="J776" s="50"/>
      <c r="K776" s="50"/>
      <c r="L776" s="53"/>
      <c r="M776" s="53"/>
      <c r="N776" s="50"/>
      <c r="O776" s="50"/>
      <c r="P776" s="50"/>
      <c r="Q776" s="50"/>
      <c r="R776" s="53"/>
    </row>
    <row r="777">
      <c r="A777" s="54"/>
      <c r="B777" s="50"/>
      <c r="C777" s="51"/>
      <c r="D777" s="50"/>
      <c r="E777" s="52"/>
      <c r="F777" s="50"/>
      <c r="G777" s="50"/>
      <c r="H777" s="50"/>
      <c r="I777" s="50"/>
      <c r="J777" s="50"/>
      <c r="K777" s="50"/>
      <c r="L777" s="53"/>
      <c r="M777" s="53"/>
      <c r="N777" s="50"/>
      <c r="O777" s="50"/>
      <c r="P777" s="50"/>
      <c r="Q777" s="50"/>
      <c r="R777" s="53"/>
    </row>
    <row r="778">
      <c r="A778" s="54"/>
      <c r="B778" s="50"/>
      <c r="C778" s="51"/>
      <c r="D778" s="50"/>
      <c r="E778" s="52"/>
      <c r="F778" s="50"/>
      <c r="G778" s="50"/>
      <c r="H778" s="50"/>
      <c r="I778" s="50"/>
      <c r="J778" s="50"/>
      <c r="K778" s="50"/>
      <c r="L778" s="53"/>
      <c r="M778" s="53"/>
      <c r="N778" s="50"/>
      <c r="O778" s="50"/>
      <c r="P778" s="50"/>
      <c r="Q778" s="50"/>
      <c r="R778" s="53"/>
    </row>
    <row r="779">
      <c r="A779" s="54"/>
      <c r="B779" s="50"/>
      <c r="C779" s="51"/>
      <c r="D779" s="50"/>
      <c r="E779" s="52"/>
      <c r="F779" s="50"/>
      <c r="G779" s="50"/>
      <c r="H779" s="50"/>
      <c r="I779" s="50"/>
      <c r="J779" s="50"/>
      <c r="K779" s="50"/>
      <c r="L779" s="53"/>
      <c r="M779" s="53"/>
      <c r="N779" s="50"/>
      <c r="O779" s="50"/>
      <c r="P779" s="50"/>
      <c r="Q779" s="50"/>
      <c r="R779" s="53"/>
    </row>
    <row r="780">
      <c r="A780" s="54"/>
      <c r="B780" s="50"/>
      <c r="C780" s="51"/>
      <c r="D780" s="50"/>
      <c r="E780" s="52"/>
      <c r="F780" s="50"/>
      <c r="G780" s="50"/>
      <c r="H780" s="50"/>
      <c r="I780" s="50"/>
      <c r="J780" s="50"/>
      <c r="K780" s="50"/>
      <c r="L780" s="53"/>
      <c r="M780" s="53"/>
      <c r="N780" s="50"/>
      <c r="O780" s="50"/>
      <c r="P780" s="50"/>
      <c r="Q780" s="50"/>
      <c r="R780" s="53"/>
    </row>
    <row r="781">
      <c r="A781" s="54"/>
      <c r="B781" s="50"/>
      <c r="C781" s="51"/>
      <c r="D781" s="50"/>
      <c r="E781" s="52"/>
      <c r="F781" s="50"/>
      <c r="G781" s="50"/>
      <c r="H781" s="50"/>
      <c r="I781" s="50"/>
      <c r="J781" s="50"/>
      <c r="K781" s="50"/>
      <c r="L781" s="53"/>
      <c r="M781" s="53"/>
      <c r="N781" s="50"/>
      <c r="O781" s="50"/>
      <c r="P781" s="50"/>
      <c r="Q781" s="50"/>
      <c r="R781" s="53"/>
    </row>
    <row r="782">
      <c r="A782" s="54"/>
      <c r="B782" s="50"/>
      <c r="C782" s="51"/>
      <c r="D782" s="50"/>
      <c r="E782" s="52"/>
      <c r="F782" s="50"/>
      <c r="G782" s="50"/>
      <c r="H782" s="50"/>
      <c r="I782" s="50"/>
      <c r="J782" s="50"/>
      <c r="K782" s="50"/>
      <c r="L782" s="53"/>
      <c r="M782" s="53"/>
      <c r="N782" s="50"/>
      <c r="O782" s="50"/>
      <c r="P782" s="50"/>
      <c r="Q782" s="50"/>
      <c r="R782" s="53"/>
    </row>
    <row r="783">
      <c r="A783" s="54"/>
      <c r="B783" s="50"/>
      <c r="C783" s="51"/>
      <c r="D783" s="50"/>
      <c r="E783" s="52"/>
      <c r="F783" s="50"/>
      <c r="G783" s="50"/>
      <c r="H783" s="50"/>
      <c r="I783" s="50"/>
      <c r="J783" s="50"/>
      <c r="K783" s="50"/>
      <c r="L783" s="53"/>
      <c r="M783" s="53"/>
      <c r="N783" s="50"/>
      <c r="O783" s="50"/>
      <c r="P783" s="50"/>
      <c r="Q783" s="50"/>
      <c r="R783" s="53"/>
    </row>
    <row r="784">
      <c r="A784" s="54"/>
      <c r="B784" s="50"/>
      <c r="C784" s="51"/>
      <c r="D784" s="50"/>
      <c r="E784" s="52"/>
      <c r="F784" s="50"/>
      <c r="G784" s="50"/>
      <c r="H784" s="50"/>
      <c r="I784" s="50"/>
      <c r="J784" s="50"/>
      <c r="K784" s="50"/>
      <c r="L784" s="53"/>
      <c r="M784" s="53"/>
      <c r="N784" s="50"/>
      <c r="O784" s="50"/>
      <c r="P784" s="50"/>
      <c r="Q784" s="50"/>
      <c r="R784" s="53"/>
    </row>
    <row r="785">
      <c r="A785" s="54"/>
      <c r="B785" s="50"/>
      <c r="C785" s="51"/>
      <c r="D785" s="50"/>
      <c r="E785" s="52"/>
      <c r="F785" s="50"/>
      <c r="G785" s="50"/>
      <c r="H785" s="50"/>
      <c r="I785" s="50"/>
      <c r="J785" s="50"/>
      <c r="K785" s="50"/>
      <c r="L785" s="53"/>
      <c r="M785" s="53"/>
      <c r="N785" s="50"/>
      <c r="O785" s="50"/>
      <c r="P785" s="50"/>
      <c r="Q785" s="50"/>
      <c r="R785" s="53"/>
    </row>
    <row r="786">
      <c r="A786" s="54"/>
      <c r="B786" s="50"/>
      <c r="C786" s="51"/>
      <c r="D786" s="50"/>
      <c r="E786" s="52"/>
      <c r="F786" s="50"/>
      <c r="G786" s="50"/>
      <c r="H786" s="50"/>
      <c r="I786" s="50"/>
      <c r="J786" s="50"/>
      <c r="K786" s="50"/>
      <c r="L786" s="53"/>
      <c r="M786" s="53"/>
      <c r="N786" s="50"/>
      <c r="O786" s="50"/>
      <c r="P786" s="50"/>
      <c r="Q786" s="50"/>
      <c r="R786" s="53"/>
    </row>
    <row r="787">
      <c r="A787" s="54"/>
      <c r="B787" s="50"/>
      <c r="C787" s="51"/>
      <c r="D787" s="50"/>
      <c r="E787" s="52"/>
      <c r="F787" s="50"/>
      <c r="G787" s="50"/>
      <c r="H787" s="50"/>
      <c r="I787" s="50"/>
      <c r="J787" s="50"/>
      <c r="K787" s="50"/>
      <c r="L787" s="53"/>
      <c r="M787" s="53"/>
      <c r="N787" s="50"/>
      <c r="O787" s="50"/>
      <c r="P787" s="50"/>
      <c r="Q787" s="50"/>
      <c r="R787" s="53"/>
    </row>
    <row r="788">
      <c r="A788" s="54"/>
      <c r="B788" s="50"/>
      <c r="C788" s="51"/>
      <c r="D788" s="50"/>
      <c r="E788" s="52"/>
      <c r="F788" s="50"/>
      <c r="G788" s="50"/>
      <c r="H788" s="50"/>
      <c r="I788" s="50"/>
      <c r="J788" s="50"/>
      <c r="K788" s="50"/>
      <c r="L788" s="53"/>
      <c r="M788" s="53"/>
      <c r="N788" s="50"/>
      <c r="O788" s="50"/>
      <c r="P788" s="50"/>
      <c r="Q788" s="50"/>
      <c r="R788" s="53"/>
    </row>
    <row r="789">
      <c r="A789" s="54"/>
      <c r="B789" s="50"/>
      <c r="C789" s="51"/>
      <c r="D789" s="50"/>
      <c r="E789" s="52"/>
      <c r="F789" s="50"/>
      <c r="G789" s="50"/>
      <c r="H789" s="50"/>
      <c r="I789" s="50"/>
      <c r="J789" s="50"/>
      <c r="K789" s="50"/>
      <c r="L789" s="53"/>
      <c r="M789" s="53"/>
      <c r="N789" s="50"/>
      <c r="O789" s="50"/>
      <c r="P789" s="50"/>
      <c r="Q789" s="50"/>
      <c r="R789" s="53"/>
    </row>
    <row r="790">
      <c r="A790" s="54"/>
      <c r="B790" s="50"/>
      <c r="C790" s="51"/>
      <c r="D790" s="50"/>
      <c r="E790" s="52"/>
      <c r="F790" s="50"/>
      <c r="G790" s="50"/>
      <c r="H790" s="50"/>
      <c r="I790" s="50"/>
      <c r="J790" s="50"/>
      <c r="K790" s="50"/>
      <c r="L790" s="53"/>
      <c r="M790" s="53"/>
      <c r="N790" s="50"/>
      <c r="O790" s="50"/>
      <c r="P790" s="50"/>
      <c r="Q790" s="50"/>
      <c r="R790" s="53"/>
    </row>
    <row r="791">
      <c r="A791" s="54"/>
      <c r="B791" s="50"/>
      <c r="C791" s="51"/>
      <c r="D791" s="50"/>
      <c r="E791" s="52"/>
      <c r="F791" s="50"/>
      <c r="G791" s="50"/>
      <c r="H791" s="50"/>
      <c r="I791" s="50"/>
      <c r="J791" s="50"/>
      <c r="K791" s="50"/>
      <c r="L791" s="53"/>
      <c r="M791" s="53"/>
      <c r="N791" s="50"/>
      <c r="O791" s="50"/>
      <c r="P791" s="50"/>
      <c r="Q791" s="50"/>
      <c r="R791" s="53"/>
    </row>
    <row r="792">
      <c r="A792" s="54"/>
      <c r="B792" s="50"/>
      <c r="C792" s="51"/>
      <c r="D792" s="50"/>
      <c r="E792" s="52"/>
      <c r="F792" s="50"/>
      <c r="G792" s="50"/>
      <c r="H792" s="50"/>
      <c r="I792" s="50"/>
      <c r="J792" s="50"/>
      <c r="K792" s="50"/>
      <c r="L792" s="53"/>
      <c r="M792" s="53"/>
      <c r="N792" s="50"/>
      <c r="O792" s="50"/>
      <c r="P792" s="50"/>
      <c r="Q792" s="50"/>
      <c r="R792" s="53"/>
    </row>
    <row r="793">
      <c r="A793" s="54"/>
      <c r="B793" s="50"/>
      <c r="C793" s="51"/>
      <c r="D793" s="50"/>
      <c r="E793" s="52"/>
      <c r="F793" s="50"/>
      <c r="G793" s="50"/>
      <c r="H793" s="50"/>
      <c r="I793" s="50"/>
      <c r="J793" s="50"/>
      <c r="K793" s="50"/>
      <c r="L793" s="53"/>
      <c r="M793" s="53"/>
      <c r="N793" s="50"/>
      <c r="O793" s="50"/>
      <c r="P793" s="50"/>
      <c r="Q793" s="50"/>
      <c r="R793" s="53"/>
    </row>
    <row r="794">
      <c r="A794" s="54"/>
      <c r="B794" s="50"/>
      <c r="C794" s="51"/>
      <c r="D794" s="50"/>
      <c r="E794" s="52"/>
      <c r="F794" s="50"/>
      <c r="G794" s="50"/>
      <c r="H794" s="50"/>
      <c r="I794" s="50"/>
      <c r="J794" s="50"/>
      <c r="K794" s="50"/>
      <c r="L794" s="53"/>
      <c r="M794" s="53"/>
      <c r="N794" s="50"/>
      <c r="O794" s="50"/>
      <c r="P794" s="50"/>
      <c r="Q794" s="50"/>
      <c r="R794" s="53"/>
    </row>
    <row r="795">
      <c r="A795" s="54"/>
      <c r="B795" s="50"/>
      <c r="C795" s="51"/>
      <c r="D795" s="50"/>
      <c r="E795" s="52"/>
      <c r="F795" s="50"/>
      <c r="G795" s="50"/>
      <c r="H795" s="50"/>
      <c r="I795" s="50"/>
      <c r="J795" s="50"/>
      <c r="K795" s="50"/>
      <c r="L795" s="53"/>
      <c r="M795" s="53"/>
      <c r="N795" s="50"/>
      <c r="O795" s="50"/>
      <c r="P795" s="50"/>
      <c r="Q795" s="50"/>
      <c r="R795" s="53"/>
    </row>
    <row r="796">
      <c r="A796" s="54"/>
      <c r="B796" s="50"/>
      <c r="C796" s="51"/>
      <c r="D796" s="50"/>
      <c r="E796" s="52"/>
      <c r="F796" s="50"/>
      <c r="G796" s="50"/>
      <c r="H796" s="50"/>
      <c r="I796" s="50"/>
      <c r="J796" s="50"/>
      <c r="K796" s="50"/>
      <c r="L796" s="53"/>
      <c r="M796" s="53"/>
      <c r="N796" s="50"/>
      <c r="O796" s="50"/>
      <c r="P796" s="50"/>
      <c r="Q796" s="50"/>
      <c r="R796" s="53"/>
    </row>
    <row r="797">
      <c r="A797" s="54"/>
      <c r="B797" s="50"/>
      <c r="C797" s="51"/>
      <c r="D797" s="50"/>
      <c r="E797" s="52"/>
      <c r="F797" s="50"/>
      <c r="G797" s="50"/>
      <c r="H797" s="50"/>
      <c r="I797" s="50"/>
      <c r="J797" s="50"/>
      <c r="K797" s="50"/>
      <c r="L797" s="53"/>
      <c r="M797" s="53"/>
      <c r="N797" s="50"/>
      <c r="O797" s="50"/>
      <c r="P797" s="50"/>
      <c r="Q797" s="50"/>
      <c r="R797" s="53"/>
    </row>
    <row r="798">
      <c r="A798" s="54"/>
      <c r="B798" s="50"/>
      <c r="C798" s="51"/>
      <c r="D798" s="50"/>
      <c r="E798" s="52"/>
      <c r="F798" s="50"/>
      <c r="G798" s="50"/>
      <c r="H798" s="50"/>
      <c r="I798" s="50"/>
      <c r="J798" s="50"/>
      <c r="K798" s="50"/>
      <c r="L798" s="53"/>
      <c r="M798" s="53"/>
      <c r="N798" s="50"/>
      <c r="O798" s="50"/>
      <c r="P798" s="50"/>
      <c r="Q798" s="50"/>
      <c r="R798" s="53"/>
    </row>
    <row r="799">
      <c r="A799" s="54"/>
      <c r="B799" s="50"/>
      <c r="C799" s="51"/>
      <c r="D799" s="50"/>
      <c r="E799" s="52"/>
      <c r="F799" s="50"/>
      <c r="G799" s="50"/>
      <c r="H799" s="50"/>
      <c r="I799" s="50"/>
      <c r="J799" s="50"/>
      <c r="K799" s="50"/>
      <c r="L799" s="53"/>
      <c r="M799" s="53"/>
      <c r="N799" s="50"/>
      <c r="O799" s="50"/>
      <c r="P799" s="50"/>
      <c r="Q799" s="50"/>
      <c r="R799" s="53"/>
    </row>
    <row r="800">
      <c r="A800" s="54"/>
      <c r="B800" s="50"/>
      <c r="C800" s="51"/>
      <c r="D800" s="50"/>
      <c r="E800" s="52"/>
      <c r="F800" s="50"/>
      <c r="G800" s="50"/>
      <c r="H800" s="50"/>
      <c r="I800" s="50"/>
      <c r="J800" s="50"/>
      <c r="K800" s="50"/>
      <c r="L800" s="53"/>
      <c r="M800" s="53"/>
      <c r="N800" s="50"/>
      <c r="O800" s="50"/>
      <c r="P800" s="50"/>
      <c r="Q800" s="50"/>
      <c r="R800" s="53"/>
    </row>
    <row r="801">
      <c r="A801" s="54"/>
      <c r="B801" s="50"/>
      <c r="C801" s="51"/>
      <c r="D801" s="50"/>
      <c r="E801" s="52"/>
      <c r="F801" s="50"/>
      <c r="G801" s="50"/>
      <c r="H801" s="50"/>
      <c r="I801" s="50"/>
      <c r="J801" s="50"/>
      <c r="K801" s="50"/>
      <c r="L801" s="53"/>
      <c r="M801" s="53"/>
      <c r="N801" s="50"/>
      <c r="O801" s="50"/>
      <c r="P801" s="50"/>
      <c r="Q801" s="50"/>
      <c r="R801" s="53"/>
    </row>
    <row r="802">
      <c r="A802" s="54"/>
      <c r="B802" s="50"/>
      <c r="C802" s="51"/>
      <c r="D802" s="50"/>
      <c r="E802" s="52"/>
      <c r="F802" s="50"/>
      <c r="G802" s="50"/>
      <c r="H802" s="50"/>
      <c r="I802" s="50"/>
      <c r="J802" s="50"/>
      <c r="K802" s="50"/>
      <c r="L802" s="53"/>
      <c r="M802" s="53"/>
      <c r="N802" s="50"/>
      <c r="O802" s="50"/>
      <c r="P802" s="50"/>
      <c r="Q802" s="50"/>
      <c r="R802" s="53"/>
    </row>
    <row r="803">
      <c r="A803" s="54"/>
      <c r="B803" s="50"/>
      <c r="C803" s="51"/>
      <c r="D803" s="50"/>
      <c r="E803" s="52"/>
      <c r="F803" s="50"/>
      <c r="G803" s="50"/>
      <c r="H803" s="50"/>
      <c r="I803" s="50"/>
      <c r="J803" s="50"/>
      <c r="K803" s="50"/>
      <c r="L803" s="53"/>
      <c r="M803" s="53"/>
      <c r="N803" s="50"/>
      <c r="O803" s="50"/>
      <c r="P803" s="50"/>
      <c r="Q803" s="50"/>
      <c r="R803" s="53"/>
    </row>
    <row r="804">
      <c r="A804" s="54"/>
      <c r="B804" s="50"/>
      <c r="C804" s="51"/>
      <c r="D804" s="50"/>
      <c r="E804" s="52"/>
      <c r="F804" s="50"/>
      <c r="G804" s="50"/>
      <c r="H804" s="50"/>
      <c r="I804" s="50"/>
      <c r="J804" s="50"/>
      <c r="K804" s="50"/>
      <c r="L804" s="53"/>
      <c r="M804" s="53"/>
      <c r="N804" s="50"/>
      <c r="O804" s="50"/>
      <c r="P804" s="50"/>
      <c r="Q804" s="50"/>
      <c r="R804" s="53"/>
    </row>
    <row r="805">
      <c r="A805" s="54"/>
      <c r="B805" s="50"/>
      <c r="C805" s="51"/>
      <c r="D805" s="50"/>
      <c r="E805" s="52"/>
      <c r="F805" s="50"/>
      <c r="G805" s="50"/>
      <c r="H805" s="50"/>
      <c r="I805" s="50"/>
      <c r="J805" s="50"/>
      <c r="K805" s="50"/>
      <c r="L805" s="53"/>
      <c r="M805" s="53"/>
      <c r="N805" s="50"/>
      <c r="O805" s="50"/>
      <c r="P805" s="50"/>
      <c r="Q805" s="50"/>
      <c r="R805" s="53"/>
    </row>
    <row r="806">
      <c r="A806" s="54"/>
      <c r="B806" s="50"/>
      <c r="C806" s="51"/>
      <c r="D806" s="50"/>
      <c r="E806" s="52"/>
      <c r="F806" s="50"/>
      <c r="G806" s="50"/>
      <c r="H806" s="50"/>
      <c r="I806" s="50"/>
      <c r="J806" s="50"/>
      <c r="K806" s="50"/>
      <c r="L806" s="53"/>
      <c r="M806" s="53"/>
      <c r="N806" s="50"/>
      <c r="O806" s="50"/>
      <c r="P806" s="50"/>
      <c r="Q806" s="50"/>
      <c r="R806" s="53"/>
    </row>
    <row r="807">
      <c r="A807" s="54"/>
      <c r="B807" s="50"/>
      <c r="C807" s="51"/>
      <c r="D807" s="50"/>
      <c r="E807" s="52"/>
      <c r="F807" s="50"/>
      <c r="G807" s="50"/>
      <c r="H807" s="50"/>
      <c r="I807" s="50"/>
      <c r="J807" s="50"/>
      <c r="K807" s="50"/>
      <c r="L807" s="53"/>
      <c r="M807" s="53"/>
      <c r="N807" s="50"/>
      <c r="O807" s="50"/>
      <c r="P807" s="50"/>
      <c r="Q807" s="50"/>
      <c r="R807" s="53"/>
    </row>
    <row r="808">
      <c r="A808" s="54"/>
      <c r="B808" s="50"/>
      <c r="C808" s="51"/>
      <c r="D808" s="50"/>
      <c r="E808" s="52"/>
      <c r="F808" s="50"/>
      <c r="G808" s="50"/>
      <c r="H808" s="50"/>
      <c r="I808" s="50"/>
      <c r="J808" s="50"/>
      <c r="K808" s="50"/>
      <c r="L808" s="53"/>
      <c r="M808" s="53"/>
      <c r="N808" s="50"/>
      <c r="O808" s="50"/>
      <c r="P808" s="50"/>
      <c r="Q808" s="50"/>
      <c r="R808" s="53"/>
    </row>
    <row r="809">
      <c r="A809" s="54"/>
      <c r="B809" s="50"/>
      <c r="C809" s="51"/>
      <c r="D809" s="50"/>
      <c r="E809" s="52"/>
      <c r="F809" s="50"/>
      <c r="G809" s="50"/>
      <c r="H809" s="50"/>
      <c r="I809" s="50"/>
      <c r="J809" s="50"/>
      <c r="K809" s="50"/>
      <c r="L809" s="53"/>
      <c r="M809" s="53"/>
      <c r="N809" s="50"/>
      <c r="O809" s="50"/>
      <c r="P809" s="50"/>
      <c r="Q809" s="50"/>
      <c r="R809" s="53"/>
    </row>
    <row r="810">
      <c r="A810" s="54"/>
      <c r="B810" s="50"/>
      <c r="C810" s="51"/>
      <c r="D810" s="50"/>
      <c r="E810" s="52"/>
      <c r="F810" s="50"/>
      <c r="G810" s="50"/>
      <c r="H810" s="50"/>
      <c r="I810" s="50"/>
      <c r="J810" s="50"/>
      <c r="K810" s="50"/>
      <c r="L810" s="53"/>
      <c r="M810" s="53"/>
      <c r="N810" s="50"/>
      <c r="O810" s="50"/>
      <c r="P810" s="50"/>
      <c r="Q810" s="50"/>
      <c r="R810" s="53"/>
    </row>
    <row r="811">
      <c r="A811" s="54"/>
      <c r="B811" s="50"/>
      <c r="C811" s="51"/>
      <c r="D811" s="50"/>
      <c r="E811" s="52"/>
      <c r="F811" s="50"/>
      <c r="G811" s="50"/>
      <c r="H811" s="50"/>
      <c r="I811" s="50"/>
      <c r="J811" s="50"/>
      <c r="K811" s="50"/>
      <c r="L811" s="53"/>
      <c r="M811" s="53"/>
      <c r="N811" s="50"/>
      <c r="O811" s="50"/>
      <c r="P811" s="50"/>
      <c r="Q811" s="50"/>
      <c r="R811" s="53"/>
    </row>
    <row r="812">
      <c r="A812" s="54"/>
      <c r="B812" s="50"/>
      <c r="C812" s="51"/>
      <c r="D812" s="50"/>
      <c r="E812" s="52"/>
      <c r="F812" s="50"/>
      <c r="G812" s="50"/>
      <c r="H812" s="50"/>
      <c r="I812" s="50"/>
      <c r="J812" s="50"/>
      <c r="K812" s="50"/>
      <c r="L812" s="53"/>
      <c r="M812" s="53"/>
      <c r="N812" s="50"/>
      <c r="O812" s="50"/>
      <c r="P812" s="50"/>
      <c r="Q812" s="50"/>
      <c r="R812" s="53"/>
    </row>
    <row r="813">
      <c r="A813" s="54"/>
      <c r="B813" s="50"/>
      <c r="C813" s="51"/>
      <c r="D813" s="50"/>
      <c r="E813" s="52"/>
      <c r="F813" s="50"/>
      <c r="G813" s="50"/>
      <c r="H813" s="50"/>
      <c r="I813" s="50"/>
      <c r="J813" s="50"/>
      <c r="K813" s="50"/>
      <c r="L813" s="53"/>
      <c r="M813" s="53"/>
      <c r="N813" s="50"/>
      <c r="O813" s="50"/>
      <c r="P813" s="50"/>
      <c r="Q813" s="50"/>
      <c r="R813" s="53"/>
    </row>
    <row r="814">
      <c r="A814" s="54"/>
      <c r="B814" s="50"/>
      <c r="C814" s="51"/>
      <c r="D814" s="50"/>
      <c r="E814" s="52"/>
      <c r="F814" s="50"/>
      <c r="G814" s="50"/>
      <c r="H814" s="50"/>
      <c r="I814" s="50"/>
      <c r="J814" s="50"/>
      <c r="K814" s="50"/>
      <c r="L814" s="53"/>
      <c r="M814" s="53"/>
      <c r="N814" s="50"/>
      <c r="O814" s="50"/>
      <c r="P814" s="50"/>
      <c r="Q814" s="50"/>
      <c r="R814" s="53"/>
    </row>
    <row r="815">
      <c r="A815" s="54"/>
      <c r="B815" s="50"/>
      <c r="C815" s="51"/>
      <c r="D815" s="50"/>
      <c r="E815" s="52"/>
      <c r="F815" s="50"/>
      <c r="G815" s="50"/>
      <c r="H815" s="50"/>
      <c r="I815" s="50"/>
      <c r="J815" s="50"/>
      <c r="K815" s="50"/>
      <c r="L815" s="53"/>
      <c r="M815" s="53"/>
      <c r="N815" s="50"/>
      <c r="O815" s="50"/>
      <c r="P815" s="50"/>
      <c r="Q815" s="50"/>
      <c r="R815" s="53"/>
    </row>
    <row r="816">
      <c r="A816" s="54"/>
      <c r="B816" s="50"/>
      <c r="C816" s="51"/>
      <c r="D816" s="50"/>
      <c r="E816" s="52"/>
      <c r="F816" s="50"/>
      <c r="G816" s="50"/>
      <c r="H816" s="50"/>
      <c r="I816" s="50"/>
      <c r="J816" s="50"/>
      <c r="K816" s="50"/>
      <c r="L816" s="53"/>
      <c r="M816" s="53"/>
      <c r="N816" s="50"/>
      <c r="O816" s="50"/>
      <c r="P816" s="50"/>
      <c r="Q816" s="50"/>
      <c r="R816" s="53"/>
    </row>
    <row r="817">
      <c r="A817" s="54"/>
      <c r="B817" s="50"/>
      <c r="C817" s="51"/>
      <c r="D817" s="50"/>
      <c r="E817" s="52"/>
      <c r="F817" s="50"/>
      <c r="G817" s="50"/>
      <c r="H817" s="50"/>
      <c r="I817" s="50"/>
      <c r="J817" s="50"/>
      <c r="K817" s="50"/>
      <c r="L817" s="53"/>
      <c r="M817" s="53"/>
      <c r="N817" s="50"/>
      <c r="O817" s="50"/>
      <c r="P817" s="50"/>
      <c r="Q817" s="50"/>
      <c r="R817" s="53"/>
    </row>
    <row r="818">
      <c r="A818" s="54"/>
      <c r="B818" s="50"/>
      <c r="C818" s="51"/>
      <c r="D818" s="50"/>
      <c r="E818" s="52"/>
      <c r="F818" s="50"/>
      <c r="G818" s="50"/>
      <c r="H818" s="50"/>
      <c r="I818" s="50"/>
      <c r="J818" s="50"/>
      <c r="K818" s="50"/>
      <c r="L818" s="53"/>
      <c r="M818" s="53"/>
      <c r="N818" s="50"/>
      <c r="O818" s="50"/>
      <c r="P818" s="50"/>
      <c r="Q818" s="50"/>
      <c r="R818" s="53"/>
    </row>
    <row r="819">
      <c r="A819" s="54"/>
      <c r="B819" s="50"/>
      <c r="C819" s="51"/>
      <c r="D819" s="50"/>
      <c r="E819" s="52"/>
      <c r="F819" s="50"/>
      <c r="G819" s="50"/>
      <c r="H819" s="50"/>
      <c r="I819" s="50"/>
      <c r="J819" s="50"/>
      <c r="K819" s="50"/>
      <c r="L819" s="53"/>
      <c r="M819" s="53"/>
      <c r="N819" s="50"/>
      <c r="O819" s="50"/>
      <c r="P819" s="50"/>
      <c r="Q819" s="50"/>
      <c r="R819" s="53"/>
    </row>
    <row r="820">
      <c r="A820" s="54"/>
      <c r="B820" s="50"/>
      <c r="C820" s="51"/>
      <c r="D820" s="50"/>
      <c r="E820" s="52"/>
      <c r="F820" s="50"/>
      <c r="G820" s="50"/>
      <c r="H820" s="50"/>
      <c r="I820" s="50"/>
      <c r="J820" s="50"/>
      <c r="K820" s="50"/>
      <c r="L820" s="53"/>
      <c r="M820" s="53"/>
      <c r="N820" s="50"/>
      <c r="O820" s="50"/>
      <c r="P820" s="50"/>
      <c r="Q820" s="50"/>
      <c r="R820" s="53"/>
    </row>
    <row r="821">
      <c r="A821" s="54"/>
      <c r="B821" s="50"/>
      <c r="C821" s="51"/>
      <c r="D821" s="50"/>
      <c r="E821" s="52"/>
      <c r="F821" s="50"/>
      <c r="G821" s="50"/>
      <c r="H821" s="50"/>
      <c r="I821" s="50"/>
      <c r="J821" s="50"/>
      <c r="K821" s="50"/>
      <c r="L821" s="53"/>
      <c r="M821" s="53"/>
      <c r="N821" s="50"/>
      <c r="O821" s="50"/>
      <c r="P821" s="50"/>
      <c r="Q821" s="50"/>
      <c r="R821" s="53"/>
    </row>
    <row r="822">
      <c r="A822" s="54"/>
      <c r="B822" s="50"/>
      <c r="C822" s="51"/>
      <c r="D822" s="50"/>
      <c r="E822" s="52"/>
      <c r="F822" s="50"/>
      <c r="G822" s="50"/>
      <c r="H822" s="50"/>
      <c r="I822" s="50"/>
      <c r="J822" s="50"/>
      <c r="K822" s="50"/>
      <c r="L822" s="53"/>
      <c r="M822" s="53"/>
      <c r="N822" s="50"/>
      <c r="O822" s="50"/>
      <c r="P822" s="50"/>
      <c r="Q822" s="50"/>
      <c r="R822" s="53"/>
    </row>
    <row r="823">
      <c r="A823" s="54"/>
      <c r="B823" s="50"/>
      <c r="C823" s="51"/>
      <c r="D823" s="50"/>
      <c r="E823" s="52"/>
      <c r="F823" s="50"/>
      <c r="G823" s="50"/>
      <c r="H823" s="50"/>
      <c r="I823" s="50"/>
      <c r="J823" s="50"/>
      <c r="K823" s="50"/>
      <c r="L823" s="53"/>
      <c r="M823" s="53"/>
      <c r="N823" s="50"/>
      <c r="O823" s="50"/>
      <c r="P823" s="50"/>
      <c r="Q823" s="50"/>
      <c r="R823" s="53"/>
    </row>
    <row r="824">
      <c r="A824" s="54"/>
      <c r="B824" s="50"/>
      <c r="C824" s="51"/>
      <c r="D824" s="50"/>
      <c r="E824" s="52"/>
      <c r="F824" s="50"/>
      <c r="G824" s="50"/>
      <c r="H824" s="50"/>
      <c r="I824" s="50"/>
      <c r="J824" s="50"/>
      <c r="K824" s="50"/>
      <c r="L824" s="53"/>
      <c r="M824" s="53"/>
      <c r="N824" s="50"/>
      <c r="O824" s="50"/>
      <c r="P824" s="50"/>
      <c r="Q824" s="50"/>
      <c r="R824" s="53"/>
    </row>
    <row r="825">
      <c r="A825" s="54"/>
      <c r="B825" s="50"/>
      <c r="C825" s="51"/>
      <c r="D825" s="50"/>
      <c r="E825" s="52"/>
      <c r="F825" s="50"/>
      <c r="G825" s="50"/>
      <c r="H825" s="50"/>
      <c r="I825" s="50"/>
      <c r="J825" s="50"/>
      <c r="K825" s="50"/>
      <c r="L825" s="53"/>
      <c r="M825" s="53"/>
      <c r="N825" s="50"/>
      <c r="O825" s="50"/>
      <c r="P825" s="50"/>
      <c r="Q825" s="50"/>
      <c r="R825" s="53"/>
    </row>
    <row r="826">
      <c r="A826" s="54"/>
      <c r="B826" s="50"/>
      <c r="C826" s="51"/>
      <c r="D826" s="50"/>
      <c r="E826" s="52"/>
      <c r="F826" s="50"/>
      <c r="G826" s="50"/>
      <c r="H826" s="50"/>
      <c r="I826" s="50"/>
      <c r="J826" s="50"/>
      <c r="K826" s="50"/>
      <c r="L826" s="53"/>
      <c r="M826" s="53"/>
      <c r="N826" s="50"/>
      <c r="O826" s="50"/>
      <c r="P826" s="50"/>
      <c r="Q826" s="50"/>
      <c r="R826" s="53"/>
    </row>
    <row r="827">
      <c r="A827" s="54"/>
      <c r="B827" s="50"/>
      <c r="C827" s="51"/>
      <c r="D827" s="50"/>
      <c r="E827" s="52"/>
      <c r="F827" s="50"/>
      <c r="G827" s="50"/>
      <c r="H827" s="50"/>
      <c r="I827" s="50"/>
      <c r="J827" s="50"/>
      <c r="K827" s="50"/>
      <c r="L827" s="53"/>
      <c r="M827" s="53"/>
      <c r="N827" s="50"/>
      <c r="O827" s="50"/>
      <c r="P827" s="50"/>
      <c r="Q827" s="50"/>
      <c r="R827" s="53"/>
    </row>
    <row r="828">
      <c r="A828" s="54"/>
      <c r="B828" s="50"/>
      <c r="C828" s="51"/>
      <c r="D828" s="50"/>
      <c r="E828" s="52"/>
      <c r="F828" s="50"/>
      <c r="G828" s="50"/>
      <c r="H828" s="50"/>
      <c r="I828" s="50"/>
      <c r="J828" s="50"/>
      <c r="K828" s="50"/>
      <c r="L828" s="53"/>
      <c r="M828" s="53"/>
      <c r="N828" s="50"/>
      <c r="O828" s="50"/>
      <c r="P828" s="50"/>
      <c r="Q828" s="50"/>
      <c r="R828" s="53"/>
    </row>
    <row r="829">
      <c r="A829" s="54"/>
      <c r="B829" s="50"/>
      <c r="C829" s="51"/>
      <c r="D829" s="50"/>
      <c r="E829" s="52"/>
      <c r="F829" s="50"/>
      <c r="G829" s="50"/>
      <c r="H829" s="50"/>
      <c r="I829" s="50"/>
      <c r="J829" s="50"/>
      <c r="K829" s="50"/>
      <c r="L829" s="53"/>
      <c r="M829" s="53"/>
      <c r="N829" s="50"/>
      <c r="O829" s="50"/>
      <c r="P829" s="50"/>
      <c r="Q829" s="50"/>
      <c r="R829" s="53"/>
    </row>
    <row r="830">
      <c r="A830" s="54"/>
      <c r="B830" s="50"/>
      <c r="C830" s="51"/>
      <c r="D830" s="50"/>
      <c r="E830" s="52"/>
      <c r="F830" s="50"/>
      <c r="G830" s="50"/>
      <c r="H830" s="50"/>
      <c r="I830" s="50"/>
      <c r="J830" s="50"/>
      <c r="K830" s="50"/>
      <c r="L830" s="53"/>
      <c r="M830" s="53"/>
      <c r="N830" s="50"/>
      <c r="O830" s="50"/>
      <c r="P830" s="50"/>
      <c r="Q830" s="50"/>
      <c r="R830" s="53"/>
    </row>
    <row r="831">
      <c r="A831" s="54"/>
      <c r="B831" s="50"/>
      <c r="C831" s="51"/>
      <c r="D831" s="50"/>
      <c r="E831" s="52"/>
      <c r="F831" s="50"/>
      <c r="G831" s="50"/>
      <c r="H831" s="50"/>
      <c r="I831" s="50"/>
      <c r="J831" s="50"/>
      <c r="K831" s="50"/>
      <c r="L831" s="53"/>
      <c r="M831" s="53"/>
      <c r="N831" s="50"/>
      <c r="O831" s="50"/>
      <c r="P831" s="50"/>
      <c r="Q831" s="50"/>
      <c r="R831" s="53"/>
    </row>
    <row r="832">
      <c r="A832" s="54"/>
      <c r="B832" s="50"/>
      <c r="C832" s="51"/>
      <c r="D832" s="50"/>
      <c r="E832" s="52"/>
      <c r="F832" s="50"/>
      <c r="G832" s="50"/>
      <c r="H832" s="50"/>
      <c r="I832" s="50"/>
      <c r="J832" s="50"/>
      <c r="K832" s="50"/>
      <c r="L832" s="53"/>
      <c r="M832" s="53"/>
      <c r="N832" s="50"/>
      <c r="O832" s="50"/>
      <c r="P832" s="50"/>
      <c r="Q832" s="50"/>
      <c r="R832" s="53"/>
    </row>
    <row r="833">
      <c r="A833" s="54"/>
      <c r="B833" s="50"/>
      <c r="C833" s="51"/>
      <c r="D833" s="50"/>
      <c r="E833" s="52"/>
      <c r="F833" s="50"/>
      <c r="G833" s="50"/>
      <c r="H833" s="50"/>
      <c r="I833" s="50"/>
      <c r="J833" s="50"/>
      <c r="K833" s="50"/>
      <c r="L833" s="53"/>
      <c r="M833" s="53"/>
      <c r="N833" s="50"/>
      <c r="O833" s="50"/>
      <c r="P833" s="50"/>
      <c r="Q833" s="50"/>
      <c r="R833" s="53"/>
    </row>
    <row r="834">
      <c r="A834" s="54"/>
      <c r="B834" s="50"/>
      <c r="C834" s="51"/>
      <c r="D834" s="50"/>
      <c r="E834" s="52"/>
      <c r="F834" s="50"/>
      <c r="G834" s="50"/>
      <c r="H834" s="50"/>
      <c r="I834" s="50"/>
      <c r="J834" s="50"/>
      <c r="K834" s="50"/>
      <c r="L834" s="53"/>
      <c r="M834" s="53"/>
      <c r="N834" s="50"/>
      <c r="O834" s="50"/>
      <c r="P834" s="50"/>
      <c r="Q834" s="50"/>
      <c r="R834" s="53"/>
    </row>
    <row r="835">
      <c r="A835" s="54"/>
      <c r="B835" s="50"/>
      <c r="C835" s="51"/>
      <c r="D835" s="50"/>
      <c r="E835" s="52"/>
      <c r="F835" s="50"/>
      <c r="G835" s="50"/>
      <c r="H835" s="50"/>
      <c r="I835" s="50"/>
      <c r="J835" s="50"/>
      <c r="K835" s="50"/>
      <c r="L835" s="53"/>
      <c r="M835" s="53"/>
      <c r="N835" s="50"/>
      <c r="O835" s="50"/>
      <c r="P835" s="50"/>
      <c r="Q835" s="50"/>
      <c r="R835" s="53"/>
    </row>
    <row r="836">
      <c r="A836" s="54"/>
      <c r="B836" s="50"/>
      <c r="C836" s="51"/>
      <c r="D836" s="50"/>
      <c r="E836" s="52"/>
      <c r="F836" s="50"/>
      <c r="G836" s="50"/>
      <c r="H836" s="50"/>
      <c r="I836" s="50"/>
      <c r="J836" s="50"/>
      <c r="K836" s="50"/>
      <c r="L836" s="53"/>
      <c r="M836" s="53"/>
      <c r="N836" s="50"/>
      <c r="O836" s="50"/>
      <c r="P836" s="50"/>
      <c r="Q836" s="50"/>
      <c r="R836" s="53"/>
    </row>
    <row r="837">
      <c r="A837" s="54"/>
      <c r="B837" s="50"/>
      <c r="C837" s="51"/>
      <c r="D837" s="50"/>
      <c r="E837" s="52"/>
      <c r="F837" s="50"/>
      <c r="G837" s="50"/>
      <c r="H837" s="50"/>
      <c r="I837" s="50"/>
      <c r="J837" s="50"/>
      <c r="K837" s="50"/>
      <c r="L837" s="53"/>
      <c r="M837" s="53"/>
      <c r="N837" s="50"/>
      <c r="O837" s="50"/>
      <c r="P837" s="50"/>
      <c r="Q837" s="50"/>
      <c r="R837" s="53"/>
    </row>
    <row r="838">
      <c r="A838" s="54"/>
      <c r="B838" s="50"/>
      <c r="C838" s="51"/>
      <c r="D838" s="50"/>
      <c r="E838" s="52"/>
      <c r="F838" s="50"/>
      <c r="G838" s="50"/>
      <c r="H838" s="50"/>
      <c r="I838" s="50"/>
      <c r="J838" s="50"/>
      <c r="K838" s="50"/>
      <c r="L838" s="53"/>
      <c r="M838" s="53"/>
      <c r="N838" s="50"/>
      <c r="O838" s="50"/>
      <c r="P838" s="50"/>
      <c r="Q838" s="50"/>
      <c r="R838" s="53"/>
    </row>
    <row r="839">
      <c r="A839" s="54"/>
      <c r="B839" s="50"/>
      <c r="C839" s="51"/>
      <c r="D839" s="50"/>
      <c r="E839" s="52"/>
      <c r="F839" s="50"/>
      <c r="G839" s="50"/>
      <c r="H839" s="50"/>
      <c r="I839" s="50"/>
      <c r="J839" s="50"/>
      <c r="K839" s="50"/>
      <c r="L839" s="53"/>
      <c r="M839" s="53"/>
      <c r="N839" s="50"/>
      <c r="O839" s="50"/>
      <c r="P839" s="50"/>
      <c r="Q839" s="50"/>
      <c r="R839" s="53"/>
    </row>
    <row r="840">
      <c r="A840" s="54"/>
      <c r="B840" s="50"/>
      <c r="C840" s="51"/>
      <c r="D840" s="50"/>
      <c r="E840" s="52"/>
      <c r="F840" s="50"/>
      <c r="G840" s="50"/>
      <c r="H840" s="50"/>
      <c r="I840" s="50"/>
      <c r="J840" s="50"/>
      <c r="K840" s="50"/>
      <c r="L840" s="53"/>
      <c r="M840" s="53"/>
      <c r="N840" s="50"/>
      <c r="O840" s="50"/>
      <c r="P840" s="50"/>
      <c r="Q840" s="50"/>
      <c r="R840" s="53"/>
    </row>
    <row r="841">
      <c r="A841" s="54"/>
      <c r="B841" s="50"/>
      <c r="C841" s="51"/>
      <c r="D841" s="50"/>
      <c r="E841" s="52"/>
      <c r="F841" s="50"/>
      <c r="G841" s="50"/>
      <c r="H841" s="50"/>
      <c r="I841" s="50"/>
      <c r="J841" s="50"/>
      <c r="K841" s="50"/>
      <c r="L841" s="53"/>
      <c r="M841" s="53"/>
      <c r="N841" s="50"/>
      <c r="O841" s="50"/>
      <c r="P841" s="50"/>
      <c r="Q841" s="50"/>
      <c r="R841" s="53"/>
    </row>
    <row r="842">
      <c r="A842" s="54"/>
      <c r="B842" s="50"/>
      <c r="C842" s="51"/>
      <c r="D842" s="50"/>
      <c r="E842" s="52"/>
      <c r="F842" s="50"/>
      <c r="G842" s="50"/>
      <c r="H842" s="50"/>
      <c r="I842" s="50"/>
      <c r="J842" s="50"/>
      <c r="K842" s="50"/>
      <c r="L842" s="53"/>
      <c r="M842" s="53"/>
      <c r="N842" s="50"/>
      <c r="O842" s="50"/>
      <c r="P842" s="50"/>
      <c r="Q842" s="50"/>
      <c r="R842" s="53"/>
    </row>
    <row r="843">
      <c r="A843" s="54"/>
      <c r="B843" s="50"/>
      <c r="C843" s="51"/>
      <c r="D843" s="50"/>
      <c r="E843" s="52"/>
      <c r="F843" s="50"/>
      <c r="G843" s="50"/>
      <c r="H843" s="50"/>
      <c r="I843" s="50"/>
      <c r="J843" s="50"/>
      <c r="K843" s="50"/>
      <c r="L843" s="53"/>
      <c r="M843" s="53"/>
      <c r="N843" s="50"/>
      <c r="O843" s="50"/>
      <c r="P843" s="50"/>
      <c r="Q843" s="50"/>
      <c r="R843" s="53"/>
    </row>
    <row r="844">
      <c r="A844" s="54"/>
      <c r="B844" s="50"/>
      <c r="C844" s="51"/>
      <c r="D844" s="50"/>
      <c r="E844" s="52"/>
      <c r="F844" s="50"/>
      <c r="G844" s="50"/>
      <c r="H844" s="50"/>
      <c r="I844" s="50"/>
      <c r="J844" s="50"/>
      <c r="K844" s="50"/>
      <c r="L844" s="53"/>
      <c r="M844" s="53"/>
      <c r="N844" s="50"/>
      <c r="O844" s="50"/>
      <c r="P844" s="50"/>
      <c r="Q844" s="50"/>
      <c r="R844" s="53"/>
    </row>
    <row r="845">
      <c r="A845" s="54"/>
      <c r="B845" s="50"/>
      <c r="C845" s="51"/>
      <c r="D845" s="50"/>
      <c r="E845" s="52"/>
      <c r="F845" s="50"/>
      <c r="G845" s="50"/>
      <c r="H845" s="50"/>
      <c r="I845" s="50"/>
      <c r="J845" s="50"/>
      <c r="K845" s="50"/>
      <c r="L845" s="53"/>
      <c r="M845" s="53"/>
      <c r="N845" s="50"/>
      <c r="O845" s="50"/>
      <c r="P845" s="50"/>
      <c r="Q845" s="50"/>
      <c r="R845" s="53"/>
    </row>
    <row r="846">
      <c r="A846" s="54"/>
      <c r="B846" s="50"/>
      <c r="C846" s="51"/>
      <c r="D846" s="50"/>
      <c r="E846" s="52"/>
      <c r="F846" s="50"/>
      <c r="G846" s="50"/>
      <c r="H846" s="50"/>
      <c r="I846" s="50"/>
      <c r="J846" s="50"/>
      <c r="K846" s="50"/>
      <c r="L846" s="53"/>
      <c r="M846" s="53"/>
      <c r="N846" s="50"/>
      <c r="O846" s="50"/>
      <c r="P846" s="50"/>
      <c r="Q846" s="50"/>
      <c r="R846" s="53"/>
    </row>
    <row r="847">
      <c r="A847" s="54"/>
      <c r="B847" s="50"/>
      <c r="C847" s="51"/>
      <c r="D847" s="50"/>
      <c r="E847" s="52"/>
      <c r="F847" s="50"/>
      <c r="G847" s="50"/>
      <c r="H847" s="50"/>
      <c r="I847" s="50"/>
      <c r="J847" s="50"/>
      <c r="K847" s="50"/>
      <c r="L847" s="53"/>
      <c r="M847" s="53"/>
      <c r="N847" s="50"/>
      <c r="O847" s="50"/>
      <c r="P847" s="50"/>
      <c r="Q847" s="50"/>
      <c r="R847" s="53"/>
    </row>
    <row r="848">
      <c r="A848" s="54"/>
      <c r="B848" s="50"/>
      <c r="C848" s="51"/>
      <c r="D848" s="50"/>
      <c r="E848" s="52"/>
      <c r="F848" s="50"/>
      <c r="G848" s="50"/>
      <c r="H848" s="50"/>
      <c r="I848" s="50"/>
      <c r="J848" s="50"/>
      <c r="K848" s="50"/>
      <c r="L848" s="53"/>
      <c r="M848" s="53"/>
      <c r="N848" s="50"/>
      <c r="O848" s="50"/>
      <c r="P848" s="50"/>
      <c r="Q848" s="50"/>
      <c r="R848" s="53"/>
    </row>
    <row r="849">
      <c r="A849" s="54"/>
      <c r="B849" s="50"/>
      <c r="C849" s="51"/>
      <c r="D849" s="50"/>
      <c r="E849" s="52"/>
      <c r="F849" s="50"/>
      <c r="G849" s="50"/>
      <c r="H849" s="50"/>
      <c r="I849" s="50"/>
      <c r="J849" s="50"/>
      <c r="K849" s="50"/>
      <c r="L849" s="53"/>
      <c r="M849" s="53"/>
      <c r="N849" s="50"/>
      <c r="O849" s="50"/>
      <c r="P849" s="50"/>
      <c r="Q849" s="50"/>
      <c r="R849" s="53"/>
    </row>
    <row r="850">
      <c r="A850" s="54"/>
      <c r="B850" s="50"/>
      <c r="C850" s="51"/>
      <c r="D850" s="50"/>
      <c r="E850" s="52"/>
      <c r="F850" s="50"/>
      <c r="G850" s="50"/>
      <c r="H850" s="50"/>
      <c r="I850" s="50"/>
      <c r="J850" s="50"/>
      <c r="K850" s="50"/>
      <c r="L850" s="53"/>
      <c r="M850" s="53"/>
      <c r="N850" s="50"/>
      <c r="O850" s="50"/>
      <c r="P850" s="50"/>
      <c r="Q850" s="50"/>
      <c r="R850" s="53"/>
    </row>
    <row r="851">
      <c r="A851" s="54"/>
      <c r="B851" s="50"/>
      <c r="C851" s="51"/>
      <c r="D851" s="50"/>
      <c r="E851" s="52"/>
      <c r="F851" s="50"/>
      <c r="G851" s="50"/>
      <c r="H851" s="50"/>
      <c r="I851" s="50"/>
      <c r="J851" s="50"/>
      <c r="K851" s="50"/>
      <c r="L851" s="53"/>
      <c r="M851" s="53"/>
      <c r="N851" s="50"/>
      <c r="O851" s="50"/>
      <c r="P851" s="50"/>
      <c r="Q851" s="50"/>
      <c r="R851" s="53"/>
    </row>
    <row r="852">
      <c r="A852" s="54"/>
      <c r="B852" s="50"/>
      <c r="C852" s="51"/>
      <c r="D852" s="50"/>
      <c r="E852" s="52"/>
      <c r="F852" s="50"/>
      <c r="G852" s="50"/>
      <c r="H852" s="50"/>
      <c r="I852" s="50"/>
      <c r="J852" s="50"/>
      <c r="K852" s="50"/>
      <c r="L852" s="53"/>
      <c r="M852" s="53"/>
      <c r="N852" s="50"/>
      <c r="O852" s="50"/>
      <c r="P852" s="50"/>
      <c r="Q852" s="50"/>
      <c r="R852" s="53"/>
    </row>
    <row r="853">
      <c r="A853" s="54"/>
      <c r="B853" s="50"/>
      <c r="C853" s="51"/>
      <c r="D853" s="50"/>
      <c r="E853" s="52"/>
      <c r="F853" s="50"/>
      <c r="G853" s="50"/>
      <c r="H853" s="50"/>
      <c r="I853" s="50"/>
      <c r="J853" s="50"/>
      <c r="K853" s="50"/>
      <c r="L853" s="53"/>
      <c r="M853" s="53"/>
      <c r="N853" s="50"/>
      <c r="O853" s="50"/>
      <c r="P853" s="50"/>
      <c r="Q853" s="50"/>
      <c r="R853" s="53"/>
    </row>
    <row r="854">
      <c r="A854" s="54"/>
      <c r="B854" s="50"/>
      <c r="C854" s="51"/>
      <c r="D854" s="50"/>
      <c r="E854" s="52"/>
      <c r="F854" s="50"/>
      <c r="G854" s="50"/>
      <c r="H854" s="50"/>
      <c r="I854" s="50"/>
      <c r="J854" s="50"/>
      <c r="K854" s="50"/>
      <c r="L854" s="53"/>
      <c r="M854" s="53"/>
      <c r="N854" s="50"/>
      <c r="O854" s="50"/>
      <c r="P854" s="50"/>
      <c r="Q854" s="50"/>
      <c r="R854" s="53"/>
    </row>
    <row r="855">
      <c r="A855" s="54"/>
      <c r="B855" s="50"/>
      <c r="C855" s="51"/>
      <c r="D855" s="50"/>
      <c r="E855" s="52"/>
      <c r="F855" s="50"/>
      <c r="G855" s="50"/>
      <c r="H855" s="50"/>
      <c r="I855" s="50"/>
      <c r="J855" s="50"/>
      <c r="K855" s="50"/>
      <c r="L855" s="53"/>
      <c r="M855" s="53"/>
      <c r="N855" s="50"/>
      <c r="O855" s="50"/>
      <c r="P855" s="50"/>
      <c r="Q855" s="50"/>
      <c r="R855" s="53"/>
    </row>
    <row r="856">
      <c r="A856" s="54"/>
      <c r="B856" s="50"/>
      <c r="C856" s="51"/>
      <c r="D856" s="50"/>
      <c r="E856" s="52"/>
      <c r="F856" s="50"/>
      <c r="G856" s="50"/>
      <c r="H856" s="50"/>
      <c r="I856" s="50"/>
      <c r="J856" s="50"/>
      <c r="K856" s="50"/>
      <c r="L856" s="53"/>
      <c r="M856" s="53"/>
      <c r="N856" s="50"/>
      <c r="O856" s="50"/>
      <c r="P856" s="50"/>
      <c r="Q856" s="50"/>
      <c r="R856" s="53"/>
    </row>
    <row r="857">
      <c r="A857" s="54"/>
      <c r="B857" s="50"/>
      <c r="C857" s="51"/>
      <c r="D857" s="50"/>
      <c r="E857" s="52"/>
      <c r="F857" s="50"/>
      <c r="G857" s="50"/>
      <c r="H857" s="50"/>
      <c r="I857" s="50"/>
      <c r="J857" s="50"/>
      <c r="K857" s="50"/>
      <c r="L857" s="53"/>
      <c r="M857" s="53"/>
      <c r="N857" s="50"/>
      <c r="O857" s="50"/>
      <c r="P857" s="50"/>
      <c r="Q857" s="50"/>
      <c r="R857" s="53"/>
    </row>
    <row r="858">
      <c r="A858" s="54"/>
      <c r="B858" s="50"/>
      <c r="C858" s="51"/>
      <c r="D858" s="50"/>
      <c r="E858" s="52"/>
      <c r="F858" s="50"/>
      <c r="G858" s="50"/>
      <c r="H858" s="50"/>
      <c r="I858" s="50"/>
      <c r="J858" s="50"/>
      <c r="K858" s="50"/>
      <c r="L858" s="53"/>
      <c r="M858" s="53"/>
      <c r="N858" s="50"/>
      <c r="O858" s="50"/>
      <c r="P858" s="50"/>
      <c r="Q858" s="50"/>
      <c r="R858" s="53"/>
    </row>
    <row r="859">
      <c r="A859" s="54"/>
      <c r="B859" s="50"/>
      <c r="C859" s="51"/>
      <c r="D859" s="50"/>
      <c r="E859" s="52"/>
      <c r="F859" s="50"/>
      <c r="G859" s="50"/>
      <c r="H859" s="50"/>
      <c r="I859" s="50"/>
      <c r="J859" s="50"/>
      <c r="K859" s="50"/>
      <c r="L859" s="53"/>
      <c r="M859" s="53"/>
      <c r="N859" s="50"/>
      <c r="O859" s="50"/>
      <c r="P859" s="50"/>
      <c r="Q859" s="50"/>
      <c r="R859" s="53"/>
    </row>
    <row r="860">
      <c r="A860" s="54"/>
      <c r="B860" s="50"/>
      <c r="C860" s="51"/>
      <c r="D860" s="50"/>
      <c r="E860" s="52"/>
      <c r="F860" s="50"/>
      <c r="G860" s="50"/>
      <c r="H860" s="50"/>
      <c r="I860" s="50"/>
      <c r="J860" s="50"/>
      <c r="K860" s="50"/>
      <c r="L860" s="53"/>
      <c r="M860" s="53"/>
      <c r="N860" s="50"/>
      <c r="O860" s="50"/>
      <c r="P860" s="50"/>
      <c r="Q860" s="50"/>
      <c r="R860" s="53"/>
    </row>
    <row r="861">
      <c r="A861" s="54"/>
      <c r="B861" s="50"/>
      <c r="C861" s="51"/>
      <c r="D861" s="50"/>
      <c r="E861" s="52"/>
      <c r="F861" s="50"/>
      <c r="G861" s="50"/>
      <c r="H861" s="50"/>
      <c r="I861" s="50"/>
      <c r="J861" s="50"/>
      <c r="K861" s="50"/>
      <c r="L861" s="53"/>
      <c r="M861" s="53"/>
      <c r="N861" s="50"/>
      <c r="O861" s="50"/>
      <c r="P861" s="50"/>
      <c r="Q861" s="50"/>
      <c r="R861" s="53"/>
    </row>
    <row r="862">
      <c r="A862" s="54"/>
      <c r="B862" s="50"/>
      <c r="C862" s="51"/>
      <c r="D862" s="50"/>
      <c r="E862" s="52"/>
      <c r="F862" s="50"/>
      <c r="G862" s="50"/>
      <c r="H862" s="50"/>
      <c r="I862" s="50"/>
      <c r="J862" s="50"/>
      <c r="K862" s="50"/>
      <c r="L862" s="53"/>
      <c r="M862" s="53"/>
      <c r="N862" s="50"/>
      <c r="O862" s="50"/>
      <c r="P862" s="50"/>
      <c r="Q862" s="50"/>
      <c r="R862" s="53"/>
    </row>
    <row r="863">
      <c r="A863" s="54"/>
      <c r="B863" s="50"/>
      <c r="C863" s="51"/>
      <c r="D863" s="50"/>
      <c r="E863" s="52"/>
      <c r="F863" s="50"/>
      <c r="G863" s="50"/>
      <c r="H863" s="50"/>
      <c r="I863" s="50"/>
      <c r="J863" s="50"/>
      <c r="K863" s="50"/>
      <c r="L863" s="53"/>
      <c r="M863" s="53"/>
      <c r="N863" s="50"/>
      <c r="O863" s="50"/>
      <c r="P863" s="50"/>
      <c r="Q863" s="50"/>
      <c r="R863" s="53"/>
    </row>
    <row r="864">
      <c r="A864" s="54"/>
      <c r="B864" s="50"/>
      <c r="C864" s="51"/>
      <c r="D864" s="50"/>
      <c r="E864" s="52"/>
      <c r="F864" s="50"/>
      <c r="G864" s="50"/>
      <c r="H864" s="50"/>
      <c r="I864" s="50"/>
      <c r="J864" s="50"/>
      <c r="K864" s="50"/>
      <c r="L864" s="53"/>
      <c r="M864" s="53"/>
      <c r="N864" s="50"/>
      <c r="O864" s="50"/>
      <c r="P864" s="50"/>
      <c r="Q864" s="50"/>
      <c r="R864" s="53"/>
    </row>
    <row r="865">
      <c r="A865" s="54"/>
      <c r="B865" s="50"/>
      <c r="C865" s="51"/>
      <c r="D865" s="50"/>
      <c r="E865" s="52"/>
      <c r="F865" s="50"/>
      <c r="G865" s="50"/>
      <c r="H865" s="50"/>
      <c r="I865" s="50"/>
      <c r="J865" s="50"/>
      <c r="K865" s="50"/>
      <c r="L865" s="53"/>
      <c r="M865" s="53"/>
      <c r="N865" s="50"/>
      <c r="O865" s="50"/>
      <c r="P865" s="50"/>
      <c r="Q865" s="50"/>
      <c r="R865" s="53"/>
    </row>
    <row r="866">
      <c r="A866" s="54"/>
      <c r="B866" s="50"/>
      <c r="C866" s="51"/>
      <c r="D866" s="50"/>
      <c r="E866" s="52"/>
      <c r="F866" s="50"/>
      <c r="G866" s="50"/>
      <c r="H866" s="50"/>
      <c r="I866" s="50"/>
      <c r="J866" s="50"/>
      <c r="K866" s="50"/>
      <c r="L866" s="53"/>
      <c r="M866" s="53"/>
      <c r="N866" s="50"/>
      <c r="O866" s="50"/>
      <c r="P866" s="50"/>
      <c r="Q866" s="50"/>
      <c r="R866" s="53"/>
    </row>
    <row r="867">
      <c r="A867" s="54"/>
      <c r="B867" s="50"/>
      <c r="C867" s="51"/>
      <c r="D867" s="50"/>
      <c r="E867" s="52"/>
      <c r="F867" s="50"/>
      <c r="G867" s="50"/>
      <c r="H867" s="50"/>
      <c r="I867" s="50"/>
      <c r="J867" s="50"/>
      <c r="K867" s="50"/>
      <c r="L867" s="53"/>
      <c r="M867" s="53"/>
      <c r="N867" s="50"/>
      <c r="O867" s="50"/>
      <c r="P867" s="50"/>
      <c r="Q867" s="50"/>
      <c r="R867" s="53"/>
    </row>
    <row r="868">
      <c r="A868" s="54"/>
      <c r="B868" s="50"/>
      <c r="C868" s="51"/>
      <c r="D868" s="50"/>
      <c r="E868" s="52"/>
      <c r="F868" s="50"/>
      <c r="G868" s="50"/>
      <c r="H868" s="50"/>
      <c r="I868" s="50"/>
      <c r="J868" s="50"/>
      <c r="K868" s="50"/>
      <c r="L868" s="53"/>
      <c r="M868" s="53"/>
      <c r="N868" s="50"/>
      <c r="O868" s="50"/>
      <c r="P868" s="50"/>
      <c r="Q868" s="50"/>
      <c r="R868" s="53"/>
    </row>
    <row r="869">
      <c r="A869" s="54"/>
      <c r="B869" s="50"/>
      <c r="C869" s="51"/>
      <c r="D869" s="50"/>
      <c r="E869" s="52"/>
      <c r="F869" s="50"/>
      <c r="G869" s="50"/>
      <c r="H869" s="50"/>
      <c r="I869" s="50"/>
      <c r="J869" s="50"/>
      <c r="K869" s="50"/>
      <c r="L869" s="53"/>
      <c r="M869" s="53"/>
      <c r="N869" s="50"/>
      <c r="O869" s="50"/>
      <c r="P869" s="50"/>
      <c r="Q869" s="50"/>
      <c r="R869" s="53"/>
    </row>
    <row r="870">
      <c r="A870" s="54"/>
      <c r="B870" s="50"/>
      <c r="C870" s="51"/>
      <c r="D870" s="50"/>
      <c r="E870" s="52"/>
      <c r="F870" s="50"/>
      <c r="G870" s="50"/>
      <c r="H870" s="50"/>
      <c r="I870" s="50"/>
      <c r="J870" s="50"/>
      <c r="K870" s="50"/>
      <c r="L870" s="53"/>
      <c r="M870" s="53"/>
      <c r="N870" s="50"/>
      <c r="O870" s="50"/>
      <c r="P870" s="50"/>
      <c r="Q870" s="50"/>
      <c r="R870" s="53"/>
    </row>
    <row r="871">
      <c r="A871" s="54"/>
      <c r="B871" s="50"/>
      <c r="C871" s="51"/>
      <c r="D871" s="50"/>
      <c r="E871" s="52"/>
      <c r="F871" s="50"/>
      <c r="G871" s="50"/>
      <c r="H871" s="50"/>
      <c r="I871" s="50"/>
      <c r="J871" s="50"/>
      <c r="K871" s="50"/>
      <c r="L871" s="53"/>
      <c r="M871" s="53"/>
      <c r="N871" s="50"/>
      <c r="O871" s="50"/>
      <c r="P871" s="50"/>
      <c r="Q871" s="50"/>
      <c r="R871" s="53"/>
    </row>
    <row r="872">
      <c r="A872" s="54"/>
      <c r="B872" s="50"/>
      <c r="C872" s="51"/>
      <c r="D872" s="50"/>
      <c r="E872" s="52"/>
      <c r="F872" s="50"/>
      <c r="G872" s="50"/>
      <c r="H872" s="50"/>
      <c r="I872" s="50"/>
      <c r="J872" s="50"/>
      <c r="K872" s="50"/>
      <c r="L872" s="53"/>
      <c r="M872" s="53"/>
      <c r="N872" s="50"/>
      <c r="O872" s="50"/>
      <c r="P872" s="50"/>
      <c r="Q872" s="50"/>
      <c r="R872" s="53"/>
    </row>
    <row r="873">
      <c r="A873" s="54"/>
      <c r="B873" s="50"/>
      <c r="C873" s="51"/>
      <c r="D873" s="50"/>
      <c r="E873" s="52"/>
      <c r="F873" s="50"/>
      <c r="G873" s="50"/>
      <c r="H873" s="50"/>
      <c r="I873" s="50"/>
      <c r="J873" s="50"/>
      <c r="K873" s="50"/>
      <c r="L873" s="53"/>
      <c r="M873" s="53"/>
      <c r="N873" s="50"/>
      <c r="O873" s="50"/>
      <c r="P873" s="50"/>
      <c r="Q873" s="50"/>
      <c r="R873" s="53"/>
    </row>
    <row r="874">
      <c r="A874" s="54"/>
      <c r="B874" s="50"/>
      <c r="C874" s="51"/>
      <c r="D874" s="50"/>
      <c r="E874" s="52"/>
      <c r="F874" s="50"/>
      <c r="G874" s="50"/>
      <c r="H874" s="50"/>
      <c r="I874" s="50"/>
      <c r="J874" s="50"/>
      <c r="K874" s="50"/>
      <c r="L874" s="53"/>
      <c r="M874" s="53"/>
      <c r="N874" s="50"/>
      <c r="O874" s="50"/>
      <c r="P874" s="50"/>
      <c r="Q874" s="50"/>
      <c r="R874" s="53"/>
    </row>
    <row r="875">
      <c r="A875" s="54"/>
      <c r="B875" s="50"/>
      <c r="C875" s="51"/>
      <c r="D875" s="50"/>
      <c r="E875" s="52"/>
      <c r="F875" s="50"/>
      <c r="G875" s="50"/>
      <c r="H875" s="50"/>
      <c r="I875" s="50"/>
      <c r="J875" s="50"/>
      <c r="K875" s="50"/>
      <c r="L875" s="53"/>
      <c r="M875" s="53"/>
      <c r="N875" s="50"/>
      <c r="O875" s="50"/>
      <c r="P875" s="50"/>
      <c r="Q875" s="50"/>
      <c r="R875" s="53"/>
    </row>
    <row r="876">
      <c r="A876" s="54"/>
      <c r="B876" s="50"/>
      <c r="C876" s="51"/>
      <c r="D876" s="50"/>
      <c r="E876" s="52"/>
      <c r="F876" s="50"/>
      <c r="G876" s="50"/>
      <c r="H876" s="50"/>
      <c r="I876" s="50"/>
      <c r="J876" s="50"/>
      <c r="K876" s="50"/>
      <c r="L876" s="53"/>
      <c r="M876" s="53"/>
      <c r="N876" s="50"/>
      <c r="O876" s="50"/>
      <c r="P876" s="50"/>
      <c r="Q876" s="50"/>
      <c r="R876" s="53"/>
    </row>
    <row r="877">
      <c r="A877" s="54"/>
      <c r="B877" s="50"/>
      <c r="C877" s="51"/>
      <c r="D877" s="50"/>
      <c r="E877" s="52"/>
      <c r="F877" s="50"/>
      <c r="G877" s="50"/>
      <c r="H877" s="50"/>
      <c r="I877" s="50"/>
      <c r="J877" s="50"/>
      <c r="K877" s="50"/>
      <c r="L877" s="53"/>
      <c r="M877" s="53"/>
      <c r="N877" s="50"/>
      <c r="O877" s="50"/>
      <c r="P877" s="50"/>
      <c r="Q877" s="50"/>
      <c r="R877" s="53"/>
    </row>
    <row r="878">
      <c r="A878" s="54"/>
      <c r="B878" s="50"/>
      <c r="C878" s="51"/>
      <c r="D878" s="50"/>
      <c r="E878" s="52"/>
      <c r="F878" s="50"/>
      <c r="G878" s="50"/>
      <c r="H878" s="50"/>
      <c r="I878" s="50"/>
      <c r="J878" s="50"/>
      <c r="K878" s="50"/>
      <c r="L878" s="53"/>
      <c r="M878" s="53"/>
      <c r="N878" s="50"/>
      <c r="O878" s="50"/>
      <c r="P878" s="50"/>
      <c r="Q878" s="50"/>
      <c r="R878" s="53"/>
    </row>
    <row r="879">
      <c r="A879" s="54"/>
      <c r="B879" s="50"/>
      <c r="C879" s="51"/>
      <c r="D879" s="50"/>
      <c r="E879" s="52"/>
      <c r="F879" s="50"/>
      <c r="G879" s="50"/>
      <c r="H879" s="50"/>
      <c r="I879" s="50"/>
      <c r="J879" s="50"/>
      <c r="K879" s="50"/>
      <c r="L879" s="53"/>
      <c r="M879" s="53"/>
      <c r="N879" s="50"/>
      <c r="O879" s="50"/>
      <c r="P879" s="50"/>
      <c r="Q879" s="50"/>
      <c r="R879" s="53"/>
    </row>
    <row r="880">
      <c r="A880" s="54"/>
      <c r="B880" s="50"/>
      <c r="C880" s="51"/>
      <c r="D880" s="50"/>
      <c r="E880" s="52"/>
      <c r="F880" s="50"/>
      <c r="G880" s="50"/>
      <c r="H880" s="50"/>
      <c r="I880" s="50"/>
      <c r="J880" s="50"/>
      <c r="K880" s="50"/>
      <c r="L880" s="53"/>
      <c r="M880" s="53"/>
      <c r="N880" s="50"/>
      <c r="O880" s="50"/>
      <c r="P880" s="50"/>
      <c r="Q880" s="50"/>
      <c r="R880" s="53"/>
    </row>
    <row r="881">
      <c r="A881" s="54"/>
      <c r="B881" s="50"/>
      <c r="C881" s="51"/>
      <c r="D881" s="50"/>
      <c r="E881" s="52"/>
      <c r="F881" s="50"/>
      <c r="G881" s="50"/>
      <c r="H881" s="50"/>
      <c r="I881" s="50"/>
      <c r="J881" s="50"/>
      <c r="K881" s="50"/>
      <c r="L881" s="53"/>
      <c r="M881" s="53"/>
      <c r="N881" s="50"/>
      <c r="O881" s="50"/>
      <c r="P881" s="50"/>
      <c r="Q881" s="50"/>
      <c r="R881" s="53"/>
    </row>
    <row r="882">
      <c r="A882" s="54"/>
      <c r="B882" s="50"/>
      <c r="C882" s="51"/>
      <c r="D882" s="50"/>
      <c r="E882" s="52"/>
      <c r="F882" s="50"/>
      <c r="G882" s="50"/>
      <c r="H882" s="50"/>
      <c r="I882" s="50"/>
      <c r="J882" s="50"/>
      <c r="K882" s="50"/>
      <c r="L882" s="53"/>
      <c r="M882" s="53"/>
      <c r="N882" s="50"/>
      <c r="O882" s="50"/>
      <c r="P882" s="50"/>
      <c r="Q882" s="50"/>
      <c r="R882" s="53"/>
    </row>
    <row r="883">
      <c r="A883" s="54"/>
      <c r="B883" s="50"/>
      <c r="C883" s="51"/>
      <c r="D883" s="50"/>
      <c r="E883" s="52"/>
      <c r="F883" s="50"/>
      <c r="G883" s="50"/>
      <c r="H883" s="50"/>
      <c r="I883" s="50"/>
      <c r="J883" s="50"/>
      <c r="K883" s="50"/>
      <c r="L883" s="53"/>
      <c r="M883" s="53"/>
      <c r="N883" s="50"/>
      <c r="O883" s="50"/>
      <c r="P883" s="50"/>
      <c r="Q883" s="50"/>
      <c r="R883" s="53"/>
    </row>
    <row r="884">
      <c r="A884" s="54"/>
      <c r="B884" s="50"/>
      <c r="C884" s="51"/>
      <c r="D884" s="50"/>
      <c r="E884" s="52"/>
      <c r="F884" s="50"/>
      <c r="G884" s="50"/>
      <c r="H884" s="50"/>
      <c r="I884" s="50"/>
      <c r="J884" s="50"/>
      <c r="K884" s="50"/>
      <c r="L884" s="53"/>
      <c r="M884" s="53"/>
      <c r="N884" s="50"/>
      <c r="O884" s="50"/>
      <c r="P884" s="50"/>
      <c r="Q884" s="50"/>
      <c r="R884" s="53"/>
    </row>
    <row r="885">
      <c r="A885" s="54"/>
      <c r="B885" s="50"/>
      <c r="C885" s="51"/>
      <c r="D885" s="50"/>
      <c r="E885" s="52"/>
      <c r="F885" s="50"/>
      <c r="G885" s="50"/>
      <c r="H885" s="50"/>
      <c r="I885" s="50"/>
      <c r="J885" s="50"/>
      <c r="K885" s="50"/>
      <c r="L885" s="53"/>
      <c r="M885" s="53"/>
      <c r="N885" s="50"/>
      <c r="O885" s="50"/>
      <c r="P885" s="50"/>
      <c r="Q885" s="50"/>
      <c r="R885" s="53"/>
    </row>
    <row r="886">
      <c r="A886" s="54"/>
      <c r="B886" s="50"/>
      <c r="C886" s="51"/>
      <c r="D886" s="50"/>
      <c r="E886" s="52"/>
      <c r="F886" s="50"/>
      <c r="G886" s="50"/>
      <c r="H886" s="50"/>
      <c r="I886" s="50"/>
      <c r="J886" s="50"/>
      <c r="K886" s="50"/>
      <c r="L886" s="53"/>
      <c r="M886" s="53"/>
      <c r="N886" s="50"/>
      <c r="O886" s="50"/>
      <c r="P886" s="50"/>
      <c r="Q886" s="50"/>
      <c r="R886" s="53"/>
    </row>
    <row r="887">
      <c r="A887" s="54"/>
      <c r="B887" s="50"/>
      <c r="C887" s="51"/>
      <c r="D887" s="50"/>
      <c r="E887" s="52"/>
      <c r="F887" s="50"/>
      <c r="G887" s="50"/>
      <c r="H887" s="50"/>
      <c r="I887" s="50"/>
      <c r="J887" s="50"/>
      <c r="K887" s="50"/>
      <c r="L887" s="53"/>
      <c r="M887" s="53"/>
      <c r="N887" s="50"/>
      <c r="O887" s="50"/>
      <c r="P887" s="50"/>
      <c r="Q887" s="50"/>
      <c r="R887" s="53"/>
    </row>
    <row r="888">
      <c r="A888" s="54"/>
      <c r="B888" s="50"/>
      <c r="C888" s="51"/>
      <c r="D888" s="50"/>
      <c r="E888" s="52"/>
      <c r="F888" s="50"/>
      <c r="G888" s="50"/>
      <c r="H888" s="50"/>
      <c r="I888" s="50"/>
      <c r="J888" s="50"/>
      <c r="K888" s="50"/>
      <c r="L888" s="53"/>
      <c r="M888" s="53"/>
      <c r="N888" s="50"/>
      <c r="O888" s="50"/>
      <c r="P888" s="50"/>
      <c r="Q888" s="50"/>
      <c r="R888" s="53"/>
    </row>
    <row r="889">
      <c r="A889" s="54"/>
      <c r="B889" s="50"/>
      <c r="C889" s="51"/>
      <c r="D889" s="50"/>
      <c r="E889" s="52"/>
      <c r="F889" s="50"/>
      <c r="G889" s="50"/>
      <c r="H889" s="50"/>
      <c r="I889" s="50"/>
      <c r="J889" s="50"/>
      <c r="K889" s="50"/>
      <c r="L889" s="53"/>
      <c r="M889" s="53"/>
      <c r="N889" s="50"/>
      <c r="O889" s="50"/>
      <c r="P889" s="50"/>
      <c r="Q889" s="50"/>
      <c r="R889" s="53"/>
    </row>
    <row r="890">
      <c r="A890" s="54"/>
      <c r="B890" s="50"/>
      <c r="C890" s="51"/>
      <c r="D890" s="50"/>
      <c r="E890" s="52"/>
      <c r="F890" s="50"/>
      <c r="G890" s="50"/>
      <c r="H890" s="50"/>
      <c r="I890" s="50"/>
      <c r="J890" s="50"/>
      <c r="K890" s="50"/>
      <c r="L890" s="53"/>
      <c r="M890" s="53"/>
      <c r="N890" s="50"/>
      <c r="O890" s="50"/>
      <c r="P890" s="50"/>
      <c r="Q890" s="50"/>
      <c r="R890" s="53"/>
    </row>
    <row r="891">
      <c r="A891" s="54"/>
      <c r="B891" s="50"/>
      <c r="C891" s="51"/>
      <c r="D891" s="50"/>
      <c r="E891" s="52"/>
      <c r="F891" s="50"/>
      <c r="G891" s="50"/>
      <c r="H891" s="50"/>
      <c r="I891" s="50"/>
      <c r="J891" s="50"/>
      <c r="K891" s="50"/>
      <c r="L891" s="53"/>
      <c r="M891" s="53"/>
      <c r="N891" s="50"/>
      <c r="O891" s="50"/>
      <c r="P891" s="50"/>
      <c r="Q891" s="50"/>
      <c r="R891" s="53"/>
    </row>
    <row r="892">
      <c r="A892" s="54"/>
      <c r="B892" s="50"/>
      <c r="C892" s="51"/>
      <c r="D892" s="50"/>
      <c r="E892" s="52"/>
      <c r="F892" s="50"/>
      <c r="G892" s="50"/>
      <c r="H892" s="50"/>
      <c r="I892" s="50"/>
      <c r="J892" s="50"/>
      <c r="K892" s="50"/>
      <c r="L892" s="53"/>
      <c r="M892" s="53"/>
      <c r="N892" s="50"/>
      <c r="O892" s="50"/>
      <c r="P892" s="50"/>
      <c r="Q892" s="50"/>
      <c r="R892" s="53"/>
    </row>
    <row r="893">
      <c r="A893" s="54"/>
      <c r="B893" s="50"/>
      <c r="C893" s="51"/>
      <c r="D893" s="50"/>
      <c r="E893" s="52"/>
      <c r="F893" s="50"/>
      <c r="G893" s="50"/>
      <c r="H893" s="50"/>
      <c r="I893" s="50"/>
      <c r="J893" s="50"/>
      <c r="K893" s="50"/>
      <c r="L893" s="53"/>
      <c r="M893" s="53"/>
      <c r="N893" s="50"/>
      <c r="O893" s="50"/>
      <c r="P893" s="50"/>
      <c r="Q893" s="50"/>
      <c r="R893" s="53"/>
    </row>
    <row r="894">
      <c r="A894" s="54"/>
      <c r="B894" s="50"/>
      <c r="C894" s="51"/>
      <c r="D894" s="50"/>
      <c r="E894" s="52"/>
      <c r="F894" s="50"/>
      <c r="G894" s="50"/>
      <c r="H894" s="50"/>
      <c r="I894" s="50"/>
      <c r="J894" s="50"/>
      <c r="K894" s="50"/>
      <c r="L894" s="53"/>
      <c r="M894" s="53"/>
      <c r="N894" s="50"/>
      <c r="O894" s="50"/>
      <c r="P894" s="50"/>
      <c r="Q894" s="50"/>
      <c r="R894" s="53"/>
    </row>
    <row r="895">
      <c r="A895" s="54"/>
      <c r="B895" s="50"/>
      <c r="C895" s="51"/>
      <c r="D895" s="50"/>
      <c r="E895" s="52"/>
      <c r="F895" s="50"/>
      <c r="G895" s="50"/>
      <c r="H895" s="50"/>
      <c r="I895" s="50"/>
      <c r="J895" s="50"/>
      <c r="K895" s="50"/>
      <c r="L895" s="53"/>
      <c r="M895" s="53"/>
      <c r="N895" s="50"/>
      <c r="O895" s="50"/>
      <c r="P895" s="50"/>
      <c r="Q895" s="50"/>
      <c r="R895" s="53"/>
    </row>
    <row r="896">
      <c r="A896" s="54"/>
      <c r="B896" s="50"/>
      <c r="C896" s="51"/>
      <c r="D896" s="50"/>
      <c r="E896" s="52"/>
      <c r="F896" s="50"/>
      <c r="G896" s="50"/>
      <c r="H896" s="50"/>
      <c r="I896" s="50"/>
      <c r="J896" s="50"/>
      <c r="K896" s="50"/>
      <c r="L896" s="53"/>
      <c r="M896" s="53"/>
      <c r="N896" s="50"/>
      <c r="O896" s="50"/>
      <c r="P896" s="50"/>
      <c r="Q896" s="50"/>
      <c r="R896" s="53"/>
    </row>
    <row r="897">
      <c r="A897" s="54"/>
      <c r="B897" s="50"/>
      <c r="C897" s="51"/>
      <c r="D897" s="50"/>
      <c r="E897" s="52"/>
      <c r="F897" s="50"/>
      <c r="G897" s="50"/>
      <c r="H897" s="50"/>
      <c r="I897" s="50"/>
      <c r="J897" s="50"/>
      <c r="K897" s="50"/>
      <c r="L897" s="53"/>
      <c r="M897" s="53"/>
      <c r="N897" s="50"/>
      <c r="O897" s="50"/>
      <c r="P897" s="50"/>
      <c r="Q897" s="50"/>
      <c r="R897" s="53"/>
    </row>
    <row r="898">
      <c r="A898" s="54"/>
      <c r="B898" s="50"/>
      <c r="C898" s="51"/>
      <c r="D898" s="50"/>
      <c r="E898" s="52"/>
      <c r="F898" s="50"/>
      <c r="G898" s="50"/>
      <c r="H898" s="50"/>
      <c r="I898" s="50"/>
      <c r="J898" s="50"/>
      <c r="K898" s="50"/>
      <c r="L898" s="53"/>
      <c r="M898" s="53"/>
      <c r="N898" s="50"/>
      <c r="O898" s="50"/>
      <c r="P898" s="50"/>
      <c r="Q898" s="50"/>
      <c r="R898" s="53"/>
    </row>
    <row r="899">
      <c r="A899" s="54"/>
      <c r="B899" s="50"/>
      <c r="C899" s="51"/>
      <c r="D899" s="50"/>
      <c r="E899" s="52"/>
      <c r="F899" s="50"/>
      <c r="G899" s="50"/>
      <c r="H899" s="50"/>
      <c r="I899" s="50"/>
      <c r="J899" s="50"/>
      <c r="K899" s="50"/>
      <c r="L899" s="53"/>
      <c r="M899" s="53"/>
      <c r="N899" s="50"/>
      <c r="O899" s="50"/>
      <c r="P899" s="50"/>
      <c r="Q899" s="50"/>
      <c r="R899" s="53"/>
    </row>
    <row r="900">
      <c r="A900" s="54"/>
      <c r="B900" s="50"/>
      <c r="C900" s="51"/>
      <c r="D900" s="50"/>
      <c r="E900" s="52"/>
      <c r="F900" s="50"/>
      <c r="G900" s="50"/>
      <c r="H900" s="50"/>
      <c r="I900" s="50"/>
      <c r="J900" s="50"/>
      <c r="K900" s="50"/>
      <c r="L900" s="53"/>
      <c r="M900" s="53"/>
      <c r="N900" s="50"/>
      <c r="O900" s="50"/>
      <c r="P900" s="50"/>
      <c r="Q900" s="50"/>
      <c r="R900" s="53"/>
    </row>
    <row r="901">
      <c r="A901" s="54"/>
      <c r="B901" s="50"/>
      <c r="C901" s="51"/>
      <c r="D901" s="50"/>
      <c r="E901" s="52"/>
      <c r="F901" s="50"/>
      <c r="G901" s="50"/>
      <c r="H901" s="50"/>
      <c r="I901" s="50"/>
      <c r="J901" s="50"/>
      <c r="K901" s="50"/>
      <c r="L901" s="53"/>
      <c r="M901" s="53"/>
      <c r="N901" s="50"/>
      <c r="O901" s="50"/>
      <c r="P901" s="50"/>
      <c r="Q901" s="50"/>
      <c r="R901" s="53"/>
    </row>
    <row r="902">
      <c r="A902" s="54"/>
      <c r="B902" s="50"/>
      <c r="C902" s="51"/>
      <c r="D902" s="50"/>
      <c r="E902" s="52"/>
      <c r="F902" s="50"/>
      <c r="G902" s="50"/>
      <c r="H902" s="50"/>
      <c r="I902" s="50"/>
      <c r="J902" s="50"/>
      <c r="K902" s="50"/>
      <c r="L902" s="53"/>
      <c r="M902" s="53"/>
      <c r="N902" s="50"/>
      <c r="O902" s="50"/>
      <c r="P902" s="50"/>
      <c r="Q902" s="50"/>
      <c r="R902" s="53"/>
    </row>
    <row r="903">
      <c r="A903" s="54"/>
      <c r="B903" s="50"/>
      <c r="C903" s="51"/>
      <c r="D903" s="50"/>
      <c r="E903" s="52"/>
      <c r="F903" s="50"/>
      <c r="G903" s="50"/>
      <c r="H903" s="50"/>
      <c r="I903" s="50"/>
      <c r="J903" s="50"/>
      <c r="K903" s="50"/>
      <c r="L903" s="53"/>
      <c r="M903" s="53"/>
      <c r="N903" s="50"/>
      <c r="O903" s="50"/>
      <c r="P903" s="50"/>
      <c r="Q903" s="50"/>
      <c r="R903" s="53"/>
    </row>
    <row r="904">
      <c r="A904" s="54"/>
      <c r="B904" s="50"/>
      <c r="C904" s="51"/>
      <c r="D904" s="50"/>
      <c r="E904" s="52"/>
      <c r="F904" s="50"/>
      <c r="G904" s="50"/>
      <c r="H904" s="50"/>
      <c r="I904" s="50"/>
      <c r="J904" s="50"/>
      <c r="K904" s="50"/>
      <c r="L904" s="53"/>
      <c r="M904" s="53"/>
      <c r="N904" s="50"/>
      <c r="O904" s="50"/>
      <c r="P904" s="50"/>
      <c r="Q904" s="50"/>
      <c r="R904" s="53"/>
    </row>
    <row r="905">
      <c r="A905" s="54"/>
      <c r="B905" s="50"/>
      <c r="C905" s="51"/>
      <c r="D905" s="50"/>
      <c r="E905" s="52"/>
      <c r="F905" s="50"/>
      <c r="G905" s="50"/>
      <c r="H905" s="50"/>
      <c r="I905" s="50"/>
      <c r="J905" s="50"/>
      <c r="K905" s="50"/>
      <c r="L905" s="53"/>
      <c r="M905" s="53"/>
      <c r="N905" s="50"/>
      <c r="O905" s="50"/>
      <c r="P905" s="50"/>
      <c r="Q905" s="50"/>
      <c r="R905" s="53"/>
    </row>
    <row r="906">
      <c r="A906" s="54"/>
      <c r="B906" s="50"/>
      <c r="C906" s="51"/>
      <c r="D906" s="50"/>
      <c r="E906" s="52"/>
      <c r="F906" s="50"/>
      <c r="G906" s="50"/>
      <c r="H906" s="50"/>
      <c r="I906" s="50"/>
      <c r="J906" s="50"/>
      <c r="K906" s="50"/>
      <c r="L906" s="53"/>
      <c r="M906" s="53"/>
      <c r="N906" s="50"/>
      <c r="O906" s="50"/>
      <c r="P906" s="50"/>
      <c r="Q906" s="50"/>
      <c r="R906" s="53"/>
    </row>
    <row r="907">
      <c r="A907" s="54"/>
      <c r="B907" s="50"/>
      <c r="C907" s="51"/>
      <c r="D907" s="50"/>
      <c r="E907" s="52"/>
      <c r="F907" s="50"/>
      <c r="G907" s="50"/>
      <c r="H907" s="50"/>
      <c r="I907" s="50"/>
      <c r="J907" s="50"/>
      <c r="K907" s="50"/>
      <c r="L907" s="53"/>
      <c r="M907" s="53"/>
      <c r="N907" s="50"/>
      <c r="O907" s="50"/>
      <c r="P907" s="50"/>
      <c r="Q907" s="50"/>
      <c r="R907" s="53"/>
    </row>
    <row r="908">
      <c r="A908" s="54"/>
      <c r="B908" s="50"/>
      <c r="C908" s="51"/>
      <c r="D908" s="50"/>
      <c r="E908" s="52"/>
      <c r="F908" s="50"/>
      <c r="G908" s="50"/>
      <c r="H908" s="50"/>
      <c r="I908" s="50"/>
      <c r="J908" s="50"/>
      <c r="K908" s="50"/>
      <c r="L908" s="53"/>
      <c r="M908" s="53"/>
      <c r="N908" s="50"/>
      <c r="O908" s="50"/>
      <c r="P908" s="50"/>
      <c r="Q908" s="50"/>
      <c r="R908" s="53"/>
    </row>
    <row r="909">
      <c r="A909" s="54"/>
      <c r="B909" s="50"/>
      <c r="C909" s="51"/>
      <c r="D909" s="50"/>
      <c r="E909" s="52"/>
      <c r="F909" s="50"/>
      <c r="G909" s="50"/>
      <c r="H909" s="50"/>
      <c r="I909" s="50"/>
      <c r="J909" s="50"/>
      <c r="K909" s="50"/>
      <c r="L909" s="53"/>
      <c r="M909" s="53"/>
      <c r="N909" s="50"/>
      <c r="O909" s="50"/>
      <c r="P909" s="50"/>
      <c r="Q909" s="50"/>
      <c r="R909" s="53"/>
    </row>
    <row r="910">
      <c r="A910" s="54"/>
      <c r="B910" s="50"/>
      <c r="C910" s="51"/>
      <c r="D910" s="50"/>
      <c r="E910" s="52"/>
      <c r="F910" s="50"/>
      <c r="G910" s="50"/>
      <c r="H910" s="50"/>
      <c r="I910" s="50"/>
      <c r="J910" s="50"/>
      <c r="K910" s="50"/>
      <c r="L910" s="53"/>
      <c r="M910" s="53"/>
      <c r="N910" s="50"/>
      <c r="O910" s="50"/>
      <c r="P910" s="50"/>
      <c r="Q910" s="50"/>
      <c r="R910" s="53"/>
    </row>
    <row r="911">
      <c r="A911" s="54"/>
      <c r="B911" s="50"/>
      <c r="C911" s="51"/>
      <c r="D911" s="50"/>
      <c r="E911" s="52"/>
      <c r="F911" s="50"/>
      <c r="G911" s="50"/>
      <c r="H911" s="50"/>
      <c r="I911" s="50"/>
      <c r="J911" s="50"/>
      <c r="K911" s="50"/>
      <c r="L911" s="53"/>
      <c r="M911" s="53"/>
      <c r="N911" s="50"/>
      <c r="O911" s="50"/>
      <c r="P911" s="50"/>
      <c r="Q911" s="50"/>
      <c r="R911" s="53"/>
    </row>
    <row r="912">
      <c r="A912" s="54"/>
      <c r="B912" s="50"/>
      <c r="C912" s="51"/>
      <c r="D912" s="50"/>
      <c r="E912" s="52"/>
      <c r="F912" s="50"/>
      <c r="G912" s="50"/>
      <c r="H912" s="50"/>
      <c r="I912" s="50"/>
      <c r="J912" s="50"/>
      <c r="K912" s="50"/>
      <c r="L912" s="53"/>
      <c r="M912" s="53"/>
      <c r="N912" s="50"/>
      <c r="O912" s="50"/>
      <c r="P912" s="50"/>
      <c r="Q912" s="50"/>
      <c r="R912" s="53"/>
    </row>
    <row r="913">
      <c r="A913" s="54"/>
      <c r="B913" s="50"/>
      <c r="C913" s="51"/>
      <c r="D913" s="50"/>
      <c r="E913" s="52"/>
      <c r="F913" s="50"/>
      <c r="G913" s="50"/>
      <c r="H913" s="50"/>
      <c r="I913" s="50"/>
      <c r="J913" s="50"/>
      <c r="K913" s="50"/>
      <c r="L913" s="53"/>
      <c r="M913" s="53"/>
      <c r="N913" s="50"/>
      <c r="O913" s="50"/>
      <c r="P913" s="50"/>
      <c r="Q913" s="50"/>
      <c r="R913" s="53"/>
    </row>
    <row r="914">
      <c r="A914" s="54"/>
      <c r="B914" s="50"/>
      <c r="C914" s="51"/>
      <c r="D914" s="50"/>
      <c r="E914" s="52"/>
      <c r="F914" s="50"/>
      <c r="G914" s="50"/>
      <c r="H914" s="50"/>
      <c r="I914" s="50"/>
      <c r="J914" s="50"/>
      <c r="K914" s="50"/>
      <c r="L914" s="53"/>
      <c r="M914" s="53"/>
      <c r="N914" s="50"/>
      <c r="O914" s="50"/>
      <c r="P914" s="50"/>
      <c r="Q914" s="50"/>
      <c r="R914" s="53"/>
    </row>
    <row r="915">
      <c r="A915" s="54"/>
      <c r="B915" s="50"/>
      <c r="C915" s="51"/>
      <c r="D915" s="50"/>
      <c r="E915" s="52"/>
      <c r="F915" s="50"/>
      <c r="G915" s="50"/>
      <c r="H915" s="50"/>
      <c r="I915" s="50"/>
      <c r="J915" s="50"/>
      <c r="K915" s="50"/>
      <c r="L915" s="53"/>
      <c r="M915" s="53"/>
      <c r="N915" s="50"/>
      <c r="O915" s="50"/>
      <c r="P915" s="50"/>
      <c r="Q915" s="50"/>
      <c r="R915" s="53"/>
    </row>
    <row r="916">
      <c r="A916" s="54"/>
      <c r="B916" s="50"/>
      <c r="C916" s="51"/>
      <c r="D916" s="50"/>
      <c r="E916" s="52"/>
      <c r="F916" s="50"/>
      <c r="G916" s="50"/>
      <c r="H916" s="50"/>
      <c r="I916" s="50"/>
      <c r="J916" s="50"/>
      <c r="K916" s="50"/>
      <c r="L916" s="53"/>
      <c r="M916" s="53"/>
      <c r="N916" s="50"/>
      <c r="O916" s="50"/>
      <c r="P916" s="50"/>
      <c r="Q916" s="50"/>
      <c r="R916" s="53"/>
    </row>
    <row r="917">
      <c r="A917" s="54"/>
      <c r="B917" s="50"/>
      <c r="C917" s="51"/>
      <c r="D917" s="50"/>
      <c r="E917" s="52"/>
      <c r="F917" s="50"/>
      <c r="G917" s="50"/>
      <c r="H917" s="50"/>
      <c r="I917" s="50"/>
      <c r="J917" s="50"/>
      <c r="K917" s="50"/>
      <c r="L917" s="53"/>
      <c r="M917" s="53"/>
      <c r="N917" s="50"/>
      <c r="O917" s="50"/>
      <c r="P917" s="50"/>
      <c r="Q917" s="50"/>
      <c r="R917" s="53"/>
    </row>
    <row r="918">
      <c r="A918" s="54"/>
      <c r="B918" s="50"/>
      <c r="C918" s="51"/>
      <c r="D918" s="50"/>
      <c r="E918" s="52"/>
      <c r="F918" s="50"/>
      <c r="G918" s="50"/>
      <c r="H918" s="50"/>
      <c r="I918" s="50"/>
      <c r="J918" s="50"/>
      <c r="K918" s="50"/>
      <c r="L918" s="53"/>
      <c r="M918" s="53"/>
      <c r="N918" s="50"/>
      <c r="O918" s="50"/>
      <c r="P918" s="50"/>
      <c r="Q918" s="50"/>
      <c r="R918" s="53"/>
    </row>
    <row r="919">
      <c r="A919" s="54"/>
      <c r="B919" s="50"/>
      <c r="C919" s="51"/>
      <c r="D919" s="50"/>
      <c r="E919" s="52"/>
      <c r="F919" s="50"/>
      <c r="G919" s="50"/>
      <c r="H919" s="50"/>
      <c r="I919" s="50"/>
      <c r="J919" s="50"/>
      <c r="K919" s="50"/>
      <c r="L919" s="53"/>
      <c r="M919" s="53"/>
      <c r="N919" s="50"/>
      <c r="O919" s="50"/>
      <c r="P919" s="50"/>
      <c r="Q919" s="50"/>
      <c r="R919" s="53"/>
    </row>
    <row r="920">
      <c r="A920" s="54"/>
      <c r="B920" s="50"/>
      <c r="C920" s="51"/>
      <c r="D920" s="50"/>
      <c r="E920" s="52"/>
      <c r="F920" s="50"/>
      <c r="G920" s="50"/>
      <c r="H920" s="50"/>
      <c r="I920" s="50"/>
      <c r="J920" s="50"/>
      <c r="K920" s="50"/>
      <c r="L920" s="53"/>
      <c r="M920" s="53"/>
      <c r="N920" s="50"/>
      <c r="O920" s="50"/>
      <c r="P920" s="50"/>
      <c r="Q920" s="50"/>
      <c r="R920" s="53"/>
    </row>
    <row r="921">
      <c r="A921" s="54"/>
      <c r="B921" s="50"/>
      <c r="C921" s="51"/>
      <c r="D921" s="50"/>
      <c r="E921" s="52"/>
      <c r="F921" s="50"/>
      <c r="G921" s="50"/>
      <c r="H921" s="50"/>
      <c r="I921" s="50"/>
      <c r="J921" s="50"/>
      <c r="K921" s="50"/>
      <c r="L921" s="53"/>
      <c r="M921" s="53"/>
      <c r="N921" s="50"/>
      <c r="O921" s="50"/>
      <c r="P921" s="50"/>
      <c r="Q921" s="50"/>
      <c r="R921" s="53"/>
    </row>
    <row r="922">
      <c r="A922" s="54"/>
      <c r="B922" s="50"/>
      <c r="C922" s="51"/>
      <c r="D922" s="50"/>
      <c r="E922" s="52"/>
      <c r="F922" s="50"/>
      <c r="G922" s="50"/>
      <c r="H922" s="50"/>
      <c r="I922" s="50"/>
      <c r="J922" s="50"/>
      <c r="K922" s="50"/>
      <c r="L922" s="53"/>
      <c r="M922" s="53"/>
      <c r="N922" s="50"/>
      <c r="O922" s="50"/>
      <c r="P922" s="50"/>
      <c r="Q922" s="50"/>
      <c r="R922" s="53"/>
    </row>
    <row r="923">
      <c r="A923" s="54"/>
      <c r="B923" s="50"/>
      <c r="C923" s="51"/>
      <c r="D923" s="50"/>
      <c r="E923" s="52"/>
      <c r="F923" s="50"/>
      <c r="G923" s="50"/>
      <c r="H923" s="50"/>
      <c r="I923" s="50"/>
      <c r="J923" s="50"/>
      <c r="K923" s="50"/>
      <c r="L923" s="53"/>
      <c r="M923" s="53"/>
      <c r="N923" s="50"/>
      <c r="O923" s="50"/>
      <c r="P923" s="50"/>
      <c r="Q923" s="50"/>
      <c r="R923" s="53"/>
    </row>
    <row r="924">
      <c r="A924" s="54"/>
      <c r="B924" s="50"/>
      <c r="C924" s="51"/>
      <c r="D924" s="50"/>
      <c r="E924" s="52"/>
      <c r="F924" s="50"/>
      <c r="G924" s="50"/>
      <c r="H924" s="50"/>
      <c r="I924" s="50"/>
      <c r="J924" s="50"/>
      <c r="K924" s="50"/>
      <c r="L924" s="53"/>
      <c r="M924" s="53"/>
      <c r="N924" s="50"/>
      <c r="O924" s="50"/>
      <c r="P924" s="50"/>
      <c r="Q924" s="50"/>
      <c r="R924" s="53"/>
    </row>
    <row r="925">
      <c r="A925" s="54"/>
      <c r="B925" s="50"/>
      <c r="C925" s="51"/>
      <c r="D925" s="50"/>
      <c r="E925" s="52"/>
      <c r="F925" s="50"/>
      <c r="G925" s="50"/>
      <c r="H925" s="50"/>
      <c r="I925" s="50"/>
      <c r="J925" s="50"/>
      <c r="K925" s="50"/>
      <c r="L925" s="53"/>
      <c r="M925" s="53"/>
      <c r="N925" s="50"/>
      <c r="O925" s="50"/>
      <c r="P925" s="50"/>
      <c r="Q925" s="50"/>
      <c r="R925" s="53"/>
    </row>
    <row r="926">
      <c r="A926" s="54"/>
      <c r="B926" s="50"/>
      <c r="C926" s="51"/>
      <c r="D926" s="50"/>
      <c r="E926" s="52"/>
      <c r="F926" s="50"/>
      <c r="G926" s="50"/>
      <c r="H926" s="50"/>
      <c r="I926" s="50"/>
      <c r="J926" s="50"/>
      <c r="K926" s="50"/>
      <c r="L926" s="53"/>
      <c r="M926" s="53"/>
      <c r="N926" s="50"/>
      <c r="O926" s="50"/>
      <c r="P926" s="50"/>
      <c r="Q926" s="50"/>
      <c r="R926" s="53"/>
    </row>
    <row r="927">
      <c r="A927" s="54"/>
      <c r="B927" s="50"/>
      <c r="C927" s="51"/>
      <c r="D927" s="50"/>
      <c r="E927" s="52"/>
      <c r="F927" s="50"/>
      <c r="G927" s="50"/>
      <c r="H927" s="50"/>
      <c r="I927" s="50"/>
      <c r="J927" s="50"/>
      <c r="K927" s="50"/>
      <c r="L927" s="53"/>
      <c r="M927" s="53"/>
      <c r="N927" s="50"/>
      <c r="O927" s="50"/>
      <c r="P927" s="50"/>
      <c r="Q927" s="50"/>
      <c r="R927" s="53"/>
    </row>
    <row r="928">
      <c r="A928" s="54"/>
      <c r="B928" s="50"/>
      <c r="C928" s="51"/>
      <c r="D928" s="50"/>
      <c r="E928" s="52"/>
      <c r="F928" s="50"/>
      <c r="G928" s="50"/>
      <c r="H928" s="50"/>
      <c r="I928" s="50"/>
      <c r="J928" s="50"/>
      <c r="K928" s="50"/>
      <c r="L928" s="53"/>
      <c r="M928" s="53"/>
      <c r="N928" s="50"/>
      <c r="O928" s="50"/>
      <c r="P928" s="50"/>
      <c r="Q928" s="50"/>
      <c r="R928" s="53"/>
    </row>
    <row r="929">
      <c r="A929" s="54"/>
      <c r="B929" s="50"/>
      <c r="C929" s="51"/>
      <c r="D929" s="50"/>
      <c r="E929" s="52"/>
      <c r="F929" s="50"/>
      <c r="G929" s="50"/>
      <c r="H929" s="50"/>
      <c r="I929" s="50"/>
      <c r="J929" s="50"/>
      <c r="K929" s="50"/>
      <c r="L929" s="53"/>
      <c r="M929" s="53"/>
      <c r="N929" s="50"/>
      <c r="O929" s="50"/>
      <c r="P929" s="50"/>
      <c r="Q929" s="50"/>
      <c r="R929" s="53"/>
    </row>
    <row r="930">
      <c r="A930" s="54"/>
      <c r="B930" s="50"/>
      <c r="C930" s="51"/>
      <c r="D930" s="50"/>
      <c r="E930" s="52"/>
      <c r="F930" s="50"/>
      <c r="G930" s="50"/>
      <c r="H930" s="50"/>
      <c r="I930" s="50"/>
      <c r="J930" s="50"/>
      <c r="K930" s="50"/>
      <c r="L930" s="53"/>
      <c r="M930" s="53"/>
      <c r="N930" s="50"/>
      <c r="O930" s="50"/>
      <c r="P930" s="50"/>
      <c r="Q930" s="50"/>
      <c r="R930" s="53"/>
    </row>
    <row r="931">
      <c r="A931" s="54"/>
      <c r="B931" s="50"/>
      <c r="C931" s="51"/>
      <c r="D931" s="50"/>
      <c r="E931" s="52"/>
      <c r="F931" s="50"/>
      <c r="G931" s="50"/>
      <c r="H931" s="50"/>
      <c r="I931" s="50"/>
      <c r="J931" s="50"/>
      <c r="K931" s="50"/>
      <c r="L931" s="53"/>
      <c r="M931" s="53"/>
      <c r="N931" s="50"/>
      <c r="O931" s="50"/>
      <c r="P931" s="50"/>
      <c r="Q931" s="50"/>
      <c r="R931" s="53"/>
    </row>
    <row r="932">
      <c r="A932" s="54"/>
      <c r="B932" s="50"/>
      <c r="C932" s="51"/>
      <c r="D932" s="50"/>
      <c r="E932" s="52"/>
      <c r="F932" s="50"/>
      <c r="G932" s="50"/>
      <c r="H932" s="50"/>
      <c r="I932" s="50"/>
      <c r="J932" s="50"/>
      <c r="K932" s="50"/>
      <c r="L932" s="53"/>
      <c r="M932" s="53"/>
      <c r="N932" s="50"/>
      <c r="O932" s="50"/>
      <c r="P932" s="50"/>
      <c r="Q932" s="50"/>
      <c r="R932" s="53"/>
    </row>
    <row r="933">
      <c r="A933" s="54"/>
      <c r="B933" s="50"/>
      <c r="C933" s="51"/>
      <c r="D933" s="50"/>
      <c r="E933" s="52"/>
      <c r="F933" s="50"/>
      <c r="G933" s="50"/>
      <c r="H933" s="50"/>
      <c r="I933" s="50"/>
      <c r="J933" s="50"/>
      <c r="K933" s="50"/>
      <c r="L933" s="53"/>
      <c r="M933" s="53"/>
      <c r="N933" s="50"/>
      <c r="O933" s="50"/>
      <c r="P933" s="50"/>
      <c r="Q933" s="50"/>
      <c r="R933" s="53"/>
    </row>
    <row r="934">
      <c r="A934" s="54"/>
      <c r="B934" s="50"/>
      <c r="C934" s="51"/>
      <c r="D934" s="50"/>
      <c r="E934" s="52"/>
      <c r="F934" s="50"/>
      <c r="G934" s="50"/>
      <c r="H934" s="50"/>
      <c r="I934" s="50"/>
      <c r="J934" s="50"/>
      <c r="K934" s="50"/>
      <c r="L934" s="53"/>
      <c r="M934" s="53"/>
      <c r="N934" s="50"/>
      <c r="O934" s="50"/>
      <c r="P934" s="50"/>
      <c r="Q934" s="50"/>
      <c r="R934" s="53"/>
    </row>
    <row r="935">
      <c r="A935" s="54"/>
      <c r="B935" s="50"/>
      <c r="C935" s="51"/>
      <c r="D935" s="50"/>
      <c r="E935" s="52"/>
      <c r="F935" s="50"/>
      <c r="G935" s="50"/>
      <c r="H935" s="50"/>
      <c r="I935" s="50"/>
      <c r="J935" s="50"/>
      <c r="K935" s="50"/>
      <c r="L935" s="53"/>
      <c r="M935" s="53"/>
      <c r="N935" s="50"/>
      <c r="O935" s="50"/>
      <c r="P935" s="50"/>
      <c r="Q935" s="50"/>
      <c r="R935" s="53"/>
    </row>
    <row r="936">
      <c r="A936" s="54"/>
      <c r="B936" s="50"/>
      <c r="C936" s="51"/>
      <c r="D936" s="50"/>
      <c r="E936" s="52"/>
      <c r="F936" s="50"/>
      <c r="G936" s="50"/>
      <c r="H936" s="50"/>
      <c r="I936" s="50"/>
      <c r="J936" s="50"/>
      <c r="K936" s="50"/>
      <c r="L936" s="53"/>
      <c r="M936" s="53"/>
      <c r="N936" s="50"/>
      <c r="O936" s="50"/>
      <c r="P936" s="50"/>
      <c r="Q936" s="50"/>
      <c r="R936" s="53"/>
    </row>
    <row r="937">
      <c r="A937" s="54"/>
      <c r="B937" s="50"/>
      <c r="C937" s="51"/>
      <c r="D937" s="50"/>
      <c r="E937" s="52"/>
      <c r="F937" s="50"/>
      <c r="G937" s="50"/>
      <c r="H937" s="50"/>
      <c r="I937" s="50"/>
      <c r="J937" s="50"/>
      <c r="K937" s="50"/>
      <c r="L937" s="53"/>
      <c r="M937" s="53"/>
      <c r="N937" s="50"/>
      <c r="O937" s="50"/>
      <c r="P937" s="50"/>
      <c r="Q937" s="50"/>
      <c r="R937" s="53"/>
    </row>
    <row r="938">
      <c r="A938" s="54"/>
      <c r="B938" s="50"/>
      <c r="C938" s="51"/>
      <c r="D938" s="50"/>
      <c r="E938" s="52"/>
      <c r="F938" s="50"/>
      <c r="G938" s="50"/>
      <c r="H938" s="50"/>
      <c r="I938" s="50"/>
      <c r="J938" s="50"/>
      <c r="K938" s="50"/>
      <c r="L938" s="53"/>
      <c r="M938" s="53"/>
      <c r="N938" s="50"/>
      <c r="O938" s="50"/>
      <c r="P938" s="50"/>
      <c r="Q938" s="50"/>
      <c r="R938" s="53"/>
    </row>
    <row r="939">
      <c r="A939" s="54"/>
      <c r="B939" s="50"/>
      <c r="C939" s="51"/>
      <c r="D939" s="50"/>
      <c r="E939" s="52"/>
      <c r="F939" s="50"/>
      <c r="G939" s="50"/>
      <c r="H939" s="50"/>
      <c r="I939" s="50"/>
      <c r="J939" s="50"/>
      <c r="K939" s="50"/>
      <c r="L939" s="53"/>
      <c r="M939" s="53"/>
      <c r="N939" s="50"/>
      <c r="O939" s="50"/>
      <c r="P939" s="50"/>
      <c r="Q939" s="50"/>
      <c r="R939" s="53"/>
    </row>
    <row r="940">
      <c r="A940" s="54"/>
      <c r="B940" s="50"/>
      <c r="C940" s="51"/>
      <c r="D940" s="50"/>
      <c r="E940" s="52"/>
      <c r="F940" s="50"/>
      <c r="G940" s="50"/>
      <c r="H940" s="50"/>
      <c r="I940" s="50"/>
      <c r="J940" s="50"/>
      <c r="K940" s="50"/>
      <c r="L940" s="53"/>
      <c r="M940" s="53"/>
      <c r="N940" s="50"/>
      <c r="O940" s="50"/>
      <c r="P940" s="50"/>
      <c r="Q940" s="50"/>
      <c r="R940" s="53"/>
    </row>
    <row r="941">
      <c r="A941" s="54"/>
      <c r="B941" s="50"/>
      <c r="C941" s="51"/>
      <c r="D941" s="50"/>
      <c r="E941" s="52"/>
      <c r="F941" s="50"/>
      <c r="G941" s="50"/>
      <c r="H941" s="50"/>
      <c r="I941" s="50"/>
      <c r="J941" s="50"/>
      <c r="K941" s="50"/>
      <c r="L941" s="53"/>
      <c r="M941" s="53"/>
      <c r="N941" s="50"/>
      <c r="O941" s="50"/>
      <c r="P941" s="50"/>
      <c r="Q941" s="50"/>
      <c r="R941" s="53"/>
    </row>
    <row r="942">
      <c r="A942" s="54"/>
      <c r="B942" s="50"/>
      <c r="C942" s="51"/>
      <c r="D942" s="50"/>
      <c r="E942" s="52"/>
      <c r="F942" s="50"/>
      <c r="G942" s="50"/>
      <c r="H942" s="50"/>
      <c r="I942" s="50"/>
      <c r="J942" s="50"/>
      <c r="K942" s="50"/>
      <c r="L942" s="53"/>
      <c r="M942" s="53"/>
      <c r="N942" s="50"/>
      <c r="O942" s="50"/>
      <c r="P942" s="50"/>
      <c r="Q942" s="50"/>
      <c r="R942" s="53"/>
    </row>
    <row r="943">
      <c r="A943" s="54"/>
      <c r="B943" s="50"/>
      <c r="C943" s="51"/>
      <c r="D943" s="50"/>
      <c r="E943" s="52"/>
      <c r="F943" s="50"/>
      <c r="G943" s="50"/>
      <c r="H943" s="50"/>
      <c r="I943" s="50"/>
      <c r="J943" s="50"/>
      <c r="K943" s="50"/>
      <c r="L943" s="53"/>
      <c r="M943" s="53"/>
      <c r="N943" s="50"/>
      <c r="O943" s="50"/>
      <c r="P943" s="50"/>
      <c r="Q943" s="50"/>
      <c r="R943" s="53"/>
    </row>
    <row r="944">
      <c r="A944" s="54"/>
      <c r="B944" s="50"/>
      <c r="C944" s="51"/>
      <c r="D944" s="50"/>
      <c r="E944" s="52"/>
      <c r="F944" s="50"/>
      <c r="G944" s="50"/>
      <c r="H944" s="50"/>
      <c r="I944" s="50"/>
      <c r="J944" s="50"/>
      <c r="K944" s="50"/>
      <c r="L944" s="53"/>
      <c r="M944" s="53"/>
      <c r="N944" s="50"/>
      <c r="O944" s="50"/>
      <c r="P944" s="50"/>
      <c r="Q944" s="50"/>
      <c r="R944" s="53"/>
    </row>
    <row r="945">
      <c r="A945" s="54"/>
      <c r="B945" s="50"/>
      <c r="C945" s="51"/>
      <c r="D945" s="50"/>
      <c r="E945" s="52"/>
      <c r="F945" s="50"/>
      <c r="G945" s="50"/>
      <c r="H945" s="50"/>
      <c r="I945" s="50"/>
      <c r="J945" s="50"/>
      <c r="K945" s="50"/>
      <c r="L945" s="53"/>
      <c r="M945" s="53"/>
      <c r="N945" s="50"/>
      <c r="O945" s="50"/>
      <c r="P945" s="50"/>
      <c r="Q945" s="50"/>
      <c r="R945" s="53"/>
    </row>
    <row r="946">
      <c r="A946" s="54"/>
      <c r="B946" s="50"/>
      <c r="C946" s="51"/>
      <c r="D946" s="50"/>
      <c r="E946" s="52"/>
      <c r="F946" s="50"/>
      <c r="G946" s="50"/>
      <c r="H946" s="50"/>
      <c r="I946" s="50"/>
      <c r="J946" s="50"/>
      <c r="K946" s="50"/>
      <c r="L946" s="53"/>
      <c r="M946" s="53"/>
      <c r="N946" s="50"/>
      <c r="O946" s="50"/>
      <c r="P946" s="50"/>
      <c r="Q946" s="50"/>
      <c r="R946" s="53"/>
    </row>
    <row r="947">
      <c r="A947" s="54"/>
      <c r="B947" s="50"/>
      <c r="C947" s="51"/>
      <c r="D947" s="50"/>
      <c r="E947" s="52"/>
      <c r="F947" s="50"/>
      <c r="G947" s="50"/>
      <c r="H947" s="50"/>
      <c r="I947" s="50"/>
      <c r="J947" s="50"/>
      <c r="K947" s="50"/>
      <c r="L947" s="53"/>
      <c r="M947" s="53"/>
      <c r="N947" s="50"/>
      <c r="O947" s="50"/>
      <c r="P947" s="50"/>
      <c r="Q947" s="50"/>
      <c r="R947" s="53"/>
    </row>
    <row r="948">
      <c r="A948" s="54"/>
      <c r="B948" s="50"/>
      <c r="C948" s="51"/>
      <c r="D948" s="50"/>
      <c r="E948" s="52"/>
      <c r="F948" s="50"/>
      <c r="G948" s="50"/>
      <c r="H948" s="50"/>
      <c r="I948" s="50"/>
      <c r="J948" s="50"/>
      <c r="K948" s="50"/>
      <c r="L948" s="53"/>
      <c r="M948" s="53"/>
      <c r="N948" s="50"/>
      <c r="O948" s="50"/>
      <c r="P948" s="50"/>
      <c r="Q948" s="50"/>
      <c r="R948" s="53"/>
    </row>
    <row r="949">
      <c r="A949" s="54"/>
      <c r="B949" s="50"/>
      <c r="C949" s="51"/>
      <c r="D949" s="50"/>
      <c r="E949" s="52"/>
      <c r="F949" s="50"/>
      <c r="G949" s="50"/>
      <c r="H949" s="50"/>
      <c r="I949" s="50"/>
      <c r="J949" s="50"/>
      <c r="K949" s="50"/>
      <c r="L949" s="53"/>
      <c r="M949" s="53"/>
      <c r="N949" s="50"/>
      <c r="O949" s="50"/>
      <c r="P949" s="50"/>
      <c r="Q949" s="50"/>
      <c r="R949" s="53"/>
    </row>
    <row r="950">
      <c r="A950" s="54"/>
      <c r="B950" s="50"/>
      <c r="C950" s="51"/>
      <c r="D950" s="50"/>
      <c r="E950" s="52"/>
      <c r="F950" s="50"/>
      <c r="G950" s="50"/>
      <c r="H950" s="50"/>
      <c r="I950" s="50"/>
      <c r="J950" s="50"/>
      <c r="K950" s="50"/>
      <c r="L950" s="53"/>
      <c r="M950" s="53"/>
      <c r="N950" s="50"/>
      <c r="O950" s="50"/>
      <c r="P950" s="50"/>
      <c r="Q950" s="50"/>
      <c r="R950" s="53"/>
    </row>
    <row r="951">
      <c r="A951" s="54"/>
      <c r="B951" s="50"/>
      <c r="C951" s="51"/>
      <c r="D951" s="50"/>
      <c r="E951" s="52"/>
      <c r="F951" s="50"/>
      <c r="G951" s="50"/>
      <c r="H951" s="50"/>
      <c r="I951" s="50"/>
      <c r="J951" s="50"/>
      <c r="K951" s="50"/>
      <c r="L951" s="53"/>
      <c r="M951" s="53"/>
      <c r="N951" s="50"/>
      <c r="O951" s="50"/>
      <c r="P951" s="50"/>
      <c r="Q951" s="50"/>
      <c r="R951" s="53"/>
    </row>
    <row r="952">
      <c r="A952" s="54"/>
      <c r="B952" s="50"/>
      <c r="C952" s="51"/>
      <c r="D952" s="50"/>
      <c r="E952" s="52"/>
      <c r="F952" s="50"/>
      <c r="G952" s="50"/>
      <c r="H952" s="50"/>
      <c r="I952" s="50"/>
      <c r="J952" s="50"/>
      <c r="K952" s="50"/>
      <c r="L952" s="53"/>
      <c r="M952" s="53"/>
      <c r="N952" s="50"/>
      <c r="O952" s="50"/>
      <c r="P952" s="50"/>
      <c r="Q952" s="50"/>
      <c r="R952" s="53"/>
    </row>
    <row r="953">
      <c r="A953" s="54"/>
      <c r="B953" s="50"/>
      <c r="C953" s="51"/>
      <c r="D953" s="50"/>
      <c r="E953" s="52"/>
      <c r="F953" s="50"/>
      <c r="G953" s="50"/>
      <c r="H953" s="50"/>
      <c r="I953" s="50"/>
      <c r="J953" s="50"/>
      <c r="K953" s="50"/>
      <c r="L953" s="53"/>
      <c r="M953" s="53"/>
      <c r="N953" s="50"/>
      <c r="O953" s="50"/>
      <c r="P953" s="50"/>
      <c r="Q953" s="50"/>
      <c r="R953" s="53"/>
    </row>
    <row r="954">
      <c r="A954" s="54"/>
      <c r="B954" s="50"/>
      <c r="C954" s="51"/>
      <c r="D954" s="50"/>
      <c r="E954" s="52"/>
      <c r="F954" s="50"/>
      <c r="G954" s="50"/>
      <c r="H954" s="50"/>
      <c r="I954" s="50"/>
      <c r="J954" s="50"/>
      <c r="K954" s="50"/>
      <c r="L954" s="53"/>
      <c r="M954" s="53"/>
      <c r="N954" s="50"/>
      <c r="O954" s="50"/>
      <c r="P954" s="50"/>
      <c r="Q954" s="50"/>
      <c r="R954" s="53"/>
    </row>
    <row r="955">
      <c r="A955" s="54"/>
      <c r="B955" s="50"/>
      <c r="C955" s="51"/>
      <c r="D955" s="50"/>
      <c r="E955" s="52"/>
      <c r="F955" s="50"/>
      <c r="G955" s="50"/>
      <c r="H955" s="50"/>
      <c r="I955" s="50"/>
      <c r="J955" s="50"/>
      <c r="K955" s="50"/>
      <c r="L955" s="53"/>
      <c r="M955" s="53"/>
      <c r="N955" s="50"/>
      <c r="O955" s="50"/>
      <c r="P955" s="50"/>
      <c r="Q955" s="50"/>
      <c r="R955" s="53"/>
    </row>
    <row r="956">
      <c r="A956" s="54"/>
      <c r="B956" s="50"/>
      <c r="C956" s="51"/>
      <c r="D956" s="50"/>
      <c r="E956" s="52"/>
      <c r="F956" s="50"/>
      <c r="G956" s="50"/>
      <c r="H956" s="50"/>
      <c r="I956" s="50"/>
      <c r="J956" s="50"/>
      <c r="K956" s="50"/>
      <c r="L956" s="53"/>
      <c r="M956" s="53"/>
      <c r="N956" s="50"/>
      <c r="O956" s="50"/>
      <c r="P956" s="50"/>
      <c r="Q956" s="50"/>
      <c r="R956" s="53"/>
    </row>
    <row r="957">
      <c r="A957" s="54"/>
      <c r="B957" s="50"/>
      <c r="C957" s="51"/>
      <c r="D957" s="50"/>
      <c r="E957" s="52"/>
      <c r="F957" s="50"/>
      <c r="G957" s="50"/>
      <c r="H957" s="50"/>
      <c r="I957" s="50"/>
      <c r="J957" s="50"/>
      <c r="K957" s="50"/>
      <c r="L957" s="53"/>
      <c r="M957" s="53"/>
      <c r="N957" s="50"/>
      <c r="O957" s="50"/>
      <c r="P957" s="50"/>
      <c r="Q957" s="50"/>
      <c r="R957" s="53"/>
    </row>
    <row r="958">
      <c r="A958" s="54"/>
      <c r="B958" s="50"/>
      <c r="C958" s="51"/>
      <c r="D958" s="50"/>
      <c r="E958" s="52"/>
      <c r="F958" s="50"/>
      <c r="G958" s="50"/>
      <c r="H958" s="50"/>
      <c r="I958" s="50"/>
      <c r="J958" s="50"/>
      <c r="K958" s="50"/>
      <c r="L958" s="53"/>
      <c r="M958" s="53"/>
      <c r="N958" s="50"/>
      <c r="O958" s="50"/>
      <c r="P958" s="50"/>
      <c r="Q958" s="50"/>
      <c r="R958" s="53"/>
    </row>
    <row r="959">
      <c r="A959" s="54"/>
      <c r="B959" s="50"/>
      <c r="C959" s="51"/>
      <c r="D959" s="50"/>
      <c r="E959" s="52"/>
      <c r="F959" s="50"/>
      <c r="G959" s="50"/>
      <c r="H959" s="50"/>
      <c r="I959" s="50"/>
      <c r="J959" s="50"/>
      <c r="K959" s="50"/>
      <c r="L959" s="53"/>
      <c r="M959" s="53"/>
      <c r="N959" s="50"/>
      <c r="O959" s="50"/>
      <c r="P959" s="50"/>
      <c r="Q959" s="50"/>
      <c r="R959" s="53"/>
    </row>
    <row r="960">
      <c r="A960" s="54"/>
      <c r="B960" s="50"/>
      <c r="C960" s="51"/>
      <c r="D960" s="50"/>
      <c r="E960" s="52"/>
      <c r="F960" s="50"/>
      <c r="G960" s="50"/>
      <c r="H960" s="50"/>
      <c r="I960" s="50"/>
      <c r="J960" s="50"/>
      <c r="K960" s="50"/>
      <c r="L960" s="53"/>
      <c r="M960" s="53"/>
      <c r="N960" s="50"/>
      <c r="O960" s="50"/>
      <c r="P960" s="50"/>
      <c r="Q960" s="50"/>
      <c r="R960" s="53"/>
    </row>
    <row r="961">
      <c r="A961" s="54"/>
      <c r="B961" s="50"/>
      <c r="C961" s="51"/>
      <c r="D961" s="50"/>
      <c r="E961" s="52"/>
      <c r="F961" s="50"/>
      <c r="G961" s="50"/>
      <c r="H961" s="50"/>
      <c r="I961" s="50"/>
      <c r="J961" s="50"/>
      <c r="K961" s="50"/>
      <c r="L961" s="53"/>
      <c r="M961" s="53"/>
      <c r="N961" s="50"/>
      <c r="O961" s="50"/>
      <c r="P961" s="50"/>
      <c r="Q961" s="50"/>
      <c r="R961" s="53"/>
    </row>
    <row r="962">
      <c r="A962" s="54"/>
      <c r="B962" s="50"/>
      <c r="C962" s="51"/>
      <c r="D962" s="50"/>
      <c r="E962" s="52"/>
      <c r="F962" s="50"/>
      <c r="G962" s="50"/>
      <c r="H962" s="50"/>
      <c r="I962" s="50"/>
      <c r="J962" s="50"/>
      <c r="K962" s="50"/>
      <c r="L962" s="53"/>
      <c r="M962" s="53"/>
      <c r="N962" s="50"/>
      <c r="O962" s="50"/>
      <c r="P962" s="50"/>
      <c r="Q962" s="50"/>
      <c r="R962" s="53"/>
    </row>
    <row r="963">
      <c r="A963" s="54"/>
      <c r="B963" s="50"/>
      <c r="C963" s="51"/>
      <c r="D963" s="50"/>
      <c r="E963" s="52"/>
      <c r="F963" s="50"/>
      <c r="G963" s="50"/>
      <c r="H963" s="50"/>
      <c r="I963" s="50"/>
      <c r="J963" s="50"/>
      <c r="K963" s="50"/>
      <c r="L963" s="53"/>
      <c r="M963" s="53"/>
      <c r="N963" s="50"/>
      <c r="O963" s="50"/>
      <c r="P963" s="50"/>
      <c r="Q963" s="50"/>
      <c r="R963" s="53"/>
    </row>
    <row r="964">
      <c r="A964" s="54"/>
      <c r="B964" s="50"/>
      <c r="C964" s="51"/>
      <c r="D964" s="50"/>
      <c r="E964" s="52"/>
      <c r="F964" s="50"/>
      <c r="G964" s="50"/>
      <c r="H964" s="50"/>
      <c r="I964" s="50"/>
      <c r="J964" s="50"/>
      <c r="K964" s="50"/>
      <c r="L964" s="53"/>
      <c r="M964" s="53"/>
      <c r="N964" s="50"/>
      <c r="O964" s="50"/>
      <c r="P964" s="50"/>
      <c r="Q964" s="50"/>
      <c r="R964" s="53"/>
    </row>
    <row r="965">
      <c r="A965" s="54"/>
      <c r="B965" s="50"/>
      <c r="C965" s="51"/>
      <c r="D965" s="50"/>
      <c r="E965" s="52"/>
      <c r="F965" s="50"/>
      <c r="G965" s="50"/>
      <c r="H965" s="50"/>
      <c r="I965" s="50"/>
      <c r="J965" s="50"/>
      <c r="K965" s="50"/>
      <c r="L965" s="53"/>
      <c r="M965" s="53"/>
      <c r="N965" s="50"/>
      <c r="O965" s="50"/>
      <c r="P965" s="50"/>
      <c r="Q965" s="50"/>
      <c r="R965" s="53"/>
    </row>
    <row r="966">
      <c r="A966" s="54"/>
      <c r="B966" s="50"/>
      <c r="C966" s="51"/>
      <c r="D966" s="50"/>
      <c r="E966" s="52"/>
      <c r="F966" s="50"/>
      <c r="G966" s="50"/>
      <c r="H966" s="50"/>
      <c r="I966" s="50"/>
      <c r="J966" s="50"/>
      <c r="K966" s="50"/>
      <c r="L966" s="53"/>
      <c r="M966" s="53"/>
      <c r="N966" s="50"/>
      <c r="O966" s="50"/>
      <c r="P966" s="50"/>
      <c r="Q966" s="50"/>
      <c r="R966" s="53"/>
    </row>
    <row r="967">
      <c r="A967" s="54"/>
      <c r="B967" s="50"/>
      <c r="C967" s="51"/>
      <c r="D967" s="50"/>
      <c r="E967" s="52"/>
      <c r="F967" s="50"/>
      <c r="G967" s="50"/>
      <c r="H967" s="50"/>
      <c r="I967" s="50"/>
      <c r="J967" s="50"/>
      <c r="K967" s="50"/>
      <c r="L967" s="53"/>
      <c r="M967" s="53"/>
      <c r="N967" s="50"/>
      <c r="O967" s="50"/>
      <c r="P967" s="50"/>
      <c r="Q967" s="50"/>
      <c r="R967" s="53"/>
    </row>
    <row r="968">
      <c r="A968" s="54"/>
      <c r="B968" s="50"/>
      <c r="C968" s="51"/>
      <c r="D968" s="50"/>
      <c r="E968" s="52"/>
      <c r="F968" s="50"/>
      <c r="G968" s="50"/>
      <c r="H968" s="50"/>
      <c r="I968" s="50"/>
      <c r="J968" s="50"/>
      <c r="K968" s="50"/>
      <c r="L968" s="53"/>
      <c r="M968" s="53"/>
      <c r="N968" s="50"/>
      <c r="O968" s="50"/>
      <c r="P968" s="50"/>
      <c r="Q968" s="50"/>
      <c r="R968" s="53"/>
    </row>
    <row r="969">
      <c r="A969" s="54"/>
      <c r="B969" s="50"/>
      <c r="C969" s="51"/>
      <c r="D969" s="50"/>
      <c r="E969" s="52"/>
      <c r="F969" s="50"/>
      <c r="G969" s="50"/>
      <c r="H969" s="50"/>
      <c r="I969" s="50"/>
      <c r="J969" s="50"/>
      <c r="K969" s="50"/>
      <c r="L969" s="53"/>
      <c r="M969" s="53"/>
      <c r="N969" s="50"/>
      <c r="O969" s="50"/>
      <c r="P969" s="50"/>
      <c r="Q969" s="50"/>
      <c r="R969" s="53"/>
    </row>
    <row r="970">
      <c r="A970" s="54"/>
      <c r="B970" s="50"/>
      <c r="C970" s="51"/>
      <c r="D970" s="50"/>
      <c r="E970" s="52"/>
      <c r="F970" s="50"/>
      <c r="G970" s="50"/>
      <c r="H970" s="50"/>
      <c r="I970" s="50"/>
      <c r="J970" s="50"/>
      <c r="K970" s="50"/>
      <c r="L970" s="53"/>
      <c r="M970" s="53"/>
      <c r="N970" s="50"/>
      <c r="O970" s="50"/>
      <c r="P970" s="50"/>
      <c r="Q970" s="50"/>
      <c r="R970" s="53"/>
    </row>
    <row r="971">
      <c r="A971" s="54"/>
      <c r="B971" s="50"/>
      <c r="C971" s="51"/>
      <c r="D971" s="50"/>
      <c r="E971" s="52"/>
      <c r="F971" s="50"/>
      <c r="G971" s="50"/>
      <c r="H971" s="50"/>
      <c r="I971" s="50"/>
      <c r="J971" s="50"/>
      <c r="K971" s="50"/>
      <c r="L971" s="53"/>
      <c r="M971" s="53"/>
      <c r="N971" s="50"/>
      <c r="O971" s="50"/>
      <c r="P971" s="50"/>
      <c r="Q971" s="50"/>
      <c r="R971" s="53"/>
    </row>
    <row r="972">
      <c r="A972" s="54"/>
      <c r="B972" s="50"/>
      <c r="C972" s="51"/>
      <c r="D972" s="50"/>
      <c r="E972" s="52"/>
      <c r="F972" s="50"/>
      <c r="G972" s="50"/>
      <c r="H972" s="50"/>
      <c r="I972" s="50"/>
      <c r="J972" s="50"/>
      <c r="K972" s="50"/>
      <c r="L972" s="53"/>
      <c r="M972" s="53"/>
      <c r="N972" s="50"/>
      <c r="O972" s="50"/>
      <c r="P972" s="50"/>
      <c r="Q972" s="50"/>
      <c r="R972" s="53"/>
    </row>
    <row r="973">
      <c r="A973" s="54"/>
      <c r="B973" s="50"/>
      <c r="C973" s="51"/>
      <c r="D973" s="50"/>
      <c r="E973" s="52"/>
      <c r="F973" s="50"/>
      <c r="G973" s="50"/>
      <c r="H973" s="50"/>
      <c r="I973" s="50"/>
      <c r="J973" s="50"/>
      <c r="K973" s="50"/>
      <c r="L973" s="53"/>
      <c r="M973" s="53"/>
      <c r="N973" s="50"/>
      <c r="O973" s="50"/>
      <c r="P973" s="50"/>
      <c r="Q973" s="50"/>
      <c r="R973" s="53"/>
    </row>
    <row r="974">
      <c r="A974" s="54"/>
      <c r="B974" s="50"/>
      <c r="C974" s="51"/>
      <c r="D974" s="50"/>
      <c r="E974" s="52"/>
      <c r="F974" s="50"/>
      <c r="G974" s="50"/>
      <c r="H974" s="50"/>
      <c r="I974" s="50"/>
      <c r="J974" s="50"/>
      <c r="K974" s="50"/>
      <c r="L974" s="53"/>
      <c r="M974" s="53"/>
      <c r="N974" s="50"/>
      <c r="O974" s="50"/>
      <c r="P974" s="50"/>
      <c r="Q974" s="50"/>
      <c r="R974" s="53"/>
    </row>
    <row r="975">
      <c r="A975" s="54"/>
      <c r="B975" s="50"/>
      <c r="C975" s="51"/>
      <c r="D975" s="50"/>
      <c r="E975" s="52"/>
      <c r="F975" s="50"/>
      <c r="G975" s="50"/>
      <c r="H975" s="50"/>
      <c r="I975" s="50"/>
      <c r="J975" s="50"/>
      <c r="K975" s="50"/>
      <c r="L975" s="53"/>
      <c r="M975" s="53"/>
      <c r="N975" s="50"/>
      <c r="O975" s="50"/>
      <c r="P975" s="50"/>
      <c r="Q975" s="50"/>
      <c r="R975" s="53"/>
    </row>
    <row r="976">
      <c r="A976" s="54"/>
      <c r="B976" s="50"/>
      <c r="C976" s="51"/>
      <c r="D976" s="50"/>
      <c r="E976" s="52"/>
      <c r="F976" s="50"/>
      <c r="G976" s="50"/>
      <c r="H976" s="50"/>
      <c r="I976" s="50"/>
      <c r="J976" s="50"/>
      <c r="K976" s="50"/>
      <c r="L976" s="53"/>
      <c r="M976" s="53"/>
      <c r="N976" s="50"/>
      <c r="O976" s="50"/>
      <c r="P976" s="50"/>
      <c r="Q976" s="50"/>
      <c r="R976" s="53"/>
    </row>
    <row r="977">
      <c r="A977" s="54"/>
      <c r="B977" s="50"/>
      <c r="C977" s="51"/>
      <c r="D977" s="50"/>
      <c r="E977" s="52"/>
      <c r="F977" s="50"/>
      <c r="G977" s="50"/>
      <c r="H977" s="50"/>
      <c r="I977" s="50"/>
      <c r="J977" s="50"/>
      <c r="K977" s="50"/>
      <c r="L977" s="53"/>
      <c r="M977" s="53"/>
      <c r="N977" s="50"/>
      <c r="O977" s="50"/>
      <c r="P977" s="50"/>
      <c r="Q977" s="50"/>
      <c r="R977" s="53"/>
    </row>
    <row r="978">
      <c r="A978" s="54"/>
      <c r="B978" s="50"/>
      <c r="C978" s="51"/>
      <c r="D978" s="50"/>
      <c r="E978" s="52"/>
      <c r="F978" s="50"/>
      <c r="G978" s="50"/>
      <c r="H978" s="50"/>
      <c r="I978" s="50"/>
      <c r="J978" s="50"/>
      <c r="K978" s="50"/>
      <c r="L978" s="53"/>
      <c r="M978" s="53"/>
      <c r="N978" s="50"/>
      <c r="O978" s="50"/>
      <c r="P978" s="50"/>
      <c r="Q978" s="50"/>
      <c r="R978" s="53"/>
    </row>
    <row r="979">
      <c r="A979" s="54"/>
      <c r="B979" s="50"/>
      <c r="C979" s="51"/>
      <c r="D979" s="50"/>
      <c r="E979" s="52"/>
      <c r="F979" s="50"/>
      <c r="G979" s="50"/>
      <c r="H979" s="50"/>
      <c r="I979" s="50"/>
      <c r="J979" s="50"/>
      <c r="K979" s="50"/>
      <c r="L979" s="53"/>
      <c r="M979" s="53"/>
      <c r="N979" s="50"/>
      <c r="O979" s="50"/>
      <c r="P979" s="50"/>
      <c r="Q979" s="50"/>
      <c r="R979" s="53"/>
    </row>
    <row r="980">
      <c r="A980" s="54"/>
      <c r="B980" s="50"/>
      <c r="C980" s="51"/>
      <c r="D980" s="50"/>
      <c r="E980" s="52"/>
      <c r="F980" s="50"/>
      <c r="G980" s="50"/>
      <c r="H980" s="50"/>
      <c r="I980" s="50"/>
      <c r="J980" s="50"/>
      <c r="K980" s="50"/>
      <c r="L980" s="53"/>
      <c r="M980" s="53"/>
      <c r="N980" s="50"/>
      <c r="O980" s="50"/>
      <c r="P980" s="50"/>
      <c r="Q980" s="50"/>
      <c r="R980" s="53"/>
    </row>
    <row r="981">
      <c r="A981" s="54"/>
      <c r="B981" s="50"/>
      <c r="C981" s="51"/>
      <c r="D981" s="50"/>
      <c r="E981" s="52"/>
      <c r="F981" s="50"/>
      <c r="G981" s="50"/>
      <c r="H981" s="50"/>
      <c r="I981" s="50"/>
      <c r="J981" s="50"/>
      <c r="K981" s="50"/>
      <c r="L981" s="53"/>
      <c r="M981" s="53"/>
      <c r="N981" s="50"/>
      <c r="O981" s="50"/>
      <c r="P981" s="50"/>
      <c r="Q981" s="50"/>
      <c r="R981" s="53"/>
    </row>
    <row r="982">
      <c r="A982" s="54"/>
      <c r="B982" s="50"/>
      <c r="C982" s="51"/>
      <c r="D982" s="50"/>
      <c r="E982" s="52"/>
      <c r="F982" s="50"/>
      <c r="G982" s="50"/>
      <c r="H982" s="50"/>
      <c r="I982" s="50"/>
      <c r="J982" s="50"/>
      <c r="K982" s="50"/>
      <c r="L982" s="53"/>
      <c r="M982" s="53"/>
      <c r="N982" s="50"/>
      <c r="O982" s="50"/>
      <c r="P982" s="50"/>
      <c r="Q982" s="50"/>
      <c r="R982" s="53"/>
    </row>
    <row r="983">
      <c r="A983" s="54"/>
      <c r="B983" s="50"/>
      <c r="C983" s="51"/>
      <c r="D983" s="50"/>
      <c r="E983" s="52"/>
      <c r="F983" s="50"/>
      <c r="G983" s="50"/>
      <c r="H983" s="50"/>
      <c r="I983" s="50"/>
      <c r="J983" s="50"/>
      <c r="K983" s="50"/>
      <c r="L983" s="53"/>
      <c r="M983" s="53"/>
      <c r="N983" s="50"/>
      <c r="O983" s="50"/>
      <c r="P983" s="50"/>
      <c r="Q983" s="50"/>
      <c r="R983" s="53"/>
    </row>
    <row r="984">
      <c r="A984" s="54"/>
      <c r="B984" s="50"/>
      <c r="C984" s="51"/>
      <c r="D984" s="50"/>
      <c r="E984" s="52"/>
      <c r="F984" s="50"/>
      <c r="G984" s="50"/>
      <c r="H984" s="50"/>
      <c r="I984" s="50"/>
      <c r="J984" s="50"/>
      <c r="K984" s="50"/>
      <c r="L984" s="53"/>
      <c r="M984" s="53"/>
      <c r="N984" s="50"/>
      <c r="O984" s="50"/>
      <c r="P984" s="50"/>
      <c r="Q984" s="50"/>
      <c r="R984" s="53"/>
    </row>
    <row r="985">
      <c r="A985" s="54"/>
      <c r="B985" s="50"/>
      <c r="C985" s="51"/>
      <c r="D985" s="50"/>
      <c r="E985" s="52"/>
      <c r="F985" s="50"/>
      <c r="G985" s="50"/>
      <c r="H985" s="50"/>
      <c r="I985" s="50"/>
      <c r="J985" s="50"/>
      <c r="K985" s="50"/>
      <c r="L985" s="53"/>
      <c r="M985" s="53"/>
      <c r="N985" s="50"/>
      <c r="O985" s="50"/>
      <c r="P985" s="50"/>
      <c r="Q985" s="50"/>
      <c r="R985" s="53"/>
    </row>
    <row r="986">
      <c r="A986" s="54"/>
      <c r="B986" s="50"/>
      <c r="C986" s="51"/>
      <c r="D986" s="50"/>
      <c r="E986" s="52"/>
      <c r="F986" s="50"/>
      <c r="G986" s="50"/>
      <c r="H986" s="50"/>
      <c r="I986" s="50"/>
      <c r="J986" s="50"/>
      <c r="K986" s="50"/>
      <c r="L986" s="53"/>
      <c r="M986" s="53"/>
      <c r="N986" s="50"/>
      <c r="O986" s="50"/>
      <c r="P986" s="50"/>
      <c r="Q986" s="50"/>
      <c r="R986" s="53"/>
    </row>
    <row r="987">
      <c r="A987" s="54"/>
      <c r="B987" s="50"/>
      <c r="C987" s="51"/>
      <c r="D987" s="50"/>
      <c r="E987" s="52"/>
      <c r="F987" s="50"/>
      <c r="G987" s="50"/>
      <c r="H987" s="50"/>
      <c r="I987" s="50"/>
      <c r="J987" s="50"/>
      <c r="K987" s="50"/>
      <c r="L987" s="53"/>
      <c r="M987" s="53"/>
      <c r="N987" s="50"/>
      <c r="O987" s="50"/>
      <c r="P987" s="50"/>
      <c r="Q987" s="50"/>
      <c r="R987" s="53"/>
    </row>
    <row r="988">
      <c r="A988" s="54"/>
      <c r="B988" s="50"/>
      <c r="C988" s="51"/>
      <c r="D988" s="50"/>
      <c r="E988" s="52"/>
      <c r="F988" s="50"/>
      <c r="G988" s="50"/>
      <c r="H988" s="50"/>
      <c r="I988" s="50"/>
      <c r="J988" s="50"/>
      <c r="K988" s="50"/>
      <c r="L988" s="53"/>
      <c r="M988" s="53"/>
      <c r="N988" s="50"/>
      <c r="O988" s="50"/>
      <c r="P988" s="50"/>
      <c r="Q988" s="50"/>
      <c r="R988" s="53"/>
    </row>
    <row r="989">
      <c r="A989" s="54"/>
      <c r="B989" s="50"/>
      <c r="C989" s="51"/>
      <c r="D989" s="50"/>
      <c r="E989" s="52"/>
      <c r="F989" s="50"/>
      <c r="G989" s="50"/>
      <c r="H989" s="50"/>
      <c r="I989" s="50"/>
      <c r="J989" s="50"/>
      <c r="K989" s="50"/>
      <c r="L989" s="53"/>
      <c r="M989" s="53"/>
      <c r="N989" s="50"/>
      <c r="O989" s="50"/>
      <c r="P989" s="50"/>
      <c r="Q989" s="50"/>
      <c r="R989" s="53"/>
    </row>
    <row r="990">
      <c r="A990" s="54"/>
      <c r="B990" s="50"/>
      <c r="C990" s="51"/>
      <c r="D990" s="50"/>
      <c r="E990" s="52"/>
      <c r="F990" s="50"/>
      <c r="G990" s="50"/>
      <c r="H990" s="50"/>
      <c r="I990" s="50"/>
      <c r="J990" s="50"/>
      <c r="K990" s="50"/>
      <c r="L990" s="53"/>
      <c r="M990" s="53"/>
      <c r="N990" s="50"/>
      <c r="O990" s="50"/>
      <c r="P990" s="50"/>
      <c r="Q990" s="50"/>
      <c r="R990" s="53"/>
    </row>
    <row r="991">
      <c r="A991" s="54"/>
      <c r="B991" s="50"/>
      <c r="C991" s="51"/>
      <c r="D991" s="50"/>
      <c r="E991" s="52"/>
      <c r="F991" s="50"/>
      <c r="G991" s="50"/>
      <c r="H991" s="50"/>
      <c r="I991" s="50"/>
      <c r="J991" s="50"/>
      <c r="K991" s="50"/>
      <c r="L991" s="53"/>
      <c r="M991" s="53"/>
      <c r="N991" s="50"/>
      <c r="O991" s="50"/>
      <c r="P991" s="50"/>
      <c r="Q991" s="50"/>
      <c r="R991" s="53"/>
    </row>
    <row r="992">
      <c r="A992" s="54"/>
      <c r="B992" s="50"/>
      <c r="C992" s="51"/>
      <c r="D992" s="50"/>
      <c r="E992" s="52"/>
      <c r="F992" s="50"/>
      <c r="G992" s="50"/>
      <c r="H992" s="50"/>
      <c r="I992" s="50"/>
      <c r="J992" s="50"/>
      <c r="K992" s="50"/>
      <c r="L992" s="53"/>
      <c r="M992" s="53"/>
      <c r="N992" s="50"/>
      <c r="O992" s="50"/>
      <c r="P992" s="50"/>
      <c r="Q992" s="50"/>
      <c r="R992" s="53"/>
    </row>
    <row r="993">
      <c r="A993" s="54"/>
      <c r="B993" s="50"/>
      <c r="C993" s="51"/>
      <c r="D993" s="50"/>
      <c r="E993" s="52"/>
      <c r="F993" s="50"/>
      <c r="G993" s="50"/>
      <c r="H993" s="50"/>
      <c r="I993" s="50"/>
      <c r="J993" s="50"/>
      <c r="K993" s="50"/>
      <c r="L993" s="53"/>
      <c r="M993" s="53"/>
      <c r="N993" s="50"/>
      <c r="O993" s="50"/>
      <c r="P993" s="50"/>
      <c r="Q993" s="50"/>
      <c r="R993" s="53"/>
    </row>
    <row r="994">
      <c r="A994" s="54"/>
      <c r="B994" s="50"/>
      <c r="C994" s="51"/>
      <c r="D994" s="50"/>
      <c r="E994" s="52"/>
      <c r="F994" s="50"/>
      <c r="G994" s="50"/>
      <c r="H994" s="50"/>
      <c r="I994" s="50"/>
      <c r="J994" s="50"/>
      <c r="K994" s="50"/>
      <c r="L994" s="53"/>
      <c r="M994" s="53"/>
      <c r="N994" s="50"/>
      <c r="O994" s="50"/>
      <c r="P994" s="50"/>
      <c r="Q994" s="50"/>
      <c r="R994" s="53"/>
    </row>
    <row r="995">
      <c r="A995" s="54"/>
      <c r="B995" s="50"/>
      <c r="C995" s="51"/>
      <c r="D995" s="50"/>
      <c r="E995" s="52"/>
      <c r="F995" s="50"/>
      <c r="G995" s="50"/>
      <c r="H995" s="50"/>
      <c r="I995" s="50"/>
      <c r="J995" s="50"/>
      <c r="K995" s="50"/>
      <c r="L995" s="53"/>
      <c r="M995" s="53"/>
      <c r="N995" s="50"/>
      <c r="O995" s="50"/>
      <c r="P995" s="50"/>
      <c r="Q995" s="50"/>
      <c r="R995" s="53"/>
    </row>
    <row r="996">
      <c r="A996" s="54"/>
      <c r="B996" s="50"/>
      <c r="C996" s="51"/>
      <c r="D996" s="50"/>
      <c r="E996" s="52"/>
      <c r="F996" s="50"/>
      <c r="G996" s="50"/>
      <c r="H996" s="50"/>
      <c r="I996" s="50"/>
      <c r="J996" s="50"/>
      <c r="K996" s="50"/>
      <c r="L996" s="53"/>
      <c r="M996" s="53"/>
      <c r="N996" s="50"/>
      <c r="O996" s="50"/>
      <c r="P996" s="50"/>
      <c r="Q996" s="50"/>
      <c r="R996" s="53"/>
    </row>
    <row r="997">
      <c r="A997" s="54"/>
      <c r="B997" s="50"/>
      <c r="C997" s="51"/>
      <c r="D997" s="50"/>
      <c r="E997" s="52"/>
      <c r="F997" s="50"/>
      <c r="G997" s="50"/>
      <c r="H997" s="50"/>
      <c r="I997" s="50"/>
      <c r="J997" s="50"/>
      <c r="K997" s="50"/>
      <c r="L997" s="53"/>
      <c r="M997" s="53"/>
      <c r="N997" s="50"/>
      <c r="O997" s="50"/>
      <c r="P997" s="50"/>
      <c r="Q997" s="50"/>
      <c r="R997" s="53"/>
    </row>
    <row r="998">
      <c r="A998" s="54"/>
      <c r="B998" s="50"/>
      <c r="C998" s="51"/>
      <c r="D998" s="50"/>
      <c r="E998" s="52"/>
      <c r="F998" s="50"/>
      <c r="G998" s="50"/>
      <c r="H998" s="50"/>
      <c r="I998" s="50"/>
      <c r="J998" s="50"/>
      <c r="K998" s="50"/>
      <c r="L998" s="53"/>
      <c r="M998" s="53"/>
      <c r="N998" s="50"/>
      <c r="O998" s="50"/>
      <c r="P998" s="50"/>
      <c r="Q998" s="50"/>
      <c r="R998" s="53"/>
    </row>
    <row r="999">
      <c r="A999" s="54"/>
      <c r="B999" s="50"/>
      <c r="C999" s="51"/>
      <c r="D999" s="50"/>
      <c r="E999" s="52"/>
      <c r="F999" s="50"/>
      <c r="G999" s="50"/>
      <c r="H999" s="50"/>
      <c r="I999" s="50"/>
      <c r="J999" s="50"/>
      <c r="K999" s="50"/>
      <c r="L999" s="53"/>
      <c r="M999" s="53"/>
      <c r="N999" s="50"/>
      <c r="O999" s="50"/>
      <c r="P999" s="50"/>
      <c r="Q999" s="50"/>
      <c r="R999" s="53"/>
    </row>
    <row r="1000">
      <c r="A1000" s="54"/>
      <c r="B1000" s="50"/>
      <c r="C1000" s="51"/>
      <c r="D1000" s="50"/>
      <c r="E1000" s="52"/>
      <c r="F1000" s="50"/>
      <c r="G1000" s="50"/>
      <c r="H1000" s="50"/>
      <c r="I1000" s="50"/>
      <c r="J1000" s="50"/>
      <c r="K1000" s="50"/>
      <c r="L1000" s="53"/>
      <c r="M1000" s="53"/>
      <c r="N1000" s="50"/>
      <c r="O1000" s="50"/>
      <c r="P1000" s="50"/>
      <c r="Q1000" s="50"/>
      <c r="R1000" s="53"/>
    </row>
    <row r="1001">
      <c r="A1001" s="54"/>
      <c r="B1001" s="50"/>
      <c r="C1001" s="51"/>
      <c r="D1001" s="50"/>
      <c r="E1001" s="52"/>
      <c r="F1001" s="50"/>
      <c r="G1001" s="50"/>
      <c r="H1001" s="50"/>
      <c r="I1001" s="50"/>
      <c r="J1001" s="50"/>
      <c r="K1001" s="50"/>
      <c r="L1001" s="53"/>
      <c r="M1001" s="53"/>
      <c r="N1001" s="50"/>
      <c r="O1001" s="50"/>
      <c r="P1001" s="50"/>
      <c r="Q1001" s="50"/>
      <c r="R1001" s="53"/>
    </row>
    <row r="1002">
      <c r="A1002" s="54"/>
      <c r="B1002" s="50"/>
      <c r="C1002" s="51"/>
      <c r="D1002" s="50"/>
      <c r="E1002" s="52"/>
      <c r="F1002" s="50"/>
      <c r="G1002" s="50"/>
      <c r="H1002" s="50"/>
      <c r="I1002" s="50"/>
      <c r="J1002" s="50"/>
      <c r="K1002" s="50"/>
      <c r="L1002" s="53"/>
      <c r="M1002" s="53"/>
      <c r="N1002" s="50"/>
      <c r="O1002" s="50"/>
      <c r="P1002" s="50"/>
      <c r="Q1002" s="50"/>
      <c r="R1002" s="53"/>
    </row>
    <row r="1003">
      <c r="A1003" s="54"/>
      <c r="B1003" s="50"/>
      <c r="C1003" s="51"/>
      <c r="D1003" s="50"/>
      <c r="E1003" s="52"/>
      <c r="F1003" s="50"/>
      <c r="G1003" s="50"/>
      <c r="H1003" s="50"/>
      <c r="I1003" s="50"/>
      <c r="J1003" s="50"/>
      <c r="K1003" s="50"/>
      <c r="L1003" s="53"/>
      <c r="M1003" s="53"/>
      <c r="N1003" s="50"/>
      <c r="O1003" s="50"/>
      <c r="P1003" s="50"/>
      <c r="Q1003" s="50"/>
      <c r="R1003" s="53"/>
    </row>
    <row r="1004">
      <c r="A1004" s="54"/>
      <c r="B1004" s="50"/>
      <c r="C1004" s="51"/>
      <c r="D1004" s="50"/>
      <c r="E1004" s="52"/>
      <c r="F1004" s="50"/>
      <c r="G1004" s="50"/>
      <c r="H1004" s="50"/>
      <c r="I1004" s="50"/>
      <c r="J1004" s="50"/>
      <c r="K1004" s="50"/>
      <c r="L1004" s="53"/>
      <c r="M1004" s="53"/>
      <c r="N1004" s="50"/>
      <c r="O1004" s="50"/>
      <c r="P1004" s="50"/>
      <c r="Q1004" s="50"/>
      <c r="R1004" s="53"/>
    </row>
    <row r="1005">
      <c r="A1005" s="54"/>
      <c r="B1005" s="50"/>
      <c r="C1005" s="51"/>
      <c r="D1005" s="50"/>
      <c r="E1005" s="52"/>
      <c r="F1005" s="50"/>
      <c r="G1005" s="50"/>
      <c r="H1005" s="50"/>
      <c r="I1005" s="50"/>
      <c r="J1005" s="50"/>
      <c r="K1005" s="50"/>
      <c r="L1005" s="53"/>
      <c r="M1005" s="53"/>
      <c r="N1005" s="50"/>
      <c r="O1005" s="50"/>
      <c r="P1005" s="50"/>
      <c r="Q1005" s="50"/>
      <c r="R1005" s="53"/>
    </row>
    <row r="1006">
      <c r="A1006" s="54"/>
      <c r="B1006" s="50"/>
      <c r="C1006" s="51"/>
      <c r="D1006" s="50"/>
      <c r="E1006" s="52"/>
      <c r="F1006" s="50"/>
      <c r="G1006" s="50"/>
      <c r="H1006" s="50"/>
      <c r="I1006" s="50"/>
      <c r="J1006" s="50"/>
      <c r="K1006" s="50"/>
      <c r="L1006" s="53"/>
      <c r="M1006" s="53"/>
      <c r="N1006" s="50"/>
      <c r="O1006" s="50"/>
      <c r="P1006" s="50"/>
      <c r="Q1006" s="50"/>
      <c r="R1006" s="53"/>
    </row>
    <row r="1007">
      <c r="A1007" s="54"/>
      <c r="B1007" s="50"/>
      <c r="C1007" s="51"/>
      <c r="D1007" s="50"/>
      <c r="E1007" s="52"/>
      <c r="F1007" s="50"/>
      <c r="G1007" s="50"/>
      <c r="H1007" s="50"/>
      <c r="I1007" s="50"/>
      <c r="J1007" s="50"/>
      <c r="K1007" s="50"/>
      <c r="L1007" s="53"/>
      <c r="M1007" s="53"/>
      <c r="N1007" s="50"/>
      <c r="O1007" s="50"/>
      <c r="P1007" s="50"/>
      <c r="Q1007" s="50"/>
      <c r="R1007" s="53"/>
    </row>
    <row r="1008">
      <c r="A1008" s="54"/>
      <c r="B1008" s="50"/>
      <c r="C1008" s="51"/>
      <c r="D1008" s="50"/>
      <c r="E1008" s="52"/>
      <c r="F1008" s="50"/>
      <c r="G1008" s="50"/>
      <c r="H1008" s="50"/>
      <c r="I1008" s="50"/>
      <c r="J1008" s="50"/>
      <c r="K1008" s="50"/>
      <c r="L1008" s="53"/>
      <c r="M1008" s="53"/>
      <c r="N1008" s="50"/>
      <c r="O1008" s="50"/>
      <c r="P1008" s="50"/>
      <c r="Q1008" s="50"/>
      <c r="R1008" s="53"/>
    </row>
    <row r="1009">
      <c r="A1009" s="54"/>
      <c r="B1009" s="50"/>
      <c r="C1009" s="51"/>
      <c r="D1009" s="50"/>
      <c r="E1009" s="52"/>
      <c r="F1009" s="50"/>
      <c r="G1009" s="50"/>
      <c r="H1009" s="50"/>
      <c r="I1009" s="50"/>
      <c r="J1009" s="50"/>
      <c r="K1009" s="50"/>
      <c r="L1009" s="53"/>
      <c r="M1009" s="53"/>
      <c r="N1009" s="50"/>
      <c r="O1009" s="50"/>
      <c r="P1009" s="50"/>
      <c r="Q1009" s="50"/>
      <c r="R1009" s="53"/>
    </row>
    <row r="1010">
      <c r="A1010" s="54"/>
      <c r="B1010" s="50"/>
      <c r="C1010" s="51"/>
      <c r="D1010" s="50"/>
      <c r="E1010" s="52"/>
      <c r="F1010" s="50"/>
      <c r="G1010" s="50"/>
      <c r="H1010" s="50"/>
      <c r="I1010" s="50"/>
      <c r="J1010" s="50"/>
      <c r="K1010" s="50"/>
      <c r="L1010" s="53"/>
      <c r="M1010" s="53"/>
      <c r="N1010" s="50"/>
      <c r="O1010" s="50"/>
      <c r="P1010" s="50"/>
      <c r="Q1010" s="50"/>
      <c r="R1010" s="53"/>
    </row>
    <row r="1011">
      <c r="A1011" s="54"/>
      <c r="B1011" s="50"/>
      <c r="C1011" s="51"/>
      <c r="D1011" s="50"/>
      <c r="E1011" s="52"/>
      <c r="F1011" s="50"/>
      <c r="G1011" s="50"/>
      <c r="H1011" s="50"/>
      <c r="I1011" s="50"/>
      <c r="J1011" s="50"/>
      <c r="K1011" s="50"/>
      <c r="L1011" s="53"/>
      <c r="M1011" s="53"/>
      <c r="N1011" s="50"/>
      <c r="O1011" s="50"/>
      <c r="P1011" s="50"/>
      <c r="Q1011" s="50"/>
      <c r="R1011" s="53"/>
    </row>
    <row r="1012">
      <c r="A1012" s="54"/>
      <c r="B1012" s="50"/>
      <c r="C1012" s="51"/>
      <c r="D1012" s="50"/>
      <c r="E1012" s="52"/>
      <c r="F1012" s="50"/>
      <c r="G1012" s="50"/>
      <c r="H1012" s="50"/>
      <c r="I1012" s="50"/>
      <c r="J1012" s="50"/>
      <c r="K1012" s="50"/>
      <c r="L1012" s="53"/>
      <c r="M1012" s="53"/>
      <c r="N1012" s="50"/>
      <c r="O1012" s="50"/>
      <c r="P1012" s="50"/>
      <c r="Q1012" s="50"/>
      <c r="R1012" s="53"/>
    </row>
    <row r="1013">
      <c r="A1013" s="54"/>
      <c r="B1013" s="50"/>
      <c r="C1013" s="51"/>
      <c r="D1013" s="50"/>
      <c r="E1013" s="52"/>
      <c r="F1013" s="50"/>
      <c r="G1013" s="50"/>
      <c r="H1013" s="50"/>
      <c r="I1013" s="50"/>
      <c r="J1013" s="50"/>
      <c r="K1013" s="50"/>
      <c r="L1013" s="53"/>
      <c r="M1013" s="53"/>
      <c r="N1013" s="50"/>
      <c r="O1013" s="50"/>
      <c r="P1013" s="50"/>
      <c r="Q1013" s="50"/>
      <c r="R1013" s="53"/>
    </row>
    <row r="1014">
      <c r="A1014" s="54"/>
      <c r="B1014" s="50"/>
      <c r="C1014" s="51"/>
      <c r="D1014" s="50"/>
      <c r="E1014" s="52"/>
      <c r="F1014" s="50"/>
      <c r="G1014" s="50"/>
      <c r="H1014" s="50"/>
      <c r="I1014" s="50"/>
      <c r="J1014" s="50"/>
      <c r="K1014" s="50"/>
      <c r="L1014" s="53"/>
      <c r="M1014" s="53"/>
      <c r="N1014" s="50"/>
      <c r="O1014" s="50"/>
      <c r="P1014" s="50"/>
      <c r="Q1014" s="50"/>
      <c r="R1014" s="53"/>
    </row>
    <row r="1015">
      <c r="A1015" s="54"/>
      <c r="B1015" s="50"/>
      <c r="C1015" s="51"/>
      <c r="D1015" s="50"/>
      <c r="E1015" s="52"/>
      <c r="F1015" s="50"/>
      <c r="G1015" s="50"/>
      <c r="H1015" s="50"/>
      <c r="I1015" s="50"/>
      <c r="J1015" s="50"/>
      <c r="K1015" s="50"/>
      <c r="L1015" s="53"/>
      <c r="M1015" s="53"/>
      <c r="N1015" s="50"/>
      <c r="O1015" s="50"/>
      <c r="P1015" s="50"/>
      <c r="Q1015" s="50"/>
      <c r="R1015" s="53"/>
    </row>
    <row r="1016">
      <c r="A1016" s="54"/>
      <c r="B1016" s="50"/>
      <c r="C1016" s="51"/>
      <c r="D1016" s="50"/>
      <c r="E1016" s="52"/>
      <c r="F1016" s="50"/>
      <c r="G1016" s="50"/>
      <c r="H1016" s="50"/>
      <c r="I1016" s="50"/>
      <c r="J1016" s="50"/>
      <c r="K1016" s="50"/>
      <c r="L1016" s="53"/>
      <c r="M1016" s="53"/>
      <c r="N1016" s="50"/>
      <c r="O1016" s="50"/>
      <c r="P1016" s="50"/>
      <c r="Q1016" s="50"/>
      <c r="R1016" s="53"/>
    </row>
    <row r="1017">
      <c r="A1017" s="54"/>
      <c r="B1017" s="50"/>
      <c r="C1017" s="51"/>
      <c r="D1017" s="50"/>
      <c r="E1017" s="52"/>
      <c r="F1017" s="50"/>
      <c r="G1017" s="50"/>
      <c r="H1017" s="50"/>
      <c r="I1017" s="50"/>
      <c r="J1017" s="50"/>
      <c r="K1017" s="50"/>
      <c r="L1017" s="53"/>
      <c r="M1017" s="53"/>
      <c r="N1017" s="50"/>
      <c r="O1017" s="50"/>
      <c r="P1017" s="50"/>
      <c r="Q1017" s="50"/>
      <c r="R1017" s="53"/>
    </row>
    <row r="1018">
      <c r="A1018" s="54"/>
      <c r="B1018" s="50"/>
      <c r="C1018" s="51"/>
      <c r="D1018" s="50"/>
      <c r="E1018" s="52"/>
      <c r="F1018" s="50"/>
      <c r="G1018" s="50"/>
      <c r="H1018" s="50"/>
      <c r="I1018" s="50"/>
      <c r="J1018" s="50"/>
      <c r="K1018" s="50"/>
      <c r="L1018" s="53"/>
      <c r="M1018" s="53"/>
      <c r="N1018" s="50"/>
      <c r="O1018" s="50"/>
      <c r="P1018" s="50"/>
      <c r="Q1018" s="50"/>
      <c r="R1018" s="53"/>
    </row>
    <row r="1019">
      <c r="A1019" s="54"/>
      <c r="B1019" s="50"/>
      <c r="C1019" s="51"/>
      <c r="D1019" s="50"/>
      <c r="E1019" s="52"/>
      <c r="F1019" s="50"/>
      <c r="G1019" s="50"/>
      <c r="H1019" s="50"/>
      <c r="I1019" s="50"/>
      <c r="J1019" s="50"/>
      <c r="K1019" s="50"/>
      <c r="L1019" s="53"/>
      <c r="M1019" s="53"/>
      <c r="N1019" s="50"/>
      <c r="O1019" s="50"/>
      <c r="P1019" s="50"/>
      <c r="Q1019" s="50"/>
      <c r="R1019" s="53"/>
    </row>
    <row r="1020">
      <c r="A1020" s="54"/>
      <c r="B1020" s="50"/>
      <c r="C1020" s="51"/>
      <c r="D1020" s="50"/>
      <c r="E1020" s="52"/>
      <c r="F1020" s="50"/>
      <c r="G1020" s="50"/>
      <c r="H1020" s="50"/>
      <c r="I1020" s="50"/>
      <c r="J1020" s="50"/>
      <c r="K1020" s="50"/>
      <c r="L1020" s="53"/>
      <c r="M1020" s="53"/>
      <c r="N1020" s="50"/>
      <c r="O1020" s="50"/>
      <c r="P1020" s="50"/>
      <c r="Q1020" s="50"/>
      <c r="R1020" s="53"/>
    </row>
    <row r="1021">
      <c r="A1021" s="54"/>
      <c r="B1021" s="50"/>
      <c r="C1021" s="51"/>
      <c r="D1021" s="50"/>
      <c r="E1021" s="52"/>
      <c r="F1021" s="50"/>
      <c r="G1021" s="50"/>
      <c r="H1021" s="50"/>
      <c r="I1021" s="50"/>
      <c r="J1021" s="50"/>
      <c r="K1021" s="50"/>
      <c r="L1021" s="53"/>
      <c r="M1021" s="53"/>
      <c r="N1021" s="50"/>
      <c r="O1021" s="50"/>
      <c r="P1021" s="50"/>
      <c r="Q1021" s="50"/>
      <c r="R1021" s="53"/>
    </row>
    <row r="1022">
      <c r="A1022" s="54"/>
      <c r="B1022" s="50"/>
      <c r="C1022" s="51"/>
      <c r="D1022" s="50"/>
      <c r="E1022" s="52"/>
      <c r="F1022" s="50"/>
      <c r="G1022" s="50"/>
      <c r="H1022" s="50"/>
      <c r="I1022" s="50"/>
      <c r="J1022" s="50"/>
      <c r="K1022" s="50"/>
      <c r="L1022" s="53"/>
      <c r="M1022" s="53"/>
      <c r="N1022" s="50"/>
      <c r="O1022" s="50"/>
      <c r="P1022" s="50"/>
      <c r="Q1022" s="50"/>
      <c r="R1022" s="53"/>
    </row>
    <row r="1023">
      <c r="A1023" s="54"/>
      <c r="B1023" s="50"/>
      <c r="C1023" s="51"/>
      <c r="D1023" s="50"/>
      <c r="E1023" s="52"/>
      <c r="F1023" s="50"/>
      <c r="G1023" s="50"/>
      <c r="H1023" s="50"/>
      <c r="I1023" s="50"/>
      <c r="J1023" s="50"/>
      <c r="K1023" s="50"/>
      <c r="L1023" s="53"/>
      <c r="M1023" s="53"/>
      <c r="N1023" s="50"/>
      <c r="O1023" s="50"/>
      <c r="P1023" s="50"/>
      <c r="Q1023" s="50"/>
      <c r="R1023" s="53"/>
    </row>
    <row r="1024">
      <c r="A1024" s="54"/>
      <c r="B1024" s="50"/>
      <c r="C1024" s="51"/>
      <c r="D1024" s="50"/>
      <c r="E1024" s="52"/>
      <c r="F1024" s="50"/>
      <c r="G1024" s="50"/>
      <c r="H1024" s="50"/>
      <c r="I1024" s="50"/>
      <c r="J1024" s="50"/>
      <c r="K1024" s="50"/>
      <c r="L1024" s="53"/>
      <c r="M1024" s="53"/>
      <c r="N1024" s="50"/>
      <c r="O1024" s="50"/>
      <c r="P1024" s="50"/>
      <c r="Q1024" s="50"/>
      <c r="R1024" s="53"/>
    </row>
    <row r="1025">
      <c r="A1025" s="54"/>
      <c r="B1025" s="50"/>
      <c r="C1025" s="51"/>
      <c r="D1025" s="50"/>
      <c r="E1025" s="52"/>
      <c r="F1025" s="50"/>
      <c r="G1025" s="50"/>
      <c r="H1025" s="50"/>
      <c r="I1025" s="50"/>
      <c r="J1025" s="50"/>
      <c r="K1025" s="50"/>
      <c r="L1025" s="53"/>
      <c r="M1025" s="53"/>
      <c r="N1025" s="50"/>
      <c r="O1025" s="50"/>
      <c r="P1025" s="50"/>
      <c r="Q1025" s="50"/>
      <c r="R1025" s="53"/>
    </row>
    <row r="1026">
      <c r="A1026" s="54"/>
      <c r="B1026" s="50"/>
      <c r="C1026" s="51"/>
      <c r="D1026" s="50"/>
      <c r="E1026" s="52"/>
      <c r="F1026" s="50"/>
      <c r="G1026" s="50"/>
      <c r="H1026" s="50"/>
      <c r="I1026" s="50"/>
      <c r="J1026" s="50"/>
      <c r="K1026" s="50"/>
      <c r="L1026" s="53"/>
      <c r="M1026" s="53"/>
      <c r="N1026" s="50"/>
      <c r="O1026" s="50"/>
      <c r="P1026" s="50"/>
      <c r="Q1026" s="50"/>
      <c r="R1026" s="53"/>
    </row>
    <row r="1027">
      <c r="A1027" s="54"/>
      <c r="B1027" s="50"/>
      <c r="C1027" s="51"/>
      <c r="D1027" s="50"/>
      <c r="E1027" s="52"/>
      <c r="F1027" s="50"/>
      <c r="G1027" s="50"/>
      <c r="H1027" s="50"/>
      <c r="I1027" s="50"/>
      <c r="J1027" s="50"/>
      <c r="K1027" s="50"/>
      <c r="L1027" s="53"/>
      <c r="M1027" s="53"/>
      <c r="N1027" s="50"/>
      <c r="O1027" s="50"/>
      <c r="P1027" s="50"/>
      <c r="Q1027" s="50"/>
      <c r="R1027" s="53"/>
    </row>
    <row r="1028">
      <c r="A1028" s="54"/>
      <c r="B1028" s="50"/>
      <c r="C1028" s="51"/>
      <c r="D1028" s="50"/>
      <c r="E1028" s="52"/>
      <c r="F1028" s="50"/>
      <c r="G1028" s="50"/>
      <c r="H1028" s="50"/>
      <c r="I1028" s="50"/>
      <c r="J1028" s="50"/>
      <c r="K1028" s="50"/>
      <c r="L1028" s="53"/>
      <c r="M1028" s="53"/>
      <c r="N1028" s="50"/>
      <c r="O1028" s="50"/>
      <c r="P1028" s="50"/>
      <c r="Q1028" s="50"/>
      <c r="R1028" s="53"/>
    </row>
    <row r="1029">
      <c r="A1029" s="54"/>
      <c r="B1029" s="50"/>
      <c r="C1029" s="51"/>
      <c r="D1029" s="50"/>
      <c r="E1029" s="52"/>
      <c r="F1029" s="50"/>
      <c r="G1029" s="50"/>
      <c r="H1029" s="50"/>
      <c r="I1029" s="50"/>
      <c r="J1029" s="50"/>
      <c r="K1029" s="50"/>
      <c r="L1029" s="53"/>
      <c r="M1029" s="53"/>
      <c r="N1029" s="50"/>
      <c r="O1029" s="50"/>
      <c r="P1029" s="50"/>
      <c r="Q1029" s="50"/>
      <c r="R1029" s="53"/>
    </row>
    <row r="1030">
      <c r="A1030" s="54"/>
      <c r="B1030" s="50"/>
      <c r="C1030" s="51"/>
      <c r="D1030" s="50"/>
      <c r="E1030" s="52"/>
      <c r="F1030" s="50"/>
      <c r="G1030" s="50"/>
      <c r="H1030" s="50"/>
      <c r="I1030" s="50"/>
      <c r="J1030" s="50"/>
      <c r="K1030" s="50"/>
      <c r="L1030" s="53"/>
      <c r="M1030" s="53"/>
      <c r="N1030" s="50"/>
      <c r="O1030" s="50"/>
      <c r="P1030" s="50"/>
      <c r="Q1030" s="50"/>
      <c r="R1030" s="53"/>
    </row>
    <row r="1031">
      <c r="A1031" s="54"/>
      <c r="B1031" s="50"/>
      <c r="C1031" s="51"/>
      <c r="D1031" s="50"/>
      <c r="E1031" s="52"/>
      <c r="F1031" s="50"/>
      <c r="G1031" s="50"/>
      <c r="H1031" s="50"/>
      <c r="I1031" s="50"/>
      <c r="J1031" s="50"/>
      <c r="K1031" s="50"/>
      <c r="L1031" s="53"/>
      <c r="M1031" s="53"/>
      <c r="N1031" s="50"/>
      <c r="O1031" s="50"/>
      <c r="P1031" s="50"/>
      <c r="Q1031" s="50"/>
      <c r="R1031" s="53"/>
    </row>
    <row r="1032">
      <c r="A1032" s="54"/>
      <c r="B1032" s="50"/>
      <c r="C1032" s="51"/>
      <c r="D1032" s="50"/>
      <c r="E1032" s="52"/>
      <c r="F1032" s="50"/>
      <c r="G1032" s="50"/>
      <c r="H1032" s="50"/>
      <c r="I1032" s="50"/>
      <c r="J1032" s="50"/>
      <c r="K1032" s="50"/>
      <c r="L1032" s="53"/>
      <c r="M1032" s="53"/>
      <c r="N1032" s="50"/>
      <c r="O1032" s="50"/>
      <c r="P1032" s="50"/>
      <c r="Q1032" s="50"/>
      <c r="R1032" s="53"/>
    </row>
    <row r="1033">
      <c r="A1033" s="54"/>
      <c r="B1033" s="50"/>
      <c r="C1033" s="51"/>
      <c r="D1033" s="50"/>
      <c r="E1033" s="52"/>
      <c r="F1033" s="50"/>
      <c r="G1033" s="50"/>
      <c r="H1033" s="50"/>
      <c r="I1033" s="50"/>
      <c r="J1033" s="50"/>
      <c r="K1033" s="50"/>
      <c r="L1033" s="53"/>
      <c r="M1033" s="53"/>
      <c r="N1033" s="50"/>
      <c r="O1033" s="50"/>
      <c r="P1033" s="50"/>
      <c r="Q1033" s="50"/>
      <c r="R1033" s="53"/>
    </row>
    <row r="1034">
      <c r="A1034" s="54"/>
      <c r="B1034" s="50"/>
      <c r="C1034" s="51"/>
      <c r="D1034" s="50"/>
      <c r="E1034" s="52"/>
      <c r="F1034" s="50"/>
      <c r="G1034" s="50"/>
      <c r="H1034" s="50"/>
      <c r="I1034" s="50"/>
      <c r="J1034" s="50"/>
      <c r="K1034" s="50"/>
      <c r="L1034" s="53"/>
      <c r="M1034" s="53"/>
      <c r="N1034" s="50"/>
      <c r="O1034" s="50"/>
      <c r="P1034" s="50"/>
      <c r="Q1034" s="50"/>
      <c r="R1034" s="53"/>
    </row>
    <row r="1035">
      <c r="A1035" s="54"/>
      <c r="B1035" s="50"/>
      <c r="C1035" s="51"/>
      <c r="D1035" s="50"/>
      <c r="E1035" s="52"/>
      <c r="F1035" s="50"/>
      <c r="G1035" s="50"/>
      <c r="H1035" s="50"/>
      <c r="I1035" s="50"/>
      <c r="J1035" s="50"/>
      <c r="K1035" s="50"/>
      <c r="L1035" s="53"/>
      <c r="M1035" s="53"/>
      <c r="N1035" s="50"/>
      <c r="O1035" s="50"/>
      <c r="P1035" s="50"/>
      <c r="Q1035" s="50"/>
      <c r="R1035" s="53"/>
    </row>
    <row r="1036">
      <c r="A1036" s="54"/>
      <c r="B1036" s="50"/>
      <c r="C1036" s="51"/>
      <c r="D1036" s="50"/>
      <c r="E1036" s="52"/>
      <c r="F1036" s="50"/>
      <c r="G1036" s="50"/>
      <c r="H1036" s="50"/>
      <c r="I1036" s="50"/>
      <c r="J1036" s="50"/>
      <c r="K1036" s="50"/>
      <c r="L1036" s="53"/>
      <c r="M1036" s="53"/>
      <c r="N1036" s="50"/>
      <c r="O1036" s="50"/>
      <c r="P1036" s="50"/>
      <c r="Q1036" s="50"/>
      <c r="R1036" s="53"/>
    </row>
    <row r="1037">
      <c r="A1037" s="54"/>
      <c r="B1037" s="50"/>
      <c r="C1037" s="51"/>
      <c r="D1037" s="50"/>
      <c r="E1037" s="52"/>
      <c r="F1037" s="50"/>
      <c r="G1037" s="50"/>
      <c r="H1037" s="50"/>
      <c r="I1037" s="50"/>
      <c r="J1037" s="50"/>
      <c r="K1037" s="50"/>
      <c r="L1037" s="53"/>
      <c r="M1037" s="53"/>
      <c r="N1037" s="50"/>
      <c r="O1037" s="50"/>
      <c r="P1037" s="50"/>
      <c r="Q1037" s="50"/>
      <c r="R1037" s="53"/>
    </row>
    <row r="1038">
      <c r="A1038" s="54"/>
      <c r="B1038" s="50"/>
      <c r="C1038" s="51"/>
      <c r="D1038" s="50"/>
      <c r="E1038" s="52"/>
      <c r="F1038" s="50"/>
      <c r="G1038" s="50"/>
      <c r="H1038" s="50"/>
      <c r="I1038" s="50"/>
      <c r="J1038" s="50"/>
      <c r="K1038" s="50"/>
      <c r="L1038" s="53"/>
      <c r="M1038" s="53"/>
      <c r="N1038" s="50"/>
      <c r="O1038" s="50"/>
      <c r="P1038" s="50"/>
      <c r="Q1038" s="50"/>
      <c r="R1038" s="53"/>
    </row>
    <row r="1039">
      <c r="A1039" s="54"/>
      <c r="B1039" s="50"/>
      <c r="C1039" s="51"/>
      <c r="D1039" s="50"/>
      <c r="E1039" s="52"/>
      <c r="F1039" s="50"/>
      <c r="G1039" s="50"/>
      <c r="H1039" s="50"/>
      <c r="I1039" s="50"/>
      <c r="J1039" s="50"/>
      <c r="K1039" s="50"/>
      <c r="L1039" s="53"/>
      <c r="M1039" s="53"/>
      <c r="N1039" s="50"/>
      <c r="O1039" s="50"/>
      <c r="P1039" s="50"/>
      <c r="Q1039" s="50"/>
      <c r="R1039" s="53"/>
    </row>
    <row r="1040">
      <c r="A1040" s="54"/>
      <c r="B1040" s="50"/>
      <c r="C1040" s="51"/>
      <c r="D1040" s="50"/>
      <c r="E1040" s="52"/>
      <c r="F1040" s="50"/>
      <c r="G1040" s="50"/>
      <c r="H1040" s="50"/>
      <c r="I1040" s="50"/>
      <c r="J1040" s="50"/>
      <c r="K1040" s="50"/>
      <c r="L1040" s="53"/>
      <c r="M1040" s="53"/>
      <c r="N1040" s="50"/>
      <c r="O1040" s="50"/>
      <c r="P1040" s="50"/>
      <c r="Q1040" s="50"/>
      <c r="R1040" s="53"/>
    </row>
    <row r="1041">
      <c r="A1041" s="54"/>
      <c r="B1041" s="50"/>
      <c r="C1041" s="51"/>
      <c r="D1041" s="50"/>
      <c r="E1041" s="52"/>
      <c r="F1041" s="50"/>
      <c r="G1041" s="50"/>
      <c r="H1041" s="50"/>
      <c r="I1041" s="50"/>
      <c r="J1041" s="50"/>
      <c r="K1041" s="50"/>
      <c r="L1041" s="53"/>
      <c r="M1041" s="53"/>
      <c r="N1041" s="50"/>
      <c r="O1041" s="50"/>
      <c r="P1041" s="50"/>
      <c r="Q1041" s="50"/>
      <c r="R1041" s="53"/>
    </row>
    <row r="1042">
      <c r="A1042" s="54"/>
      <c r="B1042" s="50"/>
      <c r="C1042" s="51"/>
      <c r="D1042" s="50"/>
      <c r="E1042" s="52"/>
      <c r="F1042" s="50"/>
      <c r="G1042" s="50"/>
      <c r="H1042" s="50"/>
      <c r="I1042" s="50"/>
      <c r="J1042" s="50"/>
      <c r="K1042" s="50"/>
      <c r="L1042" s="53"/>
      <c r="M1042" s="53"/>
      <c r="N1042" s="50"/>
      <c r="O1042" s="50"/>
      <c r="P1042" s="50"/>
      <c r="Q1042" s="50"/>
      <c r="R1042" s="53"/>
    </row>
    <row r="1043">
      <c r="A1043" s="54"/>
      <c r="B1043" s="50"/>
      <c r="C1043" s="51"/>
      <c r="D1043" s="50"/>
      <c r="E1043" s="52"/>
      <c r="F1043" s="50"/>
      <c r="G1043" s="50"/>
      <c r="H1043" s="50"/>
      <c r="I1043" s="50"/>
      <c r="J1043" s="50"/>
      <c r="K1043" s="50"/>
      <c r="L1043" s="53"/>
      <c r="M1043" s="53"/>
      <c r="N1043" s="50"/>
      <c r="O1043" s="50"/>
      <c r="P1043" s="50"/>
      <c r="Q1043" s="50"/>
      <c r="R1043" s="53"/>
    </row>
    <row r="1044">
      <c r="A1044" s="54"/>
      <c r="B1044" s="50"/>
      <c r="C1044" s="51"/>
      <c r="D1044" s="50"/>
      <c r="E1044" s="52"/>
      <c r="F1044" s="50"/>
      <c r="G1044" s="50"/>
      <c r="H1044" s="50"/>
      <c r="I1044" s="50"/>
      <c r="J1044" s="50"/>
      <c r="K1044" s="50"/>
      <c r="L1044" s="53"/>
      <c r="M1044" s="53"/>
      <c r="N1044" s="50"/>
      <c r="O1044" s="50"/>
      <c r="P1044" s="50"/>
      <c r="Q1044" s="50"/>
      <c r="R1044" s="53"/>
    </row>
    <row r="1045">
      <c r="A1045" s="54"/>
      <c r="B1045" s="50"/>
      <c r="C1045" s="51"/>
      <c r="D1045" s="50"/>
      <c r="E1045" s="52"/>
      <c r="F1045" s="50"/>
      <c r="G1045" s="50"/>
      <c r="H1045" s="50"/>
      <c r="I1045" s="50"/>
      <c r="J1045" s="50"/>
      <c r="K1045" s="50"/>
      <c r="L1045" s="53"/>
      <c r="M1045" s="53"/>
      <c r="N1045" s="50"/>
      <c r="O1045" s="50"/>
      <c r="P1045" s="50"/>
      <c r="Q1045" s="50"/>
      <c r="R1045" s="53"/>
    </row>
    <row r="1046">
      <c r="A1046" s="54"/>
      <c r="B1046" s="50"/>
      <c r="C1046" s="51"/>
      <c r="D1046" s="50"/>
      <c r="E1046" s="52"/>
      <c r="F1046" s="50"/>
      <c r="G1046" s="50"/>
      <c r="H1046" s="50"/>
      <c r="I1046" s="50"/>
      <c r="J1046" s="50"/>
      <c r="K1046" s="50"/>
      <c r="L1046" s="53"/>
      <c r="M1046" s="53"/>
      <c r="N1046" s="50"/>
      <c r="O1046" s="50"/>
      <c r="P1046" s="50"/>
      <c r="Q1046" s="50"/>
      <c r="R1046" s="53"/>
    </row>
    <row r="1047">
      <c r="A1047" s="54"/>
      <c r="B1047" s="50"/>
      <c r="C1047" s="51"/>
      <c r="D1047" s="50"/>
      <c r="E1047" s="52"/>
      <c r="F1047" s="50"/>
      <c r="G1047" s="50"/>
      <c r="H1047" s="50"/>
      <c r="I1047" s="50"/>
      <c r="J1047" s="50"/>
      <c r="K1047" s="50"/>
      <c r="L1047" s="53"/>
      <c r="M1047" s="53"/>
      <c r="N1047" s="50"/>
      <c r="O1047" s="50"/>
      <c r="P1047" s="50"/>
      <c r="Q1047" s="50"/>
      <c r="R1047" s="53"/>
    </row>
    <row r="1048">
      <c r="A1048" s="54"/>
      <c r="B1048" s="50"/>
      <c r="C1048" s="51"/>
      <c r="D1048" s="50"/>
      <c r="E1048" s="52"/>
      <c r="F1048" s="50"/>
      <c r="G1048" s="50"/>
      <c r="H1048" s="50"/>
      <c r="I1048" s="50"/>
      <c r="J1048" s="50"/>
      <c r="K1048" s="50"/>
      <c r="L1048" s="53"/>
      <c r="M1048" s="53"/>
      <c r="N1048" s="50"/>
      <c r="O1048" s="50"/>
      <c r="P1048" s="50"/>
      <c r="Q1048" s="50"/>
      <c r="R1048" s="53"/>
    </row>
    <row r="1049">
      <c r="A1049" s="54"/>
      <c r="B1049" s="50"/>
      <c r="C1049" s="51"/>
      <c r="D1049" s="50"/>
      <c r="E1049" s="52"/>
      <c r="F1049" s="50"/>
      <c r="G1049" s="50"/>
      <c r="H1049" s="50"/>
      <c r="I1049" s="50"/>
      <c r="J1049" s="50"/>
      <c r="K1049" s="50"/>
      <c r="L1049" s="53"/>
      <c r="M1049" s="53"/>
      <c r="N1049" s="50"/>
      <c r="O1049" s="50"/>
      <c r="P1049" s="50"/>
      <c r="Q1049" s="50"/>
      <c r="R1049" s="53"/>
    </row>
    <row r="1050">
      <c r="A1050" s="54"/>
      <c r="B1050" s="50"/>
      <c r="C1050" s="51"/>
      <c r="D1050" s="50"/>
      <c r="E1050" s="52"/>
      <c r="F1050" s="50"/>
      <c r="G1050" s="50"/>
      <c r="H1050" s="50"/>
      <c r="I1050" s="50"/>
      <c r="J1050" s="50"/>
      <c r="K1050" s="50"/>
      <c r="L1050" s="53"/>
      <c r="M1050" s="53"/>
      <c r="N1050" s="50"/>
      <c r="O1050" s="50"/>
      <c r="P1050" s="50"/>
      <c r="Q1050" s="50"/>
      <c r="R1050" s="53"/>
    </row>
    <row r="1051">
      <c r="A1051" s="54"/>
      <c r="B1051" s="50"/>
      <c r="C1051" s="51"/>
      <c r="D1051" s="50"/>
      <c r="E1051" s="52"/>
      <c r="F1051" s="50"/>
      <c r="G1051" s="50"/>
      <c r="H1051" s="50"/>
      <c r="I1051" s="50"/>
      <c r="J1051" s="50"/>
      <c r="K1051" s="50"/>
      <c r="L1051" s="53"/>
      <c r="M1051" s="53"/>
      <c r="N1051" s="50"/>
      <c r="O1051" s="50"/>
      <c r="P1051" s="50"/>
      <c r="Q1051" s="50"/>
      <c r="R1051" s="53"/>
    </row>
    <row r="1052">
      <c r="A1052" s="54"/>
      <c r="B1052" s="50"/>
      <c r="C1052" s="51"/>
      <c r="D1052" s="50"/>
      <c r="E1052" s="52"/>
      <c r="F1052" s="50"/>
      <c r="G1052" s="50"/>
      <c r="H1052" s="50"/>
      <c r="I1052" s="50"/>
      <c r="J1052" s="50"/>
      <c r="K1052" s="50"/>
      <c r="L1052" s="53"/>
      <c r="M1052" s="53"/>
      <c r="N1052" s="50"/>
      <c r="O1052" s="50"/>
      <c r="P1052" s="50"/>
      <c r="Q1052" s="50"/>
      <c r="R1052" s="53"/>
    </row>
    <row r="1053">
      <c r="A1053" s="54"/>
      <c r="B1053" s="50"/>
      <c r="C1053" s="51"/>
      <c r="D1053" s="50"/>
      <c r="E1053" s="52"/>
      <c r="F1053" s="50"/>
      <c r="G1053" s="50"/>
      <c r="H1053" s="50"/>
      <c r="I1053" s="50"/>
      <c r="J1053" s="50"/>
      <c r="K1053" s="50"/>
      <c r="L1053" s="53"/>
      <c r="M1053" s="53"/>
      <c r="N1053" s="50"/>
      <c r="O1053" s="50"/>
      <c r="P1053" s="50"/>
      <c r="Q1053" s="50"/>
      <c r="R1053" s="53"/>
    </row>
    <row r="1054">
      <c r="A1054" s="54"/>
      <c r="B1054" s="50"/>
      <c r="C1054" s="51"/>
      <c r="D1054" s="50"/>
      <c r="E1054" s="52"/>
      <c r="F1054" s="50"/>
      <c r="G1054" s="50"/>
      <c r="H1054" s="50"/>
      <c r="I1054" s="50"/>
      <c r="J1054" s="50"/>
      <c r="K1054" s="50"/>
      <c r="L1054" s="53"/>
      <c r="M1054" s="53"/>
      <c r="N1054" s="50"/>
      <c r="O1054" s="50"/>
      <c r="P1054" s="50"/>
      <c r="Q1054" s="50"/>
      <c r="R1054" s="53"/>
    </row>
    <row r="1055">
      <c r="A1055" s="54"/>
      <c r="B1055" s="50"/>
      <c r="C1055" s="51"/>
      <c r="D1055" s="50"/>
      <c r="E1055" s="52"/>
      <c r="F1055" s="50"/>
      <c r="G1055" s="50"/>
      <c r="H1055" s="50"/>
      <c r="I1055" s="50"/>
      <c r="J1055" s="50"/>
      <c r="K1055" s="50"/>
      <c r="L1055" s="53"/>
      <c r="M1055" s="53"/>
      <c r="N1055" s="50"/>
      <c r="O1055" s="50"/>
      <c r="P1055" s="50"/>
      <c r="Q1055" s="50"/>
      <c r="R1055" s="53"/>
    </row>
    <row r="1056">
      <c r="A1056" s="54"/>
      <c r="B1056" s="50"/>
      <c r="C1056" s="51"/>
      <c r="D1056" s="50"/>
      <c r="E1056" s="52"/>
      <c r="F1056" s="50"/>
      <c r="G1056" s="50"/>
      <c r="H1056" s="50"/>
      <c r="I1056" s="50"/>
      <c r="J1056" s="50"/>
      <c r="K1056" s="50"/>
      <c r="L1056" s="53"/>
      <c r="M1056" s="53"/>
      <c r="N1056" s="50"/>
      <c r="O1056" s="50"/>
      <c r="P1056" s="50"/>
      <c r="Q1056" s="50"/>
      <c r="R1056" s="53"/>
    </row>
    <row r="1057">
      <c r="A1057" s="54"/>
      <c r="B1057" s="50"/>
      <c r="C1057" s="51"/>
      <c r="D1057" s="50"/>
      <c r="E1057" s="52"/>
      <c r="F1057" s="50"/>
      <c r="G1057" s="50"/>
      <c r="H1057" s="50"/>
      <c r="I1057" s="50"/>
      <c r="J1057" s="50"/>
      <c r="K1057" s="50"/>
      <c r="L1057" s="53"/>
      <c r="M1057" s="53"/>
      <c r="N1057" s="50"/>
      <c r="O1057" s="50"/>
      <c r="P1057" s="50"/>
      <c r="Q1057" s="50"/>
      <c r="R1057" s="53"/>
    </row>
    <row r="1058">
      <c r="A1058" s="54"/>
      <c r="B1058" s="50"/>
      <c r="C1058" s="51"/>
      <c r="D1058" s="50"/>
      <c r="E1058" s="52"/>
      <c r="F1058" s="50"/>
      <c r="G1058" s="50"/>
      <c r="H1058" s="50"/>
      <c r="I1058" s="50"/>
      <c r="J1058" s="50"/>
      <c r="K1058" s="50"/>
      <c r="L1058" s="53"/>
      <c r="M1058" s="53"/>
      <c r="N1058" s="50"/>
      <c r="O1058" s="50"/>
      <c r="P1058" s="50"/>
      <c r="Q1058" s="50"/>
      <c r="R1058" s="53"/>
    </row>
    <row r="1059">
      <c r="A1059" s="54"/>
      <c r="B1059" s="50"/>
      <c r="C1059" s="51"/>
      <c r="D1059" s="50"/>
      <c r="E1059" s="52"/>
      <c r="F1059" s="50"/>
      <c r="G1059" s="50"/>
      <c r="H1059" s="50"/>
      <c r="I1059" s="50"/>
      <c r="J1059" s="50"/>
      <c r="K1059" s="50"/>
      <c r="L1059" s="53"/>
      <c r="M1059" s="53"/>
      <c r="N1059" s="50"/>
      <c r="O1059" s="50"/>
      <c r="P1059" s="50"/>
      <c r="Q1059" s="50"/>
      <c r="R1059" s="53"/>
    </row>
    <row r="1060">
      <c r="A1060" s="54"/>
      <c r="B1060" s="50"/>
      <c r="C1060" s="51"/>
      <c r="D1060" s="50"/>
      <c r="E1060" s="52"/>
      <c r="F1060" s="50"/>
      <c r="G1060" s="50"/>
      <c r="H1060" s="50"/>
      <c r="I1060" s="50"/>
      <c r="J1060" s="50"/>
      <c r="K1060" s="50"/>
      <c r="L1060" s="53"/>
      <c r="M1060" s="53"/>
      <c r="N1060" s="50"/>
      <c r="O1060" s="50"/>
      <c r="P1060" s="50"/>
      <c r="Q1060" s="50"/>
      <c r="R1060" s="53"/>
    </row>
    <row r="1061">
      <c r="A1061" s="54"/>
      <c r="B1061" s="50"/>
      <c r="C1061" s="51"/>
      <c r="D1061" s="50"/>
      <c r="E1061" s="52"/>
      <c r="F1061" s="50"/>
      <c r="G1061" s="50"/>
      <c r="H1061" s="50"/>
      <c r="I1061" s="50"/>
      <c r="J1061" s="50"/>
      <c r="K1061" s="50"/>
      <c r="L1061" s="53"/>
      <c r="M1061" s="53"/>
      <c r="N1061" s="50"/>
      <c r="O1061" s="50"/>
      <c r="P1061" s="50"/>
      <c r="Q1061" s="50"/>
      <c r="R1061" s="53"/>
    </row>
    <row r="1062">
      <c r="A1062" s="54"/>
      <c r="B1062" s="50"/>
      <c r="C1062" s="51"/>
      <c r="D1062" s="50"/>
      <c r="E1062" s="52"/>
      <c r="F1062" s="50"/>
      <c r="G1062" s="50"/>
      <c r="H1062" s="50"/>
      <c r="I1062" s="50"/>
      <c r="J1062" s="50"/>
      <c r="K1062" s="50"/>
      <c r="L1062" s="53"/>
      <c r="M1062" s="53"/>
      <c r="N1062" s="50"/>
      <c r="O1062" s="50"/>
      <c r="P1062" s="50"/>
      <c r="Q1062" s="50"/>
      <c r="R1062" s="53"/>
    </row>
    <row r="1063">
      <c r="A1063" s="54"/>
      <c r="B1063" s="50"/>
      <c r="C1063" s="51"/>
      <c r="D1063" s="50"/>
      <c r="E1063" s="52"/>
      <c r="F1063" s="50"/>
      <c r="G1063" s="50"/>
      <c r="H1063" s="50"/>
      <c r="I1063" s="50"/>
      <c r="J1063" s="50"/>
      <c r="K1063" s="50"/>
      <c r="L1063" s="53"/>
      <c r="M1063" s="53"/>
      <c r="N1063" s="50"/>
      <c r="O1063" s="50"/>
      <c r="P1063" s="50"/>
      <c r="Q1063" s="50"/>
      <c r="R1063" s="53"/>
    </row>
    <row r="1064">
      <c r="A1064" s="54"/>
      <c r="B1064" s="50"/>
      <c r="C1064" s="51"/>
      <c r="D1064" s="50"/>
      <c r="E1064" s="52"/>
      <c r="F1064" s="50"/>
      <c r="G1064" s="50"/>
      <c r="H1064" s="50"/>
      <c r="I1064" s="50"/>
      <c r="J1064" s="50"/>
      <c r="K1064" s="50"/>
      <c r="L1064" s="53"/>
      <c r="M1064" s="53"/>
      <c r="N1064" s="50"/>
      <c r="O1064" s="50"/>
      <c r="P1064" s="50"/>
      <c r="Q1064" s="50"/>
      <c r="R1064" s="53"/>
    </row>
    <row r="1065">
      <c r="A1065" s="54"/>
      <c r="B1065" s="50"/>
      <c r="C1065" s="51"/>
      <c r="D1065" s="50"/>
      <c r="E1065" s="52"/>
      <c r="F1065" s="50"/>
      <c r="G1065" s="50"/>
      <c r="H1065" s="50"/>
      <c r="I1065" s="50"/>
      <c r="J1065" s="50"/>
      <c r="K1065" s="50"/>
      <c r="L1065" s="53"/>
      <c r="M1065" s="53"/>
      <c r="N1065" s="50"/>
      <c r="O1065" s="50"/>
      <c r="P1065" s="50"/>
      <c r="Q1065" s="50"/>
      <c r="R1065" s="53"/>
    </row>
    <row r="1066">
      <c r="A1066" s="54"/>
      <c r="B1066" s="50"/>
      <c r="C1066" s="51"/>
      <c r="D1066" s="50"/>
      <c r="E1066" s="52"/>
      <c r="F1066" s="50"/>
      <c r="G1066" s="50"/>
      <c r="H1066" s="50"/>
      <c r="I1066" s="50"/>
      <c r="J1066" s="50"/>
      <c r="K1066" s="50"/>
      <c r="L1066" s="53"/>
      <c r="M1066" s="53"/>
      <c r="N1066" s="50"/>
      <c r="O1066" s="50"/>
      <c r="P1066" s="50"/>
      <c r="Q1066" s="50"/>
      <c r="R1066" s="53"/>
    </row>
    <row r="1067">
      <c r="A1067" s="54"/>
      <c r="B1067" s="50"/>
      <c r="C1067" s="51"/>
      <c r="D1067" s="50"/>
      <c r="E1067" s="52"/>
      <c r="F1067" s="50"/>
      <c r="G1067" s="50"/>
      <c r="H1067" s="50"/>
      <c r="I1067" s="50"/>
      <c r="J1067" s="50"/>
      <c r="K1067" s="50"/>
      <c r="L1067" s="53"/>
      <c r="M1067" s="53"/>
      <c r="N1067" s="50"/>
      <c r="O1067" s="50"/>
      <c r="P1067" s="50"/>
      <c r="Q1067" s="50"/>
      <c r="R1067" s="53"/>
    </row>
    <row r="1068">
      <c r="A1068" s="54"/>
      <c r="B1068" s="50"/>
      <c r="C1068" s="51"/>
      <c r="D1068" s="50"/>
      <c r="E1068" s="52"/>
      <c r="F1068" s="50"/>
      <c r="G1068" s="50"/>
      <c r="H1068" s="50"/>
      <c r="I1068" s="50"/>
      <c r="J1068" s="50"/>
      <c r="K1068" s="50"/>
      <c r="L1068" s="53"/>
      <c r="M1068" s="53"/>
      <c r="N1068" s="50"/>
      <c r="O1068" s="50"/>
      <c r="P1068" s="50"/>
      <c r="Q1068" s="50"/>
      <c r="R1068" s="53"/>
    </row>
    <row r="1069">
      <c r="A1069" s="54"/>
      <c r="B1069" s="50"/>
      <c r="C1069" s="51"/>
      <c r="D1069" s="50"/>
      <c r="E1069" s="52"/>
      <c r="F1069" s="50"/>
      <c r="G1069" s="50"/>
      <c r="H1069" s="50"/>
      <c r="I1069" s="50"/>
      <c r="J1069" s="50"/>
      <c r="K1069" s="50"/>
      <c r="L1069" s="53"/>
      <c r="M1069" s="53"/>
      <c r="N1069" s="50"/>
      <c r="O1069" s="50"/>
      <c r="P1069" s="50"/>
      <c r="Q1069" s="50"/>
      <c r="R1069" s="53"/>
    </row>
    <row r="1070">
      <c r="A1070" s="54"/>
      <c r="B1070" s="50"/>
      <c r="C1070" s="51"/>
      <c r="D1070" s="50"/>
      <c r="E1070" s="52"/>
      <c r="F1070" s="50"/>
      <c r="G1070" s="50"/>
      <c r="H1070" s="50"/>
      <c r="I1070" s="50"/>
      <c r="J1070" s="50"/>
      <c r="K1070" s="50"/>
      <c r="L1070" s="53"/>
      <c r="M1070" s="53"/>
      <c r="N1070" s="50"/>
      <c r="O1070" s="50"/>
      <c r="P1070" s="50"/>
      <c r="Q1070" s="50"/>
      <c r="R1070" s="53"/>
    </row>
    <row r="1071">
      <c r="A1071" s="54"/>
      <c r="B1071" s="50"/>
      <c r="C1071" s="51"/>
      <c r="D1071" s="50"/>
      <c r="E1071" s="52"/>
      <c r="F1071" s="50"/>
      <c r="G1071" s="50"/>
      <c r="H1071" s="50"/>
      <c r="I1071" s="50"/>
      <c r="J1071" s="50"/>
      <c r="K1071" s="50"/>
      <c r="L1071" s="53"/>
      <c r="M1071" s="53"/>
      <c r="N1071" s="50"/>
      <c r="O1071" s="50"/>
      <c r="P1071" s="50"/>
      <c r="Q1071" s="50"/>
      <c r="R1071" s="53"/>
    </row>
    <row r="1072">
      <c r="A1072" s="54"/>
      <c r="B1072" s="50"/>
      <c r="C1072" s="51"/>
      <c r="D1072" s="50"/>
      <c r="E1072" s="52"/>
      <c r="F1072" s="50"/>
      <c r="G1072" s="50"/>
      <c r="H1072" s="50"/>
      <c r="I1072" s="50"/>
      <c r="J1072" s="50"/>
      <c r="K1072" s="50"/>
      <c r="L1072" s="53"/>
      <c r="M1072" s="53"/>
      <c r="N1072" s="50"/>
      <c r="O1072" s="50"/>
      <c r="P1072" s="50"/>
      <c r="Q1072" s="50"/>
      <c r="R1072" s="53"/>
    </row>
    <row r="1073">
      <c r="A1073" s="54"/>
      <c r="B1073" s="50"/>
      <c r="C1073" s="51"/>
      <c r="D1073" s="50"/>
      <c r="E1073" s="52"/>
      <c r="F1073" s="50"/>
      <c r="G1073" s="50"/>
      <c r="H1073" s="50"/>
      <c r="I1073" s="50"/>
      <c r="J1073" s="50"/>
      <c r="K1073" s="50"/>
      <c r="L1073" s="53"/>
      <c r="M1073" s="53"/>
      <c r="N1073" s="50"/>
      <c r="O1073" s="50"/>
      <c r="P1073" s="50"/>
      <c r="Q1073" s="50"/>
      <c r="R1073" s="53"/>
    </row>
    <row r="1074">
      <c r="A1074" s="54"/>
      <c r="B1074" s="50"/>
      <c r="C1074" s="51"/>
      <c r="D1074" s="50"/>
      <c r="E1074" s="52"/>
      <c r="F1074" s="50"/>
      <c r="G1074" s="50"/>
      <c r="H1074" s="50"/>
      <c r="I1074" s="50"/>
      <c r="J1074" s="50"/>
      <c r="K1074" s="50"/>
      <c r="L1074" s="53"/>
      <c r="M1074" s="53"/>
      <c r="N1074" s="50"/>
      <c r="O1074" s="50"/>
      <c r="P1074" s="50"/>
      <c r="Q1074" s="50"/>
      <c r="R1074" s="53"/>
    </row>
    <row r="1075">
      <c r="A1075" s="54"/>
      <c r="B1075" s="50"/>
      <c r="C1075" s="51"/>
      <c r="D1075" s="50"/>
      <c r="E1075" s="52"/>
      <c r="F1075" s="50"/>
      <c r="G1075" s="50"/>
      <c r="H1075" s="50"/>
      <c r="I1075" s="50"/>
      <c r="J1075" s="50"/>
      <c r="K1075" s="50"/>
      <c r="L1075" s="53"/>
      <c r="M1075" s="53"/>
      <c r="N1075" s="50"/>
      <c r="O1075" s="50"/>
      <c r="P1075" s="50"/>
      <c r="Q1075" s="50"/>
      <c r="R1075" s="53"/>
    </row>
    <row r="1076">
      <c r="A1076" s="54"/>
      <c r="B1076" s="50"/>
      <c r="C1076" s="51"/>
      <c r="D1076" s="50"/>
      <c r="E1076" s="52"/>
      <c r="F1076" s="50"/>
      <c r="G1076" s="50"/>
      <c r="H1076" s="50"/>
      <c r="I1076" s="50"/>
      <c r="J1076" s="50"/>
      <c r="K1076" s="50"/>
      <c r="L1076" s="53"/>
      <c r="M1076" s="53"/>
      <c r="N1076" s="50"/>
      <c r="O1076" s="50"/>
      <c r="P1076" s="50"/>
      <c r="Q1076" s="50"/>
      <c r="R1076" s="53"/>
    </row>
    <row r="1077">
      <c r="A1077" s="54"/>
      <c r="B1077" s="50"/>
      <c r="C1077" s="51"/>
      <c r="D1077" s="50"/>
      <c r="E1077" s="52"/>
      <c r="F1077" s="50"/>
      <c r="G1077" s="50"/>
      <c r="H1077" s="50"/>
      <c r="I1077" s="50"/>
      <c r="J1077" s="50"/>
      <c r="K1077" s="50"/>
      <c r="L1077" s="53"/>
      <c r="M1077" s="53"/>
      <c r="N1077" s="50"/>
      <c r="O1077" s="50"/>
      <c r="P1077" s="50"/>
      <c r="Q1077" s="50"/>
      <c r="R1077" s="53"/>
    </row>
    <row r="1078">
      <c r="A1078" s="54"/>
      <c r="B1078" s="50"/>
      <c r="C1078" s="51"/>
      <c r="D1078" s="50"/>
      <c r="E1078" s="52"/>
      <c r="F1078" s="50"/>
      <c r="G1078" s="50"/>
      <c r="H1078" s="50"/>
      <c r="I1078" s="50"/>
      <c r="J1078" s="50"/>
      <c r="K1078" s="50"/>
      <c r="L1078" s="53"/>
      <c r="M1078" s="53"/>
      <c r="N1078" s="50"/>
      <c r="O1078" s="50"/>
      <c r="P1078" s="50"/>
      <c r="Q1078" s="50"/>
      <c r="R1078" s="53"/>
    </row>
    <row r="1079">
      <c r="A1079" s="54"/>
      <c r="B1079" s="50"/>
      <c r="C1079" s="51"/>
      <c r="D1079" s="50"/>
      <c r="E1079" s="52"/>
      <c r="F1079" s="50"/>
      <c r="G1079" s="50"/>
      <c r="H1079" s="50"/>
      <c r="I1079" s="50"/>
      <c r="J1079" s="50"/>
      <c r="K1079" s="50"/>
      <c r="L1079" s="53"/>
      <c r="M1079" s="53"/>
      <c r="N1079" s="50"/>
      <c r="O1079" s="50"/>
      <c r="P1079" s="50"/>
      <c r="Q1079" s="50"/>
      <c r="R1079" s="53"/>
    </row>
    <row r="1080">
      <c r="A1080" s="54"/>
      <c r="B1080" s="50"/>
      <c r="C1080" s="51"/>
      <c r="D1080" s="50"/>
      <c r="E1080" s="52"/>
      <c r="F1080" s="50"/>
      <c r="G1080" s="50"/>
      <c r="H1080" s="50"/>
      <c r="I1080" s="50"/>
      <c r="J1080" s="50"/>
      <c r="K1080" s="50"/>
      <c r="L1080" s="53"/>
      <c r="M1080" s="53"/>
      <c r="N1080" s="50"/>
      <c r="O1080" s="50"/>
      <c r="P1080" s="50"/>
      <c r="Q1080" s="50"/>
      <c r="R1080" s="53"/>
    </row>
    <row r="1081">
      <c r="A1081" s="54"/>
      <c r="B1081" s="50"/>
      <c r="C1081" s="51"/>
      <c r="D1081" s="50"/>
      <c r="E1081" s="52"/>
      <c r="F1081" s="50"/>
      <c r="G1081" s="50"/>
      <c r="H1081" s="50"/>
      <c r="I1081" s="50"/>
      <c r="J1081" s="50"/>
      <c r="K1081" s="50"/>
      <c r="L1081" s="53"/>
      <c r="M1081" s="53"/>
      <c r="N1081" s="50"/>
      <c r="O1081" s="50"/>
      <c r="P1081" s="50"/>
      <c r="Q1081" s="50"/>
      <c r="R1081" s="53"/>
    </row>
    <row r="1082">
      <c r="A1082" s="54"/>
      <c r="B1082" s="50"/>
      <c r="C1082" s="51"/>
      <c r="D1082" s="50"/>
      <c r="E1082" s="52"/>
      <c r="F1082" s="50"/>
      <c r="G1082" s="50"/>
      <c r="H1082" s="50"/>
      <c r="I1082" s="50"/>
      <c r="J1082" s="50"/>
      <c r="K1082" s="50"/>
      <c r="L1082" s="53"/>
      <c r="M1082" s="53"/>
      <c r="N1082" s="50"/>
      <c r="O1082" s="50"/>
      <c r="P1082" s="50"/>
      <c r="Q1082" s="50"/>
      <c r="R1082" s="53"/>
    </row>
    <row r="1083">
      <c r="A1083" s="54"/>
      <c r="B1083" s="50"/>
      <c r="C1083" s="51"/>
      <c r="D1083" s="50"/>
      <c r="E1083" s="52"/>
      <c r="F1083" s="50"/>
      <c r="G1083" s="50"/>
      <c r="H1083" s="50"/>
      <c r="I1083" s="50"/>
      <c r="J1083" s="50"/>
      <c r="K1083" s="50"/>
      <c r="L1083" s="53"/>
      <c r="M1083" s="53"/>
      <c r="N1083" s="50"/>
      <c r="O1083" s="50"/>
      <c r="P1083" s="50"/>
      <c r="Q1083" s="50"/>
      <c r="R1083" s="53"/>
    </row>
    <row r="1084">
      <c r="A1084" s="54"/>
      <c r="B1084" s="50"/>
      <c r="C1084" s="51"/>
      <c r="D1084" s="50"/>
      <c r="E1084" s="52"/>
      <c r="F1084" s="50"/>
      <c r="G1084" s="50"/>
      <c r="H1084" s="50"/>
      <c r="I1084" s="50"/>
      <c r="J1084" s="50"/>
      <c r="K1084" s="50"/>
      <c r="L1084" s="53"/>
      <c r="M1084" s="53"/>
      <c r="N1084" s="50"/>
      <c r="O1084" s="50"/>
      <c r="P1084" s="50"/>
      <c r="Q1084" s="50"/>
      <c r="R1084" s="53"/>
    </row>
    <row r="1085">
      <c r="A1085" s="54"/>
      <c r="B1085" s="50"/>
      <c r="C1085" s="51"/>
      <c r="D1085" s="50"/>
      <c r="E1085" s="52"/>
      <c r="F1085" s="50"/>
      <c r="G1085" s="50"/>
      <c r="H1085" s="50"/>
      <c r="I1085" s="50"/>
      <c r="J1085" s="50"/>
      <c r="K1085" s="50"/>
      <c r="L1085" s="53"/>
      <c r="M1085" s="53"/>
      <c r="N1085" s="50"/>
      <c r="O1085" s="50"/>
      <c r="P1085" s="50"/>
      <c r="Q1085" s="50"/>
      <c r="R1085" s="53"/>
    </row>
    <row r="1086">
      <c r="A1086" s="54"/>
      <c r="B1086" s="50"/>
      <c r="C1086" s="51"/>
      <c r="D1086" s="50"/>
      <c r="E1086" s="52"/>
      <c r="F1086" s="50"/>
      <c r="G1086" s="50"/>
      <c r="H1086" s="50"/>
      <c r="I1086" s="50"/>
      <c r="J1086" s="50"/>
      <c r="K1086" s="50"/>
      <c r="L1086" s="53"/>
      <c r="M1086" s="53"/>
      <c r="N1086" s="50"/>
      <c r="O1086" s="50"/>
      <c r="P1086" s="50"/>
      <c r="Q1086" s="50"/>
      <c r="R1086" s="53"/>
    </row>
    <row r="1087">
      <c r="A1087" s="54"/>
      <c r="B1087" s="50"/>
      <c r="C1087" s="51"/>
      <c r="D1087" s="50"/>
      <c r="E1087" s="52"/>
      <c r="F1087" s="50"/>
      <c r="G1087" s="50"/>
      <c r="H1087" s="50"/>
      <c r="I1087" s="50"/>
      <c r="J1087" s="50"/>
      <c r="K1087" s="50"/>
      <c r="L1087" s="53"/>
      <c r="M1087" s="53"/>
      <c r="N1087" s="50"/>
      <c r="O1087" s="50"/>
      <c r="P1087" s="50"/>
      <c r="Q1087" s="50"/>
      <c r="R1087" s="53"/>
    </row>
    <row r="1088">
      <c r="A1088" s="54"/>
      <c r="B1088" s="50"/>
      <c r="C1088" s="51"/>
      <c r="D1088" s="50"/>
      <c r="E1088" s="52"/>
      <c r="F1088" s="50"/>
      <c r="G1088" s="50"/>
      <c r="H1088" s="50"/>
      <c r="I1088" s="50"/>
      <c r="J1088" s="50"/>
      <c r="K1088" s="50"/>
      <c r="L1088" s="53"/>
      <c r="M1088" s="53"/>
      <c r="N1088" s="50"/>
      <c r="O1088" s="50"/>
      <c r="P1088" s="50"/>
      <c r="Q1088" s="50"/>
      <c r="R1088" s="53"/>
    </row>
    <row r="1089">
      <c r="A1089" s="54"/>
      <c r="B1089" s="50"/>
      <c r="C1089" s="51"/>
      <c r="D1089" s="50"/>
      <c r="E1089" s="52"/>
      <c r="F1089" s="50"/>
      <c r="G1089" s="50"/>
      <c r="H1089" s="50"/>
      <c r="I1089" s="50"/>
      <c r="J1089" s="50"/>
      <c r="K1089" s="50"/>
      <c r="L1089" s="53"/>
      <c r="M1089" s="53"/>
      <c r="N1089" s="50"/>
      <c r="O1089" s="50"/>
      <c r="P1089" s="50"/>
      <c r="Q1089" s="50"/>
      <c r="R1089" s="53"/>
    </row>
    <row r="1090">
      <c r="A1090" s="54"/>
      <c r="B1090" s="50"/>
      <c r="C1090" s="51"/>
      <c r="D1090" s="50"/>
      <c r="E1090" s="52"/>
      <c r="F1090" s="50"/>
      <c r="G1090" s="50"/>
      <c r="H1090" s="50"/>
      <c r="I1090" s="50"/>
      <c r="J1090" s="50"/>
      <c r="K1090" s="50"/>
      <c r="L1090" s="53"/>
      <c r="M1090" s="53"/>
      <c r="N1090" s="50"/>
      <c r="O1090" s="50"/>
      <c r="P1090" s="50"/>
      <c r="Q1090" s="50"/>
      <c r="R1090" s="53"/>
    </row>
    <row r="1091">
      <c r="A1091" s="54"/>
      <c r="B1091" s="50"/>
      <c r="C1091" s="51"/>
      <c r="D1091" s="50"/>
      <c r="E1091" s="52"/>
      <c r="F1091" s="50"/>
      <c r="G1091" s="50"/>
      <c r="H1091" s="50"/>
      <c r="I1091" s="50"/>
      <c r="J1091" s="50"/>
      <c r="K1091" s="50"/>
      <c r="L1091" s="53"/>
      <c r="M1091" s="53"/>
      <c r="N1091" s="50"/>
      <c r="O1091" s="50"/>
      <c r="P1091" s="50"/>
      <c r="Q1091" s="50"/>
      <c r="R1091" s="53"/>
    </row>
    <row r="1092">
      <c r="A1092" s="54"/>
      <c r="B1092" s="50"/>
      <c r="C1092" s="51"/>
      <c r="D1092" s="50"/>
      <c r="E1092" s="52"/>
      <c r="F1092" s="50"/>
      <c r="G1092" s="50"/>
      <c r="H1092" s="50"/>
      <c r="I1092" s="50"/>
      <c r="J1092" s="50"/>
      <c r="K1092" s="50"/>
      <c r="L1092" s="53"/>
      <c r="M1092" s="53"/>
      <c r="N1092" s="50"/>
      <c r="O1092" s="50"/>
      <c r="P1092" s="50"/>
      <c r="Q1092" s="50"/>
      <c r="R1092" s="53"/>
    </row>
    <row r="1093">
      <c r="A1093" s="54"/>
      <c r="B1093" s="50"/>
      <c r="C1093" s="51"/>
      <c r="D1093" s="50"/>
      <c r="E1093" s="52"/>
      <c r="F1093" s="50"/>
      <c r="G1093" s="50"/>
      <c r="H1093" s="50"/>
      <c r="I1093" s="50"/>
      <c r="J1093" s="50"/>
      <c r="K1093" s="50"/>
      <c r="L1093" s="53"/>
      <c r="M1093" s="53"/>
      <c r="N1093" s="50"/>
      <c r="O1093" s="50"/>
      <c r="P1093" s="50"/>
      <c r="Q1093" s="50"/>
      <c r="R1093" s="53"/>
    </row>
    <row r="1094">
      <c r="A1094" s="54"/>
      <c r="B1094" s="50"/>
      <c r="C1094" s="51"/>
      <c r="D1094" s="50"/>
      <c r="E1094" s="52"/>
      <c r="F1094" s="50"/>
      <c r="G1094" s="50"/>
      <c r="H1094" s="50"/>
      <c r="I1094" s="50"/>
      <c r="J1094" s="50"/>
      <c r="K1094" s="50"/>
      <c r="L1094" s="53"/>
      <c r="M1094" s="53"/>
      <c r="N1094" s="50"/>
      <c r="O1094" s="50"/>
      <c r="P1094" s="50"/>
      <c r="Q1094" s="50"/>
      <c r="R1094" s="53"/>
    </row>
    <row r="1095">
      <c r="A1095" s="54"/>
      <c r="B1095" s="50"/>
      <c r="C1095" s="51"/>
      <c r="D1095" s="50"/>
      <c r="E1095" s="52"/>
      <c r="F1095" s="50"/>
      <c r="G1095" s="50"/>
      <c r="H1095" s="50"/>
      <c r="I1095" s="50"/>
      <c r="J1095" s="50"/>
      <c r="K1095" s="50"/>
      <c r="L1095" s="53"/>
      <c r="M1095" s="53"/>
      <c r="N1095" s="50"/>
      <c r="O1095" s="50"/>
      <c r="P1095" s="50"/>
      <c r="Q1095" s="50"/>
      <c r="R1095" s="53"/>
    </row>
    <row r="1096">
      <c r="A1096" s="54"/>
      <c r="B1096" s="50"/>
      <c r="C1096" s="51"/>
      <c r="D1096" s="50"/>
      <c r="E1096" s="52"/>
      <c r="F1096" s="50"/>
      <c r="G1096" s="50"/>
      <c r="H1096" s="50"/>
      <c r="I1096" s="50"/>
      <c r="J1096" s="50"/>
      <c r="K1096" s="50"/>
      <c r="L1096" s="53"/>
      <c r="M1096" s="53"/>
      <c r="N1096" s="50"/>
      <c r="O1096" s="50"/>
      <c r="P1096" s="50"/>
      <c r="Q1096" s="50"/>
      <c r="R1096" s="53"/>
    </row>
    <row r="1097">
      <c r="A1097" s="54"/>
      <c r="B1097" s="50"/>
      <c r="C1097" s="51"/>
      <c r="D1097" s="50"/>
      <c r="E1097" s="52"/>
      <c r="F1097" s="50"/>
      <c r="G1097" s="50"/>
      <c r="H1097" s="50"/>
      <c r="I1097" s="50"/>
      <c r="J1097" s="50"/>
      <c r="K1097" s="50"/>
      <c r="L1097" s="53"/>
      <c r="M1097" s="53"/>
      <c r="N1097" s="50"/>
      <c r="O1097" s="50"/>
      <c r="P1097" s="50"/>
      <c r="Q1097" s="50"/>
      <c r="R1097" s="53"/>
    </row>
    <row r="1098">
      <c r="A1098" s="54"/>
      <c r="B1098" s="50"/>
      <c r="C1098" s="51"/>
      <c r="D1098" s="50"/>
      <c r="E1098" s="52"/>
      <c r="F1098" s="50"/>
      <c r="G1098" s="50"/>
      <c r="H1098" s="50"/>
      <c r="I1098" s="50"/>
      <c r="J1098" s="50"/>
      <c r="K1098" s="50"/>
      <c r="L1098" s="53"/>
      <c r="M1098" s="53"/>
      <c r="N1098" s="50"/>
      <c r="O1098" s="50"/>
      <c r="P1098" s="50"/>
      <c r="Q1098" s="50"/>
      <c r="R1098" s="53"/>
    </row>
    <row r="1099">
      <c r="A1099" s="54"/>
      <c r="B1099" s="50"/>
      <c r="C1099" s="51"/>
      <c r="D1099" s="50"/>
      <c r="E1099" s="52"/>
      <c r="F1099" s="50"/>
      <c r="G1099" s="50"/>
      <c r="H1099" s="50"/>
      <c r="I1099" s="50"/>
      <c r="J1099" s="50"/>
      <c r="K1099" s="50"/>
      <c r="L1099" s="53"/>
      <c r="M1099" s="53"/>
      <c r="N1099" s="50"/>
      <c r="O1099" s="50"/>
      <c r="P1099" s="50"/>
      <c r="Q1099" s="50"/>
      <c r="R1099" s="53"/>
    </row>
    <row r="1100">
      <c r="A1100" s="54"/>
      <c r="B1100" s="50"/>
      <c r="C1100" s="51"/>
      <c r="D1100" s="50"/>
      <c r="E1100" s="52"/>
      <c r="F1100" s="50"/>
      <c r="G1100" s="50"/>
      <c r="H1100" s="50"/>
      <c r="I1100" s="50"/>
      <c r="J1100" s="50"/>
      <c r="K1100" s="50"/>
      <c r="L1100" s="53"/>
      <c r="M1100" s="53"/>
      <c r="N1100" s="50"/>
      <c r="O1100" s="50"/>
      <c r="P1100" s="50"/>
      <c r="Q1100" s="50"/>
      <c r="R1100" s="53"/>
    </row>
    <row r="1101">
      <c r="A1101" s="54"/>
      <c r="B1101" s="50"/>
      <c r="C1101" s="51"/>
      <c r="D1101" s="50"/>
      <c r="E1101" s="52"/>
      <c r="F1101" s="50"/>
      <c r="G1101" s="50"/>
      <c r="H1101" s="50"/>
      <c r="I1101" s="50"/>
      <c r="J1101" s="50"/>
      <c r="K1101" s="50"/>
      <c r="L1101" s="53"/>
      <c r="M1101" s="53"/>
      <c r="N1101" s="50"/>
      <c r="O1101" s="50"/>
      <c r="P1101" s="50"/>
      <c r="Q1101" s="50"/>
      <c r="R1101" s="53"/>
    </row>
    <row r="1102">
      <c r="A1102" s="54"/>
      <c r="B1102" s="50"/>
      <c r="C1102" s="51"/>
      <c r="D1102" s="50"/>
      <c r="E1102" s="52"/>
      <c r="F1102" s="50"/>
      <c r="G1102" s="50"/>
      <c r="H1102" s="50"/>
      <c r="I1102" s="50"/>
      <c r="J1102" s="50"/>
      <c r="K1102" s="50"/>
      <c r="L1102" s="53"/>
      <c r="M1102" s="53"/>
      <c r="N1102" s="50"/>
      <c r="O1102" s="50"/>
      <c r="P1102" s="50"/>
      <c r="Q1102" s="50"/>
      <c r="R1102" s="53"/>
    </row>
    <row r="1103">
      <c r="A1103" s="54"/>
      <c r="B1103" s="50"/>
      <c r="C1103" s="51"/>
      <c r="D1103" s="50"/>
      <c r="E1103" s="52"/>
      <c r="F1103" s="50"/>
      <c r="G1103" s="50"/>
      <c r="H1103" s="50"/>
      <c r="I1103" s="50"/>
      <c r="J1103" s="50"/>
      <c r="K1103" s="50"/>
      <c r="L1103" s="53"/>
      <c r="M1103" s="53"/>
      <c r="N1103" s="50"/>
      <c r="O1103" s="50"/>
      <c r="P1103" s="50"/>
      <c r="Q1103" s="50"/>
      <c r="R1103" s="53"/>
    </row>
    <row r="1104">
      <c r="A1104" s="54"/>
      <c r="B1104" s="50"/>
      <c r="C1104" s="51"/>
      <c r="D1104" s="50"/>
      <c r="E1104" s="52"/>
      <c r="F1104" s="50"/>
      <c r="G1104" s="50"/>
      <c r="H1104" s="50"/>
      <c r="I1104" s="50"/>
      <c r="J1104" s="50"/>
      <c r="K1104" s="50"/>
      <c r="L1104" s="53"/>
      <c r="M1104" s="53"/>
      <c r="N1104" s="50"/>
      <c r="O1104" s="50"/>
      <c r="P1104" s="50"/>
      <c r="Q1104" s="50"/>
      <c r="R1104" s="53"/>
    </row>
    <row r="1105">
      <c r="A1105" s="54"/>
      <c r="B1105" s="50"/>
      <c r="C1105" s="51"/>
      <c r="D1105" s="50"/>
      <c r="E1105" s="52"/>
      <c r="F1105" s="50"/>
      <c r="G1105" s="50"/>
      <c r="H1105" s="50"/>
      <c r="I1105" s="50"/>
      <c r="J1105" s="50"/>
      <c r="K1105" s="50"/>
      <c r="L1105" s="53"/>
      <c r="M1105" s="53"/>
      <c r="N1105" s="50"/>
      <c r="O1105" s="50"/>
      <c r="P1105" s="50"/>
      <c r="Q1105" s="50"/>
      <c r="R1105" s="53"/>
    </row>
    <row r="1106">
      <c r="A1106" s="54"/>
      <c r="B1106" s="50"/>
      <c r="C1106" s="51"/>
      <c r="D1106" s="50"/>
      <c r="E1106" s="52"/>
      <c r="F1106" s="50"/>
      <c r="G1106" s="50"/>
      <c r="H1106" s="50"/>
      <c r="I1106" s="50"/>
      <c r="J1106" s="50"/>
      <c r="K1106" s="50"/>
      <c r="L1106" s="53"/>
      <c r="M1106" s="53"/>
      <c r="N1106" s="50"/>
      <c r="O1106" s="50"/>
      <c r="P1106" s="50"/>
      <c r="Q1106" s="50"/>
      <c r="R1106" s="53"/>
    </row>
    <row r="1107">
      <c r="A1107" s="54"/>
      <c r="B1107" s="50"/>
      <c r="C1107" s="51"/>
      <c r="D1107" s="50"/>
      <c r="E1107" s="52"/>
      <c r="F1107" s="50"/>
      <c r="G1107" s="50"/>
      <c r="H1107" s="50"/>
      <c r="I1107" s="50"/>
      <c r="J1107" s="50"/>
      <c r="K1107" s="50"/>
      <c r="L1107" s="53"/>
      <c r="M1107" s="53"/>
      <c r="N1107" s="50"/>
      <c r="O1107" s="50"/>
      <c r="P1107" s="50"/>
      <c r="Q1107" s="50"/>
      <c r="R1107" s="53"/>
    </row>
    <row r="1108">
      <c r="A1108" s="54"/>
      <c r="B1108" s="50"/>
      <c r="C1108" s="51"/>
      <c r="D1108" s="50"/>
      <c r="E1108" s="52"/>
      <c r="F1108" s="50"/>
      <c r="G1108" s="50"/>
      <c r="H1108" s="50"/>
      <c r="I1108" s="50"/>
      <c r="J1108" s="50"/>
      <c r="K1108" s="50"/>
      <c r="L1108" s="53"/>
      <c r="M1108" s="53"/>
      <c r="N1108" s="50"/>
      <c r="O1108" s="50"/>
      <c r="P1108" s="50"/>
      <c r="Q1108" s="50"/>
      <c r="R1108" s="53"/>
    </row>
    <row r="1109">
      <c r="A1109" s="54"/>
      <c r="B1109" s="50"/>
      <c r="C1109" s="51"/>
      <c r="D1109" s="50"/>
      <c r="E1109" s="52"/>
      <c r="F1109" s="50"/>
      <c r="G1109" s="50"/>
      <c r="H1109" s="50"/>
      <c r="I1109" s="50"/>
      <c r="J1109" s="50"/>
      <c r="K1109" s="50"/>
      <c r="L1109" s="53"/>
      <c r="M1109" s="53"/>
      <c r="N1109" s="50"/>
      <c r="O1109" s="50"/>
      <c r="P1109" s="50"/>
      <c r="Q1109" s="50"/>
      <c r="R1109" s="53"/>
    </row>
    <row r="1110">
      <c r="A1110" s="54"/>
      <c r="B1110" s="50"/>
      <c r="C1110" s="51"/>
      <c r="D1110" s="50"/>
      <c r="E1110" s="52"/>
      <c r="F1110" s="50"/>
      <c r="G1110" s="50"/>
      <c r="H1110" s="50"/>
      <c r="I1110" s="50"/>
      <c r="J1110" s="50"/>
      <c r="K1110" s="50"/>
      <c r="L1110" s="53"/>
      <c r="M1110" s="53"/>
      <c r="N1110" s="50"/>
      <c r="O1110" s="50"/>
      <c r="P1110" s="50"/>
      <c r="Q1110" s="50"/>
      <c r="R1110" s="53"/>
    </row>
    <row r="1111">
      <c r="A1111" s="54"/>
      <c r="B1111" s="50"/>
      <c r="C1111" s="51"/>
      <c r="D1111" s="50"/>
      <c r="E1111" s="52"/>
      <c r="F1111" s="50"/>
      <c r="G1111" s="50"/>
      <c r="H1111" s="50"/>
      <c r="I1111" s="50"/>
      <c r="J1111" s="50"/>
      <c r="K1111" s="50"/>
      <c r="L1111" s="53"/>
      <c r="M1111" s="53"/>
      <c r="N1111" s="50"/>
      <c r="O1111" s="50"/>
      <c r="P1111" s="50"/>
      <c r="Q1111" s="50"/>
      <c r="R1111" s="53"/>
    </row>
    <row r="1112">
      <c r="A1112" s="54"/>
      <c r="B1112" s="50"/>
      <c r="C1112" s="51"/>
      <c r="D1112" s="50"/>
      <c r="E1112" s="52"/>
      <c r="F1112" s="50"/>
      <c r="G1112" s="50"/>
      <c r="H1112" s="50"/>
      <c r="I1112" s="50"/>
      <c r="J1112" s="50"/>
      <c r="K1112" s="50"/>
      <c r="L1112" s="53"/>
      <c r="M1112" s="53"/>
      <c r="N1112" s="50"/>
      <c r="O1112" s="50"/>
      <c r="P1112" s="50"/>
      <c r="Q1112" s="50"/>
      <c r="R1112" s="53"/>
    </row>
    <row r="1113">
      <c r="A1113" s="54"/>
      <c r="B1113" s="50"/>
      <c r="C1113" s="51"/>
      <c r="D1113" s="50"/>
      <c r="E1113" s="52"/>
      <c r="F1113" s="50"/>
      <c r="G1113" s="50"/>
      <c r="H1113" s="50"/>
      <c r="I1113" s="50"/>
      <c r="J1113" s="50"/>
      <c r="K1113" s="50"/>
      <c r="L1113" s="53"/>
      <c r="M1113" s="53"/>
      <c r="N1113" s="50"/>
      <c r="O1113" s="50"/>
      <c r="P1113" s="50"/>
      <c r="Q1113" s="50"/>
      <c r="R1113" s="53"/>
    </row>
    <row r="1114">
      <c r="A1114" s="54"/>
      <c r="B1114" s="50"/>
      <c r="C1114" s="51"/>
      <c r="D1114" s="50"/>
      <c r="E1114" s="52"/>
      <c r="F1114" s="50"/>
      <c r="G1114" s="50"/>
      <c r="H1114" s="50"/>
      <c r="I1114" s="50"/>
      <c r="J1114" s="50"/>
      <c r="K1114" s="50"/>
      <c r="L1114" s="53"/>
      <c r="M1114" s="53"/>
      <c r="N1114" s="50"/>
      <c r="O1114" s="50"/>
      <c r="P1114" s="50"/>
      <c r="Q1114" s="50"/>
      <c r="R1114" s="53"/>
    </row>
    <row r="1115">
      <c r="A1115" s="54"/>
      <c r="B1115" s="50"/>
      <c r="C1115" s="51"/>
      <c r="D1115" s="50"/>
      <c r="E1115" s="52"/>
      <c r="F1115" s="50"/>
      <c r="G1115" s="50"/>
      <c r="H1115" s="50"/>
      <c r="I1115" s="50"/>
      <c r="J1115" s="50"/>
      <c r="K1115" s="50"/>
      <c r="L1115" s="53"/>
      <c r="M1115" s="53"/>
      <c r="N1115" s="50"/>
      <c r="O1115" s="50"/>
      <c r="P1115" s="50"/>
      <c r="Q1115" s="50"/>
      <c r="R1115" s="53"/>
    </row>
    <row r="1116">
      <c r="A1116" s="54"/>
      <c r="B1116" s="50"/>
      <c r="C1116" s="51"/>
      <c r="D1116" s="50"/>
      <c r="E1116" s="52"/>
      <c r="F1116" s="50"/>
      <c r="G1116" s="50"/>
      <c r="H1116" s="50"/>
      <c r="I1116" s="50"/>
      <c r="J1116" s="50"/>
      <c r="K1116" s="50"/>
      <c r="L1116" s="53"/>
      <c r="M1116" s="53"/>
      <c r="N1116" s="50"/>
      <c r="O1116" s="50"/>
      <c r="P1116" s="50"/>
      <c r="Q1116" s="50"/>
      <c r="R1116" s="53"/>
    </row>
    <row r="1117">
      <c r="A1117" s="54"/>
      <c r="B1117" s="50"/>
      <c r="C1117" s="51"/>
      <c r="D1117" s="50"/>
      <c r="E1117" s="52"/>
      <c r="F1117" s="50"/>
      <c r="G1117" s="50"/>
      <c r="H1117" s="50"/>
      <c r="I1117" s="50"/>
      <c r="J1117" s="50"/>
      <c r="K1117" s="50"/>
      <c r="L1117" s="53"/>
      <c r="M1117" s="53"/>
      <c r="N1117" s="50"/>
      <c r="O1117" s="50"/>
      <c r="P1117" s="50"/>
      <c r="Q1117" s="50"/>
      <c r="R1117" s="53"/>
    </row>
    <row r="1118">
      <c r="A1118" s="54"/>
      <c r="B1118" s="50"/>
      <c r="C1118" s="51"/>
      <c r="D1118" s="50"/>
      <c r="E1118" s="52"/>
      <c r="F1118" s="50"/>
      <c r="G1118" s="50"/>
      <c r="H1118" s="50"/>
      <c r="I1118" s="50"/>
      <c r="J1118" s="50"/>
      <c r="K1118" s="50"/>
      <c r="L1118" s="53"/>
      <c r="M1118" s="53"/>
      <c r="N1118" s="50"/>
      <c r="O1118" s="50"/>
      <c r="P1118" s="50"/>
      <c r="Q1118" s="50"/>
      <c r="R1118" s="53"/>
    </row>
    <row r="1119">
      <c r="A1119" s="54"/>
      <c r="B1119" s="50"/>
      <c r="C1119" s="51"/>
      <c r="D1119" s="50"/>
      <c r="E1119" s="52"/>
      <c r="F1119" s="50"/>
      <c r="G1119" s="50"/>
      <c r="H1119" s="50"/>
      <c r="I1119" s="50"/>
      <c r="J1119" s="50"/>
      <c r="K1119" s="50"/>
      <c r="L1119" s="53"/>
      <c r="M1119" s="53"/>
      <c r="N1119" s="50"/>
      <c r="O1119" s="50"/>
      <c r="P1119" s="50"/>
      <c r="Q1119" s="50"/>
      <c r="R1119" s="53"/>
    </row>
    <row r="1120">
      <c r="A1120" s="54"/>
      <c r="B1120" s="50"/>
      <c r="C1120" s="51"/>
      <c r="D1120" s="50"/>
      <c r="E1120" s="52"/>
      <c r="F1120" s="50"/>
      <c r="G1120" s="50"/>
      <c r="H1120" s="50"/>
      <c r="I1120" s="50"/>
      <c r="J1120" s="50"/>
      <c r="K1120" s="50"/>
      <c r="L1120" s="53"/>
      <c r="M1120" s="53"/>
      <c r="N1120" s="50"/>
      <c r="O1120" s="50"/>
      <c r="P1120" s="50"/>
      <c r="Q1120" s="50"/>
      <c r="R1120" s="53"/>
    </row>
    <row r="1121">
      <c r="A1121" s="54"/>
      <c r="B1121" s="50"/>
      <c r="C1121" s="51"/>
      <c r="D1121" s="50"/>
      <c r="E1121" s="52"/>
      <c r="F1121" s="50"/>
      <c r="G1121" s="50"/>
      <c r="H1121" s="50"/>
      <c r="I1121" s="50"/>
      <c r="J1121" s="50"/>
      <c r="K1121" s="50"/>
      <c r="L1121" s="53"/>
      <c r="M1121" s="53"/>
      <c r="N1121" s="50"/>
      <c r="O1121" s="50"/>
      <c r="P1121" s="50"/>
      <c r="Q1121" s="50"/>
      <c r="R1121" s="53"/>
    </row>
    <row r="1122">
      <c r="A1122" s="54"/>
      <c r="B1122" s="50"/>
      <c r="C1122" s="51"/>
      <c r="D1122" s="50"/>
      <c r="E1122" s="52"/>
      <c r="F1122" s="50"/>
      <c r="G1122" s="50"/>
      <c r="H1122" s="50"/>
      <c r="I1122" s="50"/>
      <c r="J1122" s="50"/>
      <c r="K1122" s="50"/>
      <c r="L1122" s="53"/>
      <c r="M1122" s="53"/>
      <c r="N1122" s="50"/>
      <c r="O1122" s="50"/>
      <c r="P1122" s="50"/>
      <c r="Q1122" s="50"/>
      <c r="R1122" s="53"/>
    </row>
    <row r="1123">
      <c r="A1123" s="54"/>
      <c r="B1123" s="50"/>
      <c r="C1123" s="51"/>
      <c r="D1123" s="50"/>
      <c r="E1123" s="52"/>
      <c r="F1123" s="50"/>
      <c r="G1123" s="50"/>
      <c r="H1123" s="50"/>
      <c r="I1123" s="50"/>
      <c r="J1123" s="50"/>
      <c r="K1123" s="50"/>
      <c r="L1123" s="53"/>
      <c r="M1123" s="53"/>
      <c r="N1123" s="50"/>
      <c r="O1123" s="50"/>
      <c r="P1123" s="50"/>
      <c r="Q1123" s="50"/>
      <c r="R1123" s="53"/>
    </row>
    <row r="1124">
      <c r="A1124" s="54"/>
      <c r="B1124" s="50"/>
      <c r="C1124" s="51"/>
      <c r="D1124" s="50"/>
      <c r="E1124" s="52"/>
      <c r="F1124" s="50"/>
      <c r="G1124" s="50"/>
      <c r="H1124" s="50"/>
      <c r="I1124" s="50"/>
      <c r="J1124" s="50"/>
      <c r="K1124" s="50"/>
      <c r="L1124" s="53"/>
      <c r="M1124" s="53"/>
      <c r="N1124" s="50"/>
      <c r="O1124" s="50"/>
      <c r="P1124" s="50"/>
      <c r="Q1124" s="50"/>
      <c r="R1124" s="53"/>
    </row>
    <row r="1125">
      <c r="A1125" s="54"/>
      <c r="B1125" s="50"/>
      <c r="C1125" s="51"/>
      <c r="D1125" s="50"/>
      <c r="E1125" s="52"/>
      <c r="F1125" s="50"/>
      <c r="G1125" s="50"/>
      <c r="H1125" s="50"/>
      <c r="I1125" s="50"/>
      <c r="J1125" s="50"/>
      <c r="K1125" s="50"/>
      <c r="L1125" s="53"/>
      <c r="M1125" s="53"/>
      <c r="N1125" s="50"/>
      <c r="O1125" s="50"/>
      <c r="P1125" s="50"/>
      <c r="Q1125" s="50"/>
      <c r="R1125" s="53"/>
    </row>
    <row r="1126">
      <c r="A1126" s="54"/>
      <c r="B1126" s="50"/>
      <c r="C1126" s="51"/>
      <c r="D1126" s="50"/>
      <c r="E1126" s="52"/>
      <c r="F1126" s="50"/>
      <c r="G1126" s="50"/>
      <c r="H1126" s="50"/>
      <c r="I1126" s="50"/>
      <c r="J1126" s="50"/>
      <c r="K1126" s="50"/>
      <c r="L1126" s="53"/>
      <c r="M1126" s="53"/>
      <c r="N1126" s="50"/>
      <c r="O1126" s="50"/>
      <c r="P1126" s="50"/>
      <c r="Q1126" s="50"/>
      <c r="R1126" s="53"/>
    </row>
    <row r="1127">
      <c r="A1127" s="54"/>
      <c r="B1127" s="50"/>
      <c r="C1127" s="51"/>
      <c r="D1127" s="50"/>
      <c r="E1127" s="52"/>
      <c r="F1127" s="50"/>
      <c r="G1127" s="50"/>
      <c r="H1127" s="50"/>
      <c r="I1127" s="50"/>
      <c r="J1127" s="50"/>
      <c r="K1127" s="50"/>
      <c r="L1127" s="53"/>
      <c r="M1127" s="53"/>
      <c r="N1127" s="50"/>
      <c r="O1127" s="50"/>
      <c r="P1127" s="50"/>
      <c r="Q1127" s="50"/>
      <c r="R1127" s="53"/>
    </row>
    <row r="1128">
      <c r="A1128" s="54"/>
      <c r="B1128" s="50"/>
      <c r="C1128" s="51"/>
      <c r="D1128" s="50"/>
      <c r="E1128" s="52"/>
      <c r="F1128" s="50"/>
      <c r="G1128" s="50"/>
      <c r="H1128" s="50"/>
      <c r="I1128" s="50"/>
      <c r="J1128" s="50"/>
      <c r="K1128" s="50"/>
      <c r="L1128" s="53"/>
      <c r="M1128" s="53"/>
      <c r="N1128" s="50"/>
      <c r="O1128" s="50"/>
      <c r="P1128" s="50"/>
      <c r="Q1128" s="50"/>
      <c r="R1128" s="53"/>
    </row>
    <row r="1129">
      <c r="A1129" s="54"/>
      <c r="B1129" s="50"/>
      <c r="C1129" s="51"/>
      <c r="D1129" s="50"/>
      <c r="E1129" s="52"/>
      <c r="F1129" s="50"/>
      <c r="G1129" s="50"/>
      <c r="H1129" s="50"/>
      <c r="I1129" s="50"/>
      <c r="J1129" s="50"/>
      <c r="K1129" s="50"/>
      <c r="L1129" s="53"/>
      <c r="M1129" s="53"/>
      <c r="N1129" s="50"/>
      <c r="O1129" s="50"/>
      <c r="P1129" s="50"/>
      <c r="Q1129" s="50"/>
      <c r="R1129" s="53"/>
    </row>
    <row r="1130">
      <c r="A1130" s="54"/>
      <c r="B1130" s="50"/>
      <c r="C1130" s="51"/>
      <c r="D1130" s="50"/>
      <c r="E1130" s="52"/>
      <c r="F1130" s="50"/>
      <c r="G1130" s="50"/>
      <c r="H1130" s="50"/>
      <c r="I1130" s="50"/>
      <c r="J1130" s="50"/>
      <c r="K1130" s="50"/>
      <c r="L1130" s="53"/>
      <c r="M1130" s="53"/>
      <c r="N1130" s="50"/>
      <c r="O1130" s="50"/>
      <c r="P1130" s="50"/>
      <c r="Q1130" s="50"/>
      <c r="R1130" s="53"/>
    </row>
    <row r="1131">
      <c r="A1131" s="54"/>
      <c r="B1131" s="50"/>
      <c r="C1131" s="51"/>
      <c r="D1131" s="50"/>
      <c r="E1131" s="52"/>
      <c r="F1131" s="50"/>
      <c r="G1131" s="50"/>
      <c r="H1131" s="50"/>
      <c r="I1131" s="50"/>
      <c r="J1131" s="50"/>
      <c r="K1131" s="50"/>
      <c r="L1131" s="53"/>
      <c r="M1131" s="53"/>
      <c r="N1131" s="50"/>
      <c r="O1131" s="50"/>
      <c r="P1131" s="50"/>
      <c r="Q1131" s="50"/>
      <c r="R1131" s="53"/>
    </row>
    <row r="1132">
      <c r="A1132" s="54"/>
      <c r="B1132" s="50"/>
      <c r="C1132" s="51"/>
      <c r="D1132" s="50"/>
      <c r="E1132" s="52"/>
      <c r="F1132" s="50"/>
      <c r="G1132" s="50"/>
      <c r="H1132" s="50"/>
      <c r="I1132" s="50"/>
      <c r="J1132" s="50"/>
      <c r="K1132" s="50"/>
      <c r="L1132" s="53"/>
      <c r="M1132" s="53"/>
      <c r="N1132" s="50"/>
      <c r="O1132" s="50"/>
      <c r="P1132" s="50"/>
      <c r="Q1132" s="50"/>
      <c r="R1132" s="53"/>
    </row>
    <row r="1133">
      <c r="A1133" s="54"/>
      <c r="B1133" s="50"/>
      <c r="C1133" s="51"/>
      <c r="D1133" s="50"/>
      <c r="E1133" s="52"/>
      <c r="F1133" s="50"/>
      <c r="G1133" s="50"/>
      <c r="H1133" s="50"/>
      <c r="I1133" s="50"/>
      <c r="J1133" s="50"/>
      <c r="K1133" s="50"/>
      <c r="L1133" s="53"/>
      <c r="M1133" s="53"/>
      <c r="N1133" s="50"/>
      <c r="O1133" s="50"/>
      <c r="P1133" s="50"/>
      <c r="Q1133" s="50"/>
      <c r="R1133" s="53"/>
    </row>
    <row r="1134">
      <c r="A1134" s="54"/>
      <c r="B1134" s="50"/>
      <c r="C1134" s="51"/>
      <c r="D1134" s="50"/>
      <c r="E1134" s="52"/>
      <c r="F1134" s="50"/>
      <c r="G1134" s="50"/>
      <c r="H1134" s="50"/>
      <c r="I1134" s="50"/>
      <c r="J1134" s="50"/>
      <c r="K1134" s="50"/>
      <c r="L1134" s="53"/>
      <c r="M1134" s="53"/>
      <c r="N1134" s="50"/>
      <c r="O1134" s="50"/>
      <c r="P1134" s="50"/>
      <c r="Q1134" s="50"/>
      <c r="R1134" s="53"/>
    </row>
    <row r="1135">
      <c r="A1135" s="54"/>
      <c r="B1135" s="50"/>
      <c r="C1135" s="51"/>
      <c r="D1135" s="50"/>
      <c r="E1135" s="52"/>
      <c r="F1135" s="50"/>
      <c r="G1135" s="50"/>
      <c r="H1135" s="50"/>
      <c r="I1135" s="50"/>
      <c r="J1135" s="50"/>
      <c r="K1135" s="50"/>
      <c r="L1135" s="53"/>
      <c r="M1135" s="53"/>
      <c r="N1135" s="50"/>
      <c r="O1135" s="50"/>
      <c r="P1135" s="50"/>
      <c r="Q1135" s="50"/>
      <c r="R1135" s="53"/>
    </row>
    <row r="1136">
      <c r="A1136" s="54"/>
      <c r="B1136" s="50"/>
      <c r="C1136" s="51"/>
      <c r="D1136" s="50"/>
      <c r="E1136" s="52"/>
      <c r="F1136" s="50"/>
      <c r="G1136" s="50"/>
      <c r="H1136" s="50"/>
      <c r="I1136" s="50"/>
      <c r="J1136" s="50"/>
      <c r="K1136" s="50"/>
      <c r="L1136" s="53"/>
      <c r="M1136" s="53"/>
      <c r="N1136" s="50"/>
      <c r="O1136" s="50"/>
      <c r="P1136" s="50"/>
      <c r="Q1136" s="50"/>
      <c r="R1136" s="53"/>
    </row>
    <row r="1137">
      <c r="A1137" s="54"/>
      <c r="B1137" s="50"/>
      <c r="C1137" s="51"/>
      <c r="D1137" s="50"/>
      <c r="E1137" s="52"/>
      <c r="F1137" s="50"/>
      <c r="G1137" s="50"/>
      <c r="H1137" s="50"/>
      <c r="I1137" s="50"/>
      <c r="J1137" s="50"/>
      <c r="K1137" s="50"/>
      <c r="L1137" s="53"/>
      <c r="M1137" s="53"/>
      <c r="N1137" s="50"/>
      <c r="O1137" s="50"/>
      <c r="P1137" s="50"/>
      <c r="Q1137" s="50"/>
      <c r="R1137" s="53"/>
    </row>
    <row r="1138">
      <c r="A1138" s="54"/>
      <c r="B1138" s="50"/>
      <c r="C1138" s="51"/>
      <c r="D1138" s="50"/>
      <c r="E1138" s="52"/>
      <c r="F1138" s="50"/>
      <c r="G1138" s="50"/>
      <c r="H1138" s="50"/>
      <c r="I1138" s="50"/>
      <c r="J1138" s="50"/>
      <c r="K1138" s="50"/>
      <c r="L1138" s="53"/>
      <c r="M1138" s="53"/>
      <c r="N1138" s="50"/>
      <c r="O1138" s="50"/>
      <c r="P1138" s="50"/>
      <c r="Q1138" s="50"/>
      <c r="R1138" s="53"/>
    </row>
    <row r="1139">
      <c r="A1139" s="54"/>
      <c r="B1139" s="50"/>
      <c r="C1139" s="51"/>
      <c r="D1139" s="50"/>
      <c r="E1139" s="52"/>
      <c r="F1139" s="50"/>
      <c r="G1139" s="50"/>
      <c r="H1139" s="50"/>
      <c r="I1139" s="50"/>
      <c r="J1139" s="50"/>
      <c r="K1139" s="50"/>
      <c r="L1139" s="53"/>
      <c r="M1139" s="53"/>
      <c r="N1139" s="50"/>
      <c r="O1139" s="50"/>
      <c r="P1139" s="50"/>
      <c r="Q1139" s="50"/>
      <c r="R1139" s="53"/>
    </row>
    <row r="1140">
      <c r="A1140" s="54"/>
      <c r="B1140" s="50"/>
      <c r="C1140" s="51"/>
      <c r="D1140" s="50"/>
      <c r="E1140" s="52"/>
      <c r="F1140" s="50"/>
      <c r="G1140" s="50"/>
      <c r="H1140" s="50"/>
      <c r="I1140" s="50"/>
      <c r="J1140" s="50"/>
      <c r="K1140" s="50"/>
      <c r="L1140" s="53"/>
      <c r="M1140" s="53"/>
      <c r="N1140" s="50"/>
      <c r="O1140" s="50"/>
      <c r="P1140" s="50"/>
      <c r="Q1140" s="50"/>
      <c r="R1140" s="53"/>
    </row>
    <row r="1141">
      <c r="A1141" s="54"/>
      <c r="B1141" s="50"/>
      <c r="C1141" s="51"/>
      <c r="D1141" s="50"/>
      <c r="E1141" s="52"/>
      <c r="F1141" s="50"/>
      <c r="G1141" s="50"/>
      <c r="H1141" s="50"/>
      <c r="I1141" s="50"/>
      <c r="J1141" s="50"/>
      <c r="K1141" s="50"/>
      <c r="L1141" s="53"/>
      <c r="M1141" s="53"/>
      <c r="N1141" s="50"/>
      <c r="O1141" s="50"/>
      <c r="P1141" s="50"/>
      <c r="Q1141" s="50"/>
      <c r="R1141" s="53"/>
    </row>
    <row r="1142">
      <c r="A1142" s="54"/>
      <c r="B1142" s="50"/>
      <c r="C1142" s="51"/>
      <c r="D1142" s="50"/>
      <c r="E1142" s="52"/>
      <c r="F1142" s="50"/>
      <c r="G1142" s="50"/>
      <c r="H1142" s="50"/>
      <c r="I1142" s="50"/>
      <c r="J1142" s="50"/>
      <c r="K1142" s="50"/>
      <c r="L1142" s="53"/>
      <c r="M1142" s="53"/>
      <c r="N1142" s="50"/>
      <c r="O1142" s="50"/>
      <c r="P1142" s="50"/>
      <c r="Q1142" s="50"/>
      <c r="R1142" s="53"/>
    </row>
    <row r="1143">
      <c r="A1143" s="54"/>
      <c r="B1143" s="50"/>
      <c r="C1143" s="51"/>
      <c r="D1143" s="50"/>
      <c r="E1143" s="52"/>
      <c r="F1143" s="50"/>
      <c r="G1143" s="50"/>
      <c r="H1143" s="50"/>
      <c r="I1143" s="50"/>
      <c r="J1143" s="50"/>
      <c r="K1143" s="50"/>
      <c r="L1143" s="53"/>
      <c r="M1143" s="53"/>
      <c r="N1143" s="50"/>
      <c r="O1143" s="50"/>
      <c r="P1143" s="50"/>
      <c r="Q1143" s="50"/>
      <c r="R1143" s="53"/>
    </row>
    <row r="1144">
      <c r="A1144" s="54"/>
      <c r="B1144" s="50"/>
      <c r="C1144" s="51"/>
      <c r="D1144" s="50"/>
      <c r="E1144" s="52"/>
      <c r="F1144" s="50"/>
      <c r="G1144" s="50"/>
      <c r="H1144" s="50"/>
      <c r="I1144" s="50"/>
      <c r="J1144" s="50"/>
      <c r="K1144" s="50"/>
      <c r="L1144" s="53"/>
      <c r="M1144" s="53"/>
      <c r="N1144" s="50"/>
      <c r="O1144" s="50"/>
      <c r="P1144" s="50"/>
      <c r="Q1144" s="50"/>
      <c r="R1144" s="53"/>
    </row>
    <row r="1145">
      <c r="A1145" s="54"/>
      <c r="B1145" s="50"/>
      <c r="C1145" s="51"/>
      <c r="D1145" s="50"/>
      <c r="E1145" s="52"/>
      <c r="F1145" s="50"/>
      <c r="G1145" s="50"/>
      <c r="H1145" s="50"/>
      <c r="I1145" s="50"/>
      <c r="J1145" s="50"/>
      <c r="K1145" s="50"/>
      <c r="L1145" s="53"/>
      <c r="M1145" s="53"/>
      <c r="N1145" s="50"/>
      <c r="O1145" s="50"/>
      <c r="P1145" s="50"/>
      <c r="Q1145" s="50"/>
      <c r="R1145" s="53"/>
    </row>
    <row r="1146">
      <c r="A1146" s="54"/>
      <c r="B1146" s="50"/>
      <c r="C1146" s="51"/>
      <c r="D1146" s="50"/>
      <c r="E1146" s="52"/>
      <c r="F1146" s="50"/>
      <c r="G1146" s="50"/>
      <c r="H1146" s="50"/>
      <c r="I1146" s="50"/>
      <c r="J1146" s="50"/>
      <c r="K1146" s="50"/>
      <c r="L1146" s="53"/>
      <c r="M1146" s="53"/>
      <c r="N1146" s="50"/>
      <c r="O1146" s="50"/>
      <c r="P1146" s="50"/>
      <c r="Q1146" s="50"/>
      <c r="R1146" s="53"/>
    </row>
    <row r="1147">
      <c r="A1147" s="54"/>
      <c r="B1147" s="50"/>
      <c r="C1147" s="51"/>
      <c r="D1147" s="50"/>
      <c r="E1147" s="52"/>
      <c r="F1147" s="50"/>
      <c r="G1147" s="50"/>
      <c r="H1147" s="50"/>
      <c r="I1147" s="50"/>
      <c r="J1147" s="50"/>
      <c r="K1147" s="50"/>
      <c r="L1147" s="53"/>
      <c r="M1147" s="53"/>
      <c r="N1147" s="50"/>
      <c r="O1147" s="50"/>
      <c r="P1147" s="50"/>
      <c r="Q1147" s="50"/>
      <c r="R1147" s="53"/>
    </row>
    <row r="1148">
      <c r="A1148" s="54"/>
      <c r="B1148" s="50"/>
      <c r="C1148" s="51"/>
      <c r="D1148" s="50"/>
      <c r="E1148" s="52"/>
      <c r="F1148" s="50"/>
      <c r="G1148" s="50"/>
      <c r="H1148" s="50"/>
      <c r="I1148" s="50"/>
      <c r="J1148" s="50"/>
      <c r="K1148" s="50"/>
      <c r="L1148" s="53"/>
      <c r="M1148" s="53"/>
      <c r="N1148" s="50"/>
      <c r="O1148" s="50"/>
      <c r="P1148" s="50"/>
      <c r="Q1148" s="50"/>
      <c r="R1148" s="53"/>
    </row>
    <row r="1149">
      <c r="A1149" s="54"/>
      <c r="B1149" s="50"/>
      <c r="C1149" s="51"/>
      <c r="D1149" s="50"/>
      <c r="E1149" s="52"/>
      <c r="F1149" s="50"/>
      <c r="G1149" s="50"/>
      <c r="H1149" s="50"/>
      <c r="I1149" s="50"/>
      <c r="J1149" s="50"/>
      <c r="K1149" s="50"/>
      <c r="L1149" s="53"/>
      <c r="M1149" s="53"/>
      <c r="N1149" s="50"/>
      <c r="O1149" s="50"/>
      <c r="P1149" s="50"/>
      <c r="Q1149" s="50"/>
      <c r="R1149" s="53"/>
    </row>
    <row r="1150">
      <c r="A1150" s="54"/>
      <c r="B1150" s="50"/>
      <c r="C1150" s="51"/>
      <c r="D1150" s="50"/>
      <c r="E1150" s="52"/>
      <c r="F1150" s="50"/>
      <c r="G1150" s="50"/>
      <c r="H1150" s="50"/>
      <c r="I1150" s="50"/>
      <c r="J1150" s="50"/>
      <c r="K1150" s="50"/>
      <c r="L1150" s="53"/>
      <c r="M1150" s="53"/>
      <c r="N1150" s="50"/>
      <c r="O1150" s="50"/>
      <c r="P1150" s="50"/>
      <c r="Q1150" s="50"/>
      <c r="R1150" s="53"/>
    </row>
    <row r="1151">
      <c r="A1151" s="54"/>
      <c r="B1151" s="50"/>
      <c r="C1151" s="51"/>
      <c r="D1151" s="50"/>
      <c r="E1151" s="52"/>
      <c r="F1151" s="50"/>
      <c r="G1151" s="50"/>
      <c r="H1151" s="50"/>
      <c r="I1151" s="50"/>
      <c r="J1151" s="50"/>
      <c r="K1151" s="50"/>
      <c r="L1151" s="53"/>
      <c r="M1151" s="53"/>
      <c r="N1151" s="50"/>
      <c r="O1151" s="50"/>
      <c r="P1151" s="50"/>
      <c r="Q1151" s="50"/>
      <c r="R1151" s="53"/>
    </row>
    <row r="1152">
      <c r="A1152" s="54"/>
      <c r="B1152" s="50"/>
      <c r="C1152" s="51"/>
      <c r="D1152" s="50"/>
      <c r="E1152" s="52"/>
      <c r="F1152" s="50"/>
      <c r="G1152" s="50"/>
      <c r="H1152" s="50"/>
      <c r="I1152" s="50"/>
      <c r="J1152" s="50"/>
      <c r="K1152" s="50"/>
      <c r="L1152" s="53"/>
      <c r="M1152" s="53"/>
      <c r="N1152" s="50"/>
      <c r="O1152" s="50"/>
      <c r="P1152" s="50"/>
      <c r="Q1152" s="50"/>
      <c r="R1152" s="53"/>
    </row>
    <row r="1153">
      <c r="A1153" s="54"/>
      <c r="B1153" s="50"/>
      <c r="C1153" s="51"/>
      <c r="D1153" s="50"/>
      <c r="E1153" s="52"/>
      <c r="F1153" s="50"/>
      <c r="G1153" s="50"/>
      <c r="H1153" s="50"/>
      <c r="I1153" s="50"/>
      <c r="J1153" s="50"/>
      <c r="K1153" s="50"/>
      <c r="L1153" s="53"/>
      <c r="M1153" s="53"/>
      <c r="N1153" s="50"/>
      <c r="O1153" s="50"/>
      <c r="P1153" s="50"/>
      <c r="Q1153" s="50"/>
      <c r="R1153" s="53"/>
    </row>
    <row r="1154">
      <c r="A1154" s="54"/>
      <c r="B1154" s="50"/>
      <c r="C1154" s="51"/>
      <c r="D1154" s="50"/>
      <c r="E1154" s="52"/>
      <c r="F1154" s="50"/>
      <c r="G1154" s="50"/>
      <c r="H1154" s="50"/>
      <c r="I1154" s="50"/>
      <c r="J1154" s="50"/>
      <c r="K1154" s="50"/>
      <c r="L1154" s="53"/>
      <c r="M1154" s="53"/>
      <c r="N1154" s="50"/>
      <c r="O1154" s="50"/>
      <c r="P1154" s="50"/>
      <c r="Q1154" s="50"/>
      <c r="R1154" s="53"/>
    </row>
    <row r="1155">
      <c r="A1155" s="54"/>
      <c r="B1155" s="50"/>
      <c r="C1155" s="51"/>
      <c r="D1155" s="50"/>
      <c r="E1155" s="52"/>
      <c r="F1155" s="50"/>
      <c r="G1155" s="50"/>
      <c r="H1155" s="50"/>
      <c r="I1155" s="50"/>
      <c r="J1155" s="50"/>
      <c r="K1155" s="50"/>
      <c r="L1155" s="53"/>
      <c r="M1155" s="53"/>
      <c r="N1155" s="50"/>
      <c r="O1155" s="50"/>
      <c r="P1155" s="50"/>
      <c r="Q1155" s="50"/>
      <c r="R1155" s="53"/>
    </row>
    <row r="1156">
      <c r="A1156" s="54"/>
      <c r="B1156" s="50"/>
      <c r="C1156" s="51"/>
      <c r="D1156" s="50"/>
      <c r="E1156" s="52"/>
      <c r="F1156" s="50"/>
      <c r="G1156" s="50"/>
      <c r="H1156" s="50"/>
      <c r="I1156" s="50"/>
      <c r="J1156" s="50"/>
      <c r="K1156" s="50"/>
      <c r="L1156" s="53"/>
      <c r="M1156" s="53"/>
      <c r="N1156" s="50"/>
      <c r="O1156" s="50"/>
      <c r="P1156" s="50"/>
      <c r="Q1156" s="50"/>
      <c r="R1156" s="53"/>
    </row>
    <row r="1157">
      <c r="A1157" s="54"/>
      <c r="B1157" s="50"/>
      <c r="C1157" s="51"/>
      <c r="D1157" s="50"/>
      <c r="E1157" s="52"/>
      <c r="F1157" s="50"/>
      <c r="G1157" s="50"/>
      <c r="H1157" s="50"/>
      <c r="I1157" s="50"/>
      <c r="J1157" s="50"/>
      <c r="K1157" s="50"/>
      <c r="L1157" s="53"/>
      <c r="M1157" s="53"/>
      <c r="N1157" s="50"/>
      <c r="O1157" s="50"/>
      <c r="P1157" s="50"/>
      <c r="Q1157" s="50"/>
      <c r="R1157" s="53"/>
    </row>
    <row r="1158">
      <c r="A1158" s="54"/>
      <c r="B1158" s="50"/>
      <c r="C1158" s="51"/>
      <c r="D1158" s="50"/>
      <c r="E1158" s="52"/>
      <c r="F1158" s="50"/>
      <c r="G1158" s="50"/>
      <c r="H1158" s="50"/>
      <c r="I1158" s="50"/>
      <c r="J1158" s="50"/>
      <c r="K1158" s="50"/>
      <c r="L1158" s="53"/>
      <c r="M1158" s="53"/>
      <c r="N1158" s="50"/>
      <c r="O1158" s="50"/>
      <c r="P1158" s="50"/>
      <c r="Q1158" s="50"/>
      <c r="R1158" s="53"/>
    </row>
    <row r="1159">
      <c r="A1159" s="54"/>
      <c r="B1159" s="50"/>
      <c r="C1159" s="51"/>
      <c r="D1159" s="50"/>
      <c r="E1159" s="52"/>
      <c r="F1159" s="50"/>
      <c r="G1159" s="50"/>
      <c r="H1159" s="50"/>
      <c r="I1159" s="50"/>
      <c r="J1159" s="50"/>
      <c r="K1159" s="50"/>
      <c r="L1159" s="53"/>
      <c r="M1159" s="53"/>
      <c r="N1159" s="50"/>
      <c r="O1159" s="50"/>
      <c r="P1159" s="50"/>
      <c r="Q1159" s="50"/>
      <c r="R1159" s="53"/>
    </row>
    <row r="1160">
      <c r="A1160" s="54"/>
      <c r="B1160" s="50"/>
      <c r="C1160" s="51"/>
      <c r="D1160" s="50"/>
      <c r="E1160" s="52"/>
      <c r="F1160" s="50"/>
      <c r="G1160" s="50"/>
      <c r="H1160" s="50"/>
      <c r="I1160" s="50"/>
      <c r="J1160" s="50"/>
      <c r="K1160" s="50"/>
      <c r="L1160" s="53"/>
      <c r="M1160" s="53"/>
      <c r="N1160" s="50"/>
      <c r="O1160" s="50"/>
      <c r="P1160" s="50"/>
      <c r="Q1160" s="50"/>
      <c r="R1160" s="53"/>
    </row>
    <row r="1161">
      <c r="A1161" s="54"/>
      <c r="B1161" s="50"/>
      <c r="C1161" s="51"/>
      <c r="D1161" s="50"/>
      <c r="E1161" s="52"/>
      <c r="F1161" s="50"/>
      <c r="G1161" s="50"/>
      <c r="H1161" s="50"/>
      <c r="I1161" s="50"/>
      <c r="J1161" s="50"/>
      <c r="K1161" s="50"/>
      <c r="L1161" s="53"/>
      <c r="M1161" s="53"/>
      <c r="N1161" s="50"/>
      <c r="O1161" s="50"/>
      <c r="P1161" s="50"/>
      <c r="Q1161" s="50"/>
      <c r="R1161" s="53"/>
    </row>
    <row r="1162">
      <c r="A1162" s="54"/>
      <c r="B1162" s="50"/>
      <c r="C1162" s="51"/>
      <c r="D1162" s="50"/>
      <c r="E1162" s="52"/>
      <c r="F1162" s="50"/>
      <c r="G1162" s="50"/>
      <c r="H1162" s="50"/>
      <c r="I1162" s="50"/>
      <c r="J1162" s="50"/>
      <c r="K1162" s="50"/>
      <c r="L1162" s="53"/>
      <c r="M1162" s="53"/>
      <c r="N1162" s="50"/>
      <c r="O1162" s="50"/>
      <c r="P1162" s="50"/>
      <c r="Q1162" s="50"/>
      <c r="R1162" s="53"/>
    </row>
    <row r="1163">
      <c r="A1163" s="54"/>
      <c r="B1163" s="50"/>
      <c r="C1163" s="51"/>
      <c r="D1163" s="50"/>
      <c r="E1163" s="52"/>
      <c r="F1163" s="50"/>
      <c r="G1163" s="50"/>
      <c r="H1163" s="50"/>
      <c r="I1163" s="50"/>
      <c r="J1163" s="50"/>
      <c r="K1163" s="50"/>
      <c r="L1163" s="53"/>
      <c r="M1163" s="53"/>
      <c r="N1163" s="50"/>
      <c r="O1163" s="50"/>
      <c r="P1163" s="50"/>
      <c r="Q1163" s="50"/>
      <c r="R1163" s="53"/>
    </row>
    <row r="1164">
      <c r="A1164" s="54"/>
      <c r="B1164" s="50"/>
      <c r="C1164" s="51"/>
      <c r="D1164" s="50"/>
      <c r="E1164" s="52"/>
      <c r="F1164" s="50"/>
      <c r="G1164" s="50"/>
      <c r="H1164" s="50"/>
      <c r="I1164" s="50"/>
      <c r="J1164" s="50"/>
      <c r="K1164" s="50"/>
      <c r="L1164" s="53"/>
      <c r="M1164" s="53"/>
      <c r="N1164" s="50"/>
      <c r="O1164" s="50"/>
      <c r="P1164" s="50"/>
      <c r="Q1164" s="50"/>
      <c r="R1164" s="53"/>
    </row>
    <row r="1165">
      <c r="A1165" s="54"/>
      <c r="B1165" s="50"/>
      <c r="C1165" s="51"/>
      <c r="D1165" s="50"/>
      <c r="E1165" s="52"/>
      <c r="F1165" s="50"/>
      <c r="G1165" s="50"/>
      <c r="H1165" s="50"/>
      <c r="I1165" s="50"/>
      <c r="J1165" s="50"/>
      <c r="K1165" s="50"/>
      <c r="L1165" s="53"/>
      <c r="M1165" s="53"/>
      <c r="N1165" s="50"/>
      <c r="O1165" s="50"/>
      <c r="P1165" s="50"/>
      <c r="Q1165" s="50"/>
      <c r="R1165" s="53"/>
    </row>
    <row r="1166">
      <c r="A1166" s="54"/>
      <c r="B1166" s="50"/>
      <c r="C1166" s="51"/>
      <c r="D1166" s="50"/>
      <c r="E1166" s="52"/>
      <c r="F1166" s="50"/>
      <c r="G1166" s="50"/>
      <c r="H1166" s="50"/>
      <c r="I1166" s="50"/>
      <c r="J1166" s="50"/>
      <c r="K1166" s="50"/>
      <c r="L1166" s="53"/>
      <c r="M1166" s="53"/>
      <c r="N1166" s="50"/>
      <c r="O1166" s="50"/>
      <c r="P1166" s="50"/>
      <c r="Q1166" s="50"/>
      <c r="R1166" s="53"/>
    </row>
    <row r="1167">
      <c r="A1167" s="54"/>
      <c r="B1167" s="50"/>
      <c r="C1167" s="51"/>
      <c r="D1167" s="50"/>
      <c r="E1167" s="52"/>
      <c r="F1167" s="50"/>
      <c r="G1167" s="50"/>
      <c r="H1167" s="50"/>
      <c r="I1167" s="50"/>
      <c r="J1167" s="50"/>
      <c r="K1167" s="50"/>
      <c r="L1167" s="53"/>
      <c r="M1167" s="53"/>
      <c r="N1167" s="50"/>
      <c r="O1167" s="50"/>
      <c r="P1167" s="50"/>
      <c r="Q1167" s="50"/>
      <c r="R1167" s="53"/>
    </row>
    <row r="1168">
      <c r="A1168" s="54"/>
      <c r="B1168" s="50"/>
      <c r="C1168" s="51"/>
      <c r="D1168" s="50"/>
      <c r="E1168" s="52"/>
      <c r="F1168" s="50"/>
      <c r="G1168" s="50"/>
      <c r="H1168" s="50"/>
      <c r="I1168" s="50"/>
      <c r="J1168" s="50"/>
      <c r="K1168" s="50"/>
      <c r="L1168" s="53"/>
      <c r="M1168" s="53"/>
      <c r="N1168" s="50"/>
      <c r="O1168" s="50"/>
      <c r="P1168" s="50"/>
      <c r="Q1168" s="50"/>
      <c r="R1168" s="53"/>
    </row>
    <row r="1169">
      <c r="A1169" s="54"/>
      <c r="B1169" s="50"/>
      <c r="C1169" s="51"/>
      <c r="D1169" s="50"/>
      <c r="E1169" s="52"/>
      <c r="F1169" s="50"/>
      <c r="G1169" s="50"/>
      <c r="H1169" s="50"/>
      <c r="I1169" s="50"/>
      <c r="J1169" s="50"/>
      <c r="K1169" s="50"/>
      <c r="L1169" s="53"/>
      <c r="M1169" s="53"/>
      <c r="N1169" s="50"/>
      <c r="O1169" s="50"/>
      <c r="P1169" s="50"/>
      <c r="Q1169" s="50"/>
      <c r="R1169" s="53"/>
    </row>
    <row r="1170">
      <c r="A1170" s="54"/>
      <c r="B1170" s="50"/>
      <c r="C1170" s="51"/>
      <c r="D1170" s="50"/>
      <c r="E1170" s="52"/>
      <c r="F1170" s="50"/>
      <c r="G1170" s="50"/>
      <c r="H1170" s="50"/>
      <c r="I1170" s="50"/>
      <c r="J1170" s="50"/>
      <c r="K1170" s="50"/>
      <c r="L1170" s="53"/>
      <c r="M1170" s="53"/>
      <c r="N1170" s="50"/>
      <c r="O1170" s="50"/>
      <c r="P1170" s="50"/>
      <c r="Q1170" s="50"/>
      <c r="R1170" s="53"/>
    </row>
    <row r="1171">
      <c r="A1171" s="54"/>
      <c r="B1171" s="50"/>
      <c r="C1171" s="51"/>
      <c r="D1171" s="50"/>
      <c r="E1171" s="52"/>
      <c r="F1171" s="50"/>
      <c r="G1171" s="50"/>
      <c r="H1171" s="50"/>
      <c r="I1171" s="50"/>
      <c r="J1171" s="50"/>
      <c r="K1171" s="50"/>
      <c r="L1171" s="53"/>
      <c r="M1171" s="53"/>
      <c r="N1171" s="50"/>
      <c r="O1171" s="50"/>
      <c r="P1171" s="50"/>
      <c r="Q1171" s="50"/>
      <c r="R1171" s="53"/>
    </row>
    <row r="1172">
      <c r="A1172" s="54"/>
      <c r="B1172" s="50"/>
      <c r="C1172" s="51"/>
      <c r="D1172" s="50"/>
      <c r="E1172" s="52"/>
      <c r="F1172" s="50"/>
      <c r="G1172" s="50"/>
      <c r="H1172" s="50"/>
      <c r="I1172" s="50"/>
      <c r="J1172" s="50"/>
      <c r="K1172" s="50"/>
      <c r="L1172" s="53"/>
      <c r="M1172" s="53"/>
      <c r="N1172" s="50"/>
      <c r="O1172" s="50"/>
      <c r="P1172" s="50"/>
      <c r="Q1172" s="50"/>
      <c r="R1172" s="53"/>
    </row>
    <row r="1173">
      <c r="A1173" s="54"/>
      <c r="B1173" s="50"/>
      <c r="C1173" s="51"/>
      <c r="D1173" s="50"/>
      <c r="E1173" s="52"/>
      <c r="F1173" s="50"/>
      <c r="G1173" s="50"/>
      <c r="H1173" s="50"/>
      <c r="I1173" s="50"/>
      <c r="J1173" s="50"/>
      <c r="K1173" s="50"/>
      <c r="L1173" s="53"/>
      <c r="M1173" s="53"/>
      <c r="N1173" s="50"/>
      <c r="O1173" s="50"/>
      <c r="P1173" s="50"/>
      <c r="Q1173" s="50"/>
      <c r="R1173" s="53"/>
    </row>
    <row r="1174">
      <c r="A1174" s="54"/>
      <c r="B1174" s="50"/>
      <c r="C1174" s="51"/>
      <c r="D1174" s="50"/>
      <c r="E1174" s="52"/>
      <c r="F1174" s="50"/>
      <c r="G1174" s="50"/>
      <c r="H1174" s="50"/>
      <c r="I1174" s="50"/>
      <c r="J1174" s="50"/>
      <c r="K1174" s="50"/>
      <c r="L1174" s="53"/>
      <c r="M1174" s="53"/>
      <c r="N1174" s="50"/>
      <c r="O1174" s="50"/>
      <c r="P1174" s="50"/>
      <c r="Q1174" s="50"/>
      <c r="R1174" s="53"/>
    </row>
    <row r="1175">
      <c r="A1175" s="54"/>
      <c r="B1175" s="50"/>
      <c r="C1175" s="51"/>
      <c r="D1175" s="50"/>
      <c r="E1175" s="52"/>
      <c r="F1175" s="50"/>
      <c r="G1175" s="50"/>
      <c r="H1175" s="50"/>
      <c r="I1175" s="50"/>
      <c r="J1175" s="50"/>
      <c r="K1175" s="50"/>
      <c r="L1175" s="53"/>
      <c r="M1175" s="53"/>
      <c r="N1175" s="50"/>
      <c r="O1175" s="50"/>
      <c r="P1175" s="50"/>
      <c r="Q1175" s="50"/>
      <c r="R1175" s="53"/>
    </row>
    <row r="1176">
      <c r="A1176" s="54"/>
      <c r="B1176" s="50"/>
      <c r="C1176" s="51"/>
      <c r="D1176" s="50"/>
      <c r="E1176" s="52"/>
      <c r="F1176" s="50"/>
      <c r="G1176" s="50"/>
      <c r="H1176" s="50"/>
      <c r="I1176" s="50"/>
      <c r="J1176" s="50"/>
      <c r="K1176" s="50"/>
      <c r="L1176" s="53"/>
      <c r="M1176" s="53"/>
      <c r="N1176" s="50"/>
      <c r="O1176" s="50"/>
      <c r="P1176" s="50"/>
      <c r="Q1176" s="50"/>
      <c r="R1176" s="53"/>
    </row>
    <row r="1177">
      <c r="A1177" s="54"/>
      <c r="B1177" s="50"/>
      <c r="C1177" s="51"/>
      <c r="D1177" s="50"/>
      <c r="E1177" s="52"/>
      <c r="F1177" s="50"/>
      <c r="G1177" s="50"/>
      <c r="H1177" s="50"/>
      <c r="I1177" s="50"/>
      <c r="J1177" s="50"/>
      <c r="K1177" s="50"/>
      <c r="L1177" s="53"/>
      <c r="M1177" s="53"/>
      <c r="N1177" s="50"/>
      <c r="O1177" s="50"/>
      <c r="P1177" s="50"/>
      <c r="Q1177" s="50"/>
      <c r="R1177" s="53"/>
    </row>
    <row r="1178">
      <c r="A1178" s="54"/>
      <c r="B1178" s="50"/>
      <c r="C1178" s="51"/>
      <c r="D1178" s="50"/>
      <c r="E1178" s="52"/>
      <c r="F1178" s="50"/>
      <c r="G1178" s="50"/>
      <c r="H1178" s="50"/>
      <c r="I1178" s="50"/>
      <c r="J1178" s="50"/>
      <c r="K1178" s="50"/>
      <c r="L1178" s="53"/>
      <c r="M1178" s="53"/>
      <c r="N1178" s="50"/>
      <c r="O1178" s="50"/>
      <c r="P1178" s="50"/>
      <c r="Q1178" s="50"/>
      <c r="R1178" s="53"/>
    </row>
    <row r="1179">
      <c r="A1179" s="54"/>
      <c r="B1179" s="50"/>
      <c r="C1179" s="51"/>
      <c r="D1179" s="50"/>
      <c r="E1179" s="52"/>
      <c r="F1179" s="50"/>
      <c r="G1179" s="50"/>
      <c r="H1179" s="50"/>
      <c r="I1179" s="50"/>
      <c r="J1179" s="50"/>
      <c r="K1179" s="50"/>
      <c r="L1179" s="53"/>
      <c r="M1179" s="53"/>
      <c r="N1179" s="50"/>
      <c r="O1179" s="50"/>
      <c r="P1179" s="50"/>
      <c r="Q1179" s="50"/>
      <c r="R1179" s="53"/>
    </row>
    <row r="1180">
      <c r="A1180" s="54"/>
      <c r="B1180" s="50"/>
      <c r="C1180" s="51"/>
      <c r="D1180" s="50"/>
      <c r="E1180" s="52"/>
      <c r="F1180" s="50"/>
      <c r="G1180" s="50"/>
      <c r="H1180" s="50"/>
      <c r="I1180" s="50"/>
      <c r="J1180" s="50"/>
      <c r="K1180" s="50"/>
      <c r="L1180" s="53"/>
      <c r="M1180" s="53"/>
      <c r="N1180" s="50"/>
      <c r="O1180" s="50"/>
      <c r="P1180" s="50"/>
      <c r="Q1180" s="50"/>
      <c r="R1180" s="53"/>
    </row>
    <row r="1181">
      <c r="A1181" s="54"/>
      <c r="B1181" s="50"/>
      <c r="C1181" s="51"/>
      <c r="D1181" s="50"/>
      <c r="E1181" s="52"/>
      <c r="F1181" s="50"/>
      <c r="G1181" s="50"/>
      <c r="H1181" s="50"/>
      <c r="I1181" s="50"/>
      <c r="J1181" s="50"/>
      <c r="K1181" s="50"/>
      <c r="L1181" s="53"/>
      <c r="M1181" s="53"/>
      <c r="N1181" s="50"/>
      <c r="O1181" s="50"/>
      <c r="P1181" s="50"/>
      <c r="Q1181" s="50"/>
      <c r="R1181" s="53"/>
    </row>
    <row r="1182">
      <c r="A1182" s="54"/>
      <c r="B1182" s="50"/>
      <c r="C1182" s="51"/>
      <c r="D1182" s="50"/>
      <c r="E1182" s="52"/>
      <c r="F1182" s="50"/>
      <c r="G1182" s="50"/>
      <c r="H1182" s="50"/>
      <c r="I1182" s="50"/>
      <c r="J1182" s="50"/>
      <c r="K1182" s="50"/>
      <c r="L1182" s="53"/>
      <c r="M1182" s="53"/>
      <c r="N1182" s="50"/>
      <c r="O1182" s="50"/>
      <c r="P1182" s="50"/>
      <c r="Q1182" s="50"/>
      <c r="R1182" s="53"/>
    </row>
    <row r="1183">
      <c r="A1183" s="54"/>
      <c r="B1183" s="50"/>
      <c r="C1183" s="51"/>
      <c r="D1183" s="50"/>
      <c r="E1183" s="52"/>
      <c r="F1183" s="50"/>
      <c r="G1183" s="50"/>
      <c r="H1183" s="50"/>
      <c r="I1183" s="50"/>
      <c r="J1183" s="50"/>
      <c r="K1183" s="50"/>
      <c r="L1183" s="53"/>
      <c r="M1183" s="53"/>
      <c r="N1183" s="50"/>
      <c r="O1183" s="50"/>
      <c r="P1183" s="50"/>
      <c r="Q1183" s="50"/>
      <c r="R1183" s="53"/>
    </row>
    <row r="1184">
      <c r="A1184" s="54"/>
      <c r="B1184" s="50"/>
      <c r="C1184" s="51"/>
      <c r="D1184" s="50"/>
      <c r="E1184" s="52"/>
      <c r="F1184" s="50"/>
      <c r="G1184" s="50"/>
      <c r="H1184" s="50"/>
      <c r="I1184" s="50"/>
      <c r="J1184" s="50"/>
      <c r="K1184" s="50"/>
      <c r="L1184" s="53"/>
      <c r="M1184" s="53"/>
      <c r="N1184" s="50"/>
      <c r="O1184" s="50"/>
      <c r="P1184" s="50"/>
      <c r="Q1184" s="50"/>
      <c r="R1184" s="53"/>
    </row>
    <row r="1185">
      <c r="A1185" s="54"/>
      <c r="B1185" s="50"/>
      <c r="C1185" s="51"/>
      <c r="D1185" s="50"/>
      <c r="E1185" s="52"/>
      <c r="F1185" s="50"/>
      <c r="G1185" s="50"/>
      <c r="H1185" s="50"/>
      <c r="I1185" s="50"/>
      <c r="J1185" s="50"/>
      <c r="K1185" s="50"/>
      <c r="L1185" s="53"/>
      <c r="M1185" s="53"/>
      <c r="N1185" s="50"/>
      <c r="O1185" s="50"/>
      <c r="P1185" s="50"/>
      <c r="Q1185" s="50"/>
      <c r="R1185" s="53"/>
    </row>
    <row r="1186">
      <c r="A1186" s="54"/>
      <c r="B1186" s="50"/>
      <c r="C1186" s="51"/>
      <c r="D1186" s="50"/>
      <c r="E1186" s="52"/>
      <c r="F1186" s="50"/>
      <c r="G1186" s="50"/>
      <c r="H1186" s="50"/>
      <c r="I1186" s="50"/>
      <c r="J1186" s="50"/>
      <c r="K1186" s="50"/>
      <c r="L1186" s="53"/>
      <c r="M1186" s="53"/>
      <c r="N1186" s="50"/>
      <c r="O1186" s="50"/>
      <c r="P1186" s="50"/>
      <c r="Q1186" s="50"/>
      <c r="R1186" s="53"/>
    </row>
    <row r="1187">
      <c r="A1187" s="54"/>
      <c r="B1187" s="50"/>
      <c r="C1187" s="51"/>
      <c r="D1187" s="50"/>
      <c r="E1187" s="52"/>
      <c r="F1187" s="50"/>
      <c r="G1187" s="50"/>
      <c r="H1187" s="50"/>
      <c r="I1187" s="50"/>
      <c r="J1187" s="50"/>
      <c r="K1187" s="50"/>
      <c r="L1187" s="53"/>
      <c r="M1187" s="53"/>
      <c r="N1187" s="50"/>
      <c r="O1187" s="50"/>
      <c r="P1187" s="50"/>
      <c r="Q1187" s="50"/>
      <c r="R1187" s="53"/>
    </row>
    <row r="1188">
      <c r="A1188" s="54"/>
      <c r="B1188" s="50"/>
      <c r="C1188" s="51"/>
      <c r="D1188" s="50"/>
      <c r="E1188" s="52"/>
      <c r="F1188" s="50"/>
      <c r="G1188" s="50"/>
      <c r="H1188" s="50"/>
      <c r="I1188" s="50"/>
      <c r="J1188" s="50"/>
      <c r="K1188" s="50"/>
      <c r="L1188" s="53"/>
      <c r="M1188" s="53"/>
      <c r="N1188" s="50"/>
      <c r="O1188" s="50"/>
      <c r="P1188" s="50"/>
      <c r="Q1188" s="50"/>
      <c r="R1188" s="53"/>
    </row>
    <row r="1189">
      <c r="A1189" s="54"/>
      <c r="B1189" s="50"/>
      <c r="C1189" s="51"/>
      <c r="D1189" s="50"/>
      <c r="E1189" s="52"/>
      <c r="F1189" s="50"/>
      <c r="G1189" s="50"/>
      <c r="H1189" s="50"/>
      <c r="I1189" s="50"/>
      <c r="J1189" s="50"/>
      <c r="K1189" s="50"/>
      <c r="L1189" s="53"/>
      <c r="M1189" s="53"/>
      <c r="N1189" s="50"/>
      <c r="O1189" s="50"/>
      <c r="P1189" s="50"/>
      <c r="Q1189" s="50"/>
      <c r="R1189" s="53"/>
    </row>
    <row r="1190">
      <c r="A1190" s="54"/>
      <c r="B1190" s="50"/>
      <c r="C1190" s="51"/>
      <c r="D1190" s="50"/>
      <c r="E1190" s="52"/>
      <c r="F1190" s="50"/>
      <c r="G1190" s="50"/>
      <c r="H1190" s="50"/>
      <c r="I1190" s="50"/>
      <c r="J1190" s="50"/>
      <c r="K1190" s="50"/>
      <c r="L1190" s="53"/>
      <c r="M1190" s="53"/>
      <c r="N1190" s="50"/>
      <c r="O1190" s="50"/>
      <c r="P1190" s="50"/>
      <c r="Q1190" s="50"/>
      <c r="R1190" s="53"/>
    </row>
    <row r="1191">
      <c r="A1191" s="54"/>
      <c r="B1191" s="50"/>
      <c r="C1191" s="51"/>
      <c r="D1191" s="50"/>
      <c r="E1191" s="52"/>
      <c r="F1191" s="50"/>
      <c r="G1191" s="50"/>
      <c r="H1191" s="50"/>
      <c r="I1191" s="50"/>
      <c r="J1191" s="50"/>
      <c r="K1191" s="50"/>
      <c r="L1191" s="53"/>
      <c r="M1191" s="53"/>
      <c r="N1191" s="50"/>
      <c r="O1191" s="50"/>
      <c r="P1191" s="50"/>
      <c r="Q1191" s="50"/>
      <c r="R1191" s="53"/>
    </row>
    <row r="1192">
      <c r="A1192" s="54"/>
      <c r="B1192" s="50"/>
      <c r="C1192" s="51"/>
      <c r="D1192" s="50"/>
      <c r="E1192" s="52"/>
      <c r="F1192" s="50"/>
      <c r="G1192" s="50"/>
      <c r="H1192" s="50"/>
      <c r="I1192" s="50"/>
      <c r="J1192" s="50"/>
      <c r="K1192" s="50"/>
      <c r="L1192" s="53"/>
      <c r="M1192" s="53"/>
      <c r="N1192" s="50"/>
      <c r="O1192" s="50"/>
      <c r="P1192" s="50"/>
      <c r="Q1192" s="50"/>
      <c r="R1192" s="53"/>
    </row>
    <row r="1193">
      <c r="A1193" s="54"/>
      <c r="B1193" s="50"/>
      <c r="C1193" s="51"/>
      <c r="D1193" s="50"/>
      <c r="E1193" s="52"/>
      <c r="F1193" s="50"/>
      <c r="G1193" s="50"/>
      <c r="H1193" s="50"/>
      <c r="I1193" s="50"/>
      <c r="J1193" s="50"/>
      <c r="K1193" s="50"/>
      <c r="L1193" s="53"/>
      <c r="M1193" s="53"/>
      <c r="N1193" s="50"/>
      <c r="O1193" s="50"/>
      <c r="P1193" s="50"/>
      <c r="Q1193" s="50"/>
      <c r="R1193" s="53"/>
    </row>
    <row r="1194">
      <c r="A1194" s="54"/>
      <c r="B1194" s="50"/>
      <c r="C1194" s="51"/>
      <c r="D1194" s="50"/>
      <c r="E1194" s="52"/>
      <c r="F1194" s="50"/>
      <c r="G1194" s="50"/>
      <c r="H1194" s="50"/>
      <c r="I1194" s="50"/>
      <c r="J1194" s="50"/>
      <c r="K1194" s="50"/>
      <c r="L1194" s="53"/>
      <c r="M1194" s="53"/>
      <c r="N1194" s="50"/>
      <c r="O1194" s="50"/>
      <c r="P1194" s="50"/>
      <c r="Q1194" s="50"/>
      <c r="R1194" s="53"/>
    </row>
    <row r="1195">
      <c r="A1195" s="54"/>
      <c r="B1195" s="50"/>
      <c r="C1195" s="51"/>
      <c r="D1195" s="50"/>
      <c r="E1195" s="52"/>
      <c r="F1195" s="50"/>
      <c r="G1195" s="50"/>
      <c r="H1195" s="50"/>
      <c r="I1195" s="50"/>
      <c r="J1195" s="50"/>
      <c r="K1195" s="50"/>
      <c r="L1195" s="53"/>
      <c r="M1195" s="53"/>
      <c r="N1195" s="50"/>
      <c r="O1195" s="50"/>
      <c r="P1195" s="50"/>
      <c r="Q1195" s="50"/>
      <c r="R1195" s="53"/>
    </row>
    <row r="1196">
      <c r="A1196" s="54"/>
      <c r="B1196" s="50"/>
      <c r="C1196" s="51"/>
      <c r="D1196" s="50"/>
      <c r="E1196" s="52"/>
      <c r="F1196" s="50"/>
      <c r="G1196" s="50"/>
      <c r="H1196" s="50"/>
      <c r="I1196" s="50"/>
      <c r="J1196" s="50"/>
      <c r="K1196" s="50"/>
      <c r="L1196" s="53"/>
      <c r="M1196" s="53"/>
      <c r="N1196" s="50"/>
      <c r="O1196" s="50"/>
      <c r="P1196" s="50"/>
      <c r="Q1196" s="50"/>
      <c r="R1196" s="53"/>
    </row>
    <row r="1197">
      <c r="A1197" s="54"/>
      <c r="B1197" s="50"/>
      <c r="C1197" s="51"/>
      <c r="D1197" s="50"/>
      <c r="E1197" s="52"/>
      <c r="F1197" s="50"/>
      <c r="G1197" s="50"/>
      <c r="H1197" s="50"/>
      <c r="I1197" s="50"/>
      <c r="J1197" s="50"/>
      <c r="K1197" s="50"/>
      <c r="L1197" s="53"/>
      <c r="M1197" s="53"/>
      <c r="N1197" s="50"/>
      <c r="O1197" s="50"/>
      <c r="P1197" s="50"/>
      <c r="Q1197" s="50"/>
      <c r="R1197" s="53"/>
    </row>
    <row r="1198">
      <c r="A1198" s="54"/>
      <c r="B1198" s="50"/>
      <c r="C1198" s="51"/>
      <c r="D1198" s="50"/>
      <c r="E1198" s="52"/>
      <c r="F1198" s="50"/>
      <c r="G1198" s="50"/>
      <c r="H1198" s="50"/>
      <c r="I1198" s="50"/>
      <c r="J1198" s="50"/>
      <c r="K1198" s="50"/>
      <c r="L1198" s="53"/>
      <c r="M1198" s="53"/>
      <c r="N1198" s="50"/>
      <c r="O1198" s="50"/>
      <c r="P1198" s="50"/>
      <c r="Q1198" s="50"/>
      <c r="R1198" s="53"/>
    </row>
    <row r="1199">
      <c r="A1199" s="54"/>
      <c r="B1199" s="50"/>
      <c r="C1199" s="51"/>
      <c r="D1199" s="50"/>
      <c r="E1199" s="52"/>
      <c r="F1199" s="50"/>
      <c r="G1199" s="50"/>
      <c r="H1199" s="50"/>
      <c r="I1199" s="50"/>
      <c r="J1199" s="50"/>
      <c r="K1199" s="50"/>
      <c r="L1199" s="53"/>
      <c r="M1199" s="53"/>
      <c r="N1199" s="50"/>
      <c r="O1199" s="50"/>
      <c r="P1199" s="50"/>
      <c r="Q1199" s="50"/>
      <c r="R1199" s="53"/>
    </row>
    <row r="1200">
      <c r="A1200" s="54"/>
      <c r="B1200" s="50"/>
      <c r="C1200" s="51"/>
      <c r="D1200" s="50"/>
      <c r="E1200" s="52"/>
      <c r="F1200" s="50"/>
      <c r="G1200" s="50"/>
      <c r="H1200" s="50"/>
      <c r="I1200" s="50"/>
      <c r="J1200" s="50"/>
      <c r="K1200" s="50"/>
      <c r="L1200" s="53"/>
      <c r="M1200" s="53"/>
      <c r="N1200" s="50"/>
      <c r="O1200" s="50"/>
      <c r="P1200" s="50"/>
      <c r="Q1200" s="50"/>
      <c r="R1200" s="53"/>
    </row>
    <row r="1201">
      <c r="A1201" s="54"/>
      <c r="B1201" s="50"/>
      <c r="C1201" s="51"/>
      <c r="D1201" s="50"/>
      <c r="E1201" s="52"/>
      <c r="F1201" s="50"/>
      <c r="G1201" s="50"/>
      <c r="H1201" s="50"/>
      <c r="I1201" s="50"/>
      <c r="J1201" s="50"/>
      <c r="K1201" s="50"/>
      <c r="L1201" s="53"/>
      <c r="M1201" s="53"/>
      <c r="N1201" s="50"/>
      <c r="O1201" s="50"/>
      <c r="P1201" s="50"/>
      <c r="Q1201" s="50"/>
      <c r="R1201" s="53"/>
    </row>
    <row r="1202">
      <c r="A1202" s="54"/>
      <c r="B1202" s="50"/>
      <c r="C1202" s="51"/>
      <c r="D1202" s="50"/>
      <c r="E1202" s="52"/>
      <c r="F1202" s="50"/>
      <c r="G1202" s="50"/>
      <c r="H1202" s="50"/>
      <c r="I1202" s="50"/>
      <c r="J1202" s="50"/>
      <c r="K1202" s="50"/>
      <c r="L1202" s="53"/>
      <c r="M1202" s="53"/>
      <c r="N1202" s="50"/>
      <c r="O1202" s="50"/>
      <c r="P1202" s="50"/>
      <c r="Q1202" s="50"/>
      <c r="R1202" s="53"/>
    </row>
    <row r="1203">
      <c r="A1203" s="54"/>
      <c r="B1203" s="50"/>
      <c r="C1203" s="51"/>
      <c r="D1203" s="50"/>
      <c r="E1203" s="52"/>
      <c r="F1203" s="50"/>
      <c r="G1203" s="50"/>
      <c r="H1203" s="50"/>
      <c r="I1203" s="50"/>
      <c r="J1203" s="50"/>
      <c r="K1203" s="50"/>
      <c r="L1203" s="53"/>
      <c r="M1203" s="53"/>
      <c r="N1203" s="50"/>
      <c r="O1203" s="50"/>
      <c r="P1203" s="50"/>
      <c r="Q1203" s="50"/>
      <c r="R1203" s="53"/>
    </row>
    <row r="1204">
      <c r="A1204" s="54"/>
      <c r="B1204" s="50"/>
      <c r="C1204" s="51"/>
      <c r="D1204" s="50"/>
      <c r="E1204" s="52"/>
      <c r="F1204" s="50"/>
      <c r="G1204" s="50"/>
      <c r="H1204" s="50"/>
      <c r="I1204" s="50"/>
      <c r="J1204" s="50"/>
      <c r="K1204" s="50"/>
      <c r="L1204" s="53"/>
      <c r="M1204" s="53"/>
      <c r="N1204" s="50"/>
      <c r="O1204" s="50"/>
      <c r="P1204" s="50"/>
      <c r="Q1204" s="50"/>
      <c r="R1204" s="53"/>
    </row>
    <row r="1205">
      <c r="A1205" s="54"/>
      <c r="B1205" s="50"/>
      <c r="C1205" s="51"/>
      <c r="D1205" s="50"/>
      <c r="E1205" s="52"/>
      <c r="F1205" s="50"/>
      <c r="G1205" s="50"/>
      <c r="H1205" s="50"/>
      <c r="I1205" s="50"/>
      <c r="J1205" s="50"/>
      <c r="K1205" s="50"/>
      <c r="L1205" s="53"/>
      <c r="M1205" s="53"/>
      <c r="N1205" s="50"/>
      <c r="O1205" s="50"/>
      <c r="P1205" s="50"/>
      <c r="Q1205" s="50"/>
      <c r="R1205" s="53"/>
    </row>
    <row r="1206">
      <c r="A1206" s="54"/>
      <c r="B1206" s="50"/>
      <c r="C1206" s="51"/>
      <c r="D1206" s="50"/>
      <c r="E1206" s="52"/>
      <c r="F1206" s="50"/>
      <c r="G1206" s="50"/>
      <c r="H1206" s="50"/>
      <c r="I1206" s="50"/>
      <c r="J1206" s="50"/>
      <c r="K1206" s="50"/>
      <c r="L1206" s="53"/>
      <c r="M1206" s="53"/>
      <c r="N1206" s="50"/>
      <c r="O1206" s="50"/>
      <c r="P1206" s="50"/>
      <c r="Q1206" s="50"/>
      <c r="R1206" s="53"/>
    </row>
    <row r="1207">
      <c r="A1207" s="54"/>
      <c r="B1207" s="50"/>
      <c r="C1207" s="51"/>
      <c r="D1207" s="50"/>
      <c r="E1207" s="52"/>
      <c r="F1207" s="50"/>
      <c r="G1207" s="50"/>
      <c r="H1207" s="50"/>
      <c r="I1207" s="50"/>
      <c r="J1207" s="50"/>
      <c r="K1207" s="50"/>
      <c r="L1207" s="53"/>
      <c r="M1207" s="53"/>
      <c r="N1207" s="50"/>
      <c r="O1207" s="50"/>
      <c r="P1207" s="50"/>
      <c r="Q1207" s="50"/>
      <c r="R1207" s="53"/>
    </row>
    <row r="1208">
      <c r="A1208" s="54"/>
      <c r="B1208" s="50"/>
      <c r="C1208" s="51"/>
      <c r="D1208" s="50"/>
      <c r="E1208" s="52"/>
      <c r="F1208" s="50"/>
      <c r="G1208" s="50"/>
      <c r="H1208" s="50"/>
      <c r="I1208" s="50"/>
      <c r="J1208" s="50"/>
      <c r="K1208" s="50"/>
      <c r="L1208" s="53"/>
      <c r="M1208" s="53"/>
      <c r="N1208" s="50"/>
      <c r="O1208" s="50"/>
      <c r="P1208" s="50"/>
      <c r="Q1208" s="50"/>
      <c r="R1208" s="53"/>
    </row>
    <row r="1209">
      <c r="A1209" s="54"/>
      <c r="B1209" s="50"/>
      <c r="C1209" s="51"/>
      <c r="D1209" s="50"/>
      <c r="E1209" s="52"/>
      <c r="F1209" s="50"/>
      <c r="G1209" s="50"/>
      <c r="H1209" s="50"/>
      <c r="I1209" s="50"/>
      <c r="J1209" s="50"/>
      <c r="K1209" s="50"/>
      <c r="L1209" s="53"/>
      <c r="M1209" s="53"/>
      <c r="N1209" s="50"/>
      <c r="O1209" s="50"/>
      <c r="P1209" s="50"/>
      <c r="Q1209" s="50"/>
      <c r="R1209" s="53"/>
    </row>
    <row r="1210">
      <c r="A1210" s="54"/>
      <c r="B1210" s="50"/>
      <c r="C1210" s="51"/>
      <c r="D1210" s="50"/>
      <c r="E1210" s="52"/>
      <c r="F1210" s="50"/>
      <c r="G1210" s="50"/>
      <c r="H1210" s="50"/>
      <c r="I1210" s="50"/>
      <c r="J1210" s="50"/>
      <c r="K1210" s="50"/>
      <c r="L1210" s="53"/>
      <c r="M1210" s="53"/>
      <c r="N1210" s="50"/>
      <c r="O1210" s="50"/>
      <c r="P1210" s="50"/>
      <c r="Q1210" s="50"/>
      <c r="R1210" s="53"/>
    </row>
    <row r="1211">
      <c r="A1211" s="54"/>
      <c r="B1211" s="50"/>
      <c r="C1211" s="51"/>
      <c r="D1211" s="50"/>
      <c r="E1211" s="52"/>
      <c r="F1211" s="50"/>
      <c r="G1211" s="50"/>
      <c r="H1211" s="50"/>
      <c r="I1211" s="50"/>
      <c r="J1211" s="50"/>
      <c r="K1211" s="50"/>
      <c r="L1211" s="53"/>
      <c r="M1211" s="53"/>
      <c r="N1211" s="50"/>
      <c r="O1211" s="50"/>
      <c r="P1211" s="50"/>
      <c r="Q1211" s="50"/>
      <c r="R1211" s="53"/>
    </row>
    <row r="1212">
      <c r="A1212" s="54"/>
      <c r="B1212" s="50"/>
      <c r="C1212" s="51"/>
      <c r="D1212" s="50"/>
      <c r="E1212" s="52"/>
      <c r="F1212" s="50"/>
      <c r="G1212" s="50"/>
      <c r="H1212" s="50"/>
      <c r="I1212" s="50"/>
      <c r="J1212" s="50"/>
      <c r="K1212" s="50"/>
      <c r="L1212" s="53"/>
      <c r="M1212" s="53"/>
      <c r="N1212" s="50"/>
      <c r="O1212" s="50"/>
      <c r="P1212" s="50"/>
      <c r="Q1212" s="50"/>
      <c r="R1212" s="53"/>
    </row>
    <row r="1213">
      <c r="A1213" s="54"/>
      <c r="B1213" s="50"/>
      <c r="C1213" s="51"/>
      <c r="D1213" s="50"/>
      <c r="E1213" s="52"/>
      <c r="F1213" s="50"/>
      <c r="G1213" s="50"/>
      <c r="H1213" s="50"/>
      <c r="I1213" s="50"/>
      <c r="J1213" s="50"/>
      <c r="K1213" s="50"/>
      <c r="L1213" s="53"/>
      <c r="M1213" s="53"/>
      <c r="N1213" s="50"/>
      <c r="O1213" s="50"/>
      <c r="P1213" s="50"/>
      <c r="Q1213" s="50"/>
      <c r="R1213" s="53"/>
    </row>
    <row r="1214">
      <c r="A1214" s="54"/>
      <c r="B1214" s="50"/>
      <c r="C1214" s="51"/>
      <c r="D1214" s="50"/>
      <c r="E1214" s="52"/>
      <c r="F1214" s="50"/>
      <c r="G1214" s="50"/>
      <c r="H1214" s="50"/>
      <c r="I1214" s="50"/>
      <c r="J1214" s="50"/>
      <c r="K1214" s="50"/>
      <c r="L1214" s="53"/>
      <c r="M1214" s="53"/>
      <c r="N1214" s="50"/>
      <c r="O1214" s="50"/>
      <c r="P1214" s="50"/>
      <c r="Q1214" s="50"/>
      <c r="R1214" s="53"/>
    </row>
    <row r="1215">
      <c r="A1215" s="54"/>
      <c r="B1215" s="50"/>
      <c r="C1215" s="51"/>
      <c r="D1215" s="50"/>
      <c r="E1215" s="52"/>
      <c r="F1215" s="50"/>
      <c r="G1215" s="50"/>
      <c r="H1215" s="50"/>
      <c r="I1215" s="50"/>
      <c r="J1215" s="50"/>
      <c r="K1215" s="50"/>
      <c r="L1215" s="53"/>
      <c r="M1215" s="53"/>
      <c r="N1215" s="50"/>
      <c r="O1215" s="50"/>
      <c r="P1215" s="50"/>
      <c r="Q1215" s="50"/>
      <c r="R1215" s="53"/>
    </row>
    <row r="1216">
      <c r="A1216" s="54"/>
      <c r="B1216" s="50"/>
      <c r="C1216" s="51"/>
      <c r="D1216" s="50"/>
      <c r="E1216" s="52"/>
      <c r="F1216" s="50"/>
      <c r="G1216" s="50"/>
      <c r="H1216" s="50"/>
      <c r="I1216" s="50"/>
      <c r="J1216" s="50"/>
      <c r="K1216" s="50"/>
      <c r="L1216" s="53"/>
      <c r="M1216" s="53"/>
      <c r="N1216" s="50"/>
      <c r="O1216" s="50"/>
      <c r="P1216" s="50"/>
      <c r="Q1216" s="50"/>
      <c r="R1216" s="53"/>
    </row>
    <row r="1217">
      <c r="A1217" s="54"/>
      <c r="B1217" s="50"/>
      <c r="C1217" s="51"/>
      <c r="D1217" s="50"/>
      <c r="E1217" s="52"/>
      <c r="F1217" s="50"/>
      <c r="G1217" s="50"/>
      <c r="H1217" s="50"/>
      <c r="I1217" s="50"/>
      <c r="J1217" s="50"/>
      <c r="K1217" s="50"/>
      <c r="L1217" s="53"/>
      <c r="M1217" s="53"/>
      <c r="N1217" s="50"/>
      <c r="O1217" s="50"/>
      <c r="P1217" s="50"/>
      <c r="Q1217" s="50"/>
      <c r="R1217" s="53"/>
    </row>
    <row r="1218">
      <c r="A1218" s="54"/>
      <c r="B1218" s="50"/>
      <c r="C1218" s="51"/>
      <c r="D1218" s="50"/>
      <c r="E1218" s="52"/>
      <c r="F1218" s="50"/>
      <c r="G1218" s="50"/>
      <c r="H1218" s="50"/>
      <c r="I1218" s="50"/>
      <c r="J1218" s="50"/>
      <c r="K1218" s="50"/>
      <c r="L1218" s="53"/>
      <c r="M1218" s="53"/>
      <c r="N1218" s="50"/>
      <c r="O1218" s="50"/>
      <c r="P1218" s="50"/>
      <c r="Q1218" s="50"/>
      <c r="R1218" s="53"/>
    </row>
    <row r="1219">
      <c r="A1219" s="54"/>
      <c r="B1219" s="50"/>
      <c r="C1219" s="51"/>
      <c r="D1219" s="50"/>
      <c r="E1219" s="52"/>
      <c r="F1219" s="50"/>
      <c r="G1219" s="50"/>
      <c r="H1219" s="50"/>
      <c r="I1219" s="50"/>
      <c r="J1219" s="50"/>
      <c r="K1219" s="50"/>
      <c r="L1219" s="53"/>
      <c r="M1219" s="53"/>
      <c r="N1219" s="50"/>
      <c r="O1219" s="50"/>
      <c r="P1219" s="50"/>
      <c r="Q1219" s="50"/>
      <c r="R1219" s="53"/>
    </row>
    <row r="1220">
      <c r="A1220" s="54"/>
      <c r="B1220" s="50"/>
      <c r="C1220" s="51"/>
      <c r="D1220" s="50"/>
      <c r="E1220" s="52"/>
      <c r="F1220" s="50"/>
      <c r="G1220" s="50"/>
      <c r="H1220" s="50"/>
      <c r="I1220" s="50"/>
      <c r="J1220" s="50"/>
      <c r="K1220" s="50"/>
      <c r="L1220" s="53"/>
      <c r="M1220" s="53"/>
      <c r="N1220" s="50"/>
      <c r="O1220" s="50"/>
      <c r="P1220" s="50"/>
      <c r="Q1220" s="50"/>
      <c r="R1220" s="53"/>
    </row>
    <row r="1221">
      <c r="A1221" s="54"/>
      <c r="B1221" s="50"/>
      <c r="C1221" s="51"/>
      <c r="D1221" s="50"/>
      <c r="E1221" s="52"/>
      <c r="F1221" s="50"/>
      <c r="G1221" s="50"/>
      <c r="H1221" s="50"/>
      <c r="I1221" s="50"/>
      <c r="J1221" s="50"/>
      <c r="K1221" s="50"/>
      <c r="L1221" s="53"/>
      <c r="M1221" s="53"/>
      <c r="N1221" s="50"/>
      <c r="O1221" s="50"/>
      <c r="P1221" s="50"/>
      <c r="Q1221" s="50"/>
      <c r="R1221" s="53"/>
    </row>
    <row r="1222">
      <c r="A1222" s="54"/>
      <c r="B1222" s="50"/>
      <c r="C1222" s="51"/>
      <c r="D1222" s="50"/>
      <c r="E1222" s="52"/>
      <c r="F1222" s="50"/>
      <c r="G1222" s="50"/>
      <c r="H1222" s="50"/>
      <c r="I1222" s="50"/>
      <c r="J1222" s="50"/>
      <c r="K1222" s="50"/>
      <c r="L1222" s="53"/>
      <c r="M1222" s="53"/>
      <c r="N1222" s="50"/>
      <c r="O1222" s="50"/>
      <c r="P1222" s="50"/>
      <c r="Q1222" s="50"/>
      <c r="R1222" s="53"/>
    </row>
    <row r="1223">
      <c r="A1223" s="54"/>
      <c r="B1223" s="50"/>
      <c r="C1223" s="51"/>
      <c r="D1223" s="50"/>
      <c r="E1223" s="52"/>
      <c r="F1223" s="50"/>
      <c r="G1223" s="50"/>
      <c r="H1223" s="50"/>
      <c r="I1223" s="50"/>
      <c r="J1223" s="50"/>
      <c r="K1223" s="50"/>
      <c r="L1223" s="53"/>
      <c r="M1223" s="53"/>
      <c r="N1223" s="50"/>
      <c r="O1223" s="50"/>
      <c r="P1223" s="50"/>
      <c r="Q1223" s="50"/>
      <c r="R1223" s="53"/>
    </row>
    <row r="1224">
      <c r="A1224" s="54"/>
      <c r="B1224" s="50"/>
      <c r="C1224" s="51"/>
      <c r="D1224" s="50"/>
      <c r="E1224" s="52"/>
      <c r="F1224" s="50"/>
      <c r="G1224" s="50"/>
      <c r="H1224" s="50"/>
      <c r="I1224" s="50"/>
      <c r="J1224" s="50"/>
      <c r="K1224" s="50"/>
      <c r="L1224" s="53"/>
      <c r="M1224" s="53"/>
      <c r="N1224" s="50"/>
      <c r="O1224" s="50"/>
      <c r="P1224" s="50"/>
      <c r="Q1224" s="50"/>
      <c r="R1224" s="53"/>
    </row>
    <row r="1225">
      <c r="A1225" s="54"/>
      <c r="B1225" s="50"/>
      <c r="C1225" s="51"/>
      <c r="D1225" s="50"/>
      <c r="E1225" s="52"/>
      <c r="F1225" s="50"/>
      <c r="G1225" s="50"/>
      <c r="H1225" s="50"/>
      <c r="I1225" s="50"/>
      <c r="J1225" s="50"/>
      <c r="K1225" s="50"/>
      <c r="L1225" s="53"/>
      <c r="M1225" s="53"/>
      <c r="N1225" s="50"/>
      <c r="O1225" s="50"/>
      <c r="P1225" s="50"/>
      <c r="Q1225" s="50"/>
      <c r="R1225" s="53"/>
    </row>
    <row r="1226">
      <c r="A1226" s="54"/>
      <c r="B1226" s="50"/>
      <c r="C1226" s="51"/>
      <c r="D1226" s="50"/>
      <c r="E1226" s="52"/>
      <c r="F1226" s="50"/>
      <c r="G1226" s="50"/>
      <c r="H1226" s="50"/>
      <c r="I1226" s="50"/>
      <c r="J1226" s="50"/>
      <c r="K1226" s="50"/>
      <c r="L1226" s="53"/>
      <c r="M1226" s="53"/>
      <c r="N1226" s="50"/>
      <c r="O1226" s="50"/>
      <c r="P1226" s="50"/>
      <c r="Q1226" s="50"/>
      <c r="R1226" s="53"/>
    </row>
    <row r="1227">
      <c r="A1227" s="54"/>
      <c r="B1227" s="50"/>
      <c r="C1227" s="51"/>
      <c r="D1227" s="50"/>
      <c r="E1227" s="52"/>
      <c r="F1227" s="50"/>
      <c r="G1227" s="50"/>
      <c r="H1227" s="50"/>
      <c r="I1227" s="50"/>
      <c r="J1227" s="50"/>
      <c r="K1227" s="50"/>
      <c r="L1227" s="53"/>
      <c r="M1227" s="53"/>
      <c r="N1227" s="50"/>
      <c r="O1227" s="50"/>
      <c r="P1227" s="50"/>
      <c r="Q1227" s="50"/>
      <c r="R1227" s="53"/>
    </row>
    <row r="1228">
      <c r="A1228" s="54"/>
      <c r="B1228" s="50"/>
      <c r="C1228" s="51"/>
      <c r="D1228" s="50"/>
      <c r="E1228" s="52"/>
      <c r="F1228" s="50"/>
      <c r="G1228" s="50"/>
      <c r="H1228" s="50"/>
      <c r="I1228" s="50"/>
      <c r="J1228" s="50"/>
      <c r="K1228" s="50"/>
      <c r="L1228" s="53"/>
      <c r="M1228" s="53"/>
      <c r="N1228" s="50"/>
      <c r="O1228" s="50"/>
      <c r="P1228" s="50"/>
      <c r="Q1228" s="50"/>
      <c r="R1228" s="53"/>
    </row>
    <row r="1229">
      <c r="A1229" s="54"/>
      <c r="B1229" s="50"/>
      <c r="C1229" s="51"/>
      <c r="D1229" s="50"/>
      <c r="E1229" s="52"/>
      <c r="F1229" s="50"/>
      <c r="G1229" s="50"/>
      <c r="H1229" s="50"/>
      <c r="I1229" s="50"/>
      <c r="J1229" s="50"/>
      <c r="K1229" s="50"/>
      <c r="L1229" s="53"/>
      <c r="M1229" s="53"/>
      <c r="N1229" s="50"/>
      <c r="O1229" s="50"/>
      <c r="P1229" s="50"/>
      <c r="Q1229" s="50"/>
      <c r="R1229" s="53"/>
    </row>
    <row r="1230">
      <c r="A1230" s="54"/>
      <c r="B1230" s="50"/>
      <c r="C1230" s="51"/>
      <c r="D1230" s="50"/>
      <c r="E1230" s="52"/>
      <c r="F1230" s="50"/>
      <c r="G1230" s="50"/>
      <c r="H1230" s="50"/>
      <c r="I1230" s="50"/>
      <c r="J1230" s="50"/>
      <c r="K1230" s="50"/>
      <c r="L1230" s="53"/>
      <c r="M1230" s="53"/>
      <c r="N1230" s="50"/>
      <c r="O1230" s="50"/>
      <c r="P1230" s="50"/>
      <c r="Q1230" s="50"/>
      <c r="R1230" s="53"/>
    </row>
    <row r="1231">
      <c r="A1231" s="54"/>
      <c r="B1231" s="50"/>
      <c r="C1231" s="51"/>
      <c r="D1231" s="50"/>
      <c r="E1231" s="52"/>
      <c r="F1231" s="50"/>
      <c r="G1231" s="50"/>
      <c r="H1231" s="50"/>
      <c r="I1231" s="50"/>
      <c r="J1231" s="50"/>
      <c r="K1231" s="50"/>
      <c r="L1231" s="53"/>
      <c r="M1231" s="53"/>
      <c r="N1231" s="50"/>
      <c r="O1231" s="50"/>
      <c r="P1231" s="50"/>
      <c r="Q1231" s="50"/>
      <c r="R1231" s="53"/>
    </row>
    <row r="1232">
      <c r="A1232" s="54"/>
      <c r="B1232" s="50"/>
      <c r="C1232" s="51"/>
      <c r="D1232" s="50"/>
      <c r="E1232" s="52"/>
      <c r="F1232" s="50"/>
      <c r="G1232" s="50"/>
      <c r="H1232" s="50"/>
      <c r="I1232" s="50"/>
      <c r="J1232" s="50"/>
      <c r="K1232" s="50"/>
      <c r="L1232" s="53"/>
      <c r="M1232" s="53"/>
      <c r="N1232" s="50"/>
      <c r="O1232" s="50"/>
      <c r="P1232" s="50"/>
      <c r="Q1232" s="50"/>
      <c r="R1232" s="53"/>
    </row>
    <row r="1233">
      <c r="A1233" s="54"/>
      <c r="B1233" s="50"/>
      <c r="C1233" s="51"/>
      <c r="D1233" s="50"/>
      <c r="E1233" s="52"/>
      <c r="F1233" s="50"/>
      <c r="G1233" s="50"/>
      <c r="H1233" s="50"/>
      <c r="I1233" s="50"/>
      <c r="J1233" s="50"/>
      <c r="K1233" s="50"/>
      <c r="L1233" s="53"/>
      <c r="M1233" s="53"/>
      <c r="N1233" s="50"/>
      <c r="O1233" s="50"/>
      <c r="P1233" s="50"/>
      <c r="Q1233" s="50"/>
      <c r="R1233" s="53"/>
    </row>
    <row r="1234">
      <c r="A1234" s="54"/>
      <c r="B1234" s="50"/>
      <c r="C1234" s="51"/>
      <c r="D1234" s="50"/>
      <c r="E1234" s="52"/>
      <c r="F1234" s="50"/>
      <c r="G1234" s="50"/>
      <c r="H1234" s="50"/>
      <c r="I1234" s="50"/>
      <c r="J1234" s="50"/>
      <c r="K1234" s="50"/>
      <c r="L1234" s="53"/>
      <c r="M1234" s="53"/>
      <c r="N1234" s="50"/>
      <c r="O1234" s="50"/>
      <c r="P1234" s="50"/>
      <c r="Q1234" s="50"/>
      <c r="R1234" s="53"/>
    </row>
    <row r="1235">
      <c r="A1235" s="54"/>
      <c r="B1235" s="50"/>
      <c r="C1235" s="51"/>
      <c r="D1235" s="50"/>
      <c r="E1235" s="52"/>
      <c r="F1235" s="50"/>
      <c r="G1235" s="50"/>
      <c r="H1235" s="50"/>
      <c r="I1235" s="50"/>
      <c r="J1235" s="50"/>
      <c r="K1235" s="50"/>
      <c r="L1235" s="53"/>
      <c r="M1235" s="53"/>
      <c r="N1235" s="50"/>
      <c r="O1235" s="50"/>
      <c r="P1235" s="50"/>
      <c r="Q1235" s="50"/>
      <c r="R1235" s="53"/>
    </row>
    <row r="1236">
      <c r="A1236" s="54"/>
      <c r="B1236" s="50"/>
      <c r="C1236" s="51"/>
      <c r="D1236" s="50"/>
      <c r="E1236" s="52"/>
      <c r="F1236" s="50"/>
      <c r="G1236" s="50"/>
      <c r="H1236" s="50"/>
      <c r="I1236" s="50"/>
      <c r="J1236" s="50"/>
      <c r="K1236" s="50"/>
      <c r="L1236" s="53"/>
      <c r="M1236" s="53"/>
      <c r="N1236" s="50"/>
      <c r="O1236" s="50"/>
      <c r="P1236" s="50"/>
      <c r="Q1236" s="50"/>
      <c r="R1236" s="53"/>
    </row>
    <row r="1237">
      <c r="A1237" s="54"/>
      <c r="B1237" s="50"/>
      <c r="C1237" s="51"/>
      <c r="D1237" s="50"/>
      <c r="E1237" s="52"/>
      <c r="F1237" s="50"/>
      <c r="G1237" s="50"/>
      <c r="H1237" s="50"/>
      <c r="I1237" s="50"/>
      <c r="J1237" s="50"/>
      <c r="K1237" s="50"/>
      <c r="L1237" s="53"/>
      <c r="M1237" s="53"/>
      <c r="N1237" s="50"/>
      <c r="O1237" s="50"/>
      <c r="P1237" s="50"/>
      <c r="Q1237" s="50"/>
      <c r="R1237" s="53"/>
    </row>
    <row r="1238">
      <c r="A1238" s="54"/>
      <c r="B1238" s="50"/>
      <c r="C1238" s="51"/>
      <c r="D1238" s="50"/>
      <c r="E1238" s="52"/>
      <c r="F1238" s="50"/>
      <c r="G1238" s="50"/>
      <c r="H1238" s="50"/>
      <c r="I1238" s="50"/>
      <c r="J1238" s="50"/>
      <c r="K1238" s="50"/>
      <c r="L1238" s="53"/>
      <c r="M1238" s="53"/>
      <c r="N1238" s="50"/>
      <c r="O1238" s="50"/>
      <c r="P1238" s="50"/>
      <c r="Q1238" s="50"/>
      <c r="R1238" s="53"/>
    </row>
    <row r="1239">
      <c r="A1239" s="54"/>
      <c r="B1239" s="50"/>
      <c r="C1239" s="51"/>
      <c r="D1239" s="50"/>
      <c r="E1239" s="52"/>
      <c r="F1239" s="50"/>
      <c r="G1239" s="50"/>
      <c r="H1239" s="50"/>
      <c r="I1239" s="50"/>
      <c r="J1239" s="50"/>
      <c r="K1239" s="50"/>
      <c r="L1239" s="53"/>
      <c r="M1239" s="53"/>
      <c r="N1239" s="50"/>
      <c r="O1239" s="50"/>
      <c r="P1239" s="50"/>
      <c r="Q1239" s="50"/>
      <c r="R1239" s="53"/>
    </row>
    <row r="1240">
      <c r="A1240" s="54"/>
      <c r="B1240" s="50"/>
      <c r="C1240" s="51"/>
      <c r="D1240" s="50"/>
      <c r="E1240" s="52"/>
      <c r="F1240" s="50"/>
      <c r="G1240" s="50"/>
      <c r="H1240" s="50"/>
      <c r="I1240" s="50"/>
      <c r="J1240" s="50"/>
      <c r="K1240" s="50"/>
      <c r="L1240" s="53"/>
      <c r="M1240" s="53"/>
      <c r="N1240" s="50"/>
      <c r="O1240" s="50"/>
      <c r="P1240" s="50"/>
      <c r="Q1240" s="50"/>
      <c r="R1240" s="53"/>
    </row>
    <row r="1241">
      <c r="A1241" s="54"/>
      <c r="B1241" s="50"/>
      <c r="C1241" s="51"/>
      <c r="D1241" s="50"/>
      <c r="E1241" s="52"/>
      <c r="F1241" s="50"/>
      <c r="G1241" s="50"/>
      <c r="H1241" s="50"/>
      <c r="I1241" s="50"/>
      <c r="J1241" s="50"/>
      <c r="K1241" s="50"/>
      <c r="L1241" s="53"/>
      <c r="M1241" s="53"/>
      <c r="N1241" s="50"/>
      <c r="O1241" s="50"/>
      <c r="P1241" s="50"/>
      <c r="Q1241" s="50"/>
      <c r="R1241" s="53"/>
    </row>
    <row r="1242">
      <c r="A1242" s="54"/>
      <c r="B1242" s="50"/>
      <c r="C1242" s="51"/>
      <c r="D1242" s="50"/>
      <c r="E1242" s="52"/>
      <c r="F1242" s="50"/>
      <c r="G1242" s="50"/>
      <c r="H1242" s="50"/>
      <c r="I1242" s="50"/>
      <c r="J1242" s="50"/>
      <c r="K1242" s="50"/>
      <c r="L1242" s="53"/>
      <c r="M1242" s="53"/>
      <c r="N1242" s="50"/>
      <c r="O1242" s="50"/>
      <c r="P1242" s="50"/>
      <c r="Q1242" s="50"/>
      <c r="R1242" s="53"/>
    </row>
    <row r="1243">
      <c r="A1243" s="54"/>
      <c r="B1243" s="50"/>
      <c r="C1243" s="51"/>
      <c r="D1243" s="50"/>
      <c r="E1243" s="52"/>
      <c r="F1243" s="50"/>
      <c r="G1243" s="50"/>
      <c r="H1243" s="50"/>
      <c r="I1243" s="50"/>
      <c r="J1243" s="50"/>
      <c r="K1243" s="50"/>
      <c r="L1243" s="53"/>
      <c r="M1243" s="53"/>
      <c r="N1243" s="50"/>
      <c r="O1243" s="50"/>
      <c r="P1243" s="50"/>
      <c r="Q1243" s="50"/>
      <c r="R1243" s="53"/>
    </row>
    <row r="1244">
      <c r="A1244" s="54"/>
      <c r="B1244" s="50"/>
      <c r="C1244" s="51"/>
      <c r="D1244" s="50"/>
      <c r="E1244" s="52"/>
      <c r="F1244" s="50"/>
      <c r="G1244" s="50"/>
      <c r="H1244" s="50"/>
      <c r="I1244" s="50"/>
      <c r="J1244" s="50"/>
      <c r="K1244" s="50"/>
      <c r="L1244" s="53"/>
      <c r="M1244" s="53"/>
      <c r="N1244" s="50"/>
      <c r="O1244" s="50"/>
      <c r="P1244" s="50"/>
      <c r="Q1244" s="50"/>
      <c r="R1244" s="53"/>
    </row>
    <row r="1245">
      <c r="A1245" s="54"/>
      <c r="B1245" s="50"/>
      <c r="C1245" s="51"/>
      <c r="D1245" s="50"/>
      <c r="E1245" s="52"/>
      <c r="F1245" s="50"/>
      <c r="G1245" s="50"/>
      <c r="H1245" s="50"/>
      <c r="I1245" s="50"/>
      <c r="J1245" s="50"/>
      <c r="K1245" s="50"/>
      <c r="L1245" s="53"/>
      <c r="M1245" s="53"/>
      <c r="N1245" s="50"/>
      <c r="O1245" s="50"/>
      <c r="P1245" s="50"/>
      <c r="Q1245" s="50"/>
      <c r="R1245" s="53"/>
    </row>
    <row r="1246">
      <c r="A1246" s="54"/>
      <c r="B1246" s="50"/>
      <c r="C1246" s="51"/>
      <c r="D1246" s="50"/>
      <c r="E1246" s="52"/>
      <c r="F1246" s="50"/>
      <c r="G1246" s="50"/>
      <c r="H1246" s="50"/>
      <c r="I1246" s="50"/>
      <c r="J1246" s="50"/>
      <c r="K1246" s="50"/>
      <c r="L1246" s="53"/>
      <c r="M1246" s="53"/>
      <c r="N1246" s="50"/>
      <c r="O1246" s="50"/>
      <c r="P1246" s="50"/>
      <c r="Q1246" s="50"/>
      <c r="R1246" s="53"/>
    </row>
    <row r="1247">
      <c r="A1247" s="54"/>
      <c r="B1247" s="50"/>
      <c r="C1247" s="51"/>
      <c r="D1247" s="50"/>
      <c r="E1247" s="52"/>
      <c r="F1247" s="50"/>
      <c r="G1247" s="50"/>
      <c r="H1247" s="50"/>
      <c r="I1247" s="50"/>
      <c r="J1247" s="50"/>
      <c r="K1247" s="50"/>
      <c r="L1247" s="53"/>
      <c r="M1247" s="53"/>
      <c r="N1247" s="50"/>
      <c r="O1247" s="50"/>
      <c r="P1247" s="50"/>
      <c r="Q1247" s="50"/>
      <c r="R1247" s="53"/>
    </row>
    <row r="1248">
      <c r="A1248" s="54"/>
      <c r="B1248" s="50"/>
      <c r="C1248" s="51"/>
      <c r="D1248" s="50"/>
      <c r="E1248" s="52"/>
      <c r="F1248" s="50"/>
      <c r="G1248" s="50"/>
      <c r="H1248" s="50"/>
      <c r="I1248" s="50"/>
      <c r="J1248" s="50"/>
      <c r="K1248" s="50"/>
      <c r="L1248" s="53"/>
      <c r="M1248" s="53"/>
      <c r="N1248" s="50"/>
      <c r="O1248" s="50"/>
      <c r="P1248" s="50"/>
      <c r="Q1248" s="50"/>
      <c r="R1248" s="53"/>
    </row>
    <row r="1249">
      <c r="A1249" s="54"/>
      <c r="B1249" s="50"/>
      <c r="C1249" s="51"/>
      <c r="D1249" s="50"/>
      <c r="E1249" s="52"/>
      <c r="F1249" s="50"/>
      <c r="G1249" s="50"/>
      <c r="H1249" s="50"/>
      <c r="I1249" s="50"/>
      <c r="J1249" s="50"/>
      <c r="K1249" s="50"/>
      <c r="L1249" s="53"/>
      <c r="M1249" s="53"/>
      <c r="N1249" s="50"/>
      <c r="O1249" s="50"/>
      <c r="P1249" s="50"/>
      <c r="Q1249" s="50"/>
      <c r="R1249" s="53"/>
    </row>
    <row r="1250">
      <c r="A1250" s="54"/>
      <c r="B1250" s="50"/>
      <c r="C1250" s="51"/>
      <c r="D1250" s="50"/>
      <c r="E1250" s="52"/>
      <c r="F1250" s="50"/>
      <c r="G1250" s="50"/>
      <c r="H1250" s="50"/>
      <c r="I1250" s="50"/>
      <c r="J1250" s="50"/>
      <c r="K1250" s="50"/>
      <c r="L1250" s="53"/>
      <c r="M1250" s="53"/>
      <c r="N1250" s="50"/>
      <c r="O1250" s="50"/>
      <c r="P1250" s="50"/>
      <c r="Q1250" s="50"/>
      <c r="R1250" s="53"/>
    </row>
    <row r="1251">
      <c r="A1251" s="54"/>
      <c r="B1251" s="50"/>
      <c r="C1251" s="51"/>
      <c r="D1251" s="50"/>
      <c r="E1251" s="52"/>
      <c r="F1251" s="50"/>
      <c r="G1251" s="50"/>
      <c r="H1251" s="50"/>
      <c r="I1251" s="50"/>
      <c r="J1251" s="50"/>
      <c r="K1251" s="50"/>
      <c r="L1251" s="53"/>
      <c r="M1251" s="53"/>
      <c r="N1251" s="50"/>
      <c r="O1251" s="50"/>
      <c r="P1251" s="50"/>
      <c r="Q1251" s="50"/>
      <c r="R1251" s="53"/>
    </row>
    <row r="1252">
      <c r="A1252" s="54"/>
      <c r="B1252" s="50"/>
      <c r="C1252" s="51"/>
      <c r="D1252" s="50"/>
      <c r="E1252" s="52"/>
      <c r="F1252" s="50"/>
      <c r="G1252" s="50"/>
      <c r="H1252" s="50"/>
      <c r="I1252" s="50"/>
      <c r="J1252" s="50"/>
      <c r="K1252" s="50"/>
      <c r="L1252" s="53"/>
      <c r="M1252" s="53"/>
      <c r="N1252" s="50"/>
      <c r="O1252" s="50"/>
      <c r="P1252" s="50"/>
      <c r="Q1252" s="50"/>
      <c r="R1252" s="53"/>
    </row>
    <row r="1253">
      <c r="A1253" s="54"/>
      <c r="B1253" s="50"/>
      <c r="C1253" s="51"/>
      <c r="D1253" s="50"/>
      <c r="E1253" s="52"/>
      <c r="F1253" s="50"/>
      <c r="G1253" s="50"/>
      <c r="H1253" s="50"/>
      <c r="I1253" s="50"/>
      <c r="J1253" s="50"/>
      <c r="K1253" s="50"/>
      <c r="L1253" s="53"/>
      <c r="M1253" s="53"/>
      <c r="N1253" s="50"/>
      <c r="O1253" s="50"/>
      <c r="P1253" s="50"/>
      <c r="Q1253" s="50"/>
      <c r="R1253" s="53"/>
    </row>
    <row r="1254">
      <c r="A1254" s="54"/>
      <c r="B1254" s="50"/>
      <c r="C1254" s="51"/>
      <c r="D1254" s="50"/>
      <c r="E1254" s="52"/>
      <c r="F1254" s="50"/>
      <c r="G1254" s="50"/>
      <c r="H1254" s="50"/>
      <c r="I1254" s="50"/>
      <c r="J1254" s="50"/>
      <c r="K1254" s="50"/>
      <c r="L1254" s="53"/>
      <c r="M1254" s="53"/>
      <c r="N1254" s="50"/>
      <c r="O1254" s="50"/>
      <c r="P1254" s="50"/>
      <c r="Q1254" s="50"/>
      <c r="R1254" s="53"/>
    </row>
    <row r="1255">
      <c r="A1255" s="54"/>
      <c r="B1255" s="50"/>
      <c r="C1255" s="51"/>
      <c r="D1255" s="50"/>
      <c r="E1255" s="52"/>
      <c r="F1255" s="50"/>
      <c r="G1255" s="50"/>
      <c r="H1255" s="50"/>
      <c r="I1255" s="50"/>
      <c r="J1255" s="50"/>
      <c r="K1255" s="50"/>
      <c r="L1255" s="53"/>
      <c r="M1255" s="53"/>
      <c r="N1255" s="50"/>
      <c r="O1255" s="50"/>
      <c r="P1255" s="50"/>
      <c r="Q1255" s="50"/>
      <c r="R1255" s="53"/>
    </row>
    <row r="1256">
      <c r="A1256" s="54"/>
      <c r="B1256" s="50"/>
      <c r="C1256" s="51"/>
      <c r="D1256" s="50"/>
      <c r="E1256" s="52"/>
      <c r="F1256" s="50"/>
      <c r="G1256" s="50"/>
      <c r="H1256" s="50"/>
      <c r="I1256" s="50"/>
      <c r="J1256" s="50"/>
      <c r="K1256" s="50"/>
      <c r="L1256" s="53"/>
      <c r="M1256" s="53"/>
      <c r="N1256" s="50"/>
      <c r="O1256" s="50"/>
      <c r="P1256" s="50"/>
      <c r="Q1256" s="50"/>
      <c r="R1256" s="53"/>
    </row>
    <row r="1257">
      <c r="A1257" s="54"/>
      <c r="B1257" s="50"/>
      <c r="C1257" s="51"/>
      <c r="D1257" s="50"/>
      <c r="E1257" s="52"/>
      <c r="F1257" s="50"/>
      <c r="G1257" s="50"/>
      <c r="H1257" s="50"/>
      <c r="I1257" s="50"/>
      <c r="J1257" s="50"/>
      <c r="K1257" s="50"/>
      <c r="L1257" s="53"/>
      <c r="M1257" s="53"/>
      <c r="N1257" s="50"/>
      <c r="O1257" s="50"/>
      <c r="P1257" s="50"/>
      <c r="Q1257" s="50"/>
      <c r="R1257" s="53"/>
    </row>
    <row r="1258">
      <c r="A1258" s="54"/>
      <c r="B1258" s="50"/>
      <c r="C1258" s="51"/>
      <c r="D1258" s="50"/>
      <c r="E1258" s="52"/>
      <c r="F1258" s="50"/>
      <c r="G1258" s="50"/>
      <c r="H1258" s="50"/>
      <c r="I1258" s="50"/>
      <c r="J1258" s="50"/>
      <c r="K1258" s="50"/>
      <c r="L1258" s="53"/>
      <c r="M1258" s="53"/>
      <c r="N1258" s="50"/>
      <c r="O1258" s="50"/>
      <c r="P1258" s="50"/>
      <c r="Q1258" s="50"/>
      <c r="R1258" s="53"/>
    </row>
    <row r="1259">
      <c r="A1259" s="54"/>
      <c r="B1259" s="50"/>
      <c r="C1259" s="51"/>
      <c r="D1259" s="50"/>
      <c r="E1259" s="52"/>
      <c r="F1259" s="50"/>
      <c r="G1259" s="50"/>
      <c r="H1259" s="50"/>
      <c r="I1259" s="50"/>
      <c r="J1259" s="50"/>
      <c r="K1259" s="50"/>
      <c r="L1259" s="53"/>
      <c r="M1259" s="53"/>
      <c r="N1259" s="50"/>
      <c r="O1259" s="50"/>
      <c r="P1259" s="50"/>
      <c r="Q1259" s="50"/>
      <c r="R1259" s="53"/>
    </row>
    <row r="1260">
      <c r="A1260" s="54"/>
      <c r="B1260" s="50"/>
      <c r="C1260" s="51"/>
      <c r="D1260" s="50"/>
      <c r="E1260" s="52"/>
      <c r="F1260" s="50"/>
      <c r="G1260" s="50"/>
      <c r="H1260" s="50"/>
      <c r="I1260" s="50"/>
      <c r="J1260" s="50"/>
      <c r="K1260" s="50"/>
      <c r="L1260" s="53"/>
      <c r="M1260" s="53"/>
      <c r="N1260" s="50"/>
      <c r="O1260" s="50"/>
      <c r="P1260" s="50"/>
      <c r="Q1260" s="50"/>
      <c r="R1260" s="53"/>
    </row>
    <row r="1261">
      <c r="A1261" s="54"/>
      <c r="B1261" s="50"/>
      <c r="C1261" s="51"/>
      <c r="D1261" s="50"/>
      <c r="E1261" s="52"/>
      <c r="F1261" s="50"/>
      <c r="G1261" s="50"/>
      <c r="H1261" s="50"/>
      <c r="I1261" s="50"/>
      <c r="J1261" s="50"/>
      <c r="K1261" s="50"/>
      <c r="L1261" s="53"/>
      <c r="M1261" s="53"/>
      <c r="N1261" s="50"/>
      <c r="O1261" s="50"/>
      <c r="P1261" s="50"/>
      <c r="Q1261" s="50"/>
      <c r="R1261" s="53"/>
    </row>
    <row r="1262">
      <c r="A1262" s="54"/>
      <c r="B1262" s="50"/>
      <c r="C1262" s="51"/>
      <c r="D1262" s="50"/>
      <c r="E1262" s="52"/>
      <c r="F1262" s="50"/>
      <c r="G1262" s="50"/>
      <c r="H1262" s="50"/>
      <c r="I1262" s="50"/>
      <c r="J1262" s="50"/>
      <c r="K1262" s="50"/>
      <c r="L1262" s="53"/>
      <c r="M1262" s="53"/>
      <c r="N1262" s="50"/>
      <c r="O1262" s="50"/>
      <c r="P1262" s="50"/>
      <c r="Q1262" s="50"/>
      <c r="R1262" s="53"/>
    </row>
    <row r="1263">
      <c r="A1263" s="54"/>
      <c r="B1263" s="50"/>
      <c r="C1263" s="51"/>
      <c r="D1263" s="50"/>
      <c r="E1263" s="52"/>
      <c r="F1263" s="50"/>
      <c r="G1263" s="50"/>
      <c r="H1263" s="50"/>
      <c r="I1263" s="50"/>
      <c r="J1263" s="50"/>
      <c r="K1263" s="50"/>
      <c r="L1263" s="53"/>
      <c r="M1263" s="53"/>
      <c r="N1263" s="50"/>
      <c r="O1263" s="50"/>
      <c r="P1263" s="50"/>
      <c r="Q1263" s="50"/>
      <c r="R1263" s="53"/>
    </row>
    <row r="1264">
      <c r="A1264" s="54"/>
      <c r="B1264" s="50"/>
      <c r="C1264" s="51"/>
      <c r="D1264" s="50"/>
      <c r="E1264" s="52"/>
      <c r="F1264" s="50"/>
      <c r="G1264" s="50"/>
      <c r="H1264" s="50"/>
      <c r="I1264" s="50"/>
      <c r="J1264" s="50"/>
      <c r="K1264" s="50"/>
      <c r="L1264" s="53"/>
      <c r="M1264" s="53"/>
      <c r="N1264" s="50"/>
      <c r="O1264" s="50"/>
      <c r="P1264" s="50"/>
      <c r="Q1264" s="50"/>
      <c r="R1264" s="53"/>
    </row>
    <row r="1265">
      <c r="A1265" s="54"/>
      <c r="B1265" s="50"/>
      <c r="C1265" s="51"/>
      <c r="D1265" s="50"/>
      <c r="E1265" s="52"/>
      <c r="F1265" s="50"/>
      <c r="G1265" s="50"/>
      <c r="H1265" s="50"/>
      <c r="I1265" s="50"/>
      <c r="J1265" s="50"/>
      <c r="K1265" s="50"/>
      <c r="L1265" s="53"/>
      <c r="M1265" s="53"/>
      <c r="N1265" s="50"/>
      <c r="O1265" s="50"/>
      <c r="P1265" s="50"/>
      <c r="Q1265" s="50"/>
      <c r="R1265" s="53"/>
    </row>
    <row r="1266">
      <c r="A1266" s="54"/>
      <c r="B1266" s="50"/>
      <c r="C1266" s="51"/>
      <c r="D1266" s="50"/>
      <c r="E1266" s="52"/>
      <c r="F1266" s="50"/>
      <c r="G1266" s="50"/>
      <c r="H1266" s="50"/>
      <c r="I1266" s="50"/>
      <c r="J1266" s="50"/>
      <c r="K1266" s="50"/>
      <c r="L1266" s="53"/>
      <c r="M1266" s="53"/>
      <c r="N1266" s="50"/>
      <c r="O1266" s="50"/>
      <c r="P1266" s="50"/>
      <c r="Q1266" s="50"/>
      <c r="R1266" s="53"/>
    </row>
    <row r="1267">
      <c r="A1267" s="54"/>
      <c r="B1267" s="50"/>
      <c r="C1267" s="51"/>
      <c r="D1267" s="50"/>
      <c r="E1267" s="52"/>
      <c r="F1267" s="50"/>
      <c r="G1267" s="50"/>
      <c r="H1267" s="50"/>
      <c r="I1267" s="50"/>
      <c r="J1267" s="50"/>
      <c r="K1267" s="50"/>
      <c r="L1267" s="53"/>
      <c r="M1267" s="53"/>
      <c r="N1267" s="50"/>
      <c r="O1267" s="50"/>
      <c r="P1267" s="50"/>
      <c r="Q1267" s="50"/>
      <c r="R1267" s="53"/>
    </row>
    <row r="1268">
      <c r="A1268" s="54"/>
      <c r="B1268" s="50"/>
      <c r="C1268" s="51"/>
      <c r="D1268" s="50"/>
      <c r="E1268" s="52"/>
      <c r="F1268" s="50"/>
      <c r="G1268" s="50"/>
      <c r="H1268" s="50"/>
      <c r="I1268" s="50"/>
      <c r="J1268" s="50"/>
      <c r="K1268" s="50"/>
      <c r="L1268" s="53"/>
      <c r="M1268" s="53"/>
      <c r="N1268" s="50"/>
      <c r="O1268" s="50"/>
      <c r="P1268" s="50"/>
      <c r="Q1268" s="50"/>
      <c r="R1268" s="53"/>
    </row>
    <row r="1269">
      <c r="A1269" s="54"/>
      <c r="B1269" s="50"/>
      <c r="C1269" s="51"/>
      <c r="D1269" s="50"/>
      <c r="E1269" s="52"/>
      <c r="F1269" s="50"/>
      <c r="G1269" s="50"/>
      <c r="H1269" s="50"/>
      <c r="I1269" s="50"/>
      <c r="J1269" s="50"/>
      <c r="K1269" s="50"/>
      <c r="L1269" s="53"/>
      <c r="M1269" s="53"/>
      <c r="N1269" s="50"/>
      <c r="O1269" s="50"/>
      <c r="P1269" s="50"/>
      <c r="Q1269" s="50"/>
      <c r="R1269" s="53"/>
    </row>
    <row r="1270">
      <c r="A1270" s="54"/>
      <c r="B1270" s="50"/>
      <c r="C1270" s="51"/>
      <c r="D1270" s="50"/>
      <c r="E1270" s="52"/>
      <c r="F1270" s="50"/>
      <c r="G1270" s="50"/>
      <c r="H1270" s="50"/>
      <c r="I1270" s="50"/>
      <c r="J1270" s="50"/>
      <c r="K1270" s="50"/>
      <c r="L1270" s="53"/>
      <c r="M1270" s="53"/>
      <c r="N1270" s="50"/>
      <c r="O1270" s="50"/>
      <c r="P1270" s="50"/>
      <c r="Q1270" s="50"/>
      <c r="R1270" s="53"/>
    </row>
    <row r="1271">
      <c r="A1271" s="54"/>
      <c r="B1271" s="50"/>
      <c r="C1271" s="51"/>
      <c r="D1271" s="50"/>
      <c r="E1271" s="52"/>
      <c r="F1271" s="50"/>
      <c r="G1271" s="50"/>
      <c r="H1271" s="50"/>
      <c r="I1271" s="50"/>
      <c r="J1271" s="50"/>
      <c r="K1271" s="50"/>
      <c r="L1271" s="53"/>
      <c r="M1271" s="53"/>
      <c r="N1271" s="50"/>
      <c r="O1271" s="50"/>
      <c r="P1271" s="50"/>
      <c r="Q1271" s="50"/>
      <c r="R1271" s="53"/>
    </row>
    <row r="1272">
      <c r="A1272" s="54"/>
      <c r="B1272" s="50"/>
      <c r="C1272" s="51"/>
      <c r="D1272" s="50"/>
      <c r="E1272" s="52"/>
      <c r="F1272" s="50"/>
      <c r="G1272" s="50"/>
      <c r="H1272" s="50"/>
      <c r="I1272" s="50"/>
      <c r="J1272" s="50"/>
      <c r="K1272" s="50"/>
      <c r="L1272" s="53"/>
      <c r="M1272" s="53"/>
      <c r="N1272" s="50"/>
      <c r="O1272" s="50"/>
      <c r="P1272" s="50"/>
      <c r="Q1272" s="50"/>
      <c r="R1272" s="53"/>
    </row>
    <row r="1273">
      <c r="A1273" s="54"/>
      <c r="B1273" s="50"/>
      <c r="C1273" s="51"/>
      <c r="D1273" s="50"/>
      <c r="E1273" s="52"/>
      <c r="F1273" s="50"/>
      <c r="G1273" s="50"/>
      <c r="H1273" s="50"/>
      <c r="I1273" s="50"/>
      <c r="J1273" s="50"/>
      <c r="K1273" s="50"/>
      <c r="L1273" s="53"/>
      <c r="M1273" s="53"/>
      <c r="N1273" s="50"/>
      <c r="O1273" s="50"/>
      <c r="P1273" s="50"/>
      <c r="Q1273" s="50"/>
      <c r="R1273" s="53"/>
    </row>
    <row r="1274">
      <c r="A1274" s="54"/>
      <c r="B1274" s="50"/>
      <c r="C1274" s="51"/>
      <c r="D1274" s="50"/>
      <c r="E1274" s="52"/>
      <c r="F1274" s="50"/>
      <c r="G1274" s="50"/>
      <c r="H1274" s="50"/>
      <c r="I1274" s="50"/>
      <c r="J1274" s="50"/>
      <c r="K1274" s="50"/>
      <c r="L1274" s="53"/>
      <c r="M1274" s="53"/>
      <c r="N1274" s="50"/>
      <c r="O1274" s="50"/>
      <c r="P1274" s="50"/>
      <c r="Q1274" s="50"/>
      <c r="R1274" s="53"/>
    </row>
    <row r="1275">
      <c r="A1275" s="54"/>
      <c r="B1275" s="50"/>
      <c r="C1275" s="51"/>
      <c r="D1275" s="50"/>
      <c r="E1275" s="52"/>
      <c r="F1275" s="50"/>
      <c r="G1275" s="50"/>
      <c r="H1275" s="50"/>
      <c r="I1275" s="50"/>
      <c r="J1275" s="50"/>
      <c r="K1275" s="50"/>
      <c r="L1275" s="53"/>
      <c r="M1275" s="53"/>
      <c r="N1275" s="50"/>
      <c r="O1275" s="50"/>
      <c r="P1275" s="50"/>
      <c r="Q1275" s="50"/>
      <c r="R1275" s="53"/>
    </row>
    <row r="1276">
      <c r="A1276" s="54"/>
      <c r="B1276" s="50"/>
      <c r="C1276" s="51"/>
      <c r="D1276" s="50"/>
      <c r="E1276" s="52"/>
      <c r="F1276" s="50"/>
      <c r="G1276" s="50"/>
      <c r="H1276" s="50"/>
      <c r="I1276" s="50"/>
      <c r="J1276" s="50"/>
      <c r="K1276" s="50"/>
      <c r="L1276" s="53"/>
      <c r="M1276" s="53"/>
      <c r="N1276" s="50"/>
      <c r="O1276" s="50"/>
      <c r="P1276" s="50"/>
      <c r="Q1276" s="50"/>
      <c r="R1276" s="53"/>
    </row>
    <row r="1277">
      <c r="A1277" s="54"/>
      <c r="B1277" s="50"/>
      <c r="C1277" s="51"/>
      <c r="D1277" s="50"/>
      <c r="E1277" s="52"/>
      <c r="F1277" s="50"/>
      <c r="G1277" s="50"/>
      <c r="H1277" s="50"/>
      <c r="I1277" s="50"/>
      <c r="J1277" s="50"/>
      <c r="K1277" s="50"/>
      <c r="L1277" s="53"/>
      <c r="M1277" s="53"/>
      <c r="N1277" s="50"/>
      <c r="O1277" s="50"/>
      <c r="P1277" s="50"/>
      <c r="Q1277" s="50"/>
      <c r="R1277" s="53"/>
    </row>
    <row r="1278">
      <c r="A1278" s="54"/>
      <c r="B1278" s="50"/>
      <c r="C1278" s="51"/>
      <c r="D1278" s="50"/>
      <c r="E1278" s="52"/>
      <c r="F1278" s="50"/>
      <c r="G1278" s="50"/>
      <c r="H1278" s="50"/>
      <c r="I1278" s="50"/>
      <c r="J1278" s="50"/>
      <c r="K1278" s="50"/>
      <c r="L1278" s="53"/>
      <c r="M1278" s="53"/>
      <c r="N1278" s="50"/>
      <c r="O1278" s="50"/>
      <c r="P1278" s="50"/>
      <c r="Q1278" s="50"/>
      <c r="R1278" s="53"/>
    </row>
    <row r="1279">
      <c r="A1279" s="54"/>
      <c r="B1279" s="50"/>
      <c r="C1279" s="51"/>
      <c r="D1279" s="50"/>
      <c r="E1279" s="52"/>
      <c r="F1279" s="50"/>
      <c r="G1279" s="50"/>
      <c r="H1279" s="50"/>
      <c r="I1279" s="50"/>
      <c r="J1279" s="50"/>
      <c r="K1279" s="50"/>
      <c r="L1279" s="53"/>
      <c r="M1279" s="53"/>
      <c r="N1279" s="50"/>
      <c r="O1279" s="50"/>
      <c r="P1279" s="50"/>
      <c r="Q1279" s="50"/>
      <c r="R1279" s="53"/>
    </row>
    <row r="1280">
      <c r="A1280" s="54"/>
      <c r="B1280" s="50"/>
      <c r="C1280" s="51"/>
      <c r="D1280" s="50"/>
      <c r="E1280" s="52"/>
      <c r="F1280" s="50"/>
      <c r="G1280" s="50"/>
      <c r="H1280" s="50"/>
      <c r="I1280" s="50"/>
      <c r="J1280" s="50"/>
      <c r="K1280" s="50"/>
      <c r="L1280" s="53"/>
      <c r="M1280" s="53"/>
      <c r="N1280" s="50"/>
      <c r="O1280" s="50"/>
      <c r="P1280" s="50"/>
      <c r="Q1280" s="50"/>
      <c r="R1280" s="53"/>
    </row>
    <row r="1281">
      <c r="A1281" s="54"/>
      <c r="B1281" s="50"/>
      <c r="C1281" s="51"/>
      <c r="D1281" s="50"/>
      <c r="E1281" s="52"/>
      <c r="F1281" s="50"/>
      <c r="G1281" s="50"/>
      <c r="H1281" s="50"/>
      <c r="I1281" s="50"/>
      <c r="J1281" s="50"/>
      <c r="K1281" s="50"/>
      <c r="L1281" s="53"/>
      <c r="M1281" s="53"/>
      <c r="N1281" s="50"/>
      <c r="O1281" s="50"/>
      <c r="P1281" s="50"/>
      <c r="Q1281" s="50"/>
      <c r="R1281" s="53"/>
    </row>
    <row r="1282">
      <c r="A1282" s="54"/>
      <c r="B1282" s="50"/>
      <c r="C1282" s="51"/>
      <c r="D1282" s="50"/>
      <c r="E1282" s="52"/>
      <c r="F1282" s="50"/>
      <c r="G1282" s="50"/>
      <c r="H1282" s="50"/>
      <c r="I1282" s="50"/>
      <c r="J1282" s="50"/>
      <c r="K1282" s="50"/>
      <c r="L1282" s="53"/>
      <c r="M1282" s="53"/>
      <c r="N1282" s="50"/>
      <c r="O1282" s="50"/>
      <c r="P1282" s="50"/>
      <c r="Q1282" s="50"/>
      <c r="R1282" s="53"/>
    </row>
    <row r="1283">
      <c r="A1283" s="54"/>
      <c r="B1283" s="50"/>
      <c r="C1283" s="51"/>
      <c r="D1283" s="50"/>
      <c r="E1283" s="52"/>
      <c r="F1283" s="50"/>
      <c r="G1283" s="50"/>
      <c r="H1283" s="50"/>
      <c r="I1283" s="50"/>
      <c r="J1283" s="50"/>
      <c r="K1283" s="50"/>
      <c r="L1283" s="53"/>
      <c r="M1283" s="53"/>
      <c r="N1283" s="50"/>
      <c r="O1283" s="50"/>
      <c r="P1283" s="50"/>
      <c r="Q1283" s="50"/>
      <c r="R1283" s="53"/>
    </row>
    <row r="1284">
      <c r="A1284" s="54"/>
      <c r="B1284" s="50"/>
      <c r="C1284" s="51"/>
      <c r="D1284" s="50"/>
      <c r="E1284" s="52"/>
      <c r="F1284" s="50"/>
      <c r="G1284" s="50"/>
      <c r="H1284" s="50"/>
      <c r="I1284" s="50"/>
      <c r="J1284" s="50"/>
      <c r="K1284" s="50"/>
      <c r="L1284" s="53"/>
      <c r="M1284" s="53"/>
      <c r="N1284" s="50"/>
      <c r="O1284" s="50"/>
      <c r="P1284" s="50"/>
      <c r="Q1284" s="50"/>
      <c r="R1284" s="53"/>
    </row>
    <row r="1285">
      <c r="A1285" s="54"/>
      <c r="B1285" s="50"/>
      <c r="C1285" s="51"/>
      <c r="D1285" s="50"/>
      <c r="E1285" s="52"/>
      <c r="F1285" s="50"/>
      <c r="G1285" s="50"/>
      <c r="H1285" s="50"/>
      <c r="I1285" s="50"/>
      <c r="J1285" s="50"/>
      <c r="K1285" s="50"/>
      <c r="L1285" s="53"/>
      <c r="M1285" s="53"/>
      <c r="N1285" s="50"/>
      <c r="O1285" s="50"/>
      <c r="P1285" s="50"/>
      <c r="Q1285" s="50"/>
      <c r="R1285" s="53"/>
    </row>
    <row r="1286">
      <c r="A1286" s="54"/>
      <c r="B1286" s="50"/>
      <c r="C1286" s="51"/>
      <c r="D1286" s="50"/>
      <c r="E1286" s="52"/>
      <c r="F1286" s="50"/>
      <c r="G1286" s="50"/>
      <c r="H1286" s="50"/>
      <c r="I1286" s="50"/>
      <c r="J1286" s="50"/>
      <c r="K1286" s="50"/>
      <c r="L1286" s="53"/>
      <c r="M1286" s="53"/>
      <c r="N1286" s="50"/>
      <c r="O1286" s="50"/>
      <c r="P1286" s="50"/>
      <c r="Q1286" s="50"/>
      <c r="R1286" s="53"/>
    </row>
    <row r="1287">
      <c r="A1287" s="54"/>
      <c r="B1287" s="50"/>
      <c r="C1287" s="51"/>
      <c r="D1287" s="50"/>
      <c r="E1287" s="52"/>
      <c r="F1287" s="50"/>
      <c r="G1287" s="50"/>
      <c r="H1287" s="50"/>
      <c r="I1287" s="50"/>
      <c r="J1287" s="50"/>
      <c r="K1287" s="50"/>
      <c r="L1287" s="53"/>
      <c r="M1287" s="53"/>
      <c r="N1287" s="50"/>
      <c r="O1287" s="50"/>
      <c r="P1287" s="50"/>
      <c r="Q1287" s="50"/>
      <c r="R1287" s="53"/>
    </row>
    <row r="1288">
      <c r="A1288" s="54"/>
      <c r="B1288" s="50"/>
      <c r="C1288" s="51"/>
      <c r="D1288" s="50"/>
      <c r="E1288" s="52"/>
      <c r="F1288" s="50"/>
      <c r="G1288" s="50"/>
      <c r="H1288" s="50"/>
      <c r="I1288" s="50"/>
      <c r="J1288" s="50"/>
      <c r="K1288" s="50"/>
      <c r="L1288" s="53"/>
      <c r="M1288" s="53"/>
      <c r="N1288" s="50"/>
      <c r="O1288" s="50"/>
      <c r="P1288" s="50"/>
      <c r="Q1288" s="50"/>
      <c r="R1288" s="53"/>
    </row>
    <row r="1289">
      <c r="A1289" s="54"/>
      <c r="B1289" s="50"/>
      <c r="C1289" s="51"/>
      <c r="D1289" s="50"/>
      <c r="E1289" s="52"/>
      <c r="F1289" s="50"/>
      <c r="G1289" s="50"/>
      <c r="H1289" s="50"/>
      <c r="I1289" s="50"/>
      <c r="J1289" s="50"/>
      <c r="K1289" s="50"/>
      <c r="L1289" s="53"/>
      <c r="M1289" s="53"/>
      <c r="N1289" s="50"/>
      <c r="O1289" s="50"/>
      <c r="P1289" s="50"/>
      <c r="Q1289" s="50"/>
      <c r="R1289" s="53"/>
    </row>
    <row r="1290">
      <c r="A1290" s="54"/>
      <c r="B1290" s="50"/>
      <c r="C1290" s="51"/>
      <c r="D1290" s="50"/>
      <c r="E1290" s="52"/>
      <c r="F1290" s="50"/>
      <c r="G1290" s="50"/>
      <c r="H1290" s="50"/>
      <c r="I1290" s="50"/>
      <c r="J1290" s="50"/>
      <c r="K1290" s="50"/>
      <c r="L1290" s="53"/>
      <c r="M1290" s="53"/>
      <c r="N1290" s="50"/>
      <c r="O1290" s="50"/>
      <c r="P1290" s="50"/>
      <c r="Q1290" s="50"/>
      <c r="R1290" s="53"/>
    </row>
    <row r="1291">
      <c r="A1291" s="54"/>
      <c r="B1291" s="50"/>
      <c r="C1291" s="51"/>
      <c r="D1291" s="50"/>
      <c r="E1291" s="52"/>
      <c r="F1291" s="50"/>
      <c r="G1291" s="50"/>
      <c r="H1291" s="50"/>
      <c r="I1291" s="50"/>
      <c r="J1291" s="50"/>
      <c r="K1291" s="50"/>
      <c r="L1291" s="53"/>
      <c r="M1291" s="53"/>
      <c r="N1291" s="50"/>
      <c r="O1291" s="50"/>
      <c r="P1291" s="50"/>
      <c r="Q1291" s="50"/>
      <c r="R1291" s="53"/>
    </row>
    <row r="1292">
      <c r="A1292" s="54"/>
      <c r="B1292" s="50"/>
      <c r="C1292" s="51"/>
      <c r="D1292" s="50"/>
      <c r="E1292" s="52"/>
      <c r="F1292" s="50"/>
      <c r="G1292" s="50"/>
      <c r="H1292" s="50"/>
      <c r="I1292" s="50"/>
      <c r="J1292" s="50"/>
      <c r="K1292" s="50"/>
      <c r="L1292" s="53"/>
      <c r="M1292" s="53"/>
      <c r="N1292" s="50"/>
      <c r="O1292" s="50"/>
      <c r="P1292" s="50"/>
      <c r="Q1292" s="50"/>
      <c r="R1292" s="53"/>
    </row>
    <row r="1293">
      <c r="A1293" s="54"/>
      <c r="B1293" s="50"/>
      <c r="C1293" s="51"/>
      <c r="D1293" s="50"/>
      <c r="E1293" s="52"/>
      <c r="F1293" s="50"/>
      <c r="G1293" s="50"/>
      <c r="H1293" s="50"/>
      <c r="I1293" s="50"/>
      <c r="J1293" s="50"/>
      <c r="K1293" s="50"/>
      <c r="L1293" s="53"/>
      <c r="M1293" s="53"/>
      <c r="N1293" s="50"/>
      <c r="O1293" s="50"/>
      <c r="P1293" s="50"/>
      <c r="Q1293" s="50"/>
      <c r="R1293" s="53"/>
    </row>
    <row r="1294">
      <c r="A1294" s="54"/>
      <c r="B1294" s="50"/>
      <c r="C1294" s="51"/>
      <c r="D1294" s="50"/>
      <c r="E1294" s="52"/>
      <c r="F1294" s="50"/>
      <c r="G1294" s="50"/>
      <c r="H1294" s="50"/>
      <c r="I1294" s="50"/>
      <c r="J1294" s="50"/>
      <c r="K1294" s="50"/>
      <c r="L1294" s="53"/>
      <c r="M1294" s="53"/>
      <c r="N1294" s="50"/>
      <c r="O1294" s="50"/>
      <c r="P1294" s="50"/>
      <c r="Q1294" s="50"/>
      <c r="R1294" s="53"/>
    </row>
    <row r="1295">
      <c r="A1295" s="54"/>
      <c r="B1295" s="50"/>
      <c r="C1295" s="51"/>
      <c r="D1295" s="50"/>
      <c r="E1295" s="52"/>
      <c r="F1295" s="50"/>
      <c r="G1295" s="50"/>
      <c r="H1295" s="50"/>
      <c r="I1295" s="50"/>
      <c r="J1295" s="50"/>
      <c r="K1295" s="50"/>
      <c r="L1295" s="53"/>
      <c r="M1295" s="53"/>
      <c r="N1295" s="50"/>
      <c r="O1295" s="50"/>
      <c r="P1295" s="50"/>
      <c r="Q1295" s="50"/>
      <c r="R1295" s="53"/>
    </row>
    <row r="1296">
      <c r="A1296" s="54"/>
      <c r="B1296" s="50"/>
      <c r="C1296" s="51"/>
      <c r="D1296" s="50"/>
      <c r="E1296" s="52"/>
      <c r="F1296" s="50"/>
      <c r="G1296" s="50"/>
      <c r="H1296" s="50"/>
      <c r="I1296" s="50"/>
      <c r="J1296" s="50"/>
      <c r="K1296" s="50"/>
      <c r="L1296" s="53"/>
      <c r="M1296" s="53"/>
      <c r="N1296" s="50"/>
      <c r="O1296" s="50"/>
      <c r="P1296" s="50"/>
      <c r="Q1296" s="50"/>
      <c r="R1296" s="53"/>
    </row>
    <row r="1297">
      <c r="A1297" s="54"/>
      <c r="B1297" s="50"/>
      <c r="C1297" s="51"/>
      <c r="D1297" s="50"/>
      <c r="E1297" s="52"/>
      <c r="F1297" s="50"/>
      <c r="G1297" s="50"/>
      <c r="H1297" s="50"/>
      <c r="I1297" s="50"/>
      <c r="J1297" s="50"/>
      <c r="K1297" s="50"/>
      <c r="L1297" s="53"/>
      <c r="M1297" s="53"/>
      <c r="N1297" s="50"/>
      <c r="O1297" s="50"/>
      <c r="P1297" s="50"/>
      <c r="Q1297" s="50"/>
      <c r="R1297" s="53"/>
    </row>
    <row r="1298">
      <c r="A1298" s="54"/>
      <c r="B1298" s="50"/>
      <c r="C1298" s="51"/>
      <c r="D1298" s="50"/>
      <c r="E1298" s="52"/>
      <c r="F1298" s="50"/>
      <c r="G1298" s="50"/>
      <c r="H1298" s="50"/>
      <c r="I1298" s="50"/>
      <c r="J1298" s="50"/>
      <c r="K1298" s="50"/>
      <c r="L1298" s="53"/>
      <c r="M1298" s="53"/>
      <c r="N1298" s="50"/>
      <c r="O1298" s="50"/>
      <c r="P1298" s="50"/>
      <c r="Q1298" s="50"/>
      <c r="R1298" s="53"/>
    </row>
    <row r="1299">
      <c r="A1299" s="54"/>
      <c r="B1299" s="50"/>
      <c r="C1299" s="51"/>
      <c r="D1299" s="50"/>
      <c r="E1299" s="52"/>
      <c r="F1299" s="50"/>
      <c r="G1299" s="50"/>
      <c r="H1299" s="50"/>
      <c r="I1299" s="50"/>
      <c r="J1299" s="50"/>
      <c r="K1299" s="50"/>
      <c r="L1299" s="53"/>
      <c r="M1299" s="53"/>
      <c r="N1299" s="50"/>
      <c r="O1299" s="50"/>
      <c r="P1299" s="50"/>
      <c r="Q1299" s="50"/>
      <c r="R1299" s="53"/>
    </row>
    <row r="1300">
      <c r="A1300" s="54"/>
      <c r="B1300" s="50"/>
      <c r="C1300" s="51"/>
      <c r="D1300" s="50"/>
      <c r="E1300" s="52"/>
      <c r="F1300" s="50"/>
      <c r="G1300" s="50"/>
      <c r="H1300" s="50"/>
      <c r="I1300" s="50"/>
      <c r="J1300" s="50"/>
      <c r="K1300" s="50"/>
      <c r="L1300" s="53"/>
      <c r="M1300" s="53"/>
      <c r="N1300" s="50"/>
      <c r="O1300" s="50"/>
      <c r="P1300" s="50"/>
      <c r="Q1300" s="50"/>
      <c r="R1300" s="53"/>
    </row>
    <row r="1301">
      <c r="A1301" s="54"/>
      <c r="B1301" s="50"/>
      <c r="C1301" s="51"/>
      <c r="D1301" s="50"/>
      <c r="E1301" s="52"/>
      <c r="F1301" s="50"/>
      <c r="G1301" s="50"/>
      <c r="H1301" s="50"/>
      <c r="I1301" s="50"/>
      <c r="J1301" s="50"/>
      <c r="K1301" s="50"/>
      <c r="L1301" s="53"/>
      <c r="M1301" s="53"/>
      <c r="N1301" s="50"/>
      <c r="O1301" s="50"/>
      <c r="P1301" s="50"/>
      <c r="Q1301" s="50"/>
      <c r="R1301" s="53"/>
    </row>
    <row r="1302">
      <c r="A1302" s="54"/>
      <c r="B1302" s="50"/>
      <c r="C1302" s="51"/>
      <c r="D1302" s="50"/>
      <c r="E1302" s="52"/>
      <c r="F1302" s="50"/>
      <c r="G1302" s="50"/>
      <c r="H1302" s="50"/>
      <c r="I1302" s="50"/>
      <c r="J1302" s="50"/>
      <c r="K1302" s="50"/>
      <c r="L1302" s="53"/>
      <c r="M1302" s="53"/>
      <c r="N1302" s="50"/>
      <c r="O1302" s="50"/>
      <c r="P1302" s="50"/>
      <c r="Q1302" s="50"/>
      <c r="R1302" s="53"/>
    </row>
    <row r="1303">
      <c r="A1303" s="54"/>
      <c r="B1303" s="50"/>
      <c r="C1303" s="51"/>
      <c r="D1303" s="50"/>
      <c r="E1303" s="52"/>
      <c r="F1303" s="50"/>
      <c r="G1303" s="50"/>
      <c r="H1303" s="50"/>
      <c r="I1303" s="50"/>
      <c r="J1303" s="50"/>
      <c r="K1303" s="50"/>
      <c r="L1303" s="53"/>
      <c r="M1303" s="53"/>
      <c r="N1303" s="50"/>
      <c r="O1303" s="50"/>
      <c r="P1303" s="50"/>
      <c r="Q1303" s="50"/>
      <c r="R1303" s="53"/>
    </row>
    <row r="1304">
      <c r="A1304" s="54"/>
      <c r="B1304" s="50"/>
      <c r="C1304" s="51"/>
      <c r="D1304" s="50"/>
      <c r="E1304" s="52"/>
      <c r="F1304" s="50"/>
      <c r="G1304" s="50"/>
      <c r="H1304" s="50"/>
      <c r="I1304" s="50"/>
      <c r="J1304" s="50"/>
      <c r="K1304" s="50"/>
      <c r="L1304" s="53"/>
      <c r="M1304" s="53"/>
      <c r="N1304" s="50"/>
      <c r="O1304" s="50"/>
      <c r="P1304" s="50"/>
      <c r="Q1304" s="50"/>
      <c r="R1304" s="53"/>
    </row>
    <row r="1305">
      <c r="A1305" s="54"/>
      <c r="B1305" s="50"/>
      <c r="C1305" s="51"/>
      <c r="D1305" s="50"/>
      <c r="E1305" s="52"/>
      <c r="F1305" s="50"/>
      <c r="G1305" s="50"/>
      <c r="H1305" s="50"/>
      <c r="I1305" s="50"/>
      <c r="J1305" s="50"/>
      <c r="K1305" s="50"/>
      <c r="L1305" s="53"/>
      <c r="M1305" s="53"/>
      <c r="N1305" s="50"/>
      <c r="O1305" s="50"/>
      <c r="P1305" s="50"/>
      <c r="Q1305" s="50"/>
      <c r="R1305" s="53"/>
    </row>
    <row r="1306">
      <c r="A1306" s="54"/>
      <c r="B1306" s="50"/>
      <c r="C1306" s="51"/>
      <c r="D1306" s="50"/>
      <c r="E1306" s="52"/>
      <c r="F1306" s="50"/>
      <c r="G1306" s="50"/>
      <c r="H1306" s="50"/>
      <c r="I1306" s="50"/>
      <c r="J1306" s="50"/>
      <c r="K1306" s="50"/>
      <c r="L1306" s="53"/>
      <c r="M1306" s="53"/>
      <c r="N1306" s="50"/>
      <c r="O1306" s="50"/>
      <c r="P1306" s="50"/>
      <c r="Q1306" s="50"/>
      <c r="R1306" s="53"/>
    </row>
    <row r="1307">
      <c r="A1307" s="54"/>
      <c r="B1307" s="50"/>
      <c r="C1307" s="51"/>
      <c r="D1307" s="50"/>
      <c r="E1307" s="52"/>
      <c r="F1307" s="50"/>
      <c r="G1307" s="50"/>
      <c r="H1307" s="50"/>
      <c r="I1307" s="50"/>
      <c r="J1307" s="50"/>
      <c r="K1307" s="50"/>
      <c r="L1307" s="53"/>
      <c r="M1307" s="53"/>
      <c r="N1307" s="50"/>
      <c r="O1307" s="50"/>
      <c r="P1307" s="50"/>
      <c r="Q1307" s="50"/>
      <c r="R1307" s="53"/>
    </row>
    <row r="1308">
      <c r="A1308" s="54"/>
      <c r="B1308" s="50"/>
      <c r="C1308" s="51"/>
      <c r="D1308" s="50"/>
      <c r="E1308" s="52"/>
      <c r="F1308" s="50"/>
      <c r="G1308" s="50"/>
      <c r="H1308" s="50"/>
      <c r="I1308" s="50"/>
      <c r="J1308" s="50"/>
      <c r="K1308" s="50"/>
      <c r="L1308" s="53"/>
      <c r="M1308" s="53"/>
      <c r="N1308" s="50"/>
      <c r="O1308" s="50"/>
      <c r="P1308" s="50"/>
      <c r="Q1308" s="50"/>
      <c r="R1308" s="53"/>
    </row>
    <row r="1309">
      <c r="A1309" s="54"/>
      <c r="B1309" s="50"/>
      <c r="C1309" s="51"/>
      <c r="D1309" s="50"/>
      <c r="E1309" s="52"/>
      <c r="F1309" s="50"/>
      <c r="G1309" s="50"/>
      <c r="H1309" s="50"/>
      <c r="I1309" s="50"/>
      <c r="J1309" s="50"/>
      <c r="K1309" s="50"/>
      <c r="L1309" s="53"/>
      <c r="M1309" s="53"/>
      <c r="N1309" s="50"/>
      <c r="O1309" s="50"/>
      <c r="P1309" s="50"/>
      <c r="Q1309" s="50"/>
      <c r="R1309" s="53"/>
    </row>
    <row r="1310">
      <c r="A1310" s="54"/>
      <c r="B1310" s="50"/>
      <c r="C1310" s="51"/>
      <c r="D1310" s="50"/>
      <c r="E1310" s="52"/>
      <c r="F1310" s="50"/>
      <c r="G1310" s="50"/>
      <c r="H1310" s="50"/>
      <c r="I1310" s="50"/>
      <c r="J1310" s="50"/>
      <c r="K1310" s="50"/>
      <c r="L1310" s="53"/>
      <c r="M1310" s="53"/>
      <c r="N1310" s="50"/>
      <c r="O1310" s="50"/>
      <c r="P1310" s="50"/>
      <c r="Q1310" s="50"/>
      <c r="R1310" s="53"/>
    </row>
    <row r="1311">
      <c r="A1311" s="54"/>
      <c r="B1311" s="50"/>
      <c r="C1311" s="51"/>
      <c r="D1311" s="50"/>
      <c r="E1311" s="52"/>
      <c r="F1311" s="50"/>
      <c r="G1311" s="50"/>
      <c r="H1311" s="50"/>
      <c r="I1311" s="50"/>
      <c r="J1311" s="50"/>
      <c r="K1311" s="50"/>
      <c r="L1311" s="53"/>
      <c r="M1311" s="53"/>
      <c r="N1311" s="50"/>
      <c r="O1311" s="50"/>
      <c r="P1311" s="50"/>
      <c r="Q1311" s="50"/>
      <c r="R1311" s="53"/>
    </row>
    <row r="1312">
      <c r="A1312" s="54"/>
      <c r="B1312" s="50"/>
      <c r="C1312" s="51"/>
      <c r="D1312" s="50"/>
      <c r="E1312" s="52"/>
      <c r="F1312" s="50"/>
      <c r="G1312" s="50"/>
      <c r="H1312" s="50"/>
      <c r="I1312" s="50"/>
      <c r="J1312" s="50"/>
      <c r="K1312" s="50"/>
      <c r="L1312" s="53"/>
      <c r="M1312" s="53"/>
      <c r="N1312" s="50"/>
      <c r="O1312" s="50"/>
      <c r="P1312" s="50"/>
      <c r="Q1312" s="50"/>
      <c r="R1312" s="53"/>
    </row>
    <row r="1313">
      <c r="A1313" s="54"/>
      <c r="B1313" s="50"/>
      <c r="C1313" s="51"/>
      <c r="D1313" s="50"/>
      <c r="E1313" s="52"/>
      <c r="F1313" s="50"/>
      <c r="G1313" s="50"/>
      <c r="H1313" s="50"/>
      <c r="I1313" s="50"/>
      <c r="J1313" s="50"/>
      <c r="K1313" s="50"/>
      <c r="L1313" s="53"/>
      <c r="M1313" s="53"/>
      <c r="N1313" s="50"/>
      <c r="O1313" s="50"/>
      <c r="P1313" s="50"/>
      <c r="Q1313" s="50"/>
      <c r="R1313" s="53"/>
    </row>
    <row r="1314">
      <c r="A1314" s="54"/>
      <c r="B1314" s="50"/>
      <c r="C1314" s="51"/>
      <c r="D1314" s="50"/>
      <c r="E1314" s="52"/>
      <c r="F1314" s="50"/>
      <c r="G1314" s="50"/>
      <c r="H1314" s="50"/>
      <c r="I1314" s="50"/>
      <c r="J1314" s="50"/>
      <c r="K1314" s="50"/>
      <c r="L1314" s="53"/>
      <c r="M1314" s="53"/>
      <c r="N1314" s="50"/>
      <c r="O1314" s="50"/>
      <c r="P1314" s="50"/>
      <c r="Q1314" s="50"/>
      <c r="R1314" s="53"/>
    </row>
    <row r="1315">
      <c r="A1315" s="54"/>
      <c r="B1315" s="50"/>
      <c r="C1315" s="51"/>
      <c r="D1315" s="50"/>
      <c r="E1315" s="52"/>
      <c r="F1315" s="50"/>
      <c r="G1315" s="50"/>
      <c r="H1315" s="50"/>
      <c r="I1315" s="50"/>
      <c r="J1315" s="50"/>
      <c r="K1315" s="50"/>
      <c r="L1315" s="53"/>
      <c r="M1315" s="53"/>
      <c r="N1315" s="50"/>
      <c r="O1315" s="50"/>
      <c r="P1315" s="50"/>
      <c r="Q1315" s="50"/>
      <c r="R1315" s="53"/>
    </row>
    <row r="1316">
      <c r="A1316" s="54"/>
      <c r="B1316" s="50"/>
      <c r="C1316" s="51"/>
      <c r="D1316" s="50"/>
      <c r="E1316" s="52"/>
      <c r="F1316" s="50"/>
      <c r="G1316" s="50"/>
      <c r="H1316" s="50"/>
      <c r="I1316" s="50"/>
      <c r="J1316" s="50"/>
      <c r="K1316" s="50"/>
      <c r="L1316" s="53"/>
      <c r="M1316" s="53"/>
      <c r="N1316" s="50"/>
      <c r="O1316" s="50"/>
      <c r="P1316" s="50"/>
      <c r="Q1316" s="50"/>
      <c r="R1316" s="53"/>
    </row>
    <row r="1317">
      <c r="A1317" s="54"/>
      <c r="B1317" s="50"/>
      <c r="C1317" s="51"/>
      <c r="D1317" s="50"/>
      <c r="E1317" s="52"/>
      <c r="F1317" s="50"/>
      <c r="G1317" s="50"/>
      <c r="H1317" s="50"/>
      <c r="I1317" s="50"/>
      <c r="J1317" s="50"/>
      <c r="K1317" s="50"/>
      <c r="L1317" s="53"/>
      <c r="M1317" s="53"/>
      <c r="N1317" s="50"/>
      <c r="O1317" s="50"/>
      <c r="P1317" s="50"/>
      <c r="Q1317" s="50"/>
      <c r="R1317" s="53"/>
    </row>
    <row r="1318">
      <c r="A1318" s="54"/>
      <c r="B1318" s="50"/>
      <c r="C1318" s="51"/>
      <c r="D1318" s="50"/>
      <c r="E1318" s="52"/>
      <c r="F1318" s="50"/>
      <c r="G1318" s="50"/>
      <c r="H1318" s="50"/>
      <c r="I1318" s="50"/>
      <c r="J1318" s="50"/>
      <c r="K1318" s="50"/>
      <c r="L1318" s="53"/>
      <c r="M1318" s="53"/>
      <c r="N1318" s="50"/>
      <c r="O1318" s="50"/>
      <c r="P1318" s="50"/>
      <c r="Q1318" s="50"/>
      <c r="R1318" s="53"/>
    </row>
    <row r="1319">
      <c r="A1319" s="54"/>
      <c r="B1319" s="50"/>
      <c r="C1319" s="51"/>
      <c r="D1319" s="50"/>
      <c r="E1319" s="52"/>
      <c r="F1319" s="50"/>
      <c r="G1319" s="50"/>
      <c r="H1319" s="50"/>
      <c r="I1319" s="50"/>
      <c r="J1319" s="50"/>
      <c r="K1319" s="50"/>
      <c r="L1319" s="53"/>
      <c r="M1319" s="53"/>
      <c r="N1319" s="50"/>
      <c r="O1319" s="50"/>
      <c r="P1319" s="50"/>
      <c r="Q1319" s="50"/>
      <c r="R1319" s="53"/>
    </row>
    <row r="1320">
      <c r="A1320" s="54"/>
      <c r="B1320" s="50"/>
      <c r="C1320" s="51"/>
      <c r="D1320" s="50"/>
      <c r="E1320" s="52"/>
      <c r="F1320" s="50"/>
      <c r="G1320" s="50"/>
      <c r="H1320" s="50"/>
      <c r="I1320" s="50"/>
      <c r="J1320" s="50"/>
      <c r="K1320" s="50"/>
      <c r="L1320" s="53"/>
      <c r="M1320" s="53"/>
      <c r="N1320" s="50"/>
      <c r="O1320" s="50"/>
      <c r="P1320" s="50"/>
      <c r="Q1320" s="50"/>
      <c r="R1320" s="53"/>
    </row>
    <row r="1321">
      <c r="A1321" s="54"/>
      <c r="B1321" s="50"/>
      <c r="C1321" s="51"/>
      <c r="D1321" s="50"/>
      <c r="E1321" s="52"/>
      <c r="F1321" s="50"/>
      <c r="G1321" s="50"/>
      <c r="H1321" s="50"/>
      <c r="I1321" s="50"/>
      <c r="J1321" s="50"/>
      <c r="K1321" s="50"/>
      <c r="L1321" s="53"/>
      <c r="M1321" s="53"/>
      <c r="N1321" s="50"/>
      <c r="O1321" s="50"/>
      <c r="P1321" s="50"/>
      <c r="Q1321" s="50"/>
      <c r="R1321" s="53"/>
    </row>
    <row r="1322">
      <c r="A1322" s="54"/>
      <c r="B1322" s="50"/>
      <c r="C1322" s="51"/>
      <c r="D1322" s="50"/>
      <c r="E1322" s="52"/>
      <c r="F1322" s="50"/>
      <c r="G1322" s="50"/>
      <c r="H1322" s="50"/>
      <c r="I1322" s="50"/>
      <c r="J1322" s="50"/>
      <c r="K1322" s="50"/>
      <c r="L1322" s="53"/>
      <c r="M1322" s="53"/>
      <c r="N1322" s="50"/>
      <c r="O1322" s="50"/>
      <c r="P1322" s="50"/>
      <c r="Q1322" s="50"/>
      <c r="R1322" s="53"/>
    </row>
    <row r="1323">
      <c r="A1323" s="54"/>
      <c r="B1323" s="50"/>
      <c r="C1323" s="51"/>
      <c r="D1323" s="50"/>
      <c r="E1323" s="52"/>
      <c r="F1323" s="50"/>
      <c r="G1323" s="50"/>
      <c r="H1323" s="50"/>
      <c r="I1323" s="50"/>
      <c r="J1323" s="50"/>
      <c r="K1323" s="50"/>
      <c r="L1323" s="53"/>
      <c r="M1323" s="53"/>
      <c r="N1323" s="50"/>
      <c r="O1323" s="50"/>
      <c r="P1323" s="50"/>
      <c r="Q1323" s="50"/>
      <c r="R1323" s="53"/>
    </row>
    <row r="1324">
      <c r="A1324" s="54"/>
      <c r="B1324" s="50"/>
      <c r="C1324" s="51"/>
      <c r="D1324" s="50"/>
      <c r="E1324" s="52"/>
      <c r="F1324" s="50"/>
      <c r="G1324" s="50"/>
      <c r="H1324" s="50"/>
      <c r="I1324" s="50"/>
      <c r="J1324" s="50"/>
      <c r="K1324" s="50"/>
      <c r="L1324" s="53"/>
      <c r="M1324" s="53"/>
      <c r="N1324" s="50"/>
      <c r="O1324" s="50"/>
      <c r="P1324" s="50"/>
      <c r="Q1324" s="50"/>
      <c r="R1324" s="53"/>
    </row>
    <row r="1325">
      <c r="A1325" s="54"/>
      <c r="B1325" s="50"/>
      <c r="C1325" s="51"/>
      <c r="D1325" s="50"/>
      <c r="E1325" s="52"/>
      <c r="F1325" s="50"/>
      <c r="G1325" s="50"/>
      <c r="H1325" s="50"/>
      <c r="I1325" s="50"/>
      <c r="J1325" s="50"/>
      <c r="K1325" s="50"/>
      <c r="L1325" s="53"/>
      <c r="M1325" s="53"/>
      <c r="N1325" s="50"/>
      <c r="O1325" s="50"/>
      <c r="P1325" s="50"/>
      <c r="Q1325" s="50"/>
      <c r="R1325" s="53"/>
    </row>
    <row r="1326">
      <c r="A1326" s="54"/>
      <c r="B1326" s="50"/>
      <c r="C1326" s="51"/>
      <c r="D1326" s="50"/>
      <c r="E1326" s="52"/>
      <c r="F1326" s="50"/>
      <c r="G1326" s="50"/>
      <c r="H1326" s="50"/>
      <c r="I1326" s="50"/>
      <c r="J1326" s="50"/>
      <c r="K1326" s="50"/>
      <c r="L1326" s="53"/>
      <c r="M1326" s="53"/>
      <c r="N1326" s="50"/>
      <c r="O1326" s="50"/>
      <c r="P1326" s="50"/>
      <c r="Q1326" s="50"/>
      <c r="R1326" s="53"/>
    </row>
    <row r="1327">
      <c r="A1327" s="54"/>
      <c r="B1327" s="50"/>
      <c r="C1327" s="51"/>
      <c r="D1327" s="50"/>
      <c r="E1327" s="52"/>
      <c r="F1327" s="50"/>
      <c r="G1327" s="50"/>
      <c r="H1327" s="50"/>
      <c r="I1327" s="50"/>
      <c r="J1327" s="50"/>
      <c r="K1327" s="50"/>
      <c r="L1327" s="53"/>
      <c r="M1327" s="53"/>
      <c r="N1327" s="50"/>
      <c r="O1327" s="50"/>
      <c r="P1327" s="50"/>
      <c r="Q1327" s="50"/>
      <c r="R1327" s="53"/>
    </row>
    <row r="1328">
      <c r="A1328" s="54"/>
      <c r="B1328" s="50"/>
      <c r="C1328" s="51"/>
      <c r="D1328" s="50"/>
      <c r="E1328" s="52"/>
      <c r="F1328" s="50"/>
      <c r="G1328" s="50"/>
      <c r="H1328" s="50"/>
      <c r="I1328" s="50"/>
      <c r="J1328" s="50"/>
      <c r="K1328" s="50"/>
      <c r="L1328" s="53"/>
      <c r="M1328" s="53"/>
      <c r="N1328" s="50"/>
      <c r="O1328" s="50"/>
      <c r="P1328" s="50"/>
      <c r="Q1328" s="50"/>
      <c r="R1328" s="53"/>
    </row>
    <row r="1329">
      <c r="A1329" s="54"/>
      <c r="B1329" s="50"/>
      <c r="C1329" s="51"/>
      <c r="D1329" s="50"/>
      <c r="E1329" s="52"/>
      <c r="F1329" s="50"/>
      <c r="G1329" s="50"/>
      <c r="H1329" s="50"/>
      <c r="I1329" s="50"/>
      <c r="J1329" s="50"/>
      <c r="K1329" s="50"/>
      <c r="L1329" s="53"/>
      <c r="M1329" s="53"/>
      <c r="N1329" s="50"/>
      <c r="O1329" s="50"/>
      <c r="P1329" s="50"/>
      <c r="Q1329" s="50"/>
      <c r="R1329" s="53"/>
    </row>
    <row r="1330">
      <c r="A1330" s="54"/>
      <c r="B1330" s="50"/>
      <c r="C1330" s="51"/>
      <c r="D1330" s="50"/>
      <c r="E1330" s="52"/>
      <c r="F1330" s="50"/>
      <c r="G1330" s="50"/>
      <c r="H1330" s="50"/>
      <c r="I1330" s="50"/>
      <c r="J1330" s="50"/>
      <c r="K1330" s="50"/>
      <c r="L1330" s="53"/>
      <c r="M1330" s="53"/>
      <c r="N1330" s="50"/>
      <c r="O1330" s="50"/>
      <c r="P1330" s="50"/>
      <c r="Q1330" s="50"/>
      <c r="R1330" s="53"/>
    </row>
    <row r="1331">
      <c r="A1331" s="54"/>
      <c r="B1331" s="50"/>
      <c r="C1331" s="51"/>
      <c r="D1331" s="50"/>
      <c r="E1331" s="52"/>
      <c r="F1331" s="50"/>
      <c r="G1331" s="50"/>
      <c r="H1331" s="50"/>
      <c r="I1331" s="50"/>
      <c r="J1331" s="50"/>
      <c r="K1331" s="50"/>
      <c r="L1331" s="53"/>
      <c r="M1331" s="53"/>
      <c r="N1331" s="50"/>
      <c r="O1331" s="50"/>
      <c r="P1331" s="50"/>
      <c r="Q1331" s="50"/>
      <c r="R1331" s="53"/>
    </row>
    <row r="1332">
      <c r="A1332" s="54"/>
      <c r="B1332" s="50"/>
      <c r="C1332" s="51"/>
      <c r="D1332" s="50"/>
      <c r="E1332" s="52"/>
      <c r="F1332" s="50"/>
      <c r="G1332" s="50"/>
      <c r="H1332" s="50"/>
      <c r="I1332" s="50"/>
      <c r="J1332" s="50"/>
      <c r="K1332" s="50"/>
      <c r="L1332" s="53"/>
      <c r="M1332" s="53"/>
      <c r="N1332" s="50"/>
      <c r="O1332" s="50"/>
      <c r="P1332" s="50"/>
      <c r="Q1332" s="50"/>
      <c r="R1332" s="53"/>
    </row>
    <row r="1333">
      <c r="A1333" s="54"/>
      <c r="B1333" s="50"/>
      <c r="C1333" s="51"/>
      <c r="D1333" s="50"/>
      <c r="E1333" s="52"/>
      <c r="F1333" s="50"/>
      <c r="G1333" s="50"/>
      <c r="H1333" s="50"/>
      <c r="I1333" s="50"/>
      <c r="J1333" s="50"/>
      <c r="K1333" s="50"/>
      <c r="L1333" s="53"/>
      <c r="M1333" s="53"/>
      <c r="N1333" s="50"/>
      <c r="O1333" s="50"/>
      <c r="P1333" s="50"/>
      <c r="Q1333" s="50"/>
      <c r="R1333" s="53"/>
    </row>
    <row r="1334">
      <c r="A1334" s="54"/>
      <c r="B1334" s="50"/>
      <c r="C1334" s="51"/>
      <c r="D1334" s="50"/>
      <c r="E1334" s="52"/>
      <c r="F1334" s="50"/>
      <c r="G1334" s="50"/>
      <c r="H1334" s="50"/>
      <c r="I1334" s="50"/>
      <c r="J1334" s="50"/>
      <c r="K1334" s="50"/>
      <c r="L1334" s="53"/>
      <c r="M1334" s="53"/>
      <c r="N1334" s="50"/>
      <c r="O1334" s="50"/>
      <c r="P1334" s="50"/>
      <c r="Q1334" s="50"/>
      <c r="R1334" s="53"/>
    </row>
    <row r="1335">
      <c r="A1335" s="54"/>
      <c r="B1335" s="50"/>
      <c r="C1335" s="51"/>
      <c r="D1335" s="50"/>
      <c r="E1335" s="52"/>
      <c r="F1335" s="50"/>
      <c r="G1335" s="50"/>
      <c r="H1335" s="50"/>
      <c r="I1335" s="50"/>
      <c r="J1335" s="50"/>
      <c r="K1335" s="50"/>
      <c r="L1335" s="53"/>
      <c r="M1335" s="53"/>
      <c r="N1335" s="50"/>
      <c r="O1335" s="50"/>
      <c r="P1335" s="50"/>
      <c r="Q1335" s="50"/>
      <c r="R1335" s="53"/>
    </row>
    <row r="1336">
      <c r="A1336" s="54"/>
      <c r="B1336" s="50"/>
      <c r="C1336" s="51"/>
      <c r="D1336" s="50"/>
      <c r="E1336" s="52"/>
      <c r="F1336" s="50"/>
      <c r="G1336" s="50"/>
      <c r="H1336" s="50"/>
      <c r="I1336" s="50"/>
      <c r="J1336" s="50"/>
      <c r="K1336" s="50"/>
      <c r="L1336" s="53"/>
      <c r="M1336" s="53"/>
      <c r="N1336" s="50"/>
      <c r="O1336" s="50"/>
      <c r="P1336" s="50"/>
      <c r="Q1336" s="50"/>
      <c r="R1336" s="53"/>
    </row>
    <row r="1337">
      <c r="A1337" s="54"/>
      <c r="B1337" s="50"/>
      <c r="C1337" s="51"/>
      <c r="D1337" s="50"/>
      <c r="E1337" s="52"/>
      <c r="F1337" s="50"/>
      <c r="G1337" s="50"/>
      <c r="H1337" s="50"/>
      <c r="I1337" s="50"/>
      <c r="J1337" s="50"/>
      <c r="K1337" s="50"/>
      <c r="L1337" s="53"/>
      <c r="M1337" s="53"/>
      <c r="N1337" s="50"/>
      <c r="O1337" s="50"/>
      <c r="P1337" s="50"/>
      <c r="Q1337" s="50"/>
      <c r="R1337" s="53"/>
    </row>
    <row r="1338">
      <c r="A1338" s="54"/>
      <c r="B1338" s="50"/>
      <c r="C1338" s="51"/>
      <c r="D1338" s="50"/>
      <c r="E1338" s="52"/>
      <c r="F1338" s="50"/>
      <c r="G1338" s="50"/>
      <c r="H1338" s="50"/>
      <c r="I1338" s="50"/>
      <c r="J1338" s="50"/>
      <c r="K1338" s="50"/>
      <c r="L1338" s="53"/>
      <c r="M1338" s="53"/>
      <c r="N1338" s="50"/>
      <c r="O1338" s="50"/>
      <c r="P1338" s="50"/>
      <c r="Q1338" s="50"/>
      <c r="R1338" s="53"/>
    </row>
    <row r="1339">
      <c r="A1339" s="54"/>
      <c r="B1339" s="50"/>
      <c r="C1339" s="51"/>
      <c r="D1339" s="50"/>
      <c r="E1339" s="52"/>
      <c r="F1339" s="50"/>
      <c r="G1339" s="50"/>
      <c r="H1339" s="50"/>
      <c r="I1339" s="50"/>
      <c r="J1339" s="50"/>
      <c r="K1339" s="50"/>
      <c r="L1339" s="53"/>
      <c r="M1339" s="53"/>
      <c r="N1339" s="50"/>
      <c r="O1339" s="50"/>
      <c r="P1339" s="50"/>
      <c r="Q1339" s="50"/>
      <c r="R1339" s="53"/>
    </row>
    <row r="1340">
      <c r="A1340" s="54"/>
      <c r="B1340" s="50"/>
      <c r="C1340" s="51"/>
      <c r="D1340" s="50"/>
      <c r="E1340" s="52"/>
      <c r="F1340" s="50"/>
      <c r="G1340" s="50"/>
      <c r="H1340" s="50"/>
      <c r="I1340" s="50"/>
      <c r="J1340" s="50"/>
      <c r="K1340" s="50"/>
      <c r="L1340" s="53"/>
      <c r="M1340" s="53"/>
      <c r="N1340" s="50"/>
      <c r="O1340" s="50"/>
      <c r="P1340" s="50"/>
      <c r="Q1340" s="50"/>
      <c r="R1340" s="53"/>
    </row>
    <row r="1341">
      <c r="A1341" s="54"/>
      <c r="B1341" s="50"/>
      <c r="C1341" s="51"/>
      <c r="D1341" s="50"/>
      <c r="E1341" s="52"/>
      <c r="F1341" s="50"/>
      <c r="G1341" s="50"/>
      <c r="H1341" s="50"/>
      <c r="I1341" s="50"/>
      <c r="J1341" s="50"/>
      <c r="K1341" s="50"/>
      <c r="L1341" s="53"/>
      <c r="M1341" s="53"/>
      <c r="N1341" s="50"/>
      <c r="O1341" s="50"/>
      <c r="P1341" s="50"/>
      <c r="Q1341" s="50"/>
      <c r="R1341" s="53"/>
    </row>
    <row r="1342">
      <c r="A1342" s="54"/>
      <c r="B1342" s="50"/>
      <c r="C1342" s="51"/>
      <c r="D1342" s="50"/>
      <c r="E1342" s="52"/>
      <c r="F1342" s="50"/>
      <c r="G1342" s="50"/>
      <c r="H1342" s="50"/>
      <c r="I1342" s="50"/>
      <c r="J1342" s="50"/>
      <c r="K1342" s="50"/>
      <c r="L1342" s="53"/>
      <c r="M1342" s="53"/>
      <c r="N1342" s="50"/>
      <c r="O1342" s="50"/>
      <c r="P1342" s="50"/>
      <c r="Q1342" s="50"/>
      <c r="R1342" s="53"/>
    </row>
    <row r="1343">
      <c r="A1343" s="54"/>
      <c r="B1343" s="50"/>
      <c r="C1343" s="51"/>
      <c r="D1343" s="50"/>
      <c r="E1343" s="52"/>
      <c r="F1343" s="50"/>
      <c r="G1343" s="50"/>
      <c r="H1343" s="50"/>
      <c r="I1343" s="50"/>
      <c r="J1343" s="50"/>
      <c r="K1343" s="50"/>
      <c r="L1343" s="53"/>
      <c r="M1343" s="53"/>
      <c r="N1343" s="50"/>
      <c r="O1343" s="50"/>
      <c r="P1343" s="50"/>
      <c r="Q1343" s="50"/>
      <c r="R1343" s="53"/>
    </row>
    <row r="1344">
      <c r="A1344" s="54"/>
      <c r="B1344" s="50"/>
      <c r="C1344" s="51"/>
      <c r="D1344" s="50"/>
      <c r="E1344" s="52"/>
      <c r="F1344" s="50"/>
      <c r="G1344" s="50"/>
      <c r="H1344" s="50"/>
      <c r="I1344" s="50"/>
      <c r="J1344" s="50"/>
      <c r="K1344" s="50"/>
      <c r="L1344" s="53"/>
      <c r="M1344" s="53"/>
      <c r="N1344" s="50"/>
      <c r="O1344" s="50"/>
      <c r="P1344" s="50"/>
      <c r="Q1344" s="50"/>
      <c r="R1344" s="53"/>
    </row>
    <row r="1345">
      <c r="A1345" s="54"/>
      <c r="B1345" s="50"/>
      <c r="C1345" s="51"/>
      <c r="D1345" s="50"/>
      <c r="E1345" s="52"/>
      <c r="F1345" s="50"/>
      <c r="G1345" s="50"/>
      <c r="H1345" s="50"/>
      <c r="I1345" s="50"/>
      <c r="J1345" s="50"/>
      <c r="K1345" s="50"/>
      <c r="L1345" s="53"/>
      <c r="M1345" s="53"/>
      <c r="N1345" s="50"/>
      <c r="O1345" s="50"/>
      <c r="P1345" s="50"/>
      <c r="Q1345" s="50"/>
      <c r="R1345" s="53"/>
    </row>
    <row r="1346">
      <c r="A1346" s="54"/>
      <c r="B1346" s="50"/>
      <c r="C1346" s="51"/>
      <c r="D1346" s="50"/>
      <c r="E1346" s="52"/>
      <c r="F1346" s="50"/>
      <c r="G1346" s="50"/>
      <c r="H1346" s="50"/>
      <c r="I1346" s="50"/>
      <c r="J1346" s="50"/>
      <c r="K1346" s="50"/>
      <c r="L1346" s="53"/>
      <c r="M1346" s="53"/>
      <c r="N1346" s="50"/>
      <c r="O1346" s="50"/>
      <c r="P1346" s="50"/>
      <c r="Q1346" s="50"/>
      <c r="R1346" s="53"/>
    </row>
    <row r="1347">
      <c r="A1347" s="54"/>
      <c r="B1347" s="50"/>
      <c r="C1347" s="51"/>
      <c r="D1347" s="50"/>
      <c r="E1347" s="52"/>
      <c r="F1347" s="50"/>
      <c r="G1347" s="50"/>
      <c r="H1347" s="50"/>
      <c r="I1347" s="50"/>
      <c r="J1347" s="50"/>
      <c r="K1347" s="50"/>
      <c r="L1347" s="53"/>
      <c r="M1347" s="53"/>
      <c r="N1347" s="50"/>
      <c r="O1347" s="50"/>
      <c r="P1347" s="50"/>
      <c r="Q1347" s="50"/>
      <c r="R1347" s="53"/>
    </row>
    <row r="1348">
      <c r="A1348" s="54"/>
      <c r="B1348" s="50"/>
      <c r="C1348" s="51"/>
      <c r="D1348" s="50"/>
      <c r="E1348" s="52"/>
      <c r="F1348" s="50"/>
      <c r="G1348" s="50"/>
      <c r="H1348" s="50"/>
      <c r="I1348" s="50"/>
      <c r="J1348" s="50"/>
      <c r="K1348" s="50"/>
      <c r="L1348" s="53"/>
      <c r="M1348" s="53"/>
      <c r="N1348" s="50"/>
      <c r="O1348" s="50"/>
      <c r="P1348" s="50"/>
      <c r="Q1348" s="50"/>
      <c r="R1348" s="53"/>
    </row>
    <row r="1349">
      <c r="A1349" s="54"/>
      <c r="B1349" s="50"/>
      <c r="C1349" s="51"/>
      <c r="D1349" s="50"/>
      <c r="E1349" s="52"/>
      <c r="F1349" s="50"/>
      <c r="G1349" s="50"/>
      <c r="H1349" s="50"/>
      <c r="I1349" s="50"/>
      <c r="J1349" s="50"/>
      <c r="K1349" s="50"/>
      <c r="L1349" s="53"/>
      <c r="M1349" s="53"/>
      <c r="N1349" s="50"/>
      <c r="O1349" s="50"/>
      <c r="P1349" s="50"/>
      <c r="Q1349" s="50"/>
      <c r="R1349" s="53"/>
    </row>
    <row r="1350">
      <c r="A1350" s="54"/>
      <c r="B1350" s="50"/>
      <c r="C1350" s="51"/>
      <c r="D1350" s="50"/>
      <c r="E1350" s="52"/>
      <c r="F1350" s="50"/>
      <c r="G1350" s="50"/>
      <c r="H1350" s="50"/>
      <c r="I1350" s="50"/>
      <c r="J1350" s="50"/>
      <c r="K1350" s="50"/>
      <c r="L1350" s="53"/>
      <c r="M1350" s="53"/>
      <c r="N1350" s="50"/>
      <c r="O1350" s="50"/>
      <c r="P1350" s="50"/>
      <c r="Q1350" s="50"/>
      <c r="R1350" s="53"/>
    </row>
    <row r="1351">
      <c r="A1351" s="54"/>
      <c r="B1351" s="50"/>
      <c r="C1351" s="51"/>
      <c r="D1351" s="50"/>
      <c r="E1351" s="52"/>
      <c r="F1351" s="50"/>
      <c r="G1351" s="50"/>
      <c r="H1351" s="50"/>
      <c r="I1351" s="50"/>
      <c r="J1351" s="50"/>
      <c r="K1351" s="50"/>
      <c r="L1351" s="53"/>
      <c r="M1351" s="53"/>
      <c r="N1351" s="50"/>
      <c r="O1351" s="50"/>
      <c r="P1351" s="50"/>
      <c r="Q1351" s="50"/>
      <c r="R1351" s="53"/>
    </row>
    <row r="1352">
      <c r="A1352" s="54"/>
      <c r="B1352" s="50"/>
      <c r="C1352" s="51"/>
      <c r="D1352" s="50"/>
      <c r="E1352" s="52"/>
      <c r="F1352" s="50"/>
      <c r="G1352" s="50"/>
      <c r="H1352" s="50"/>
      <c r="I1352" s="50"/>
      <c r="J1352" s="50"/>
      <c r="K1352" s="50"/>
      <c r="L1352" s="53"/>
      <c r="M1352" s="53"/>
      <c r="N1352" s="50"/>
      <c r="O1352" s="50"/>
      <c r="P1352" s="50"/>
      <c r="Q1352" s="50"/>
      <c r="R1352" s="53"/>
    </row>
    <row r="1353">
      <c r="A1353" s="54"/>
      <c r="B1353" s="50"/>
      <c r="C1353" s="51"/>
      <c r="D1353" s="50"/>
      <c r="E1353" s="52"/>
      <c r="F1353" s="50"/>
      <c r="G1353" s="50"/>
      <c r="H1353" s="50"/>
      <c r="I1353" s="50"/>
      <c r="J1353" s="50"/>
      <c r="K1353" s="50"/>
      <c r="L1353" s="53"/>
      <c r="M1353" s="53"/>
      <c r="N1353" s="50"/>
      <c r="O1353" s="50"/>
      <c r="P1353" s="50"/>
      <c r="Q1353" s="50"/>
      <c r="R1353" s="53"/>
    </row>
    <row r="1354">
      <c r="A1354" s="54"/>
      <c r="B1354" s="50"/>
      <c r="C1354" s="51"/>
      <c r="D1354" s="50"/>
      <c r="E1354" s="52"/>
      <c r="F1354" s="50"/>
      <c r="G1354" s="50"/>
      <c r="H1354" s="50"/>
      <c r="I1354" s="50"/>
      <c r="J1354" s="50"/>
      <c r="K1354" s="50"/>
      <c r="L1354" s="53"/>
      <c r="M1354" s="53"/>
      <c r="N1354" s="50"/>
      <c r="O1354" s="50"/>
      <c r="P1354" s="50"/>
      <c r="Q1354" s="50"/>
      <c r="R1354" s="53"/>
    </row>
    <row r="1355">
      <c r="A1355" s="54"/>
      <c r="B1355" s="50"/>
      <c r="C1355" s="51"/>
      <c r="D1355" s="50"/>
      <c r="E1355" s="52"/>
      <c r="F1355" s="50"/>
      <c r="G1355" s="50"/>
      <c r="H1355" s="50"/>
      <c r="I1355" s="50"/>
      <c r="J1355" s="50"/>
      <c r="K1355" s="50"/>
      <c r="L1355" s="53"/>
      <c r="M1355" s="53"/>
      <c r="N1355" s="50"/>
      <c r="O1355" s="50"/>
      <c r="P1355" s="50"/>
      <c r="Q1355" s="50"/>
      <c r="R1355" s="53"/>
    </row>
    <row r="1356">
      <c r="A1356" s="54"/>
      <c r="B1356" s="50"/>
      <c r="C1356" s="51"/>
      <c r="D1356" s="50"/>
      <c r="E1356" s="52"/>
      <c r="F1356" s="50"/>
      <c r="G1356" s="50"/>
      <c r="H1356" s="50"/>
      <c r="I1356" s="50"/>
      <c r="J1356" s="50"/>
      <c r="K1356" s="50"/>
      <c r="L1356" s="53"/>
      <c r="M1356" s="53"/>
      <c r="N1356" s="50"/>
      <c r="O1356" s="50"/>
      <c r="P1356" s="50"/>
      <c r="Q1356" s="50"/>
      <c r="R1356" s="53"/>
    </row>
    <row r="1357">
      <c r="A1357" s="54"/>
      <c r="B1357" s="50"/>
      <c r="C1357" s="51"/>
      <c r="D1357" s="50"/>
      <c r="E1357" s="52"/>
      <c r="F1357" s="50"/>
      <c r="G1357" s="50"/>
      <c r="H1357" s="50"/>
      <c r="I1357" s="50"/>
      <c r="J1357" s="50"/>
      <c r="K1357" s="50"/>
      <c r="L1357" s="53"/>
      <c r="M1357" s="53"/>
      <c r="N1357" s="50"/>
      <c r="O1357" s="50"/>
      <c r="P1357" s="50"/>
      <c r="Q1357" s="50"/>
      <c r="R1357" s="53"/>
    </row>
    <row r="1358">
      <c r="A1358" s="54"/>
      <c r="B1358" s="50"/>
      <c r="C1358" s="51"/>
      <c r="D1358" s="50"/>
      <c r="E1358" s="52"/>
      <c r="F1358" s="50"/>
      <c r="G1358" s="50"/>
      <c r="H1358" s="50"/>
      <c r="I1358" s="50"/>
      <c r="J1358" s="50"/>
      <c r="K1358" s="50"/>
      <c r="L1358" s="53"/>
      <c r="M1358" s="53"/>
      <c r="N1358" s="50"/>
      <c r="O1358" s="50"/>
      <c r="P1358" s="50"/>
      <c r="Q1358" s="50"/>
      <c r="R1358" s="53"/>
    </row>
    <row r="1359">
      <c r="A1359" s="54"/>
      <c r="B1359" s="50"/>
      <c r="C1359" s="51"/>
      <c r="D1359" s="50"/>
      <c r="E1359" s="52"/>
      <c r="F1359" s="50"/>
      <c r="G1359" s="50"/>
      <c r="H1359" s="50"/>
      <c r="I1359" s="50"/>
      <c r="J1359" s="50"/>
      <c r="K1359" s="50"/>
      <c r="L1359" s="53"/>
      <c r="M1359" s="53"/>
      <c r="N1359" s="50"/>
      <c r="O1359" s="50"/>
      <c r="P1359" s="50"/>
      <c r="Q1359" s="50"/>
      <c r="R1359" s="53"/>
    </row>
    <row r="1360">
      <c r="A1360" s="54"/>
      <c r="B1360" s="50"/>
      <c r="C1360" s="51"/>
      <c r="D1360" s="50"/>
      <c r="E1360" s="52"/>
      <c r="F1360" s="50"/>
      <c r="G1360" s="50"/>
      <c r="H1360" s="50"/>
      <c r="I1360" s="50"/>
      <c r="J1360" s="50"/>
      <c r="K1360" s="50"/>
      <c r="L1360" s="53"/>
      <c r="M1360" s="53"/>
      <c r="N1360" s="50"/>
      <c r="O1360" s="50"/>
      <c r="P1360" s="50"/>
      <c r="Q1360" s="50"/>
      <c r="R1360" s="53"/>
    </row>
    <row r="1361">
      <c r="A1361" s="54"/>
      <c r="B1361" s="50"/>
      <c r="C1361" s="51"/>
      <c r="D1361" s="50"/>
      <c r="E1361" s="52"/>
      <c r="F1361" s="50"/>
      <c r="G1361" s="50"/>
      <c r="H1361" s="50"/>
      <c r="I1361" s="50"/>
      <c r="J1361" s="50"/>
      <c r="K1361" s="50"/>
      <c r="L1361" s="53"/>
      <c r="M1361" s="53"/>
      <c r="N1361" s="50"/>
      <c r="O1361" s="50"/>
      <c r="P1361" s="50"/>
      <c r="Q1361" s="50"/>
      <c r="R1361" s="53"/>
    </row>
    <row r="1362">
      <c r="A1362" s="54"/>
      <c r="B1362" s="50"/>
      <c r="C1362" s="51"/>
      <c r="D1362" s="50"/>
      <c r="E1362" s="52"/>
      <c r="F1362" s="50"/>
      <c r="G1362" s="50"/>
      <c r="H1362" s="50"/>
      <c r="I1362" s="50"/>
      <c r="J1362" s="50"/>
      <c r="K1362" s="50"/>
      <c r="L1362" s="53"/>
      <c r="M1362" s="53"/>
      <c r="N1362" s="50"/>
      <c r="O1362" s="50"/>
      <c r="P1362" s="50"/>
      <c r="Q1362" s="50"/>
      <c r="R1362" s="53"/>
    </row>
    <row r="1363">
      <c r="A1363" s="54"/>
      <c r="B1363" s="50"/>
      <c r="C1363" s="51"/>
      <c r="D1363" s="50"/>
      <c r="E1363" s="52"/>
      <c r="F1363" s="50"/>
      <c r="G1363" s="50"/>
      <c r="H1363" s="50"/>
      <c r="I1363" s="50"/>
      <c r="J1363" s="50"/>
      <c r="K1363" s="50"/>
      <c r="L1363" s="53"/>
      <c r="M1363" s="53"/>
      <c r="N1363" s="50"/>
      <c r="O1363" s="50"/>
      <c r="P1363" s="50"/>
      <c r="Q1363" s="50"/>
      <c r="R1363" s="53"/>
    </row>
    <row r="1364">
      <c r="A1364" s="54"/>
      <c r="B1364" s="50"/>
      <c r="C1364" s="51"/>
      <c r="D1364" s="50"/>
      <c r="E1364" s="52"/>
      <c r="F1364" s="50"/>
      <c r="G1364" s="50"/>
      <c r="H1364" s="50"/>
      <c r="I1364" s="50"/>
      <c r="J1364" s="50"/>
      <c r="K1364" s="50"/>
      <c r="L1364" s="53"/>
      <c r="M1364" s="53"/>
      <c r="N1364" s="50"/>
      <c r="O1364" s="50"/>
      <c r="P1364" s="50"/>
      <c r="Q1364" s="50"/>
      <c r="R1364" s="53"/>
    </row>
    <row r="1365">
      <c r="A1365" s="54"/>
      <c r="B1365" s="50"/>
      <c r="C1365" s="51"/>
      <c r="D1365" s="50"/>
      <c r="E1365" s="52"/>
      <c r="F1365" s="50"/>
      <c r="G1365" s="50"/>
      <c r="H1365" s="50"/>
      <c r="I1365" s="50"/>
      <c r="J1365" s="50"/>
      <c r="K1365" s="50"/>
      <c r="L1365" s="53"/>
      <c r="M1365" s="53"/>
      <c r="N1365" s="50"/>
      <c r="O1365" s="50"/>
      <c r="P1365" s="50"/>
      <c r="Q1365" s="50"/>
      <c r="R1365" s="53"/>
    </row>
    <row r="1366">
      <c r="A1366" s="54"/>
      <c r="B1366" s="50"/>
      <c r="C1366" s="51"/>
      <c r="D1366" s="50"/>
      <c r="E1366" s="52"/>
      <c r="F1366" s="50"/>
      <c r="G1366" s="50"/>
      <c r="H1366" s="50"/>
      <c r="I1366" s="50"/>
      <c r="J1366" s="50"/>
      <c r="K1366" s="50"/>
      <c r="L1366" s="53"/>
      <c r="M1366" s="53"/>
      <c r="N1366" s="50"/>
      <c r="O1366" s="50"/>
      <c r="P1366" s="50"/>
      <c r="Q1366" s="50"/>
      <c r="R1366" s="53"/>
    </row>
    <row r="1367">
      <c r="A1367" s="54"/>
      <c r="B1367" s="50"/>
      <c r="C1367" s="51"/>
      <c r="D1367" s="50"/>
      <c r="E1367" s="52"/>
      <c r="F1367" s="50"/>
      <c r="G1367" s="50"/>
      <c r="H1367" s="50"/>
      <c r="I1367" s="50"/>
      <c r="J1367" s="50"/>
      <c r="K1367" s="50"/>
      <c r="L1367" s="53"/>
      <c r="M1367" s="53"/>
      <c r="N1367" s="50"/>
      <c r="O1367" s="50"/>
      <c r="P1367" s="50"/>
      <c r="Q1367" s="50"/>
      <c r="R1367" s="53"/>
    </row>
    <row r="1368">
      <c r="A1368" s="54"/>
      <c r="B1368" s="50"/>
      <c r="C1368" s="51"/>
      <c r="D1368" s="50"/>
      <c r="E1368" s="52"/>
      <c r="F1368" s="50"/>
      <c r="G1368" s="50"/>
      <c r="H1368" s="50"/>
      <c r="I1368" s="50"/>
      <c r="J1368" s="50"/>
      <c r="K1368" s="50"/>
      <c r="L1368" s="53"/>
      <c r="M1368" s="53"/>
      <c r="N1368" s="50"/>
      <c r="O1368" s="50"/>
      <c r="P1368" s="50"/>
      <c r="Q1368" s="50"/>
      <c r="R1368" s="53"/>
    </row>
    <row r="1369">
      <c r="A1369" s="54"/>
      <c r="B1369" s="50"/>
      <c r="C1369" s="51"/>
      <c r="D1369" s="50"/>
      <c r="E1369" s="52"/>
      <c r="F1369" s="50"/>
      <c r="G1369" s="50"/>
      <c r="H1369" s="50"/>
      <c r="I1369" s="50"/>
      <c r="J1369" s="50"/>
      <c r="K1369" s="50"/>
      <c r="L1369" s="53"/>
      <c r="M1369" s="53"/>
      <c r="N1369" s="50"/>
      <c r="O1369" s="50"/>
      <c r="P1369" s="50"/>
      <c r="Q1369" s="50"/>
      <c r="R1369" s="53"/>
    </row>
    <row r="1370">
      <c r="A1370" s="54"/>
      <c r="B1370" s="50"/>
      <c r="C1370" s="51"/>
      <c r="D1370" s="50"/>
      <c r="E1370" s="52"/>
      <c r="F1370" s="50"/>
      <c r="G1370" s="50"/>
      <c r="H1370" s="50"/>
      <c r="I1370" s="50"/>
      <c r="J1370" s="50"/>
      <c r="K1370" s="50"/>
      <c r="L1370" s="53"/>
      <c r="M1370" s="53"/>
      <c r="N1370" s="50"/>
      <c r="O1370" s="50"/>
      <c r="P1370" s="50"/>
      <c r="Q1370" s="50"/>
      <c r="R1370" s="53"/>
    </row>
    <row r="1371">
      <c r="A1371" s="54"/>
      <c r="B1371" s="50"/>
      <c r="C1371" s="51"/>
      <c r="D1371" s="50"/>
      <c r="E1371" s="52"/>
      <c r="F1371" s="50"/>
      <c r="G1371" s="50"/>
      <c r="H1371" s="50"/>
      <c r="I1371" s="50"/>
      <c r="J1371" s="50"/>
      <c r="K1371" s="50"/>
      <c r="L1371" s="53"/>
      <c r="M1371" s="53"/>
      <c r="N1371" s="50"/>
      <c r="O1371" s="50"/>
      <c r="P1371" s="50"/>
      <c r="Q1371" s="50"/>
      <c r="R1371" s="53"/>
    </row>
    <row r="1372">
      <c r="A1372" s="54"/>
      <c r="B1372" s="50"/>
      <c r="C1372" s="51"/>
      <c r="D1372" s="50"/>
      <c r="E1372" s="52"/>
      <c r="F1372" s="50"/>
      <c r="G1372" s="50"/>
      <c r="H1372" s="50"/>
      <c r="I1372" s="50"/>
      <c r="J1372" s="50"/>
      <c r="K1372" s="50"/>
      <c r="L1372" s="53"/>
      <c r="M1372" s="53"/>
      <c r="N1372" s="50"/>
      <c r="O1372" s="50"/>
      <c r="P1372" s="50"/>
      <c r="Q1372" s="50"/>
      <c r="R1372" s="53"/>
    </row>
    <row r="1373">
      <c r="A1373" s="54"/>
      <c r="B1373" s="50"/>
      <c r="C1373" s="51"/>
      <c r="D1373" s="50"/>
      <c r="E1373" s="52"/>
      <c r="F1373" s="50"/>
      <c r="G1373" s="50"/>
      <c r="H1373" s="50"/>
      <c r="I1373" s="50"/>
      <c r="J1373" s="50"/>
      <c r="K1373" s="50"/>
      <c r="L1373" s="53"/>
      <c r="M1373" s="53"/>
      <c r="N1373" s="50"/>
      <c r="O1373" s="50"/>
      <c r="P1373" s="50"/>
      <c r="Q1373" s="50"/>
      <c r="R1373" s="53"/>
    </row>
    <row r="1374">
      <c r="A1374" s="54"/>
      <c r="B1374" s="50"/>
      <c r="C1374" s="51"/>
      <c r="D1374" s="50"/>
      <c r="E1374" s="52"/>
      <c r="F1374" s="50"/>
      <c r="G1374" s="50"/>
      <c r="H1374" s="50"/>
      <c r="I1374" s="50"/>
      <c r="J1374" s="50"/>
      <c r="K1374" s="50"/>
      <c r="L1374" s="53"/>
      <c r="M1374" s="53"/>
      <c r="N1374" s="50"/>
      <c r="O1374" s="50"/>
      <c r="P1374" s="50"/>
      <c r="Q1374" s="50"/>
      <c r="R1374" s="53"/>
    </row>
    <row r="1375">
      <c r="A1375" s="54"/>
      <c r="B1375" s="50"/>
      <c r="C1375" s="51"/>
      <c r="D1375" s="50"/>
      <c r="E1375" s="52"/>
      <c r="F1375" s="50"/>
      <c r="G1375" s="50"/>
      <c r="H1375" s="50"/>
      <c r="I1375" s="50"/>
      <c r="J1375" s="50"/>
      <c r="K1375" s="50"/>
      <c r="L1375" s="53"/>
      <c r="M1375" s="53"/>
      <c r="N1375" s="50"/>
      <c r="O1375" s="50"/>
      <c r="P1375" s="50"/>
      <c r="Q1375" s="50"/>
      <c r="R1375" s="53"/>
    </row>
    <row r="1376">
      <c r="A1376" s="54"/>
      <c r="B1376" s="50"/>
      <c r="C1376" s="51"/>
      <c r="D1376" s="50"/>
      <c r="E1376" s="52"/>
      <c r="F1376" s="50"/>
      <c r="G1376" s="50"/>
      <c r="H1376" s="50"/>
      <c r="I1376" s="50"/>
      <c r="J1376" s="50"/>
      <c r="K1376" s="50"/>
      <c r="L1376" s="53"/>
      <c r="M1376" s="53"/>
      <c r="N1376" s="50"/>
      <c r="O1376" s="50"/>
      <c r="P1376" s="50"/>
      <c r="Q1376" s="50"/>
      <c r="R1376" s="53"/>
    </row>
    <row r="1377">
      <c r="A1377" s="54"/>
      <c r="B1377" s="50"/>
      <c r="C1377" s="51"/>
      <c r="D1377" s="50"/>
      <c r="E1377" s="52"/>
      <c r="F1377" s="50"/>
      <c r="G1377" s="50"/>
      <c r="H1377" s="50"/>
      <c r="I1377" s="50"/>
      <c r="J1377" s="50"/>
      <c r="K1377" s="50"/>
      <c r="L1377" s="53"/>
      <c r="M1377" s="53"/>
      <c r="N1377" s="50"/>
      <c r="O1377" s="50"/>
      <c r="P1377" s="50"/>
      <c r="Q1377" s="50"/>
      <c r="R1377" s="53"/>
    </row>
    <row r="1378">
      <c r="A1378" s="54"/>
      <c r="B1378" s="50"/>
      <c r="C1378" s="51"/>
      <c r="D1378" s="50"/>
      <c r="E1378" s="52"/>
      <c r="F1378" s="50"/>
      <c r="G1378" s="50"/>
      <c r="H1378" s="50"/>
      <c r="I1378" s="50"/>
      <c r="J1378" s="50"/>
      <c r="K1378" s="50"/>
      <c r="L1378" s="53"/>
      <c r="M1378" s="53"/>
      <c r="N1378" s="50"/>
      <c r="O1378" s="50"/>
      <c r="P1378" s="50"/>
      <c r="Q1378" s="50"/>
      <c r="R1378" s="53"/>
    </row>
    <row r="1379">
      <c r="A1379" s="54"/>
      <c r="B1379" s="50"/>
      <c r="C1379" s="51"/>
      <c r="D1379" s="50"/>
      <c r="E1379" s="52"/>
      <c r="F1379" s="50"/>
      <c r="G1379" s="50"/>
      <c r="H1379" s="50"/>
      <c r="I1379" s="50"/>
      <c r="J1379" s="50"/>
      <c r="K1379" s="50"/>
      <c r="L1379" s="53"/>
      <c r="M1379" s="53"/>
      <c r="N1379" s="50"/>
      <c r="O1379" s="50"/>
      <c r="P1379" s="50"/>
      <c r="Q1379" s="50"/>
      <c r="R1379" s="53"/>
    </row>
    <row r="1380">
      <c r="A1380" s="54"/>
      <c r="B1380" s="50"/>
      <c r="C1380" s="51"/>
      <c r="D1380" s="50"/>
      <c r="E1380" s="52"/>
      <c r="F1380" s="50"/>
      <c r="G1380" s="50"/>
      <c r="H1380" s="50"/>
      <c r="I1380" s="50"/>
      <c r="J1380" s="50"/>
      <c r="K1380" s="50"/>
      <c r="L1380" s="53"/>
      <c r="M1380" s="53"/>
      <c r="N1380" s="50"/>
      <c r="O1380" s="50"/>
      <c r="P1380" s="50"/>
      <c r="Q1380" s="50"/>
      <c r="R1380" s="53"/>
    </row>
    <row r="1381">
      <c r="A1381" s="54"/>
      <c r="B1381" s="50"/>
      <c r="C1381" s="51"/>
      <c r="D1381" s="50"/>
      <c r="E1381" s="52"/>
      <c r="F1381" s="50"/>
      <c r="G1381" s="50"/>
      <c r="H1381" s="50"/>
      <c r="I1381" s="50"/>
      <c r="J1381" s="50"/>
      <c r="K1381" s="50"/>
      <c r="L1381" s="53"/>
      <c r="M1381" s="53"/>
      <c r="N1381" s="50"/>
      <c r="O1381" s="50"/>
      <c r="P1381" s="50"/>
      <c r="Q1381" s="50"/>
      <c r="R1381" s="53"/>
    </row>
    <row r="1382">
      <c r="A1382" s="54"/>
      <c r="B1382" s="50"/>
      <c r="C1382" s="51"/>
      <c r="D1382" s="50"/>
      <c r="E1382" s="52"/>
      <c r="F1382" s="50"/>
      <c r="G1382" s="50"/>
      <c r="H1382" s="50"/>
      <c r="I1382" s="50"/>
      <c r="J1382" s="50"/>
      <c r="K1382" s="50"/>
      <c r="L1382" s="53"/>
      <c r="M1382" s="53"/>
      <c r="N1382" s="50"/>
      <c r="O1382" s="50"/>
      <c r="P1382" s="50"/>
      <c r="Q1382" s="50"/>
      <c r="R1382" s="53"/>
    </row>
    <row r="1383">
      <c r="A1383" s="54"/>
      <c r="B1383" s="50"/>
      <c r="C1383" s="51"/>
      <c r="D1383" s="50"/>
      <c r="E1383" s="52"/>
      <c r="F1383" s="50"/>
      <c r="G1383" s="50"/>
      <c r="H1383" s="50"/>
      <c r="I1383" s="50"/>
      <c r="J1383" s="50"/>
      <c r="K1383" s="50"/>
      <c r="L1383" s="53"/>
      <c r="M1383" s="53"/>
      <c r="N1383" s="50"/>
      <c r="O1383" s="50"/>
      <c r="P1383" s="50"/>
      <c r="Q1383" s="50"/>
      <c r="R1383" s="53"/>
    </row>
    <row r="1384">
      <c r="A1384" s="54"/>
      <c r="B1384" s="50"/>
      <c r="C1384" s="51"/>
      <c r="D1384" s="50"/>
      <c r="E1384" s="52"/>
      <c r="F1384" s="50"/>
      <c r="G1384" s="50"/>
      <c r="H1384" s="50"/>
      <c r="I1384" s="50"/>
      <c r="J1384" s="50"/>
      <c r="K1384" s="50"/>
      <c r="L1384" s="53"/>
      <c r="M1384" s="53"/>
      <c r="N1384" s="50"/>
      <c r="O1384" s="50"/>
      <c r="P1384" s="50"/>
      <c r="Q1384" s="50"/>
      <c r="R1384" s="53"/>
    </row>
    <row r="1385">
      <c r="A1385" s="54"/>
      <c r="B1385" s="50"/>
      <c r="C1385" s="51"/>
      <c r="D1385" s="50"/>
      <c r="E1385" s="52"/>
      <c r="F1385" s="50"/>
      <c r="G1385" s="50"/>
      <c r="H1385" s="50"/>
      <c r="I1385" s="50"/>
      <c r="J1385" s="50"/>
      <c r="K1385" s="50"/>
      <c r="L1385" s="53"/>
      <c r="M1385" s="53"/>
      <c r="N1385" s="50"/>
      <c r="O1385" s="50"/>
      <c r="P1385" s="50"/>
      <c r="Q1385" s="50"/>
      <c r="R1385" s="53"/>
    </row>
    <row r="1386">
      <c r="A1386" s="54"/>
      <c r="B1386" s="50"/>
      <c r="C1386" s="51"/>
      <c r="D1386" s="50"/>
      <c r="E1386" s="52"/>
      <c r="F1386" s="50"/>
      <c r="G1386" s="50"/>
      <c r="H1386" s="50"/>
      <c r="I1386" s="50"/>
      <c r="J1386" s="50"/>
      <c r="K1386" s="50"/>
      <c r="L1386" s="53"/>
      <c r="M1386" s="53"/>
      <c r="N1386" s="50"/>
      <c r="O1386" s="50"/>
      <c r="P1386" s="50"/>
      <c r="Q1386" s="50"/>
      <c r="R1386" s="53"/>
    </row>
    <row r="1387">
      <c r="A1387" s="54"/>
      <c r="B1387" s="50"/>
      <c r="C1387" s="51"/>
      <c r="D1387" s="50"/>
      <c r="E1387" s="52"/>
      <c r="F1387" s="50"/>
      <c r="G1387" s="50"/>
      <c r="H1387" s="50"/>
      <c r="I1387" s="50"/>
      <c r="J1387" s="50"/>
      <c r="K1387" s="50"/>
      <c r="L1387" s="53"/>
      <c r="M1387" s="53"/>
      <c r="N1387" s="50"/>
      <c r="O1387" s="50"/>
      <c r="P1387" s="50"/>
      <c r="Q1387" s="50"/>
      <c r="R1387" s="53"/>
    </row>
    <row r="1388">
      <c r="A1388" s="54"/>
      <c r="B1388" s="50"/>
      <c r="C1388" s="51"/>
      <c r="D1388" s="50"/>
      <c r="E1388" s="52"/>
      <c r="F1388" s="50"/>
      <c r="G1388" s="50"/>
      <c r="H1388" s="50"/>
      <c r="I1388" s="50"/>
      <c r="J1388" s="50"/>
      <c r="K1388" s="50"/>
      <c r="L1388" s="53"/>
      <c r="M1388" s="53"/>
      <c r="N1388" s="50"/>
      <c r="O1388" s="50"/>
      <c r="P1388" s="50"/>
      <c r="Q1388" s="50"/>
      <c r="R1388" s="53"/>
    </row>
    <row r="1389">
      <c r="A1389" s="54"/>
      <c r="B1389" s="50"/>
      <c r="C1389" s="51"/>
      <c r="D1389" s="50"/>
      <c r="E1389" s="52"/>
      <c r="F1389" s="50"/>
      <c r="G1389" s="50"/>
      <c r="H1389" s="50"/>
      <c r="I1389" s="50"/>
      <c r="J1389" s="50"/>
      <c r="K1389" s="50"/>
      <c r="L1389" s="53"/>
      <c r="M1389" s="53"/>
      <c r="N1389" s="50"/>
      <c r="O1389" s="50"/>
      <c r="P1389" s="50"/>
      <c r="Q1389" s="50"/>
      <c r="R1389" s="53"/>
    </row>
    <row r="1390">
      <c r="A1390" s="54"/>
      <c r="B1390" s="50"/>
      <c r="C1390" s="51"/>
      <c r="D1390" s="50"/>
      <c r="E1390" s="52"/>
      <c r="F1390" s="50"/>
      <c r="G1390" s="50"/>
      <c r="H1390" s="50"/>
      <c r="I1390" s="50"/>
      <c r="J1390" s="50"/>
      <c r="K1390" s="50"/>
      <c r="L1390" s="53"/>
      <c r="M1390" s="53"/>
      <c r="N1390" s="50"/>
      <c r="O1390" s="50"/>
      <c r="P1390" s="50"/>
      <c r="Q1390" s="50"/>
      <c r="R1390" s="53"/>
    </row>
    <row r="1391">
      <c r="A1391" s="54"/>
      <c r="B1391" s="50"/>
      <c r="C1391" s="51"/>
      <c r="D1391" s="50"/>
      <c r="E1391" s="52"/>
      <c r="F1391" s="50"/>
      <c r="G1391" s="50"/>
      <c r="H1391" s="50"/>
      <c r="I1391" s="50"/>
      <c r="J1391" s="50"/>
      <c r="K1391" s="50"/>
      <c r="L1391" s="53"/>
      <c r="M1391" s="53"/>
      <c r="N1391" s="50"/>
      <c r="O1391" s="50"/>
      <c r="P1391" s="50"/>
      <c r="Q1391" s="50"/>
      <c r="R1391" s="53"/>
    </row>
    <row r="1392">
      <c r="A1392" s="54"/>
      <c r="B1392" s="50"/>
      <c r="C1392" s="51"/>
      <c r="D1392" s="50"/>
      <c r="E1392" s="52"/>
      <c r="F1392" s="50"/>
      <c r="G1392" s="50"/>
      <c r="H1392" s="50"/>
      <c r="I1392" s="50"/>
      <c r="J1392" s="50"/>
      <c r="K1392" s="50"/>
      <c r="L1392" s="53"/>
      <c r="M1392" s="53"/>
      <c r="N1392" s="50"/>
      <c r="O1392" s="50"/>
      <c r="P1392" s="50"/>
      <c r="Q1392" s="50"/>
      <c r="R1392" s="53"/>
    </row>
    <row r="1393">
      <c r="A1393" s="54"/>
      <c r="B1393" s="50"/>
      <c r="C1393" s="51"/>
      <c r="D1393" s="50"/>
      <c r="E1393" s="52"/>
      <c r="F1393" s="50"/>
      <c r="G1393" s="50"/>
      <c r="H1393" s="50"/>
      <c r="I1393" s="50"/>
      <c r="J1393" s="50"/>
      <c r="K1393" s="50"/>
      <c r="L1393" s="53"/>
      <c r="M1393" s="53"/>
      <c r="N1393" s="50"/>
      <c r="O1393" s="50"/>
      <c r="P1393" s="50"/>
      <c r="Q1393" s="50"/>
      <c r="R1393" s="53"/>
    </row>
    <row r="1394">
      <c r="A1394" s="54"/>
      <c r="B1394" s="50"/>
      <c r="C1394" s="51"/>
      <c r="D1394" s="50"/>
      <c r="E1394" s="52"/>
      <c r="F1394" s="50"/>
      <c r="G1394" s="50"/>
      <c r="H1394" s="50"/>
      <c r="I1394" s="50"/>
      <c r="J1394" s="50"/>
      <c r="K1394" s="50"/>
      <c r="L1394" s="53"/>
      <c r="M1394" s="53"/>
      <c r="N1394" s="50"/>
      <c r="O1394" s="50"/>
      <c r="P1394" s="50"/>
      <c r="Q1394" s="50"/>
      <c r="R1394" s="53"/>
    </row>
    <row r="1395">
      <c r="A1395" s="54"/>
      <c r="B1395" s="50"/>
      <c r="C1395" s="51"/>
      <c r="D1395" s="50"/>
      <c r="E1395" s="52"/>
      <c r="F1395" s="50"/>
      <c r="G1395" s="50"/>
      <c r="H1395" s="50"/>
      <c r="I1395" s="50"/>
      <c r="J1395" s="50"/>
      <c r="K1395" s="50"/>
      <c r="L1395" s="53"/>
      <c r="M1395" s="53"/>
      <c r="N1395" s="50"/>
      <c r="O1395" s="50"/>
      <c r="P1395" s="50"/>
      <c r="Q1395" s="50"/>
      <c r="R1395" s="53"/>
    </row>
    <row r="1396">
      <c r="A1396" s="54"/>
      <c r="B1396" s="50"/>
      <c r="C1396" s="51"/>
      <c r="D1396" s="50"/>
      <c r="E1396" s="52"/>
      <c r="F1396" s="50"/>
      <c r="G1396" s="50"/>
      <c r="H1396" s="50"/>
      <c r="I1396" s="50"/>
      <c r="J1396" s="50"/>
      <c r="K1396" s="50"/>
      <c r="L1396" s="53"/>
      <c r="M1396" s="53"/>
      <c r="N1396" s="50"/>
      <c r="O1396" s="50"/>
      <c r="P1396" s="50"/>
      <c r="Q1396" s="50"/>
      <c r="R1396" s="53"/>
    </row>
    <row r="1397">
      <c r="A1397" s="54"/>
      <c r="B1397" s="50"/>
      <c r="C1397" s="51"/>
      <c r="D1397" s="50"/>
      <c r="E1397" s="52"/>
      <c r="F1397" s="50"/>
      <c r="G1397" s="50"/>
      <c r="H1397" s="50"/>
      <c r="I1397" s="50"/>
      <c r="J1397" s="50"/>
      <c r="K1397" s="50"/>
      <c r="L1397" s="53"/>
      <c r="M1397" s="53"/>
      <c r="N1397" s="50"/>
      <c r="O1397" s="50"/>
      <c r="P1397" s="50"/>
      <c r="Q1397" s="50"/>
      <c r="R1397" s="53"/>
    </row>
    <row r="1398">
      <c r="A1398" s="54"/>
      <c r="B1398" s="50"/>
      <c r="C1398" s="51"/>
      <c r="D1398" s="50"/>
      <c r="E1398" s="52"/>
      <c r="F1398" s="50"/>
      <c r="G1398" s="50"/>
      <c r="H1398" s="50"/>
      <c r="I1398" s="50"/>
      <c r="J1398" s="50"/>
      <c r="K1398" s="50"/>
      <c r="L1398" s="53"/>
      <c r="M1398" s="53"/>
      <c r="N1398" s="50"/>
      <c r="O1398" s="50"/>
      <c r="P1398" s="50"/>
      <c r="Q1398" s="50"/>
      <c r="R1398" s="53"/>
    </row>
    <row r="1399">
      <c r="A1399" s="54"/>
      <c r="B1399" s="50"/>
      <c r="C1399" s="51"/>
      <c r="D1399" s="50"/>
      <c r="E1399" s="52"/>
      <c r="F1399" s="50"/>
      <c r="G1399" s="50"/>
      <c r="H1399" s="50"/>
      <c r="I1399" s="50"/>
      <c r="J1399" s="50"/>
      <c r="K1399" s="50"/>
      <c r="L1399" s="53"/>
      <c r="M1399" s="53"/>
      <c r="N1399" s="50"/>
      <c r="O1399" s="50"/>
      <c r="P1399" s="50"/>
      <c r="Q1399" s="50"/>
      <c r="R1399" s="53"/>
    </row>
    <row r="1400">
      <c r="A1400" s="54"/>
      <c r="B1400" s="50"/>
      <c r="C1400" s="51"/>
      <c r="D1400" s="50"/>
      <c r="E1400" s="52"/>
      <c r="F1400" s="50"/>
      <c r="G1400" s="50"/>
      <c r="H1400" s="50"/>
      <c r="I1400" s="50"/>
      <c r="J1400" s="50"/>
      <c r="K1400" s="50"/>
      <c r="L1400" s="53"/>
      <c r="M1400" s="53"/>
      <c r="N1400" s="50"/>
      <c r="O1400" s="50"/>
      <c r="P1400" s="50"/>
      <c r="Q1400" s="50"/>
      <c r="R1400" s="53"/>
    </row>
    <row r="1401">
      <c r="A1401" s="54"/>
      <c r="B1401" s="50"/>
      <c r="C1401" s="51"/>
      <c r="D1401" s="50"/>
      <c r="E1401" s="52"/>
      <c r="F1401" s="50"/>
      <c r="G1401" s="50"/>
      <c r="H1401" s="50"/>
      <c r="I1401" s="50"/>
      <c r="J1401" s="50"/>
      <c r="K1401" s="50"/>
      <c r="L1401" s="53"/>
      <c r="M1401" s="53"/>
      <c r="N1401" s="50"/>
      <c r="O1401" s="50"/>
      <c r="P1401" s="50"/>
      <c r="Q1401" s="50"/>
      <c r="R1401" s="53"/>
    </row>
    <row r="1402">
      <c r="A1402" s="54"/>
      <c r="B1402" s="50"/>
      <c r="C1402" s="51"/>
      <c r="D1402" s="50"/>
      <c r="E1402" s="52"/>
      <c r="F1402" s="50"/>
      <c r="G1402" s="50"/>
      <c r="H1402" s="50"/>
      <c r="I1402" s="50"/>
      <c r="J1402" s="50"/>
      <c r="K1402" s="50"/>
      <c r="L1402" s="53"/>
      <c r="M1402" s="53"/>
      <c r="N1402" s="50"/>
      <c r="O1402" s="50"/>
      <c r="P1402" s="50"/>
      <c r="Q1402" s="50"/>
      <c r="R1402" s="53"/>
    </row>
    <row r="1403">
      <c r="A1403" s="54"/>
      <c r="B1403" s="50"/>
      <c r="C1403" s="51"/>
      <c r="D1403" s="50"/>
      <c r="E1403" s="52"/>
      <c r="F1403" s="50"/>
      <c r="G1403" s="50"/>
      <c r="H1403" s="50"/>
      <c r="I1403" s="50"/>
      <c r="J1403" s="50"/>
      <c r="K1403" s="50"/>
      <c r="L1403" s="53"/>
      <c r="M1403" s="53"/>
      <c r="N1403" s="50"/>
      <c r="O1403" s="50"/>
      <c r="P1403" s="50"/>
      <c r="Q1403" s="50"/>
      <c r="R1403" s="53"/>
    </row>
    <row r="1404">
      <c r="A1404" s="54"/>
      <c r="B1404" s="50"/>
      <c r="C1404" s="51"/>
      <c r="D1404" s="50"/>
      <c r="E1404" s="52"/>
      <c r="F1404" s="50"/>
      <c r="G1404" s="50"/>
      <c r="H1404" s="50"/>
      <c r="I1404" s="50"/>
      <c r="J1404" s="50"/>
      <c r="K1404" s="50"/>
      <c r="L1404" s="53"/>
      <c r="M1404" s="53"/>
      <c r="N1404" s="50"/>
      <c r="O1404" s="50"/>
      <c r="P1404" s="50"/>
      <c r="Q1404" s="50"/>
      <c r="R1404" s="53"/>
    </row>
    <row r="1405">
      <c r="A1405" s="54"/>
      <c r="B1405" s="50"/>
      <c r="C1405" s="51"/>
      <c r="D1405" s="50"/>
      <c r="E1405" s="52"/>
      <c r="F1405" s="50"/>
      <c r="G1405" s="50"/>
      <c r="H1405" s="50"/>
      <c r="I1405" s="50"/>
      <c r="J1405" s="50"/>
      <c r="K1405" s="50"/>
      <c r="L1405" s="53"/>
      <c r="M1405" s="53"/>
      <c r="N1405" s="50"/>
      <c r="O1405" s="50"/>
      <c r="P1405" s="50"/>
      <c r="Q1405" s="50"/>
      <c r="R1405" s="53"/>
    </row>
    <row r="1406">
      <c r="A1406" s="54"/>
      <c r="B1406" s="50"/>
      <c r="C1406" s="51"/>
      <c r="D1406" s="50"/>
      <c r="E1406" s="52"/>
      <c r="F1406" s="50"/>
      <c r="G1406" s="50"/>
      <c r="H1406" s="50"/>
      <c r="I1406" s="50"/>
      <c r="J1406" s="50"/>
      <c r="K1406" s="50"/>
      <c r="L1406" s="53"/>
      <c r="M1406" s="53"/>
      <c r="N1406" s="50"/>
      <c r="O1406" s="50"/>
      <c r="P1406" s="50"/>
      <c r="Q1406" s="50"/>
      <c r="R1406" s="53"/>
    </row>
    <row r="1407">
      <c r="A1407" s="54"/>
      <c r="B1407" s="50"/>
      <c r="C1407" s="51"/>
      <c r="D1407" s="50"/>
      <c r="E1407" s="52"/>
      <c r="F1407" s="50"/>
      <c r="G1407" s="50"/>
      <c r="H1407" s="50"/>
      <c r="I1407" s="50"/>
      <c r="J1407" s="50"/>
      <c r="K1407" s="50"/>
      <c r="L1407" s="53"/>
      <c r="M1407" s="53"/>
      <c r="N1407" s="50"/>
      <c r="O1407" s="50"/>
      <c r="P1407" s="50"/>
      <c r="Q1407" s="50"/>
      <c r="R1407" s="53"/>
    </row>
    <row r="1408">
      <c r="A1408" s="54"/>
      <c r="B1408" s="50"/>
      <c r="C1408" s="51"/>
      <c r="D1408" s="50"/>
      <c r="E1408" s="52"/>
      <c r="F1408" s="50"/>
      <c r="G1408" s="50"/>
      <c r="H1408" s="50"/>
      <c r="I1408" s="50"/>
      <c r="J1408" s="50"/>
      <c r="K1408" s="50"/>
      <c r="L1408" s="53"/>
      <c r="M1408" s="53"/>
      <c r="N1408" s="50"/>
      <c r="O1408" s="50"/>
      <c r="P1408" s="50"/>
      <c r="Q1408" s="50"/>
      <c r="R1408" s="53"/>
    </row>
    <row r="1409">
      <c r="A1409" s="54"/>
      <c r="B1409" s="50"/>
      <c r="C1409" s="51"/>
      <c r="D1409" s="50"/>
      <c r="E1409" s="52"/>
      <c r="F1409" s="50"/>
      <c r="G1409" s="50"/>
      <c r="H1409" s="50"/>
      <c r="I1409" s="50"/>
      <c r="J1409" s="50"/>
      <c r="K1409" s="50"/>
      <c r="L1409" s="53"/>
      <c r="M1409" s="53"/>
      <c r="N1409" s="50"/>
      <c r="O1409" s="50"/>
      <c r="P1409" s="50"/>
      <c r="Q1409" s="50"/>
      <c r="R1409" s="53"/>
    </row>
    <row r="1410">
      <c r="A1410" s="54"/>
      <c r="B1410" s="50"/>
      <c r="C1410" s="51"/>
      <c r="D1410" s="50"/>
      <c r="E1410" s="52"/>
      <c r="F1410" s="50"/>
      <c r="G1410" s="50"/>
      <c r="H1410" s="50"/>
      <c r="I1410" s="50"/>
      <c r="J1410" s="50"/>
      <c r="K1410" s="50"/>
      <c r="L1410" s="53"/>
      <c r="M1410" s="53"/>
      <c r="N1410" s="50"/>
      <c r="O1410" s="50"/>
      <c r="P1410" s="50"/>
      <c r="Q1410" s="50"/>
      <c r="R1410" s="53"/>
    </row>
    <row r="1411">
      <c r="A1411" s="54"/>
      <c r="B1411" s="50"/>
      <c r="C1411" s="51"/>
      <c r="D1411" s="50"/>
      <c r="E1411" s="52"/>
      <c r="F1411" s="50"/>
      <c r="G1411" s="50"/>
      <c r="H1411" s="50"/>
      <c r="I1411" s="50"/>
      <c r="J1411" s="50"/>
      <c r="K1411" s="50"/>
      <c r="L1411" s="53"/>
      <c r="M1411" s="53"/>
      <c r="N1411" s="50"/>
      <c r="O1411" s="50"/>
      <c r="P1411" s="50"/>
      <c r="Q1411" s="50"/>
      <c r="R1411" s="53"/>
    </row>
    <row r="1412">
      <c r="A1412" s="54"/>
      <c r="B1412" s="50"/>
      <c r="C1412" s="51"/>
      <c r="D1412" s="50"/>
      <c r="E1412" s="52"/>
      <c r="F1412" s="50"/>
      <c r="G1412" s="50"/>
      <c r="H1412" s="50"/>
      <c r="I1412" s="50"/>
      <c r="J1412" s="50"/>
      <c r="K1412" s="50"/>
      <c r="L1412" s="53"/>
      <c r="M1412" s="53"/>
      <c r="N1412" s="50"/>
      <c r="O1412" s="50"/>
      <c r="P1412" s="50"/>
      <c r="Q1412" s="50"/>
      <c r="R1412" s="53"/>
    </row>
    <row r="1413">
      <c r="A1413" s="54"/>
      <c r="B1413" s="50"/>
      <c r="C1413" s="51"/>
      <c r="D1413" s="50"/>
      <c r="E1413" s="52"/>
      <c r="F1413" s="50"/>
      <c r="G1413" s="50"/>
      <c r="H1413" s="50"/>
      <c r="I1413" s="50"/>
      <c r="J1413" s="50"/>
      <c r="K1413" s="50"/>
      <c r="L1413" s="53"/>
      <c r="M1413" s="53"/>
      <c r="N1413" s="50"/>
      <c r="O1413" s="50"/>
      <c r="P1413" s="50"/>
      <c r="Q1413" s="50"/>
      <c r="R1413" s="53"/>
    </row>
    <row r="1414">
      <c r="A1414" s="54"/>
      <c r="B1414" s="50"/>
      <c r="C1414" s="51"/>
      <c r="D1414" s="50"/>
      <c r="E1414" s="52"/>
      <c r="F1414" s="50"/>
      <c r="G1414" s="50"/>
      <c r="H1414" s="50"/>
      <c r="I1414" s="50"/>
      <c r="J1414" s="50"/>
      <c r="K1414" s="50"/>
      <c r="L1414" s="53"/>
      <c r="M1414" s="53"/>
      <c r="N1414" s="50"/>
      <c r="O1414" s="50"/>
      <c r="P1414" s="50"/>
      <c r="Q1414" s="50"/>
      <c r="R1414" s="53"/>
    </row>
    <row r="1415">
      <c r="A1415" s="54"/>
      <c r="B1415" s="50"/>
      <c r="C1415" s="51"/>
      <c r="D1415" s="50"/>
      <c r="E1415" s="52"/>
      <c r="F1415" s="50"/>
      <c r="G1415" s="50"/>
      <c r="H1415" s="50"/>
      <c r="I1415" s="50"/>
      <c r="J1415" s="50"/>
      <c r="K1415" s="50"/>
      <c r="L1415" s="53"/>
      <c r="M1415" s="53"/>
      <c r="N1415" s="50"/>
      <c r="O1415" s="50"/>
      <c r="P1415" s="50"/>
      <c r="Q1415" s="50"/>
      <c r="R1415" s="53"/>
    </row>
    <row r="1416">
      <c r="A1416" s="54"/>
      <c r="B1416" s="50"/>
      <c r="C1416" s="51"/>
      <c r="D1416" s="50"/>
      <c r="E1416" s="52"/>
      <c r="F1416" s="50"/>
      <c r="G1416" s="50"/>
      <c r="H1416" s="50"/>
      <c r="I1416" s="50"/>
      <c r="J1416" s="50"/>
      <c r="K1416" s="50"/>
      <c r="L1416" s="53"/>
      <c r="M1416" s="53"/>
      <c r="N1416" s="50"/>
      <c r="O1416" s="50"/>
      <c r="P1416" s="50"/>
      <c r="Q1416" s="50"/>
      <c r="R1416" s="53"/>
    </row>
    <row r="1417">
      <c r="A1417" s="54"/>
      <c r="B1417" s="50"/>
      <c r="C1417" s="51"/>
      <c r="D1417" s="50"/>
      <c r="E1417" s="52"/>
      <c r="F1417" s="50"/>
      <c r="G1417" s="50"/>
      <c r="H1417" s="50"/>
      <c r="I1417" s="50"/>
      <c r="J1417" s="50"/>
      <c r="K1417" s="50"/>
      <c r="L1417" s="53"/>
      <c r="M1417" s="53"/>
      <c r="N1417" s="50"/>
      <c r="O1417" s="50"/>
      <c r="P1417" s="50"/>
      <c r="Q1417" s="50"/>
      <c r="R1417" s="53"/>
    </row>
    <row r="1418">
      <c r="A1418" s="54"/>
      <c r="B1418" s="50"/>
      <c r="C1418" s="51"/>
      <c r="D1418" s="50"/>
      <c r="E1418" s="52"/>
      <c r="F1418" s="50"/>
      <c r="G1418" s="50"/>
      <c r="H1418" s="50"/>
      <c r="I1418" s="50"/>
      <c r="J1418" s="50"/>
      <c r="K1418" s="50"/>
      <c r="L1418" s="53"/>
      <c r="M1418" s="53"/>
      <c r="N1418" s="50"/>
      <c r="O1418" s="50"/>
      <c r="P1418" s="50"/>
      <c r="Q1418" s="50"/>
      <c r="R1418" s="53"/>
    </row>
    <row r="1419">
      <c r="A1419" s="54"/>
      <c r="B1419" s="50"/>
      <c r="C1419" s="51"/>
      <c r="D1419" s="50"/>
      <c r="E1419" s="52"/>
      <c r="F1419" s="50"/>
      <c r="G1419" s="50"/>
      <c r="H1419" s="50"/>
      <c r="I1419" s="50"/>
      <c r="J1419" s="50"/>
      <c r="K1419" s="50"/>
      <c r="L1419" s="53"/>
      <c r="M1419" s="53"/>
      <c r="N1419" s="50"/>
      <c r="O1419" s="50"/>
      <c r="P1419" s="50"/>
      <c r="Q1419" s="50"/>
      <c r="R1419" s="53"/>
    </row>
    <row r="1420">
      <c r="A1420" s="54"/>
      <c r="B1420" s="50"/>
      <c r="C1420" s="51"/>
      <c r="D1420" s="50"/>
      <c r="E1420" s="52"/>
      <c r="F1420" s="50"/>
      <c r="G1420" s="50"/>
      <c r="H1420" s="50"/>
      <c r="I1420" s="50"/>
      <c r="J1420" s="50"/>
      <c r="K1420" s="50"/>
      <c r="L1420" s="53"/>
      <c r="M1420" s="53"/>
      <c r="N1420" s="50"/>
      <c r="O1420" s="50"/>
      <c r="P1420" s="50"/>
      <c r="Q1420" s="50"/>
      <c r="R1420" s="53"/>
    </row>
    <row r="1421">
      <c r="A1421" s="54"/>
      <c r="B1421" s="50"/>
      <c r="C1421" s="51"/>
      <c r="D1421" s="50"/>
      <c r="E1421" s="52"/>
      <c r="F1421" s="50"/>
      <c r="G1421" s="50"/>
      <c r="H1421" s="50"/>
      <c r="I1421" s="50"/>
      <c r="J1421" s="50"/>
      <c r="K1421" s="50"/>
      <c r="L1421" s="53"/>
      <c r="M1421" s="53"/>
      <c r="N1421" s="50"/>
      <c r="O1421" s="50"/>
      <c r="P1421" s="50"/>
      <c r="Q1421" s="50"/>
      <c r="R1421" s="53"/>
    </row>
    <row r="1422">
      <c r="A1422" s="54"/>
      <c r="B1422" s="50"/>
      <c r="C1422" s="51"/>
      <c r="D1422" s="50"/>
      <c r="E1422" s="52"/>
      <c r="F1422" s="50"/>
      <c r="G1422" s="50"/>
      <c r="H1422" s="50"/>
      <c r="I1422" s="50"/>
      <c r="J1422" s="50"/>
      <c r="K1422" s="50"/>
      <c r="L1422" s="53"/>
      <c r="M1422" s="53"/>
      <c r="N1422" s="50"/>
      <c r="O1422" s="50"/>
      <c r="P1422" s="50"/>
      <c r="Q1422" s="50"/>
      <c r="R1422" s="53"/>
    </row>
    <row r="1423">
      <c r="A1423" s="54"/>
      <c r="B1423" s="50"/>
      <c r="C1423" s="51"/>
      <c r="D1423" s="50"/>
      <c r="E1423" s="52"/>
      <c r="F1423" s="50"/>
      <c r="G1423" s="50"/>
      <c r="H1423" s="50"/>
      <c r="I1423" s="50"/>
      <c r="J1423" s="50"/>
      <c r="K1423" s="50"/>
      <c r="L1423" s="53"/>
      <c r="M1423" s="53"/>
      <c r="N1423" s="50"/>
      <c r="O1423" s="50"/>
      <c r="P1423" s="50"/>
      <c r="Q1423" s="50"/>
      <c r="R1423" s="53"/>
    </row>
    <row r="1424">
      <c r="A1424" s="54"/>
      <c r="B1424" s="50"/>
      <c r="C1424" s="51"/>
      <c r="D1424" s="50"/>
      <c r="E1424" s="52"/>
      <c r="F1424" s="50"/>
      <c r="G1424" s="50"/>
      <c r="H1424" s="50"/>
      <c r="I1424" s="50"/>
      <c r="J1424" s="50"/>
      <c r="K1424" s="50"/>
      <c r="L1424" s="53"/>
      <c r="M1424" s="53"/>
      <c r="N1424" s="50"/>
      <c r="O1424" s="50"/>
      <c r="P1424" s="50"/>
      <c r="Q1424" s="50"/>
      <c r="R1424" s="53"/>
    </row>
    <row r="1425">
      <c r="A1425" s="54"/>
      <c r="B1425" s="50"/>
      <c r="C1425" s="51"/>
      <c r="D1425" s="50"/>
      <c r="E1425" s="52"/>
      <c r="F1425" s="50"/>
      <c r="G1425" s="50"/>
      <c r="H1425" s="50"/>
      <c r="I1425" s="50"/>
      <c r="J1425" s="50"/>
      <c r="K1425" s="50"/>
      <c r="L1425" s="53"/>
      <c r="M1425" s="53"/>
      <c r="N1425" s="50"/>
      <c r="O1425" s="50"/>
      <c r="P1425" s="50"/>
      <c r="Q1425" s="50"/>
      <c r="R1425" s="53"/>
    </row>
    <row r="1426">
      <c r="A1426" s="54"/>
      <c r="B1426" s="50"/>
      <c r="C1426" s="51"/>
      <c r="D1426" s="50"/>
      <c r="E1426" s="52"/>
      <c r="F1426" s="50"/>
      <c r="G1426" s="50"/>
      <c r="H1426" s="50"/>
      <c r="I1426" s="50"/>
      <c r="J1426" s="50"/>
      <c r="K1426" s="50"/>
      <c r="L1426" s="53"/>
      <c r="M1426" s="53"/>
      <c r="N1426" s="50"/>
      <c r="O1426" s="50"/>
      <c r="P1426" s="50"/>
      <c r="Q1426" s="50"/>
      <c r="R1426" s="53"/>
    </row>
    <row r="1427">
      <c r="A1427" s="54"/>
      <c r="B1427" s="50"/>
      <c r="C1427" s="51"/>
      <c r="D1427" s="50"/>
      <c r="E1427" s="52"/>
      <c r="F1427" s="50"/>
      <c r="G1427" s="50"/>
      <c r="H1427" s="50"/>
      <c r="I1427" s="50"/>
      <c r="J1427" s="50"/>
      <c r="K1427" s="50"/>
      <c r="L1427" s="53"/>
      <c r="M1427" s="53"/>
      <c r="N1427" s="50"/>
      <c r="O1427" s="50"/>
      <c r="P1427" s="50"/>
      <c r="Q1427" s="50"/>
      <c r="R1427" s="53"/>
    </row>
    <row r="1428">
      <c r="A1428" s="54"/>
      <c r="B1428" s="50"/>
      <c r="C1428" s="51"/>
      <c r="D1428" s="50"/>
      <c r="E1428" s="52"/>
      <c r="F1428" s="50"/>
      <c r="G1428" s="50"/>
      <c r="H1428" s="50"/>
      <c r="I1428" s="50"/>
      <c r="J1428" s="50"/>
      <c r="K1428" s="50"/>
      <c r="L1428" s="53"/>
      <c r="M1428" s="53"/>
      <c r="N1428" s="50"/>
      <c r="O1428" s="50"/>
      <c r="P1428" s="50"/>
      <c r="Q1428" s="50"/>
      <c r="R1428" s="53"/>
    </row>
    <row r="1429">
      <c r="A1429" s="54"/>
      <c r="B1429" s="50"/>
      <c r="C1429" s="51"/>
      <c r="D1429" s="50"/>
      <c r="E1429" s="52"/>
      <c r="F1429" s="50"/>
      <c r="G1429" s="50"/>
      <c r="H1429" s="50"/>
      <c r="I1429" s="50"/>
      <c r="J1429" s="50"/>
      <c r="K1429" s="50"/>
      <c r="L1429" s="53"/>
      <c r="M1429" s="53"/>
      <c r="N1429" s="50"/>
      <c r="O1429" s="50"/>
      <c r="P1429" s="50"/>
      <c r="Q1429" s="50"/>
      <c r="R1429" s="53"/>
    </row>
    <row r="1430">
      <c r="A1430" s="54"/>
      <c r="B1430" s="50"/>
      <c r="C1430" s="51"/>
      <c r="D1430" s="50"/>
      <c r="E1430" s="52"/>
      <c r="F1430" s="50"/>
      <c r="G1430" s="50"/>
      <c r="H1430" s="50"/>
      <c r="I1430" s="50"/>
      <c r="J1430" s="50"/>
      <c r="K1430" s="50"/>
      <c r="L1430" s="53"/>
      <c r="M1430" s="53"/>
      <c r="N1430" s="50"/>
      <c r="O1430" s="50"/>
      <c r="P1430" s="50"/>
      <c r="Q1430" s="50"/>
      <c r="R1430" s="53"/>
    </row>
    <row r="1431">
      <c r="A1431" s="54"/>
      <c r="B1431" s="50"/>
      <c r="C1431" s="51"/>
      <c r="D1431" s="50"/>
      <c r="E1431" s="52"/>
      <c r="F1431" s="50"/>
      <c r="G1431" s="50"/>
      <c r="H1431" s="50"/>
      <c r="I1431" s="50"/>
      <c r="J1431" s="50"/>
      <c r="K1431" s="50"/>
      <c r="L1431" s="53"/>
      <c r="M1431" s="53"/>
      <c r="N1431" s="50"/>
      <c r="O1431" s="50"/>
      <c r="P1431" s="50"/>
      <c r="Q1431" s="50"/>
      <c r="R1431" s="53"/>
    </row>
    <row r="1432">
      <c r="A1432" s="54"/>
      <c r="B1432" s="50"/>
      <c r="C1432" s="51"/>
      <c r="D1432" s="50"/>
      <c r="E1432" s="52"/>
      <c r="F1432" s="50"/>
      <c r="G1432" s="50"/>
      <c r="H1432" s="50"/>
      <c r="I1432" s="50"/>
      <c r="J1432" s="50"/>
      <c r="K1432" s="50"/>
      <c r="L1432" s="53"/>
      <c r="M1432" s="53"/>
      <c r="N1432" s="50"/>
      <c r="O1432" s="50"/>
      <c r="P1432" s="50"/>
      <c r="Q1432" s="50"/>
      <c r="R1432" s="53"/>
    </row>
    <row r="1433">
      <c r="A1433" s="54"/>
      <c r="B1433" s="50"/>
      <c r="C1433" s="51"/>
      <c r="D1433" s="50"/>
      <c r="E1433" s="52"/>
      <c r="F1433" s="50"/>
      <c r="G1433" s="50"/>
      <c r="H1433" s="50"/>
      <c r="I1433" s="50"/>
      <c r="J1433" s="50"/>
      <c r="K1433" s="50"/>
      <c r="L1433" s="53"/>
      <c r="M1433" s="53"/>
      <c r="N1433" s="50"/>
      <c r="O1433" s="50"/>
      <c r="P1433" s="50"/>
      <c r="Q1433" s="50"/>
      <c r="R1433" s="53"/>
    </row>
    <row r="1434">
      <c r="A1434" s="54"/>
      <c r="B1434" s="50"/>
      <c r="C1434" s="51"/>
      <c r="D1434" s="50"/>
      <c r="E1434" s="52"/>
      <c r="F1434" s="50"/>
      <c r="G1434" s="50"/>
      <c r="H1434" s="50"/>
      <c r="I1434" s="50"/>
      <c r="J1434" s="50"/>
      <c r="K1434" s="50"/>
      <c r="L1434" s="53"/>
      <c r="M1434" s="53"/>
      <c r="N1434" s="50"/>
      <c r="O1434" s="50"/>
      <c r="P1434" s="50"/>
      <c r="Q1434" s="50"/>
      <c r="R1434" s="53"/>
    </row>
    <row r="1435">
      <c r="A1435" s="54"/>
      <c r="B1435" s="50"/>
      <c r="C1435" s="51"/>
      <c r="D1435" s="50"/>
      <c r="E1435" s="52"/>
      <c r="F1435" s="50"/>
      <c r="G1435" s="50"/>
      <c r="H1435" s="50"/>
      <c r="I1435" s="50"/>
      <c r="J1435" s="50"/>
      <c r="K1435" s="50"/>
      <c r="L1435" s="53"/>
      <c r="M1435" s="53"/>
      <c r="N1435" s="50"/>
      <c r="O1435" s="50"/>
      <c r="P1435" s="50"/>
      <c r="Q1435" s="50"/>
      <c r="R1435" s="53"/>
    </row>
    <row r="1436">
      <c r="A1436" s="54"/>
      <c r="B1436" s="50"/>
      <c r="C1436" s="51"/>
      <c r="D1436" s="50"/>
      <c r="E1436" s="52"/>
      <c r="F1436" s="50"/>
      <c r="G1436" s="50"/>
      <c r="H1436" s="50"/>
      <c r="I1436" s="50"/>
      <c r="J1436" s="50"/>
      <c r="K1436" s="50"/>
      <c r="L1436" s="53"/>
      <c r="M1436" s="53"/>
      <c r="N1436" s="50"/>
      <c r="O1436" s="50"/>
      <c r="P1436" s="50"/>
      <c r="Q1436" s="50"/>
      <c r="R1436" s="53"/>
    </row>
    <row r="1437">
      <c r="A1437" s="54"/>
      <c r="B1437" s="50"/>
      <c r="C1437" s="51"/>
      <c r="D1437" s="50"/>
      <c r="E1437" s="52"/>
      <c r="F1437" s="50"/>
      <c r="G1437" s="50"/>
      <c r="H1437" s="50"/>
      <c r="I1437" s="50"/>
      <c r="J1437" s="50"/>
      <c r="K1437" s="50"/>
      <c r="L1437" s="53"/>
      <c r="M1437" s="53"/>
      <c r="N1437" s="50"/>
      <c r="O1437" s="50"/>
      <c r="P1437" s="50"/>
      <c r="Q1437" s="50"/>
      <c r="R1437" s="53"/>
    </row>
    <row r="1438">
      <c r="A1438" s="54"/>
      <c r="B1438" s="50"/>
      <c r="C1438" s="51"/>
      <c r="D1438" s="50"/>
      <c r="E1438" s="52"/>
      <c r="F1438" s="50"/>
      <c r="G1438" s="50"/>
      <c r="H1438" s="50"/>
      <c r="I1438" s="50"/>
      <c r="J1438" s="50"/>
      <c r="K1438" s="50"/>
      <c r="L1438" s="53"/>
      <c r="M1438" s="53"/>
      <c r="N1438" s="50"/>
      <c r="O1438" s="50"/>
      <c r="P1438" s="50"/>
      <c r="Q1438" s="50"/>
      <c r="R1438" s="53"/>
    </row>
    <row r="1439">
      <c r="A1439" s="54"/>
      <c r="B1439" s="50"/>
      <c r="C1439" s="51"/>
      <c r="D1439" s="50"/>
      <c r="E1439" s="52"/>
      <c r="F1439" s="50"/>
      <c r="G1439" s="50"/>
      <c r="H1439" s="50"/>
      <c r="I1439" s="50"/>
      <c r="J1439" s="50"/>
      <c r="K1439" s="50"/>
      <c r="L1439" s="53"/>
      <c r="M1439" s="53"/>
      <c r="N1439" s="50"/>
      <c r="O1439" s="50"/>
      <c r="P1439" s="50"/>
      <c r="Q1439" s="50"/>
      <c r="R1439" s="53"/>
    </row>
    <row r="1440">
      <c r="A1440" s="54"/>
      <c r="B1440" s="50"/>
      <c r="C1440" s="51"/>
      <c r="D1440" s="50"/>
      <c r="E1440" s="52"/>
      <c r="F1440" s="50"/>
      <c r="G1440" s="50"/>
      <c r="H1440" s="50"/>
      <c r="I1440" s="50"/>
      <c r="J1440" s="50"/>
      <c r="K1440" s="50"/>
      <c r="L1440" s="53"/>
      <c r="M1440" s="53"/>
      <c r="N1440" s="50"/>
      <c r="O1440" s="50"/>
      <c r="P1440" s="50"/>
      <c r="Q1440" s="50"/>
      <c r="R1440" s="53"/>
    </row>
    <row r="1441">
      <c r="A1441" s="54"/>
      <c r="B1441" s="50"/>
      <c r="C1441" s="51"/>
      <c r="D1441" s="50"/>
      <c r="E1441" s="52"/>
      <c r="F1441" s="50"/>
      <c r="G1441" s="50"/>
      <c r="H1441" s="50"/>
      <c r="I1441" s="50"/>
      <c r="J1441" s="50"/>
      <c r="K1441" s="50"/>
      <c r="L1441" s="53"/>
      <c r="M1441" s="53"/>
      <c r="N1441" s="50"/>
      <c r="O1441" s="50"/>
      <c r="P1441" s="50"/>
      <c r="Q1441" s="50"/>
      <c r="R1441" s="53"/>
    </row>
    <row r="1442">
      <c r="A1442" s="54"/>
      <c r="B1442" s="50"/>
      <c r="C1442" s="51"/>
      <c r="D1442" s="50"/>
      <c r="E1442" s="52"/>
      <c r="F1442" s="50"/>
      <c r="G1442" s="50"/>
      <c r="H1442" s="50"/>
      <c r="I1442" s="50"/>
      <c r="J1442" s="50"/>
      <c r="K1442" s="50"/>
      <c r="L1442" s="53"/>
      <c r="M1442" s="53"/>
      <c r="N1442" s="50"/>
      <c r="O1442" s="50"/>
      <c r="P1442" s="50"/>
      <c r="Q1442" s="50"/>
      <c r="R1442" s="53"/>
    </row>
    <row r="1443">
      <c r="A1443" s="54"/>
      <c r="B1443" s="50"/>
      <c r="C1443" s="51"/>
      <c r="D1443" s="50"/>
      <c r="E1443" s="52"/>
      <c r="F1443" s="50"/>
      <c r="G1443" s="50"/>
      <c r="H1443" s="50"/>
      <c r="I1443" s="50"/>
      <c r="J1443" s="50"/>
      <c r="K1443" s="50"/>
      <c r="L1443" s="53"/>
      <c r="M1443" s="53"/>
      <c r="N1443" s="50"/>
      <c r="O1443" s="50"/>
      <c r="P1443" s="50"/>
      <c r="Q1443" s="50"/>
      <c r="R1443" s="53"/>
    </row>
    <row r="1444">
      <c r="A1444" s="54"/>
      <c r="B1444" s="50"/>
      <c r="C1444" s="51"/>
      <c r="D1444" s="50"/>
      <c r="E1444" s="52"/>
      <c r="F1444" s="50"/>
      <c r="G1444" s="50"/>
      <c r="H1444" s="50"/>
      <c r="I1444" s="50"/>
      <c r="J1444" s="50"/>
      <c r="K1444" s="50"/>
      <c r="L1444" s="53"/>
      <c r="M1444" s="53"/>
      <c r="N1444" s="50"/>
      <c r="O1444" s="50"/>
      <c r="P1444" s="50"/>
      <c r="Q1444" s="50"/>
      <c r="R1444" s="53"/>
    </row>
    <row r="1445">
      <c r="A1445" s="54"/>
      <c r="B1445" s="50"/>
      <c r="C1445" s="51"/>
      <c r="D1445" s="50"/>
      <c r="E1445" s="52"/>
      <c r="F1445" s="50"/>
      <c r="G1445" s="50"/>
      <c r="H1445" s="50"/>
      <c r="I1445" s="50"/>
      <c r="J1445" s="50"/>
      <c r="K1445" s="50"/>
      <c r="L1445" s="53"/>
      <c r="M1445" s="53"/>
      <c r="N1445" s="50"/>
      <c r="O1445" s="50"/>
      <c r="P1445" s="50"/>
      <c r="Q1445" s="50"/>
      <c r="R1445" s="53"/>
    </row>
    <row r="1446">
      <c r="A1446" s="54"/>
      <c r="B1446" s="50"/>
      <c r="C1446" s="51"/>
      <c r="D1446" s="50"/>
      <c r="E1446" s="52"/>
      <c r="F1446" s="50"/>
      <c r="G1446" s="50"/>
      <c r="H1446" s="50"/>
      <c r="I1446" s="50"/>
      <c r="J1446" s="50"/>
      <c r="K1446" s="50"/>
      <c r="L1446" s="53"/>
      <c r="M1446" s="53"/>
      <c r="N1446" s="50"/>
      <c r="O1446" s="50"/>
      <c r="P1446" s="50"/>
      <c r="Q1446" s="50"/>
      <c r="R1446" s="53"/>
    </row>
    <row r="1447">
      <c r="A1447" s="54"/>
      <c r="B1447" s="50"/>
      <c r="C1447" s="51"/>
      <c r="D1447" s="50"/>
      <c r="E1447" s="52"/>
      <c r="F1447" s="50"/>
      <c r="G1447" s="50"/>
      <c r="H1447" s="50"/>
      <c r="I1447" s="50"/>
      <c r="J1447" s="50"/>
      <c r="K1447" s="50"/>
      <c r="L1447" s="53"/>
      <c r="M1447" s="53"/>
      <c r="N1447" s="50"/>
      <c r="O1447" s="50"/>
      <c r="P1447" s="50"/>
      <c r="Q1447" s="50"/>
      <c r="R1447" s="53"/>
    </row>
    <row r="1448">
      <c r="A1448" s="54"/>
      <c r="B1448" s="50"/>
      <c r="C1448" s="51"/>
      <c r="D1448" s="50"/>
      <c r="E1448" s="52"/>
      <c r="F1448" s="50"/>
      <c r="G1448" s="50"/>
      <c r="H1448" s="50"/>
      <c r="I1448" s="50"/>
      <c r="J1448" s="50"/>
      <c r="K1448" s="50"/>
      <c r="L1448" s="53"/>
      <c r="M1448" s="53"/>
      <c r="N1448" s="50"/>
      <c r="O1448" s="50"/>
      <c r="P1448" s="50"/>
      <c r="Q1448" s="50"/>
      <c r="R1448" s="53"/>
    </row>
    <row r="1449">
      <c r="A1449" s="54"/>
      <c r="B1449" s="50"/>
      <c r="C1449" s="51"/>
      <c r="D1449" s="50"/>
      <c r="E1449" s="52"/>
      <c r="F1449" s="50"/>
      <c r="G1449" s="50"/>
      <c r="H1449" s="50"/>
      <c r="I1449" s="50"/>
      <c r="J1449" s="50"/>
      <c r="K1449" s="50"/>
      <c r="L1449" s="53"/>
      <c r="M1449" s="53"/>
      <c r="N1449" s="50"/>
      <c r="O1449" s="50"/>
      <c r="P1449" s="50"/>
      <c r="Q1449" s="50"/>
      <c r="R1449" s="53"/>
    </row>
    <row r="1450">
      <c r="A1450" s="54"/>
      <c r="B1450" s="50"/>
      <c r="C1450" s="51"/>
      <c r="D1450" s="50"/>
      <c r="E1450" s="52"/>
      <c r="F1450" s="50"/>
      <c r="G1450" s="50"/>
      <c r="H1450" s="50"/>
      <c r="I1450" s="50"/>
      <c r="J1450" s="50"/>
      <c r="K1450" s="50"/>
      <c r="L1450" s="53"/>
      <c r="M1450" s="53"/>
      <c r="N1450" s="50"/>
      <c r="O1450" s="50"/>
      <c r="P1450" s="50"/>
      <c r="Q1450" s="50"/>
      <c r="R1450" s="53"/>
    </row>
    <row r="1451">
      <c r="A1451" s="54"/>
      <c r="B1451" s="50"/>
      <c r="C1451" s="51"/>
      <c r="D1451" s="50"/>
      <c r="E1451" s="52"/>
      <c r="F1451" s="50"/>
      <c r="G1451" s="50"/>
      <c r="H1451" s="50"/>
      <c r="I1451" s="50"/>
      <c r="J1451" s="50"/>
      <c r="K1451" s="50"/>
      <c r="L1451" s="53"/>
      <c r="M1451" s="53"/>
      <c r="N1451" s="50"/>
      <c r="O1451" s="50"/>
      <c r="P1451" s="50"/>
      <c r="Q1451" s="50"/>
      <c r="R1451" s="53"/>
    </row>
    <row r="1452">
      <c r="A1452" s="54"/>
      <c r="B1452" s="50"/>
      <c r="C1452" s="51"/>
      <c r="D1452" s="50"/>
      <c r="E1452" s="52"/>
      <c r="F1452" s="50"/>
      <c r="G1452" s="50"/>
      <c r="H1452" s="50"/>
      <c r="I1452" s="50"/>
      <c r="J1452" s="50"/>
      <c r="K1452" s="50"/>
      <c r="L1452" s="53"/>
      <c r="M1452" s="53"/>
      <c r="N1452" s="50"/>
      <c r="O1452" s="50"/>
      <c r="P1452" s="50"/>
      <c r="Q1452" s="50"/>
      <c r="R1452" s="53"/>
    </row>
    <row r="1453">
      <c r="A1453" s="54"/>
      <c r="B1453" s="50"/>
      <c r="C1453" s="51"/>
      <c r="D1453" s="50"/>
      <c r="E1453" s="52"/>
      <c r="F1453" s="50"/>
      <c r="G1453" s="50"/>
      <c r="H1453" s="50"/>
      <c r="I1453" s="50"/>
      <c r="J1453" s="50"/>
      <c r="K1453" s="50"/>
      <c r="L1453" s="53"/>
      <c r="M1453" s="53"/>
      <c r="N1453" s="50"/>
      <c r="O1453" s="50"/>
      <c r="P1453" s="50"/>
      <c r="Q1453" s="50"/>
      <c r="R1453" s="53"/>
    </row>
    <row r="1454">
      <c r="A1454" s="54"/>
      <c r="B1454" s="50"/>
      <c r="C1454" s="51"/>
      <c r="D1454" s="50"/>
      <c r="E1454" s="52"/>
      <c r="F1454" s="50"/>
      <c r="G1454" s="50"/>
      <c r="H1454" s="50"/>
      <c r="I1454" s="50"/>
      <c r="J1454" s="50"/>
      <c r="K1454" s="50"/>
      <c r="L1454" s="53"/>
      <c r="M1454" s="53"/>
      <c r="N1454" s="50"/>
      <c r="O1454" s="50"/>
      <c r="P1454" s="50"/>
      <c r="Q1454" s="50"/>
      <c r="R1454" s="53"/>
    </row>
    <row r="1455">
      <c r="A1455" s="54"/>
      <c r="B1455" s="50"/>
      <c r="C1455" s="51"/>
      <c r="D1455" s="50"/>
      <c r="E1455" s="52"/>
      <c r="F1455" s="50"/>
      <c r="G1455" s="50"/>
      <c r="H1455" s="50"/>
      <c r="I1455" s="50"/>
      <c r="J1455" s="50"/>
      <c r="K1455" s="50"/>
      <c r="L1455" s="53"/>
      <c r="M1455" s="53"/>
      <c r="N1455" s="50"/>
      <c r="O1455" s="50"/>
      <c r="P1455" s="50"/>
      <c r="Q1455" s="50"/>
      <c r="R1455" s="53"/>
    </row>
    <row r="1456">
      <c r="A1456" s="54"/>
      <c r="B1456" s="50"/>
      <c r="C1456" s="51"/>
      <c r="D1456" s="50"/>
      <c r="E1456" s="52"/>
      <c r="F1456" s="50"/>
      <c r="G1456" s="50"/>
      <c r="H1456" s="50"/>
      <c r="I1456" s="50"/>
      <c r="J1456" s="50"/>
      <c r="K1456" s="50"/>
      <c r="L1456" s="53"/>
      <c r="M1456" s="53"/>
      <c r="N1456" s="50"/>
      <c r="O1456" s="50"/>
      <c r="P1456" s="50"/>
      <c r="Q1456" s="50"/>
      <c r="R1456" s="53"/>
    </row>
    <row r="1457">
      <c r="A1457" s="54"/>
      <c r="B1457" s="50"/>
      <c r="C1457" s="51"/>
      <c r="D1457" s="50"/>
      <c r="E1457" s="52"/>
      <c r="F1457" s="50"/>
      <c r="G1457" s="50"/>
      <c r="H1457" s="50"/>
      <c r="I1457" s="50"/>
      <c r="J1457" s="50"/>
      <c r="K1457" s="50"/>
      <c r="L1457" s="53"/>
      <c r="M1457" s="53"/>
      <c r="N1457" s="50"/>
      <c r="O1457" s="50"/>
      <c r="P1457" s="50"/>
      <c r="Q1457" s="50"/>
      <c r="R1457" s="53"/>
    </row>
    <row r="1458">
      <c r="A1458" s="54"/>
      <c r="B1458" s="50"/>
      <c r="C1458" s="51"/>
      <c r="D1458" s="50"/>
      <c r="E1458" s="52"/>
      <c r="F1458" s="50"/>
      <c r="G1458" s="50"/>
      <c r="H1458" s="50"/>
      <c r="I1458" s="50"/>
      <c r="J1458" s="50"/>
      <c r="K1458" s="50"/>
      <c r="L1458" s="53"/>
      <c r="M1458" s="53"/>
      <c r="N1458" s="50"/>
      <c r="O1458" s="50"/>
      <c r="P1458" s="50"/>
      <c r="Q1458" s="50"/>
      <c r="R1458" s="53"/>
    </row>
    <row r="1459">
      <c r="A1459" s="54"/>
      <c r="B1459" s="50"/>
      <c r="C1459" s="51"/>
      <c r="D1459" s="50"/>
      <c r="E1459" s="52"/>
      <c r="F1459" s="50"/>
      <c r="G1459" s="50"/>
      <c r="H1459" s="50"/>
      <c r="I1459" s="50"/>
      <c r="J1459" s="50"/>
      <c r="K1459" s="50"/>
      <c r="L1459" s="53"/>
      <c r="M1459" s="53"/>
      <c r="N1459" s="50"/>
      <c r="O1459" s="50"/>
      <c r="P1459" s="50"/>
      <c r="Q1459" s="50"/>
      <c r="R1459" s="53"/>
    </row>
    <row r="1460">
      <c r="A1460" s="54"/>
      <c r="B1460" s="50"/>
      <c r="C1460" s="51"/>
      <c r="D1460" s="50"/>
      <c r="E1460" s="52"/>
      <c r="F1460" s="50"/>
      <c r="G1460" s="50"/>
      <c r="H1460" s="50"/>
      <c r="I1460" s="50"/>
      <c r="J1460" s="50"/>
      <c r="K1460" s="50"/>
      <c r="L1460" s="53"/>
      <c r="M1460" s="53"/>
      <c r="N1460" s="50"/>
      <c r="O1460" s="50"/>
      <c r="P1460" s="50"/>
      <c r="Q1460" s="50"/>
      <c r="R1460" s="53"/>
    </row>
    <row r="1461">
      <c r="A1461" s="54"/>
      <c r="B1461" s="50"/>
      <c r="C1461" s="51"/>
      <c r="D1461" s="50"/>
      <c r="E1461" s="52"/>
      <c r="F1461" s="50"/>
      <c r="G1461" s="50"/>
      <c r="H1461" s="50"/>
      <c r="I1461" s="50"/>
      <c r="J1461" s="50"/>
      <c r="K1461" s="50"/>
      <c r="L1461" s="53"/>
      <c r="M1461" s="53"/>
      <c r="N1461" s="50"/>
      <c r="O1461" s="50"/>
      <c r="P1461" s="50"/>
      <c r="Q1461" s="50"/>
      <c r="R1461" s="53"/>
    </row>
    <row r="1462">
      <c r="A1462" s="54"/>
      <c r="B1462" s="50"/>
      <c r="C1462" s="51"/>
      <c r="D1462" s="50"/>
      <c r="E1462" s="52"/>
      <c r="F1462" s="50"/>
      <c r="G1462" s="50"/>
      <c r="H1462" s="50"/>
      <c r="I1462" s="50"/>
      <c r="J1462" s="50"/>
      <c r="K1462" s="50"/>
      <c r="L1462" s="53"/>
      <c r="M1462" s="53"/>
      <c r="N1462" s="50"/>
      <c r="O1462" s="50"/>
      <c r="P1462" s="50"/>
      <c r="Q1462" s="50"/>
      <c r="R1462" s="53"/>
    </row>
    <row r="1463">
      <c r="A1463" s="54"/>
      <c r="B1463" s="50"/>
      <c r="C1463" s="51"/>
      <c r="D1463" s="50"/>
      <c r="E1463" s="52"/>
      <c r="F1463" s="50"/>
      <c r="G1463" s="50"/>
      <c r="H1463" s="50"/>
      <c r="I1463" s="50"/>
      <c r="J1463" s="50"/>
      <c r="K1463" s="50"/>
      <c r="L1463" s="53"/>
      <c r="M1463" s="53"/>
      <c r="N1463" s="50"/>
      <c r="O1463" s="50"/>
      <c r="P1463" s="50"/>
      <c r="Q1463" s="50"/>
      <c r="R1463" s="53"/>
    </row>
    <row r="1464">
      <c r="A1464" s="54"/>
      <c r="B1464" s="50"/>
      <c r="C1464" s="51"/>
      <c r="D1464" s="50"/>
      <c r="E1464" s="52"/>
      <c r="F1464" s="50"/>
      <c r="G1464" s="50"/>
      <c r="H1464" s="50"/>
      <c r="I1464" s="50"/>
      <c r="J1464" s="50"/>
      <c r="K1464" s="50"/>
      <c r="L1464" s="53"/>
      <c r="M1464" s="53"/>
      <c r="N1464" s="50"/>
      <c r="O1464" s="50"/>
      <c r="P1464" s="50"/>
      <c r="Q1464" s="50"/>
      <c r="R1464" s="53"/>
    </row>
    <row r="1465">
      <c r="A1465" s="54"/>
      <c r="B1465" s="50"/>
      <c r="C1465" s="51"/>
      <c r="D1465" s="50"/>
      <c r="E1465" s="52"/>
      <c r="F1465" s="50"/>
      <c r="G1465" s="50"/>
      <c r="H1465" s="50"/>
      <c r="I1465" s="50"/>
      <c r="J1465" s="50"/>
      <c r="K1465" s="50"/>
      <c r="L1465" s="53"/>
      <c r="M1465" s="53"/>
      <c r="N1465" s="50"/>
      <c r="O1465" s="50"/>
      <c r="P1465" s="50"/>
      <c r="Q1465" s="50"/>
      <c r="R1465" s="53"/>
    </row>
    <row r="1466">
      <c r="A1466" s="54"/>
      <c r="B1466" s="50"/>
      <c r="C1466" s="51"/>
      <c r="D1466" s="50"/>
      <c r="E1466" s="52"/>
      <c r="F1466" s="50"/>
      <c r="G1466" s="50"/>
      <c r="H1466" s="50"/>
      <c r="I1466" s="50"/>
      <c r="J1466" s="50"/>
      <c r="K1466" s="50"/>
      <c r="L1466" s="53"/>
      <c r="M1466" s="53"/>
      <c r="N1466" s="50"/>
      <c r="O1466" s="50"/>
      <c r="P1466" s="50"/>
      <c r="Q1466" s="50"/>
      <c r="R1466" s="53"/>
    </row>
    <row r="1467">
      <c r="A1467" s="54"/>
      <c r="B1467" s="50"/>
      <c r="C1467" s="51"/>
      <c r="D1467" s="50"/>
      <c r="E1467" s="52"/>
      <c r="F1467" s="50"/>
      <c r="G1467" s="50"/>
      <c r="H1467" s="50"/>
      <c r="I1467" s="50"/>
      <c r="J1467" s="50"/>
      <c r="K1467" s="50"/>
      <c r="L1467" s="53"/>
      <c r="M1467" s="53"/>
      <c r="N1467" s="50"/>
      <c r="O1467" s="50"/>
      <c r="P1467" s="50"/>
      <c r="Q1467" s="50"/>
      <c r="R1467" s="53"/>
    </row>
    <row r="1468">
      <c r="A1468" s="54"/>
      <c r="B1468" s="50"/>
      <c r="C1468" s="51"/>
      <c r="D1468" s="50"/>
      <c r="E1468" s="52"/>
      <c r="F1468" s="50"/>
      <c r="G1468" s="50"/>
      <c r="H1468" s="50"/>
      <c r="I1468" s="50"/>
      <c r="J1468" s="50"/>
      <c r="K1468" s="50"/>
      <c r="L1468" s="53"/>
      <c r="M1468" s="53"/>
      <c r="N1468" s="50"/>
      <c r="O1468" s="50"/>
      <c r="P1468" s="50"/>
      <c r="Q1468" s="50"/>
      <c r="R1468" s="53"/>
    </row>
    <row r="1469">
      <c r="A1469" s="54"/>
      <c r="B1469" s="50"/>
      <c r="C1469" s="51"/>
      <c r="D1469" s="50"/>
      <c r="E1469" s="52"/>
      <c r="F1469" s="50"/>
      <c r="G1469" s="50"/>
      <c r="H1469" s="50"/>
      <c r="I1469" s="50"/>
      <c r="J1469" s="50"/>
      <c r="K1469" s="50"/>
      <c r="L1469" s="53"/>
      <c r="M1469" s="53"/>
      <c r="N1469" s="50"/>
      <c r="O1469" s="50"/>
      <c r="P1469" s="50"/>
      <c r="Q1469" s="50"/>
      <c r="R1469" s="53"/>
    </row>
    <row r="1470">
      <c r="A1470" s="54"/>
      <c r="B1470" s="50"/>
      <c r="C1470" s="51"/>
      <c r="D1470" s="50"/>
      <c r="E1470" s="52"/>
      <c r="F1470" s="50"/>
      <c r="G1470" s="50"/>
      <c r="H1470" s="50"/>
      <c r="I1470" s="50"/>
      <c r="J1470" s="50"/>
      <c r="K1470" s="50"/>
      <c r="L1470" s="53"/>
      <c r="M1470" s="53"/>
      <c r="N1470" s="50"/>
      <c r="O1470" s="50"/>
      <c r="P1470" s="50"/>
      <c r="Q1470" s="50"/>
      <c r="R1470" s="53"/>
    </row>
    <row r="1471">
      <c r="A1471" s="54"/>
      <c r="B1471" s="50"/>
      <c r="C1471" s="51"/>
      <c r="D1471" s="50"/>
      <c r="E1471" s="52"/>
      <c r="F1471" s="50"/>
      <c r="G1471" s="50"/>
      <c r="H1471" s="50"/>
      <c r="I1471" s="50"/>
      <c r="J1471" s="50"/>
      <c r="K1471" s="50"/>
      <c r="L1471" s="53"/>
      <c r="M1471" s="53"/>
      <c r="N1471" s="50"/>
      <c r="O1471" s="50"/>
      <c r="P1471" s="50"/>
      <c r="Q1471" s="50"/>
      <c r="R1471" s="53"/>
    </row>
    <row r="1472">
      <c r="A1472" s="54"/>
      <c r="B1472" s="50"/>
      <c r="C1472" s="51"/>
      <c r="D1472" s="50"/>
      <c r="E1472" s="52"/>
      <c r="F1472" s="50"/>
      <c r="G1472" s="50"/>
      <c r="H1472" s="50"/>
      <c r="I1472" s="50"/>
      <c r="J1472" s="50"/>
      <c r="K1472" s="50"/>
      <c r="L1472" s="53"/>
      <c r="M1472" s="53"/>
      <c r="N1472" s="50"/>
      <c r="O1472" s="50"/>
      <c r="P1472" s="50"/>
      <c r="Q1472" s="50"/>
      <c r="R1472" s="53"/>
    </row>
    <row r="1473">
      <c r="A1473" s="54"/>
      <c r="B1473" s="50"/>
      <c r="C1473" s="51"/>
      <c r="D1473" s="50"/>
      <c r="E1473" s="52"/>
      <c r="F1473" s="50"/>
      <c r="G1473" s="50"/>
      <c r="H1473" s="50"/>
      <c r="I1473" s="50"/>
      <c r="J1473" s="50"/>
      <c r="K1473" s="50"/>
      <c r="L1473" s="53"/>
      <c r="M1473" s="53"/>
      <c r="N1473" s="50"/>
      <c r="O1473" s="50"/>
      <c r="P1473" s="50"/>
      <c r="Q1473" s="50"/>
      <c r="R1473" s="53"/>
    </row>
    <row r="1474">
      <c r="A1474" s="54"/>
      <c r="B1474" s="50"/>
      <c r="C1474" s="51"/>
      <c r="D1474" s="50"/>
      <c r="E1474" s="52"/>
      <c r="F1474" s="50"/>
      <c r="G1474" s="50"/>
      <c r="H1474" s="50"/>
      <c r="I1474" s="50"/>
      <c r="J1474" s="50"/>
      <c r="K1474" s="50"/>
      <c r="L1474" s="53"/>
      <c r="M1474" s="53"/>
      <c r="N1474" s="50"/>
      <c r="O1474" s="50"/>
      <c r="P1474" s="50"/>
      <c r="Q1474" s="50"/>
      <c r="R1474" s="53"/>
    </row>
    <row r="1475">
      <c r="A1475" s="54"/>
      <c r="B1475" s="50"/>
      <c r="C1475" s="51"/>
      <c r="D1475" s="50"/>
      <c r="E1475" s="52"/>
      <c r="F1475" s="50"/>
      <c r="G1475" s="50"/>
      <c r="H1475" s="50"/>
      <c r="I1475" s="50"/>
      <c r="J1475" s="50"/>
      <c r="K1475" s="50"/>
      <c r="L1475" s="53"/>
      <c r="M1475" s="53"/>
      <c r="N1475" s="50"/>
      <c r="O1475" s="50"/>
      <c r="P1475" s="50"/>
      <c r="Q1475" s="50"/>
      <c r="R1475" s="53"/>
    </row>
    <row r="1476">
      <c r="A1476" s="54"/>
      <c r="B1476" s="50"/>
      <c r="C1476" s="51"/>
      <c r="D1476" s="50"/>
      <c r="E1476" s="52"/>
      <c r="F1476" s="50"/>
      <c r="G1476" s="50"/>
      <c r="H1476" s="50"/>
      <c r="I1476" s="50"/>
      <c r="J1476" s="50"/>
      <c r="K1476" s="50"/>
      <c r="L1476" s="53"/>
      <c r="M1476" s="53"/>
      <c r="N1476" s="50"/>
      <c r="O1476" s="50"/>
      <c r="P1476" s="50"/>
      <c r="Q1476" s="50"/>
      <c r="R1476" s="53"/>
    </row>
    <row r="1477">
      <c r="A1477" s="54"/>
      <c r="B1477" s="50"/>
      <c r="C1477" s="51"/>
      <c r="D1477" s="50"/>
      <c r="E1477" s="52"/>
      <c r="F1477" s="50"/>
      <c r="G1477" s="50"/>
      <c r="H1477" s="50"/>
      <c r="I1477" s="50"/>
      <c r="J1477" s="50"/>
      <c r="K1477" s="50"/>
      <c r="L1477" s="53"/>
      <c r="M1477" s="53"/>
      <c r="N1477" s="50"/>
      <c r="O1477" s="50"/>
      <c r="P1477" s="50"/>
      <c r="Q1477" s="50"/>
      <c r="R1477" s="53"/>
    </row>
    <row r="1478">
      <c r="A1478" s="54"/>
      <c r="B1478" s="50"/>
      <c r="C1478" s="51"/>
      <c r="D1478" s="50"/>
      <c r="E1478" s="52"/>
      <c r="F1478" s="50"/>
      <c r="G1478" s="50"/>
      <c r="H1478" s="50"/>
      <c r="I1478" s="50"/>
      <c r="J1478" s="50"/>
      <c r="K1478" s="50"/>
      <c r="L1478" s="53"/>
      <c r="M1478" s="53"/>
      <c r="N1478" s="50"/>
      <c r="O1478" s="50"/>
      <c r="P1478" s="50"/>
      <c r="Q1478" s="50"/>
      <c r="R1478" s="53"/>
    </row>
    <row r="1479">
      <c r="A1479" s="54"/>
      <c r="B1479" s="50"/>
      <c r="C1479" s="51"/>
      <c r="D1479" s="50"/>
      <c r="E1479" s="52"/>
      <c r="F1479" s="50"/>
      <c r="G1479" s="50"/>
      <c r="H1479" s="50"/>
      <c r="I1479" s="50"/>
      <c r="J1479" s="50"/>
      <c r="K1479" s="50"/>
      <c r="L1479" s="53"/>
      <c r="M1479" s="53"/>
      <c r="N1479" s="50"/>
      <c r="O1479" s="50"/>
      <c r="P1479" s="50"/>
      <c r="Q1479" s="50"/>
      <c r="R1479" s="53"/>
    </row>
    <row r="1480">
      <c r="A1480" s="54"/>
      <c r="B1480" s="50"/>
      <c r="C1480" s="51"/>
      <c r="D1480" s="50"/>
      <c r="E1480" s="52"/>
      <c r="F1480" s="50"/>
      <c r="G1480" s="50"/>
      <c r="H1480" s="50"/>
      <c r="I1480" s="50"/>
      <c r="J1480" s="50"/>
      <c r="K1480" s="50"/>
      <c r="L1480" s="53"/>
      <c r="M1480" s="53"/>
      <c r="N1480" s="50"/>
      <c r="O1480" s="50"/>
      <c r="P1480" s="50"/>
      <c r="Q1480" s="50"/>
      <c r="R1480" s="53"/>
    </row>
    <row r="1481">
      <c r="A1481" s="54"/>
      <c r="B1481" s="50"/>
      <c r="C1481" s="51"/>
      <c r="D1481" s="50"/>
      <c r="E1481" s="52"/>
      <c r="F1481" s="50"/>
      <c r="G1481" s="50"/>
      <c r="H1481" s="50"/>
      <c r="I1481" s="50"/>
      <c r="J1481" s="50"/>
      <c r="K1481" s="50"/>
      <c r="L1481" s="53"/>
      <c r="M1481" s="53"/>
      <c r="N1481" s="50"/>
      <c r="O1481" s="50"/>
      <c r="P1481" s="50"/>
      <c r="Q1481" s="50"/>
      <c r="R1481" s="53"/>
    </row>
    <row r="1482">
      <c r="A1482" s="54"/>
      <c r="B1482" s="50"/>
      <c r="C1482" s="51"/>
      <c r="D1482" s="50"/>
      <c r="E1482" s="52"/>
      <c r="F1482" s="50"/>
      <c r="G1482" s="50"/>
      <c r="H1482" s="50"/>
      <c r="I1482" s="50"/>
      <c r="J1482" s="50"/>
      <c r="K1482" s="50"/>
      <c r="L1482" s="53"/>
      <c r="M1482" s="53"/>
      <c r="N1482" s="50"/>
      <c r="O1482" s="50"/>
      <c r="P1482" s="50"/>
      <c r="Q1482" s="50"/>
      <c r="R1482" s="53"/>
    </row>
    <row r="1483">
      <c r="A1483" s="54"/>
      <c r="B1483" s="50"/>
      <c r="C1483" s="51"/>
      <c r="D1483" s="50"/>
      <c r="E1483" s="52"/>
      <c r="F1483" s="50"/>
      <c r="G1483" s="50"/>
      <c r="H1483" s="50"/>
      <c r="I1483" s="50"/>
      <c r="J1483" s="50"/>
      <c r="K1483" s="50"/>
      <c r="L1483" s="53"/>
      <c r="M1483" s="53"/>
      <c r="N1483" s="50"/>
      <c r="O1483" s="50"/>
      <c r="P1483" s="50"/>
      <c r="Q1483" s="50"/>
      <c r="R1483" s="53"/>
    </row>
    <row r="1484">
      <c r="A1484" s="54"/>
      <c r="B1484" s="50"/>
      <c r="C1484" s="51"/>
      <c r="D1484" s="50"/>
      <c r="E1484" s="52"/>
      <c r="F1484" s="50"/>
      <c r="G1484" s="50"/>
      <c r="H1484" s="50"/>
      <c r="I1484" s="50"/>
      <c r="J1484" s="50"/>
      <c r="K1484" s="50"/>
      <c r="L1484" s="53"/>
      <c r="M1484" s="53"/>
      <c r="N1484" s="50"/>
      <c r="O1484" s="50"/>
      <c r="P1484" s="50"/>
      <c r="Q1484" s="50"/>
      <c r="R1484" s="53"/>
    </row>
    <row r="1485">
      <c r="A1485" s="54"/>
      <c r="B1485" s="50"/>
      <c r="C1485" s="51"/>
      <c r="D1485" s="50"/>
      <c r="E1485" s="52"/>
      <c r="F1485" s="50"/>
      <c r="G1485" s="50"/>
      <c r="H1485" s="50"/>
      <c r="I1485" s="50"/>
      <c r="J1485" s="50"/>
      <c r="K1485" s="50"/>
      <c r="L1485" s="53"/>
      <c r="M1485" s="53"/>
      <c r="N1485" s="50"/>
      <c r="O1485" s="50"/>
      <c r="P1485" s="50"/>
      <c r="Q1485" s="50"/>
      <c r="R1485" s="53"/>
    </row>
    <row r="1486">
      <c r="A1486" s="54"/>
      <c r="B1486" s="50"/>
      <c r="C1486" s="51"/>
      <c r="D1486" s="50"/>
      <c r="E1486" s="52"/>
      <c r="F1486" s="50"/>
      <c r="G1486" s="50"/>
      <c r="H1486" s="50"/>
      <c r="I1486" s="50"/>
      <c r="J1486" s="50"/>
      <c r="K1486" s="50"/>
      <c r="L1486" s="53"/>
      <c r="M1486" s="53"/>
      <c r="N1486" s="50"/>
      <c r="O1486" s="50"/>
      <c r="P1486" s="50"/>
      <c r="Q1486" s="50"/>
      <c r="R1486" s="53"/>
    </row>
    <row r="1487">
      <c r="A1487" s="54"/>
      <c r="B1487" s="50"/>
      <c r="C1487" s="51"/>
      <c r="D1487" s="50"/>
      <c r="E1487" s="52"/>
      <c r="F1487" s="50"/>
      <c r="G1487" s="50"/>
      <c r="H1487" s="50"/>
      <c r="I1487" s="50"/>
      <c r="J1487" s="50"/>
      <c r="K1487" s="50"/>
      <c r="L1487" s="53"/>
      <c r="M1487" s="53"/>
      <c r="N1487" s="50"/>
      <c r="O1487" s="50"/>
      <c r="P1487" s="50"/>
      <c r="Q1487" s="50"/>
      <c r="R1487" s="53"/>
    </row>
    <row r="1488">
      <c r="A1488" s="54"/>
      <c r="B1488" s="50"/>
      <c r="C1488" s="51"/>
      <c r="D1488" s="50"/>
      <c r="E1488" s="52"/>
      <c r="F1488" s="50"/>
      <c r="G1488" s="50"/>
      <c r="H1488" s="50"/>
      <c r="I1488" s="50"/>
      <c r="J1488" s="50"/>
      <c r="K1488" s="50"/>
      <c r="L1488" s="53"/>
      <c r="M1488" s="53"/>
      <c r="N1488" s="50"/>
      <c r="O1488" s="50"/>
      <c r="P1488" s="50"/>
      <c r="Q1488" s="50"/>
      <c r="R1488" s="53"/>
    </row>
    <row r="1489">
      <c r="A1489" s="54"/>
      <c r="B1489" s="50"/>
      <c r="C1489" s="51"/>
      <c r="D1489" s="50"/>
      <c r="E1489" s="52"/>
      <c r="F1489" s="50"/>
      <c r="G1489" s="50"/>
      <c r="H1489" s="50"/>
      <c r="I1489" s="50"/>
      <c r="J1489" s="50"/>
      <c r="K1489" s="50"/>
      <c r="L1489" s="53"/>
      <c r="M1489" s="53"/>
      <c r="N1489" s="50"/>
      <c r="O1489" s="50"/>
      <c r="P1489" s="50"/>
      <c r="Q1489" s="50"/>
      <c r="R1489" s="53"/>
    </row>
    <row r="1490">
      <c r="A1490" s="54"/>
      <c r="B1490" s="50"/>
      <c r="C1490" s="51"/>
      <c r="D1490" s="50"/>
      <c r="E1490" s="52"/>
      <c r="F1490" s="50"/>
      <c r="G1490" s="50"/>
      <c r="H1490" s="50"/>
      <c r="I1490" s="50"/>
      <c r="J1490" s="50"/>
      <c r="K1490" s="50"/>
      <c r="L1490" s="53"/>
      <c r="M1490" s="53"/>
      <c r="N1490" s="50"/>
      <c r="O1490" s="50"/>
      <c r="P1490" s="50"/>
      <c r="Q1490" s="50"/>
      <c r="R1490" s="53"/>
    </row>
    <row r="1491">
      <c r="A1491" s="54"/>
      <c r="B1491" s="50"/>
      <c r="C1491" s="51"/>
      <c r="D1491" s="50"/>
      <c r="E1491" s="52"/>
      <c r="F1491" s="50"/>
      <c r="G1491" s="50"/>
      <c r="H1491" s="50"/>
      <c r="I1491" s="50"/>
      <c r="J1491" s="50"/>
      <c r="K1491" s="50"/>
      <c r="L1491" s="53"/>
      <c r="M1491" s="53"/>
      <c r="N1491" s="50"/>
      <c r="O1491" s="50"/>
      <c r="P1491" s="50"/>
      <c r="Q1491" s="50"/>
      <c r="R1491" s="53"/>
    </row>
    <row r="1492">
      <c r="A1492" s="54"/>
      <c r="B1492" s="50"/>
      <c r="C1492" s="51"/>
      <c r="D1492" s="50"/>
      <c r="E1492" s="52"/>
      <c r="F1492" s="50"/>
      <c r="G1492" s="50"/>
      <c r="H1492" s="50"/>
      <c r="I1492" s="50"/>
      <c r="J1492" s="50"/>
      <c r="K1492" s="50"/>
      <c r="L1492" s="53"/>
      <c r="M1492" s="53"/>
      <c r="N1492" s="50"/>
      <c r="O1492" s="50"/>
      <c r="P1492" s="50"/>
      <c r="Q1492" s="50"/>
      <c r="R1492" s="53"/>
    </row>
    <row r="1493">
      <c r="A1493" s="54"/>
      <c r="B1493" s="50"/>
      <c r="C1493" s="51"/>
      <c r="D1493" s="50"/>
      <c r="E1493" s="52"/>
      <c r="F1493" s="50"/>
      <c r="G1493" s="50"/>
      <c r="H1493" s="50"/>
      <c r="I1493" s="50"/>
      <c r="J1493" s="50"/>
      <c r="K1493" s="50"/>
      <c r="L1493" s="53"/>
      <c r="M1493" s="53"/>
      <c r="N1493" s="50"/>
      <c r="O1493" s="50"/>
      <c r="P1493" s="50"/>
      <c r="Q1493" s="50"/>
      <c r="R1493" s="53"/>
    </row>
    <row r="1494">
      <c r="A1494" s="54"/>
      <c r="B1494" s="50"/>
      <c r="C1494" s="51"/>
      <c r="D1494" s="50"/>
      <c r="E1494" s="52"/>
      <c r="F1494" s="50"/>
      <c r="G1494" s="50"/>
      <c r="H1494" s="50"/>
      <c r="I1494" s="50"/>
      <c r="J1494" s="50"/>
      <c r="K1494" s="50"/>
      <c r="L1494" s="53"/>
      <c r="M1494" s="53"/>
      <c r="N1494" s="50"/>
      <c r="O1494" s="50"/>
      <c r="P1494" s="50"/>
      <c r="Q1494" s="50"/>
      <c r="R1494" s="53"/>
    </row>
    <row r="1495">
      <c r="A1495" s="54"/>
      <c r="B1495" s="50"/>
      <c r="C1495" s="51"/>
      <c r="D1495" s="50"/>
      <c r="E1495" s="52"/>
      <c r="F1495" s="50"/>
      <c r="G1495" s="50"/>
      <c r="H1495" s="50"/>
      <c r="I1495" s="50"/>
      <c r="J1495" s="50"/>
      <c r="K1495" s="50"/>
      <c r="L1495" s="53"/>
      <c r="M1495" s="53"/>
      <c r="N1495" s="50"/>
      <c r="O1495" s="50"/>
      <c r="P1495" s="50"/>
      <c r="Q1495" s="50"/>
      <c r="R1495" s="53"/>
    </row>
    <row r="1496">
      <c r="A1496" s="54"/>
      <c r="B1496" s="50"/>
      <c r="C1496" s="51"/>
      <c r="D1496" s="50"/>
      <c r="E1496" s="52"/>
      <c r="F1496" s="50"/>
      <c r="G1496" s="50"/>
      <c r="H1496" s="50"/>
      <c r="I1496" s="50"/>
      <c r="J1496" s="50"/>
      <c r="K1496" s="50"/>
      <c r="L1496" s="53"/>
      <c r="M1496" s="53"/>
      <c r="N1496" s="50"/>
      <c r="O1496" s="50"/>
      <c r="P1496" s="50"/>
      <c r="Q1496" s="50"/>
      <c r="R1496" s="53"/>
    </row>
    <row r="1497">
      <c r="A1497" s="54"/>
      <c r="B1497" s="50"/>
      <c r="C1497" s="51"/>
      <c r="D1497" s="50"/>
      <c r="E1497" s="52"/>
      <c r="F1497" s="50"/>
      <c r="G1497" s="50"/>
      <c r="H1497" s="50"/>
      <c r="I1497" s="50"/>
      <c r="J1497" s="50"/>
      <c r="K1497" s="50"/>
      <c r="L1497" s="53"/>
      <c r="M1497" s="53"/>
      <c r="N1497" s="50"/>
      <c r="O1497" s="50"/>
      <c r="P1497" s="50"/>
      <c r="Q1497" s="50"/>
      <c r="R1497" s="53"/>
    </row>
    <row r="1498">
      <c r="A1498" s="54"/>
      <c r="B1498" s="50"/>
      <c r="C1498" s="51"/>
      <c r="D1498" s="50"/>
      <c r="E1498" s="52"/>
      <c r="F1498" s="50"/>
      <c r="G1498" s="50"/>
      <c r="H1498" s="50"/>
      <c r="I1498" s="50"/>
      <c r="J1498" s="50"/>
      <c r="K1498" s="50"/>
      <c r="L1498" s="53"/>
      <c r="M1498" s="53"/>
      <c r="N1498" s="50"/>
      <c r="O1498" s="50"/>
      <c r="P1498" s="50"/>
      <c r="Q1498" s="50"/>
      <c r="R1498" s="53"/>
    </row>
    <row r="1499">
      <c r="A1499" s="54"/>
      <c r="B1499" s="50"/>
      <c r="C1499" s="51"/>
      <c r="D1499" s="50"/>
      <c r="E1499" s="52"/>
      <c r="F1499" s="50"/>
      <c r="G1499" s="50"/>
      <c r="H1499" s="50"/>
      <c r="I1499" s="50"/>
      <c r="J1499" s="50"/>
      <c r="K1499" s="50"/>
      <c r="L1499" s="53"/>
      <c r="M1499" s="53"/>
      <c r="N1499" s="50"/>
      <c r="O1499" s="50"/>
      <c r="P1499" s="50"/>
      <c r="Q1499" s="50"/>
      <c r="R1499" s="53"/>
    </row>
    <row r="1500">
      <c r="A1500" s="54"/>
      <c r="B1500" s="50"/>
      <c r="C1500" s="51"/>
      <c r="D1500" s="50"/>
      <c r="E1500" s="52"/>
      <c r="F1500" s="50"/>
      <c r="G1500" s="50"/>
      <c r="H1500" s="50"/>
      <c r="I1500" s="50"/>
      <c r="J1500" s="50"/>
      <c r="K1500" s="50"/>
      <c r="L1500" s="53"/>
      <c r="M1500" s="53"/>
      <c r="N1500" s="50"/>
      <c r="O1500" s="50"/>
      <c r="P1500" s="50"/>
      <c r="Q1500" s="50"/>
      <c r="R1500" s="53"/>
    </row>
    <row r="1501">
      <c r="A1501" s="54"/>
      <c r="B1501" s="50"/>
      <c r="C1501" s="51"/>
      <c r="D1501" s="50"/>
      <c r="E1501" s="52"/>
      <c r="F1501" s="50"/>
      <c r="G1501" s="50"/>
      <c r="H1501" s="50"/>
      <c r="I1501" s="50"/>
      <c r="J1501" s="50"/>
      <c r="K1501" s="50"/>
      <c r="L1501" s="53"/>
      <c r="M1501" s="53"/>
      <c r="N1501" s="50"/>
      <c r="O1501" s="50"/>
      <c r="P1501" s="50"/>
      <c r="Q1501" s="50"/>
      <c r="R1501" s="53"/>
    </row>
    <row r="1502">
      <c r="A1502" s="54"/>
      <c r="B1502" s="50"/>
      <c r="C1502" s="51"/>
      <c r="D1502" s="50"/>
      <c r="E1502" s="52"/>
      <c r="F1502" s="50"/>
      <c r="G1502" s="50"/>
      <c r="H1502" s="50"/>
      <c r="I1502" s="50"/>
      <c r="J1502" s="50"/>
      <c r="K1502" s="50"/>
      <c r="L1502" s="53"/>
      <c r="M1502" s="53"/>
      <c r="N1502" s="50"/>
      <c r="O1502" s="50"/>
      <c r="P1502" s="50"/>
      <c r="Q1502" s="50"/>
      <c r="R1502" s="53"/>
    </row>
    <row r="1503">
      <c r="A1503" s="54"/>
      <c r="B1503" s="50"/>
      <c r="C1503" s="51"/>
      <c r="D1503" s="50"/>
      <c r="E1503" s="52"/>
      <c r="F1503" s="50"/>
      <c r="G1503" s="50"/>
      <c r="H1503" s="50"/>
      <c r="I1503" s="50"/>
      <c r="J1503" s="50"/>
      <c r="K1503" s="50"/>
      <c r="L1503" s="53"/>
      <c r="M1503" s="53"/>
      <c r="N1503" s="50"/>
      <c r="O1503" s="50"/>
      <c r="P1503" s="50"/>
      <c r="Q1503" s="50"/>
      <c r="R1503" s="53"/>
    </row>
    <row r="1504">
      <c r="A1504" s="54"/>
      <c r="B1504" s="50"/>
      <c r="C1504" s="51"/>
      <c r="D1504" s="50"/>
      <c r="E1504" s="52"/>
      <c r="F1504" s="50"/>
      <c r="G1504" s="50"/>
      <c r="H1504" s="50"/>
      <c r="I1504" s="50"/>
      <c r="J1504" s="50"/>
      <c r="K1504" s="50"/>
      <c r="L1504" s="53"/>
      <c r="M1504" s="53"/>
      <c r="N1504" s="50"/>
      <c r="O1504" s="50"/>
      <c r="P1504" s="50"/>
      <c r="Q1504" s="50"/>
      <c r="R1504" s="53"/>
    </row>
    <row r="1505">
      <c r="A1505" s="54"/>
      <c r="B1505" s="50"/>
      <c r="C1505" s="51"/>
      <c r="D1505" s="50"/>
      <c r="E1505" s="52"/>
      <c r="F1505" s="50"/>
      <c r="G1505" s="50"/>
      <c r="H1505" s="50"/>
      <c r="I1505" s="50"/>
      <c r="J1505" s="50"/>
      <c r="K1505" s="50"/>
      <c r="L1505" s="53"/>
      <c r="M1505" s="53"/>
      <c r="N1505" s="50"/>
      <c r="O1505" s="50"/>
      <c r="P1505" s="50"/>
      <c r="Q1505" s="50"/>
      <c r="R1505" s="53"/>
    </row>
    <row r="1506">
      <c r="A1506" s="54"/>
      <c r="B1506" s="50"/>
      <c r="C1506" s="51"/>
      <c r="D1506" s="50"/>
      <c r="E1506" s="52"/>
      <c r="F1506" s="50"/>
      <c r="G1506" s="50"/>
      <c r="H1506" s="50"/>
      <c r="I1506" s="50"/>
      <c r="J1506" s="50"/>
      <c r="K1506" s="50"/>
      <c r="L1506" s="53"/>
      <c r="M1506" s="53"/>
      <c r="N1506" s="50"/>
      <c r="O1506" s="50"/>
      <c r="P1506" s="50"/>
      <c r="Q1506" s="50"/>
      <c r="R1506" s="53"/>
    </row>
    <row r="1507">
      <c r="A1507" s="54"/>
      <c r="B1507" s="50"/>
      <c r="C1507" s="51"/>
      <c r="D1507" s="50"/>
      <c r="E1507" s="52"/>
      <c r="F1507" s="50"/>
      <c r="G1507" s="50"/>
      <c r="H1507" s="50"/>
      <c r="I1507" s="50"/>
      <c r="J1507" s="50"/>
      <c r="K1507" s="50"/>
      <c r="L1507" s="53"/>
      <c r="M1507" s="53"/>
      <c r="N1507" s="50"/>
      <c r="O1507" s="50"/>
      <c r="P1507" s="50"/>
      <c r="Q1507" s="50"/>
      <c r="R1507" s="53"/>
    </row>
    <row r="1508">
      <c r="A1508" s="54"/>
      <c r="B1508" s="50"/>
      <c r="C1508" s="51"/>
      <c r="D1508" s="50"/>
      <c r="E1508" s="52"/>
      <c r="F1508" s="50"/>
      <c r="G1508" s="50"/>
      <c r="H1508" s="50"/>
      <c r="I1508" s="50"/>
      <c r="J1508" s="50"/>
      <c r="K1508" s="50"/>
      <c r="L1508" s="53"/>
      <c r="M1508" s="53"/>
      <c r="N1508" s="50"/>
      <c r="O1508" s="50"/>
      <c r="P1508" s="50"/>
      <c r="Q1508" s="50"/>
      <c r="R1508" s="53"/>
    </row>
    <row r="1509">
      <c r="A1509" s="54"/>
      <c r="B1509" s="50"/>
      <c r="C1509" s="51"/>
      <c r="D1509" s="50"/>
      <c r="E1509" s="52"/>
      <c r="F1509" s="50"/>
      <c r="G1509" s="50"/>
      <c r="H1509" s="50"/>
      <c r="I1509" s="50"/>
      <c r="J1509" s="50"/>
      <c r="K1509" s="50"/>
      <c r="L1509" s="53"/>
      <c r="M1509" s="53"/>
      <c r="N1509" s="50"/>
      <c r="O1509" s="50"/>
      <c r="P1509" s="50"/>
      <c r="Q1509" s="50"/>
      <c r="R1509" s="53"/>
    </row>
    <row r="1510">
      <c r="A1510" s="54"/>
      <c r="B1510" s="50"/>
      <c r="C1510" s="51"/>
      <c r="D1510" s="50"/>
      <c r="E1510" s="52"/>
      <c r="F1510" s="50"/>
      <c r="G1510" s="50"/>
      <c r="H1510" s="50"/>
      <c r="I1510" s="50"/>
      <c r="J1510" s="50"/>
      <c r="K1510" s="50"/>
      <c r="L1510" s="53"/>
      <c r="M1510" s="53"/>
      <c r="N1510" s="50"/>
      <c r="O1510" s="50"/>
      <c r="P1510" s="50"/>
      <c r="Q1510" s="50"/>
      <c r="R1510" s="53"/>
    </row>
    <row r="1511">
      <c r="A1511" s="54"/>
      <c r="B1511" s="50"/>
      <c r="C1511" s="51"/>
      <c r="D1511" s="50"/>
      <c r="E1511" s="52"/>
      <c r="F1511" s="50"/>
      <c r="G1511" s="50"/>
      <c r="H1511" s="50"/>
      <c r="I1511" s="50"/>
      <c r="J1511" s="50"/>
      <c r="K1511" s="50"/>
      <c r="L1511" s="53"/>
      <c r="M1511" s="53"/>
      <c r="N1511" s="50"/>
      <c r="O1511" s="50"/>
      <c r="P1511" s="50"/>
      <c r="Q1511" s="50"/>
      <c r="R1511" s="53"/>
    </row>
    <row r="1512">
      <c r="A1512" s="54"/>
      <c r="B1512" s="50"/>
      <c r="C1512" s="51"/>
      <c r="D1512" s="50"/>
      <c r="E1512" s="52"/>
      <c r="F1512" s="50"/>
      <c r="G1512" s="50"/>
      <c r="H1512" s="50"/>
      <c r="I1512" s="50"/>
      <c r="J1512" s="50"/>
      <c r="K1512" s="50"/>
      <c r="L1512" s="53"/>
      <c r="M1512" s="53"/>
      <c r="N1512" s="50"/>
      <c r="O1512" s="50"/>
      <c r="P1512" s="50"/>
      <c r="Q1512" s="50"/>
      <c r="R1512" s="53"/>
    </row>
    <row r="1513">
      <c r="A1513" s="54"/>
      <c r="B1513" s="50"/>
      <c r="C1513" s="51"/>
      <c r="D1513" s="50"/>
      <c r="E1513" s="52"/>
      <c r="F1513" s="50"/>
      <c r="G1513" s="50"/>
      <c r="H1513" s="50"/>
      <c r="I1513" s="50"/>
      <c r="J1513" s="50"/>
      <c r="K1513" s="50"/>
      <c r="L1513" s="53"/>
      <c r="M1513" s="53"/>
      <c r="N1513" s="50"/>
      <c r="O1513" s="50"/>
      <c r="P1513" s="50"/>
      <c r="Q1513" s="50"/>
      <c r="R1513" s="53"/>
    </row>
    <row r="1514">
      <c r="A1514" s="54"/>
      <c r="B1514" s="50"/>
      <c r="C1514" s="51"/>
      <c r="D1514" s="50"/>
      <c r="E1514" s="52"/>
      <c r="F1514" s="50"/>
      <c r="G1514" s="50"/>
      <c r="H1514" s="50"/>
      <c r="I1514" s="50"/>
      <c r="J1514" s="50"/>
      <c r="K1514" s="50"/>
      <c r="L1514" s="53"/>
      <c r="M1514" s="53"/>
      <c r="N1514" s="50"/>
      <c r="O1514" s="50"/>
      <c r="P1514" s="50"/>
      <c r="Q1514" s="50"/>
      <c r="R1514" s="53"/>
    </row>
    <row r="1515">
      <c r="A1515" s="54"/>
      <c r="B1515" s="50"/>
      <c r="C1515" s="51"/>
      <c r="D1515" s="50"/>
      <c r="E1515" s="52"/>
      <c r="F1515" s="50"/>
      <c r="G1515" s="50"/>
      <c r="H1515" s="50"/>
      <c r="I1515" s="50"/>
      <c r="J1515" s="50"/>
      <c r="K1515" s="50"/>
      <c r="L1515" s="53"/>
      <c r="M1515" s="53"/>
      <c r="N1515" s="50"/>
      <c r="O1515" s="50"/>
      <c r="P1515" s="50"/>
      <c r="Q1515" s="50"/>
      <c r="R1515" s="53"/>
    </row>
    <row r="1516">
      <c r="A1516" s="54"/>
      <c r="B1516" s="50"/>
      <c r="C1516" s="51"/>
      <c r="D1516" s="50"/>
      <c r="E1516" s="52"/>
      <c r="F1516" s="50"/>
      <c r="G1516" s="50"/>
      <c r="H1516" s="50"/>
      <c r="I1516" s="50"/>
      <c r="J1516" s="50"/>
      <c r="K1516" s="50"/>
      <c r="L1516" s="53"/>
      <c r="M1516" s="53"/>
      <c r="N1516" s="50"/>
      <c r="O1516" s="50"/>
      <c r="P1516" s="50"/>
      <c r="Q1516" s="50"/>
      <c r="R1516" s="53"/>
    </row>
    <row r="1517">
      <c r="A1517" s="54"/>
      <c r="B1517" s="50"/>
      <c r="C1517" s="51"/>
      <c r="D1517" s="50"/>
      <c r="E1517" s="52"/>
      <c r="F1517" s="50"/>
      <c r="G1517" s="50"/>
      <c r="H1517" s="50"/>
      <c r="I1517" s="50"/>
      <c r="J1517" s="50"/>
      <c r="K1517" s="50"/>
      <c r="L1517" s="53"/>
      <c r="M1517" s="53"/>
      <c r="N1517" s="50"/>
      <c r="O1517" s="50"/>
      <c r="P1517" s="50"/>
      <c r="Q1517" s="50"/>
      <c r="R1517" s="53"/>
    </row>
    <row r="1518">
      <c r="A1518" s="54"/>
      <c r="B1518" s="50"/>
      <c r="C1518" s="51"/>
      <c r="D1518" s="50"/>
      <c r="E1518" s="52"/>
      <c r="F1518" s="50"/>
      <c r="G1518" s="50"/>
      <c r="H1518" s="50"/>
      <c r="I1518" s="50"/>
      <c r="J1518" s="50"/>
      <c r="K1518" s="50"/>
      <c r="L1518" s="53"/>
      <c r="M1518" s="53"/>
      <c r="N1518" s="50"/>
      <c r="O1518" s="50"/>
      <c r="P1518" s="50"/>
      <c r="Q1518" s="50"/>
      <c r="R1518" s="53"/>
    </row>
    <row r="1519">
      <c r="A1519" s="54"/>
      <c r="B1519" s="50"/>
      <c r="C1519" s="51"/>
      <c r="D1519" s="50"/>
      <c r="E1519" s="52"/>
      <c r="F1519" s="50"/>
      <c r="G1519" s="50"/>
      <c r="H1519" s="50"/>
      <c r="I1519" s="50"/>
      <c r="J1519" s="50"/>
      <c r="K1519" s="50"/>
      <c r="L1519" s="53"/>
      <c r="M1519" s="53"/>
      <c r="N1519" s="50"/>
      <c r="O1519" s="50"/>
      <c r="P1519" s="50"/>
      <c r="Q1519" s="50"/>
      <c r="R1519" s="53"/>
    </row>
    <row r="1520">
      <c r="A1520" s="54"/>
      <c r="B1520" s="50"/>
      <c r="C1520" s="51"/>
      <c r="D1520" s="50"/>
      <c r="E1520" s="52"/>
      <c r="F1520" s="50"/>
      <c r="G1520" s="50"/>
      <c r="H1520" s="50"/>
      <c r="I1520" s="50"/>
      <c r="J1520" s="50"/>
      <c r="K1520" s="50"/>
      <c r="L1520" s="53"/>
      <c r="M1520" s="53"/>
      <c r="N1520" s="50"/>
      <c r="O1520" s="50"/>
      <c r="P1520" s="50"/>
      <c r="Q1520" s="50"/>
      <c r="R1520" s="53"/>
    </row>
    <row r="1521">
      <c r="A1521" s="54"/>
      <c r="B1521" s="50"/>
      <c r="C1521" s="51"/>
      <c r="D1521" s="50"/>
      <c r="E1521" s="52"/>
      <c r="F1521" s="50"/>
      <c r="G1521" s="50"/>
      <c r="H1521" s="50"/>
      <c r="I1521" s="50"/>
      <c r="J1521" s="50"/>
      <c r="K1521" s="50"/>
      <c r="L1521" s="53"/>
      <c r="M1521" s="53"/>
      <c r="N1521" s="50"/>
      <c r="O1521" s="50"/>
      <c r="P1521" s="50"/>
      <c r="Q1521" s="50"/>
      <c r="R1521" s="53"/>
    </row>
    <row r="1522">
      <c r="A1522" s="54"/>
      <c r="B1522" s="50"/>
      <c r="C1522" s="51"/>
      <c r="D1522" s="50"/>
      <c r="E1522" s="52"/>
      <c r="F1522" s="50"/>
      <c r="G1522" s="50"/>
      <c r="H1522" s="50"/>
      <c r="I1522" s="50"/>
      <c r="J1522" s="50"/>
      <c r="K1522" s="50"/>
      <c r="L1522" s="53"/>
      <c r="M1522" s="53"/>
      <c r="N1522" s="50"/>
      <c r="O1522" s="50"/>
      <c r="P1522" s="50"/>
      <c r="Q1522" s="50"/>
      <c r="R1522" s="53"/>
    </row>
    <row r="1523">
      <c r="A1523" s="54"/>
      <c r="B1523" s="50"/>
      <c r="C1523" s="51"/>
      <c r="D1523" s="50"/>
      <c r="E1523" s="52"/>
      <c r="F1523" s="50"/>
      <c r="G1523" s="50"/>
      <c r="H1523" s="50"/>
      <c r="I1523" s="50"/>
      <c r="J1523" s="50"/>
      <c r="K1523" s="50"/>
      <c r="L1523" s="53"/>
      <c r="M1523" s="53"/>
      <c r="N1523" s="50"/>
      <c r="O1523" s="50"/>
      <c r="P1523" s="50"/>
      <c r="Q1523" s="50"/>
      <c r="R1523" s="53"/>
    </row>
    <row r="1524">
      <c r="A1524" s="54"/>
      <c r="B1524" s="50"/>
      <c r="C1524" s="51"/>
      <c r="D1524" s="50"/>
      <c r="E1524" s="52"/>
      <c r="F1524" s="50"/>
      <c r="G1524" s="50"/>
      <c r="H1524" s="50"/>
      <c r="I1524" s="50"/>
      <c r="J1524" s="50"/>
      <c r="K1524" s="50"/>
      <c r="L1524" s="53"/>
      <c r="M1524" s="53"/>
      <c r="N1524" s="50"/>
      <c r="O1524" s="50"/>
      <c r="P1524" s="50"/>
      <c r="Q1524" s="50"/>
      <c r="R1524" s="53"/>
    </row>
    <row r="1525">
      <c r="A1525" s="54"/>
      <c r="B1525" s="50"/>
      <c r="C1525" s="51"/>
      <c r="D1525" s="50"/>
      <c r="E1525" s="52"/>
      <c r="F1525" s="50"/>
      <c r="G1525" s="50"/>
      <c r="H1525" s="50"/>
      <c r="I1525" s="50"/>
      <c r="J1525" s="50"/>
      <c r="K1525" s="50"/>
      <c r="L1525" s="53"/>
      <c r="M1525" s="53"/>
      <c r="N1525" s="50"/>
      <c r="O1525" s="50"/>
      <c r="P1525" s="50"/>
      <c r="Q1525" s="50"/>
      <c r="R1525" s="53"/>
    </row>
    <row r="1526">
      <c r="A1526" s="54"/>
      <c r="B1526" s="50"/>
      <c r="C1526" s="51"/>
      <c r="D1526" s="50"/>
      <c r="E1526" s="52"/>
      <c r="F1526" s="50"/>
      <c r="G1526" s="50"/>
      <c r="H1526" s="50"/>
      <c r="I1526" s="50"/>
      <c r="J1526" s="50"/>
      <c r="K1526" s="50"/>
      <c r="L1526" s="53"/>
      <c r="M1526" s="53"/>
      <c r="N1526" s="50"/>
      <c r="O1526" s="50"/>
      <c r="P1526" s="50"/>
      <c r="Q1526" s="50"/>
      <c r="R1526" s="53"/>
    </row>
    <row r="1527">
      <c r="A1527" s="54"/>
      <c r="B1527" s="50"/>
      <c r="C1527" s="51"/>
      <c r="D1527" s="50"/>
      <c r="E1527" s="52"/>
      <c r="F1527" s="50"/>
      <c r="G1527" s="50"/>
      <c r="H1527" s="50"/>
      <c r="I1527" s="50"/>
      <c r="J1527" s="50"/>
      <c r="K1527" s="50"/>
      <c r="L1527" s="53"/>
      <c r="M1527" s="53"/>
      <c r="N1527" s="50"/>
      <c r="O1527" s="50"/>
      <c r="P1527" s="50"/>
      <c r="Q1527" s="50"/>
      <c r="R1527" s="53"/>
    </row>
    <row r="1528">
      <c r="A1528" s="54"/>
      <c r="B1528" s="50"/>
      <c r="C1528" s="51"/>
      <c r="D1528" s="50"/>
      <c r="E1528" s="52"/>
      <c r="F1528" s="50"/>
      <c r="G1528" s="50"/>
      <c r="H1528" s="50"/>
      <c r="I1528" s="50"/>
      <c r="J1528" s="50"/>
      <c r="K1528" s="50"/>
      <c r="L1528" s="53"/>
      <c r="M1528" s="53"/>
      <c r="N1528" s="50"/>
      <c r="O1528" s="50"/>
      <c r="P1528" s="50"/>
      <c r="Q1528" s="50"/>
      <c r="R1528" s="53"/>
    </row>
    <row r="1529">
      <c r="A1529" s="54"/>
      <c r="B1529" s="50"/>
      <c r="C1529" s="51"/>
      <c r="D1529" s="50"/>
      <c r="E1529" s="52"/>
      <c r="F1529" s="50"/>
      <c r="G1529" s="50"/>
      <c r="H1529" s="50"/>
      <c r="I1529" s="50"/>
      <c r="J1529" s="50"/>
      <c r="K1529" s="50"/>
      <c r="L1529" s="53"/>
      <c r="M1529" s="53"/>
      <c r="N1529" s="50"/>
      <c r="O1529" s="50"/>
      <c r="P1529" s="50"/>
      <c r="Q1529" s="50"/>
      <c r="R1529" s="53"/>
    </row>
    <row r="1530">
      <c r="A1530" s="54"/>
      <c r="B1530" s="50"/>
      <c r="C1530" s="51"/>
      <c r="D1530" s="50"/>
      <c r="E1530" s="52"/>
      <c r="F1530" s="50"/>
      <c r="G1530" s="50"/>
      <c r="H1530" s="50"/>
      <c r="I1530" s="50"/>
      <c r="J1530" s="50"/>
      <c r="K1530" s="50"/>
      <c r="L1530" s="53"/>
      <c r="M1530" s="53"/>
      <c r="N1530" s="50"/>
      <c r="O1530" s="50"/>
      <c r="P1530" s="50"/>
      <c r="Q1530" s="50"/>
      <c r="R1530" s="53"/>
    </row>
    <row r="1531">
      <c r="A1531" s="54"/>
      <c r="B1531" s="50"/>
      <c r="C1531" s="51"/>
      <c r="D1531" s="50"/>
      <c r="E1531" s="52"/>
      <c r="F1531" s="50"/>
      <c r="G1531" s="50"/>
      <c r="H1531" s="50"/>
      <c r="I1531" s="50"/>
      <c r="J1531" s="50"/>
      <c r="K1531" s="50"/>
      <c r="L1531" s="53"/>
      <c r="M1531" s="53"/>
      <c r="N1531" s="50"/>
      <c r="O1531" s="50"/>
      <c r="P1531" s="50"/>
      <c r="Q1531" s="50"/>
      <c r="R1531" s="53"/>
    </row>
    <row r="1532">
      <c r="A1532" s="54"/>
      <c r="B1532" s="50"/>
      <c r="C1532" s="51"/>
      <c r="D1532" s="50"/>
      <c r="E1532" s="52"/>
      <c r="F1532" s="50"/>
      <c r="G1532" s="50"/>
      <c r="H1532" s="50"/>
      <c r="I1532" s="50"/>
      <c r="J1532" s="50"/>
      <c r="K1532" s="50"/>
      <c r="L1532" s="53"/>
      <c r="M1532" s="53"/>
      <c r="N1532" s="50"/>
      <c r="O1532" s="50"/>
      <c r="P1532" s="50"/>
      <c r="Q1532" s="50"/>
      <c r="R1532" s="53"/>
    </row>
    <row r="1533">
      <c r="A1533" s="54"/>
      <c r="B1533" s="50"/>
      <c r="C1533" s="51"/>
      <c r="D1533" s="50"/>
      <c r="E1533" s="52"/>
      <c r="F1533" s="50"/>
      <c r="G1533" s="50"/>
      <c r="H1533" s="50"/>
      <c r="I1533" s="50"/>
      <c r="J1533" s="50"/>
      <c r="K1533" s="50"/>
      <c r="L1533" s="53"/>
      <c r="M1533" s="53"/>
      <c r="N1533" s="50"/>
      <c r="O1533" s="50"/>
      <c r="P1533" s="50"/>
      <c r="Q1533" s="50"/>
      <c r="R1533" s="53"/>
    </row>
    <row r="1534">
      <c r="A1534" s="54"/>
      <c r="B1534" s="50"/>
      <c r="C1534" s="51"/>
      <c r="D1534" s="50"/>
      <c r="E1534" s="52"/>
      <c r="F1534" s="50"/>
      <c r="G1534" s="50"/>
      <c r="H1534" s="50"/>
      <c r="I1534" s="50"/>
      <c r="J1534" s="50"/>
      <c r="K1534" s="50"/>
      <c r="L1534" s="53"/>
      <c r="M1534" s="53"/>
      <c r="N1534" s="50"/>
      <c r="O1534" s="50"/>
      <c r="P1534" s="50"/>
      <c r="Q1534" s="50"/>
      <c r="R1534" s="53"/>
    </row>
    <row r="1535">
      <c r="A1535" s="54"/>
      <c r="B1535" s="50"/>
      <c r="C1535" s="51"/>
      <c r="D1535" s="50"/>
      <c r="E1535" s="52"/>
      <c r="F1535" s="50"/>
      <c r="G1535" s="50"/>
      <c r="H1535" s="50"/>
      <c r="I1535" s="50"/>
      <c r="J1535" s="50"/>
      <c r="K1535" s="50"/>
      <c r="L1535" s="53"/>
      <c r="M1535" s="53"/>
      <c r="N1535" s="50"/>
      <c r="O1535" s="50"/>
      <c r="P1535" s="50"/>
      <c r="Q1535" s="50"/>
      <c r="R1535" s="53"/>
    </row>
    <row r="1536">
      <c r="A1536" s="54"/>
      <c r="B1536" s="50"/>
      <c r="C1536" s="51"/>
      <c r="D1536" s="50"/>
      <c r="E1536" s="52"/>
      <c r="F1536" s="50"/>
      <c r="G1536" s="50"/>
      <c r="H1536" s="50"/>
      <c r="I1536" s="50"/>
      <c r="J1536" s="50"/>
      <c r="K1536" s="50"/>
      <c r="L1536" s="53"/>
      <c r="M1536" s="53"/>
      <c r="N1536" s="50"/>
      <c r="O1536" s="50"/>
      <c r="P1536" s="50"/>
      <c r="Q1536" s="50"/>
      <c r="R1536" s="53"/>
    </row>
    <row r="1537">
      <c r="A1537" s="54"/>
      <c r="B1537" s="50"/>
      <c r="C1537" s="51"/>
      <c r="D1537" s="50"/>
      <c r="E1537" s="52"/>
      <c r="F1537" s="50"/>
      <c r="G1537" s="50"/>
      <c r="H1537" s="50"/>
      <c r="I1537" s="50"/>
      <c r="J1537" s="50"/>
      <c r="K1537" s="50"/>
      <c r="L1537" s="53"/>
      <c r="M1537" s="53"/>
      <c r="N1537" s="50"/>
      <c r="O1537" s="50"/>
      <c r="P1537" s="50"/>
      <c r="Q1537" s="50"/>
      <c r="R1537" s="53"/>
    </row>
    <row r="1538">
      <c r="A1538" s="54"/>
      <c r="B1538" s="50"/>
      <c r="C1538" s="51"/>
      <c r="D1538" s="50"/>
      <c r="E1538" s="52"/>
      <c r="F1538" s="50"/>
      <c r="G1538" s="50"/>
      <c r="H1538" s="50"/>
      <c r="I1538" s="50"/>
      <c r="J1538" s="50"/>
      <c r="K1538" s="50"/>
      <c r="L1538" s="53"/>
      <c r="M1538" s="53"/>
      <c r="N1538" s="50"/>
      <c r="O1538" s="50"/>
      <c r="P1538" s="50"/>
      <c r="Q1538" s="50"/>
      <c r="R1538" s="53"/>
    </row>
    <row r="1539">
      <c r="A1539" s="54"/>
      <c r="B1539" s="50"/>
      <c r="C1539" s="51"/>
      <c r="D1539" s="50"/>
      <c r="E1539" s="52"/>
      <c r="F1539" s="50"/>
      <c r="G1539" s="50"/>
      <c r="H1539" s="50"/>
      <c r="I1539" s="50"/>
      <c r="J1539" s="50"/>
      <c r="K1539" s="50"/>
      <c r="L1539" s="53"/>
      <c r="M1539" s="53"/>
      <c r="N1539" s="50"/>
      <c r="O1539" s="50"/>
      <c r="P1539" s="50"/>
      <c r="Q1539" s="50"/>
      <c r="R1539" s="53"/>
    </row>
    <row r="1540">
      <c r="A1540" s="54"/>
      <c r="B1540" s="50"/>
      <c r="C1540" s="51"/>
      <c r="D1540" s="50"/>
      <c r="E1540" s="52"/>
      <c r="F1540" s="50"/>
      <c r="G1540" s="50"/>
      <c r="H1540" s="50"/>
      <c r="I1540" s="50"/>
      <c r="J1540" s="50"/>
      <c r="K1540" s="50"/>
      <c r="L1540" s="53"/>
      <c r="M1540" s="53"/>
      <c r="N1540" s="50"/>
      <c r="O1540" s="50"/>
      <c r="P1540" s="50"/>
      <c r="Q1540" s="50"/>
      <c r="R1540" s="53"/>
    </row>
    <row r="1541">
      <c r="A1541" s="54"/>
      <c r="B1541" s="50"/>
      <c r="C1541" s="51"/>
      <c r="D1541" s="50"/>
      <c r="E1541" s="52"/>
      <c r="F1541" s="50"/>
      <c r="G1541" s="50"/>
      <c r="H1541" s="50"/>
      <c r="I1541" s="50"/>
      <c r="J1541" s="50"/>
      <c r="K1541" s="50"/>
      <c r="L1541" s="53"/>
      <c r="M1541" s="53"/>
      <c r="N1541" s="50"/>
      <c r="O1541" s="50"/>
      <c r="P1541" s="50"/>
      <c r="Q1541" s="50"/>
      <c r="R1541" s="53"/>
    </row>
    <row r="1542">
      <c r="A1542" s="54"/>
      <c r="B1542" s="50"/>
      <c r="C1542" s="51"/>
      <c r="D1542" s="50"/>
      <c r="E1542" s="52"/>
      <c r="F1542" s="50"/>
      <c r="G1542" s="50"/>
      <c r="H1542" s="50"/>
      <c r="I1542" s="50"/>
      <c r="J1542" s="50"/>
      <c r="K1542" s="50"/>
      <c r="L1542" s="53"/>
      <c r="M1542" s="53"/>
      <c r="N1542" s="50"/>
      <c r="O1542" s="50"/>
      <c r="P1542" s="50"/>
      <c r="Q1542" s="50"/>
      <c r="R1542" s="53"/>
    </row>
    <row r="1543">
      <c r="A1543" s="54"/>
      <c r="B1543" s="50"/>
      <c r="C1543" s="51"/>
      <c r="D1543" s="50"/>
      <c r="E1543" s="52"/>
      <c r="F1543" s="50"/>
      <c r="G1543" s="50"/>
      <c r="H1543" s="50"/>
      <c r="I1543" s="50"/>
      <c r="J1543" s="50"/>
      <c r="K1543" s="50"/>
      <c r="L1543" s="53"/>
      <c r="M1543" s="53"/>
      <c r="N1543" s="50"/>
      <c r="O1543" s="50"/>
      <c r="P1543" s="50"/>
      <c r="Q1543" s="50"/>
      <c r="R1543" s="53"/>
    </row>
    <row r="1544">
      <c r="A1544" s="54"/>
      <c r="B1544" s="50"/>
      <c r="C1544" s="51"/>
      <c r="D1544" s="50"/>
      <c r="E1544" s="52"/>
      <c r="F1544" s="50"/>
      <c r="G1544" s="50"/>
      <c r="H1544" s="50"/>
      <c r="I1544" s="50"/>
      <c r="J1544" s="50"/>
      <c r="K1544" s="50"/>
      <c r="L1544" s="53"/>
      <c r="M1544" s="53"/>
      <c r="N1544" s="50"/>
      <c r="O1544" s="50"/>
      <c r="P1544" s="50"/>
      <c r="Q1544" s="50"/>
      <c r="R1544" s="53"/>
    </row>
    <row r="1545">
      <c r="A1545" s="54"/>
      <c r="B1545" s="50"/>
      <c r="C1545" s="51"/>
      <c r="D1545" s="50"/>
      <c r="E1545" s="52"/>
      <c r="F1545" s="50"/>
      <c r="G1545" s="50"/>
      <c r="H1545" s="50"/>
      <c r="I1545" s="50"/>
      <c r="J1545" s="50"/>
      <c r="K1545" s="50"/>
      <c r="L1545" s="53"/>
      <c r="M1545" s="53"/>
      <c r="N1545" s="50"/>
      <c r="O1545" s="50"/>
      <c r="P1545" s="50"/>
      <c r="Q1545" s="50"/>
      <c r="R1545" s="53"/>
    </row>
    <row r="1546">
      <c r="A1546" s="54"/>
      <c r="B1546" s="50"/>
      <c r="C1546" s="51"/>
      <c r="D1546" s="50"/>
      <c r="E1546" s="52"/>
      <c r="F1546" s="50"/>
      <c r="G1546" s="50"/>
      <c r="H1546" s="50"/>
      <c r="I1546" s="50"/>
      <c r="J1546" s="50"/>
      <c r="K1546" s="50"/>
      <c r="L1546" s="53"/>
      <c r="M1546" s="53"/>
      <c r="N1546" s="50"/>
      <c r="O1546" s="50"/>
      <c r="P1546" s="50"/>
      <c r="Q1546" s="50"/>
      <c r="R1546" s="53"/>
    </row>
    <row r="1547">
      <c r="A1547" s="54"/>
      <c r="B1547" s="50"/>
      <c r="C1547" s="51"/>
      <c r="D1547" s="50"/>
      <c r="E1547" s="52"/>
      <c r="F1547" s="50"/>
      <c r="G1547" s="50"/>
      <c r="H1547" s="50"/>
      <c r="I1547" s="50"/>
      <c r="J1547" s="50"/>
      <c r="K1547" s="50"/>
      <c r="L1547" s="53"/>
      <c r="M1547" s="53"/>
      <c r="N1547" s="50"/>
      <c r="O1547" s="50"/>
      <c r="P1547" s="50"/>
      <c r="Q1547" s="50"/>
      <c r="R1547" s="53"/>
    </row>
    <row r="1548">
      <c r="A1548" s="54"/>
      <c r="B1548" s="50"/>
      <c r="C1548" s="51"/>
      <c r="D1548" s="50"/>
      <c r="E1548" s="52"/>
      <c r="F1548" s="50"/>
      <c r="G1548" s="50"/>
      <c r="H1548" s="50"/>
      <c r="I1548" s="50"/>
      <c r="J1548" s="50"/>
      <c r="K1548" s="50"/>
      <c r="L1548" s="53"/>
      <c r="M1548" s="53"/>
      <c r="N1548" s="50"/>
      <c r="O1548" s="50"/>
      <c r="P1548" s="50"/>
      <c r="Q1548" s="50"/>
      <c r="R1548" s="53"/>
    </row>
    <row r="1549">
      <c r="A1549" s="54"/>
      <c r="B1549" s="50"/>
      <c r="C1549" s="51"/>
      <c r="D1549" s="50"/>
      <c r="E1549" s="52"/>
      <c r="F1549" s="50"/>
      <c r="G1549" s="50"/>
      <c r="H1549" s="50"/>
      <c r="I1549" s="50"/>
      <c r="J1549" s="50"/>
      <c r="K1549" s="50"/>
      <c r="L1549" s="53"/>
      <c r="M1549" s="53"/>
      <c r="N1549" s="50"/>
      <c r="O1549" s="50"/>
      <c r="P1549" s="50"/>
      <c r="Q1549" s="50"/>
      <c r="R1549" s="53"/>
    </row>
    <row r="1550">
      <c r="A1550" s="54"/>
      <c r="B1550" s="50"/>
      <c r="C1550" s="51"/>
      <c r="D1550" s="50"/>
      <c r="E1550" s="52"/>
      <c r="F1550" s="50"/>
      <c r="G1550" s="50"/>
      <c r="H1550" s="50"/>
      <c r="I1550" s="50"/>
      <c r="J1550" s="50"/>
      <c r="K1550" s="50"/>
      <c r="L1550" s="53"/>
      <c r="M1550" s="53"/>
      <c r="N1550" s="50"/>
      <c r="O1550" s="50"/>
      <c r="P1550" s="50"/>
      <c r="Q1550" s="50"/>
      <c r="R1550" s="53"/>
    </row>
    <row r="1551">
      <c r="A1551" s="54"/>
      <c r="B1551" s="50"/>
      <c r="C1551" s="51"/>
      <c r="D1551" s="50"/>
      <c r="E1551" s="52"/>
      <c r="F1551" s="50"/>
      <c r="G1551" s="50"/>
      <c r="H1551" s="50"/>
      <c r="I1551" s="50"/>
      <c r="J1551" s="50"/>
      <c r="K1551" s="50"/>
      <c r="L1551" s="53"/>
      <c r="M1551" s="53"/>
      <c r="N1551" s="50"/>
      <c r="O1551" s="50"/>
      <c r="P1551" s="50"/>
      <c r="Q1551" s="50"/>
      <c r="R1551" s="53"/>
    </row>
    <row r="1552">
      <c r="A1552" s="54"/>
      <c r="B1552" s="50"/>
      <c r="C1552" s="51"/>
      <c r="D1552" s="50"/>
      <c r="E1552" s="52"/>
      <c r="F1552" s="50"/>
      <c r="G1552" s="50"/>
      <c r="H1552" s="50"/>
      <c r="I1552" s="50"/>
      <c r="J1552" s="50"/>
      <c r="K1552" s="50"/>
      <c r="L1552" s="53"/>
      <c r="M1552" s="53"/>
      <c r="N1552" s="50"/>
      <c r="O1552" s="50"/>
      <c r="P1552" s="50"/>
      <c r="Q1552" s="50"/>
      <c r="R1552" s="53"/>
    </row>
    <row r="1553">
      <c r="A1553" s="54"/>
      <c r="B1553" s="50"/>
      <c r="C1553" s="51"/>
      <c r="D1553" s="50"/>
      <c r="E1553" s="52"/>
      <c r="F1553" s="50"/>
      <c r="G1553" s="50"/>
      <c r="H1553" s="50"/>
      <c r="I1553" s="50"/>
      <c r="J1553" s="50"/>
      <c r="K1553" s="50"/>
      <c r="L1553" s="53"/>
      <c r="M1553" s="53"/>
      <c r="N1553" s="50"/>
      <c r="O1553" s="50"/>
      <c r="P1553" s="50"/>
      <c r="Q1553" s="50"/>
      <c r="R1553" s="53"/>
    </row>
    <row r="1554">
      <c r="A1554" s="54"/>
      <c r="B1554" s="50"/>
      <c r="C1554" s="51"/>
      <c r="D1554" s="50"/>
      <c r="E1554" s="52"/>
      <c r="F1554" s="50"/>
      <c r="G1554" s="50"/>
      <c r="H1554" s="50"/>
      <c r="I1554" s="50"/>
      <c r="J1554" s="50"/>
      <c r="K1554" s="50"/>
      <c r="L1554" s="53"/>
      <c r="M1554" s="53"/>
      <c r="N1554" s="50"/>
      <c r="O1554" s="50"/>
      <c r="P1554" s="50"/>
      <c r="Q1554" s="50"/>
      <c r="R1554" s="53"/>
    </row>
    <row r="1555">
      <c r="A1555" s="54"/>
      <c r="B1555" s="50"/>
      <c r="C1555" s="51"/>
      <c r="D1555" s="50"/>
      <c r="E1555" s="52"/>
      <c r="F1555" s="50"/>
      <c r="G1555" s="50"/>
      <c r="H1555" s="50"/>
      <c r="I1555" s="50"/>
      <c r="J1555" s="50"/>
      <c r="K1555" s="50"/>
      <c r="L1555" s="53"/>
      <c r="M1555" s="53"/>
      <c r="N1555" s="50"/>
      <c r="O1555" s="50"/>
      <c r="P1555" s="50"/>
      <c r="Q1555" s="50"/>
      <c r="R1555" s="53"/>
    </row>
    <row r="1556">
      <c r="A1556" s="54"/>
      <c r="B1556" s="50"/>
      <c r="C1556" s="51"/>
      <c r="D1556" s="50"/>
      <c r="E1556" s="52"/>
      <c r="F1556" s="50"/>
      <c r="G1556" s="50"/>
      <c r="H1556" s="50"/>
      <c r="I1556" s="50"/>
      <c r="J1556" s="50"/>
      <c r="K1556" s="50"/>
      <c r="L1556" s="53"/>
      <c r="M1556" s="53"/>
      <c r="N1556" s="50"/>
      <c r="O1556" s="50"/>
      <c r="P1556" s="50"/>
      <c r="Q1556" s="50"/>
      <c r="R1556" s="53"/>
    </row>
    <row r="1557">
      <c r="A1557" s="54"/>
      <c r="B1557" s="50"/>
      <c r="C1557" s="51"/>
      <c r="D1557" s="50"/>
      <c r="E1557" s="52"/>
      <c r="F1557" s="50"/>
      <c r="G1557" s="50"/>
      <c r="H1557" s="50"/>
      <c r="I1557" s="50"/>
      <c r="J1557" s="50"/>
      <c r="K1557" s="50"/>
      <c r="L1557" s="53"/>
      <c r="M1557" s="53"/>
      <c r="N1557" s="50"/>
      <c r="O1557" s="50"/>
      <c r="P1557" s="50"/>
      <c r="Q1557" s="50"/>
      <c r="R1557" s="53"/>
    </row>
    <row r="1558">
      <c r="A1558" s="54"/>
      <c r="B1558" s="50"/>
      <c r="C1558" s="51"/>
      <c r="D1558" s="50"/>
      <c r="E1558" s="52"/>
      <c r="F1558" s="50"/>
      <c r="G1558" s="50"/>
      <c r="H1558" s="50"/>
      <c r="I1558" s="50"/>
      <c r="J1558" s="50"/>
      <c r="K1558" s="50"/>
      <c r="L1558" s="53"/>
      <c r="M1558" s="53"/>
      <c r="N1558" s="50"/>
      <c r="O1558" s="50"/>
      <c r="P1558" s="50"/>
      <c r="Q1558" s="50"/>
      <c r="R1558" s="53"/>
    </row>
    <row r="1559">
      <c r="A1559" s="54"/>
      <c r="B1559" s="50"/>
      <c r="C1559" s="51"/>
      <c r="D1559" s="50"/>
      <c r="E1559" s="52"/>
      <c r="F1559" s="50"/>
      <c r="G1559" s="50"/>
      <c r="H1559" s="50"/>
      <c r="I1559" s="50"/>
      <c r="J1559" s="50"/>
      <c r="K1559" s="50"/>
      <c r="L1559" s="53"/>
      <c r="M1559" s="53"/>
      <c r="N1559" s="50"/>
      <c r="O1559" s="50"/>
      <c r="P1559" s="50"/>
      <c r="Q1559" s="50"/>
      <c r="R1559" s="53"/>
    </row>
    <row r="1560">
      <c r="A1560" s="54"/>
      <c r="B1560" s="50"/>
      <c r="C1560" s="51"/>
      <c r="D1560" s="50"/>
      <c r="E1560" s="52"/>
      <c r="F1560" s="50"/>
      <c r="G1560" s="50"/>
      <c r="H1560" s="50"/>
      <c r="I1560" s="50"/>
      <c r="J1560" s="50"/>
      <c r="K1560" s="50"/>
      <c r="L1560" s="53"/>
      <c r="M1560" s="53"/>
      <c r="N1560" s="50"/>
      <c r="O1560" s="50"/>
      <c r="P1560" s="50"/>
      <c r="Q1560" s="50"/>
      <c r="R1560" s="53"/>
    </row>
    <row r="1561">
      <c r="A1561" s="54"/>
      <c r="B1561" s="50"/>
      <c r="C1561" s="51"/>
      <c r="D1561" s="50"/>
      <c r="E1561" s="52"/>
      <c r="F1561" s="50"/>
      <c r="G1561" s="50"/>
      <c r="H1561" s="50"/>
      <c r="I1561" s="50"/>
      <c r="J1561" s="50"/>
      <c r="K1561" s="50"/>
      <c r="L1561" s="53"/>
      <c r="M1561" s="53"/>
      <c r="N1561" s="50"/>
      <c r="O1561" s="50"/>
      <c r="P1561" s="50"/>
      <c r="Q1561" s="50"/>
      <c r="R1561" s="53"/>
    </row>
    <row r="1562">
      <c r="A1562" s="54"/>
      <c r="B1562" s="50"/>
      <c r="C1562" s="51"/>
      <c r="D1562" s="50"/>
      <c r="E1562" s="52"/>
      <c r="F1562" s="50"/>
      <c r="G1562" s="50"/>
      <c r="H1562" s="50"/>
      <c r="I1562" s="50"/>
      <c r="J1562" s="50"/>
      <c r="K1562" s="50"/>
      <c r="L1562" s="53"/>
      <c r="M1562" s="53"/>
      <c r="N1562" s="50"/>
      <c r="O1562" s="50"/>
      <c r="P1562" s="50"/>
      <c r="Q1562" s="50"/>
      <c r="R1562" s="53"/>
    </row>
    <row r="1563">
      <c r="A1563" s="54"/>
      <c r="B1563" s="50"/>
      <c r="C1563" s="51"/>
      <c r="D1563" s="50"/>
      <c r="E1563" s="52"/>
      <c r="F1563" s="50"/>
      <c r="G1563" s="50"/>
      <c r="H1563" s="50"/>
      <c r="I1563" s="50"/>
      <c r="J1563" s="50"/>
      <c r="K1563" s="50"/>
      <c r="L1563" s="53"/>
      <c r="M1563" s="53"/>
      <c r="N1563" s="50"/>
      <c r="O1563" s="50"/>
      <c r="P1563" s="50"/>
      <c r="Q1563" s="50"/>
      <c r="R1563" s="53"/>
    </row>
    <row r="1564">
      <c r="A1564" s="54"/>
      <c r="B1564" s="50"/>
      <c r="C1564" s="51"/>
      <c r="D1564" s="50"/>
      <c r="E1564" s="52"/>
      <c r="F1564" s="50"/>
      <c r="G1564" s="50"/>
      <c r="H1564" s="50"/>
      <c r="I1564" s="50"/>
      <c r="J1564" s="50"/>
      <c r="K1564" s="50"/>
      <c r="L1564" s="53"/>
      <c r="M1564" s="53"/>
      <c r="N1564" s="50"/>
      <c r="O1564" s="50"/>
      <c r="P1564" s="50"/>
      <c r="Q1564" s="50"/>
      <c r="R1564" s="53"/>
    </row>
    <row r="1565">
      <c r="A1565" s="54"/>
      <c r="B1565" s="50"/>
      <c r="C1565" s="51"/>
      <c r="D1565" s="50"/>
      <c r="E1565" s="52"/>
      <c r="F1565" s="50"/>
      <c r="G1565" s="50"/>
      <c r="H1565" s="50"/>
      <c r="I1565" s="50"/>
      <c r="J1565" s="50"/>
      <c r="K1565" s="50"/>
      <c r="L1565" s="53"/>
      <c r="M1565" s="53"/>
      <c r="N1565" s="50"/>
      <c r="O1565" s="50"/>
      <c r="P1565" s="50"/>
      <c r="Q1565" s="50"/>
      <c r="R1565" s="53"/>
    </row>
    <row r="1566">
      <c r="A1566" s="54"/>
      <c r="B1566" s="50"/>
      <c r="C1566" s="51"/>
      <c r="D1566" s="50"/>
      <c r="E1566" s="52"/>
      <c r="F1566" s="50"/>
      <c r="G1566" s="50"/>
      <c r="H1566" s="50"/>
      <c r="I1566" s="50"/>
      <c r="J1566" s="50"/>
      <c r="K1566" s="50"/>
      <c r="L1566" s="53"/>
      <c r="M1566" s="53"/>
      <c r="N1566" s="50"/>
      <c r="O1566" s="50"/>
      <c r="P1566" s="50"/>
      <c r="Q1566" s="50"/>
      <c r="R1566" s="53"/>
    </row>
    <row r="1567">
      <c r="A1567" s="54"/>
      <c r="B1567" s="50"/>
      <c r="C1567" s="51"/>
      <c r="D1567" s="50"/>
      <c r="E1567" s="52"/>
      <c r="F1567" s="50"/>
      <c r="G1567" s="50"/>
      <c r="H1567" s="50"/>
      <c r="I1567" s="50"/>
      <c r="J1567" s="50"/>
      <c r="K1567" s="50"/>
      <c r="L1567" s="53"/>
      <c r="M1567" s="53"/>
      <c r="N1567" s="50"/>
      <c r="O1567" s="50"/>
      <c r="P1567" s="50"/>
      <c r="Q1567" s="50"/>
      <c r="R1567" s="53"/>
    </row>
    <row r="1568">
      <c r="A1568" s="54"/>
      <c r="B1568" s="50"/>
      <c r="C1568" s="51"/>
      <c r="D1568" s="50"/>
      <c r="E1568" s="52"/>
      <c r="F1568" s="50"/>
      <c r="G1568" s="50"/>
      <c r="H1568" s="50"/>
      <c r="I1568" s="50"/>
      <c r="J1568" s="50"/>
      <c r="K1568" s="50"/>
      <c r="L1568" s="53"/>
      <c r="M1568" s="53"/>
      <c r="N1568" s="50"/>
      <c r="O1568" s="50"/>
      <c r="P1568" s="50"/>
      <c r="Q1568" s="50"/>
      <c r="R1568" s="53"/>
    </row>
    <row r="1569">
      <c r="A1569" s="54"/>
      <c r="B1569" s="50"/>
      <c r="C1569" s="51"/>
      <c r="D1569" s="50"/>
      <c r="E1569" s="52"/>
      <c r="F1569" s="50"/>
      <c r="G1569" s="50"/>
      <c r="H1569" s="50"/>
      <c r="I1569" s="50"/>
      <c r="J1569" s="50"/>
      <c r="K1569" s="50"/>
      <c r="L1569" s="53"/>
      <c r="M1569" s="53"/>
      <c r="N1569" s="50"/>
      <c r="O1569" s="50"/>
      <c r="P1569" s="50"/>
      <c r="Q1569" s="50"/>
      <c r="R1569" s="53"/>
    </row>
    <row r="1570">
      <c r="A1570" s="54"/>
      <c r="B1570" s="50"/>
      <c r="C1570" s="51"/>
      <c r="D1570" s="50"/>
      <c r="E1570" s="52"/>
      <c r="F1570" s="50"/>
      <c r="G1570" s="50"/>
      <c r="H1570" s="50"/>
      <c r="I1570" s="50"/>
      <c r="J1570" s="50"/>
      <c r="K1570" s="50"/>
      <c r="L1570" s="53"/>
      <c r="M1570" s="53"/>
      <c r="N1570" s="50"/>
      <c r="O1570" s="50"/>
      <c r="P1570" s="50"/>
      <c r="Q1570" s="50"/>
      <c r="R1570" s="53"/>
    </row>
    <row r="1571">
      <c r="A1571" s="54"/>
      <c r="B1571" s="50"/>
      <c r="C1571" s="51"/>
      <c r="D1571" s="50"/>
      <c r="E1571" s="52"/>
      <c r="F1571" s="50"/>
      <c r="G1571" s="50"/>
      <c r="H1571" s="50"/>
      <c r="I1571" s="50"/>
      <c r="J1571" s="50"/>
      <c r="K1571" s="50"/>
      <c r="L1571" s="53"/>
      <c r="M1571" s="53"/>
      <c r="N1571" s="50"/>
      <c r="O1571" s="50"/>
      <c r="P1571" s="50"/>
      <c r="Q1571" s="50"/>
      <c r="R1571" s="53"/>
    </row>
    <row r="1572">
      <c r="A1572" s="54"/>
      <c r="B1572" s="50"/>
      <c r="C1572" s="51"/>
      <c r="D1572" s="50"/>
      <c r="E1572" s="52"/>
      <c r="F1572" s="50"/>
      <c r="G1572" s="50"/>
      <c r="H1572" s="50"/>
      <c r="I1572" s="50"/>
      <c r="J1572" s="50"/>
      <c r="K1572" s="50"/>
      <c r="L1572" s="53"/>
      <c r="M1572" s="53"/>
      <c r="N1572" s="50"/>
      <c r="O1572" s="50"/>
      <c r="P1572" s="50"/>
      <c r="Q1572" s="50"/>
      <c r="R1572" s="53"/>
    </row>
    <row r="1573">
      <c r="A1573" s="54"/>
      <c r="B1573" s="50"/>
      <c r="C1573" s="51"/>
      <c r="D1573" s="50"/>
      <c r="E1573" s="52"/>
      <c r="F1573" s="50"/>
      <c r="G1573" s="50"/>
      <c r="H1573" s="50"/>
      <c r="I1573" s="50"/>
      <c r="J1573" s="50"/>
      <c r="K1573" s="50"/>
      <c r="L1573" s="53"/>
      <c r="M1573" s="53"/>
      <c r="N1573" s="50"/>
      <c r="O1573" s="50"/>
      <c r="P1573" s="50"/>
      <c r="Q1573" s="50"/>
      <c r="R1573" s="53"/>
    </row>
    <row r="1574">
      <c r="A1574" s="54"/>
      <c r="B1574" s="50"/>
      <c r="C1574" s="51"/>
      <c r="D1574" s="50"/>
      <c r="E1574" s="52"/>
      <c r="F1574" s="50"/>
      <c r="G1574" s="50"/>
      <c r="H1574" s="50"/>
      <c r="I1574" s="50"/>
      <c r="J1574" s="50"/>
      <c r="K1574" s="50"/>
      <c r="L1574" s="53"/>
      <c r="M1574" s="53"/>
      <c r="N1574" s="50"/>
      <c r="O1574" s="50"/>
      <c r="P1574" s="50"/>
      <c r="Q1574" s="50"/>
      <c r="R1574" s="53"/>
    </row>
    <row r="1575">
      <c r="A1575" s="54"/>
      <c r="B1575" s="50"/>
      <c r="C1575" s="51"/>
      <c r="D1575" s="50"/>
      <c r="E1575" s="52"/>
      <c r="F1575" s="50"/>
      <c r="G1575" s="50"/>
      <c r="H1575" s="50"/>
      <c r="I1575" s="50"/>
      <c r="J1575" s="50"/>
      <c r="K1575" s="50"/>
      <c r="L1575" s="53"/>
      <c r="M1575" s="53"/>
      <c r="N1575" s="50"/>
      <c r="O1575" s="50"/>
      <c r="P1575" s="50"/>
      <c r="Q1575" s="50"/>
      <c r="R1575" s="53"/>
    </row>
    <row r="1576">
      <c r="A1576" s="54"/>
      <c r="B1576" s="50"/>
      <c r="C1576" s="51"/>
      <c r="D1576" s="50"/>
      <c r="E1576" s="52"/>
      <c r="F1576" s="50"/>
      <c r="G1576" s="50"/>
      <c r="H1576" s="50"/>
      <c r="I1576" s="50"/>
      <c r="J1576" s="50"/>
      <c r="K1576" s="50"/>
      <c r="L1576" s="53"/>
      <c r="M1576" s="53"/>
      <c r="N1576" s="50"/>
      <c r="O1576" s="50"/>
      <c r="P1576" s="50"/>
      <c r="Q1576" s="50"/>
      <c r="R1576" s="53"/>
    </row>
    <row r="1577">
      <c r="A1577" s="54"/>
      <c r="B1577" s="50"/>
      <c r="C1577" s="51"/>
      <c r="D1577" s="50"/>
      <c r="E1577" s="52"/>
      <c r="F1577" s="50"/>
      <c r="G1577" s="50"/>
      <c r="H1577" s="50"/>
      <c r="I1577" s="50"/>
      <c r="J1577" s="50"/>
      <c r="K1577" s="50"/>
      <c r="L1577" s="53"/>
      <c r="M1577" s="53"/>
      <c r="N1577" s="50"/>
      <c r="O1577" s="50"/>
      <c r="P1577" s="50"/>
      <c r="Q1577" s="50"/>
      <c r="R1577" s="53"/>
    </row>
    <row r="1578">
      <c r="A1578" s="54"/>
      <c r="B1578" s="50"/>
      <c r="C1578" s="51"/>
      <c r="D1578" s="50"/>
      <c r="E1578" s="52"/>
      <c r="F1578" s="50"/>
      <c r="G1578" s="50"/>
      <c r="H1578" s="50"/>
      <c r="I1578" s="50"/>
      <c r="J1578" s="50"/>
      <c r="K1578" s="50"/>
      <c r="L1578" s="53"/>
      <c r="M1578" s="53"/>
      <c r="N1578" s="50"/>
      <c r="O1578" s="50"/>
      <c r="P1578" s="50"/>
      <c r="Q1578" s="50"/>
      <c r="R1578" s="53"/>
    </row>
    <row r="1579">
      <c r="A1579" s="54"/>
      <c r="B1579" s="50"/>
      <c r="C1579" s="51"/>
      <c r="D1579" s="50"/>
      <c r="E1579" s="52"/>
      <c r="F1579" s="50"/>
      <c r="G1579" s="50"/>
      <c r="H1579" s="50"/>
      <c r="I1579" s="50"/>
      <c r="J1579" s="50"/>
      <c r="K1579" s="50"/>
      <c r="L1579" s="53"/>
      <c r="M1579" s="53"/>
      <c r="N1579" s="50"/>
      <c r="O1579" s="50"/>
      <c r="P1579" s="50"/>
      <c r="Q1579" s="50"/>
      <c r="R1579" s="53"/>
    </row>
    <row r="1580">
      <c r="A1580" s="54"/>
      <c r="B1580" s="50"/>
      <c r="C1580" s="51"/>
      <c r="D1580" s="50"/>
      <c r="E1580" s="52"/>
      <c r="F1580" s="50"/>
      <c r="G1580" s="50"/>
      <c r="H1580" s="50"/>
      <c r="I1580" s="50"/>
      <c r="J1580" s="50"/>
      <c r="K1580" s="50"/>
      <c r="L1580" s="53"/>
      <c r="M1580" s="53"/>
      <c r="N1580" s="50"/>
      <c r="O1580" s="50"/>
      <c r="P1580" s="50"/>
      <c r="Q1580" s="50"/>
      <c r="R1580" s="53"/>
    </row>
    <row r="1581">
      <c r="A1581" s="54"/>
      <c r="B1581" s="50"/>
      <c r="C1581" s="51"/>
      <c r="D1581" s="50"/>
      <c r="E1581" s="52"/>
      <c r="F1581" s="50"/>
      <c r="G1581" s="50"/>
      <c r="H1581" s="50"/>
      <c r="I1581" s="50"/>
      <c r="J1581" s="50"/>
      <c r="K1581" s="50"/>
      <c r="L1581" s="53"/>
      <c r="M1581" s="53"/>
      <c r="N1581" s="50"/>
      <c r="O1581" s="50"/>
      <c r="P1581" s="50"/>
      <c r="Q1581" s="50"/>
      <c r="R1581" s="53"/>
    </row>
    <row r="1582">
      <c r="A1582" s="54"/>
      <c r="B1582" s="50"/>
      <c r="C1582" s="51"/>
      <c r="D1582" s="50"/>
      <c r="E1582" s="52"/>
      <c r="F1582" s="50"/>
      <c r="G1582" s="50"/>
      <c r="H1582" s="50"/>
      <c r="I1582" s="50"/>
      <c r="J1582" s="50"/>
      <c r="K1582" s="50"/>
      <c r="L1582" s="53"/>
      <c r="M1582" s="53"/>
      <c r="N1582" s="50"/>
      <c r="O1582" s="50"/>
      <c r="P1582" s="50"/>
      <c r="Q1582" s="50"/>
      <c r="R1582" s="53"/>
    </row>
    <row r="1583">
      <c r="A1583" s="54"/>
      <c r="B1583" s="50"/>
      <c r="C1583" s="51"/>
      <c r="D1583" s="50"/>
      <c r="E1583" s="52"/>
      <c r="F1583" s="50"/>
      <c r="G1583" s="50"/>
      <c r="H1583" s="50"/>
      <c r="I1583" s="50"/>
      <c r="J1583" s="50"/>
      <c r="K1583" s="50"/>
      <c r="L1583" s="53"/>
      <c r="M1583" s="53"/>
      <c r="N1583" s="50"/>
      <c r="O1583" s="50"/>
      <c r="P1583" s="50"/>
      <c r="Q1583" s="50"/>
      <c r="R1583" s="53"/>
    </row>
    <row r="1584">
      <c r="A1584" s="54"/>
      <c r="B1584" s="50"/>
      <c r="C1584" s="51"/>
      <c r="D1584" s="50"/>
      <c r="E1584" s="52"/>
      <c r="F1584" s="50"/>
      <c r="G1584" s="50"/>
      <c r="H1584" s="50"/>
      <c r="I1584" s="50"/>
      <c r="J1584" s="50"/>
      <c r="K1584" s="50"/>
      <c r="L1584" s="53"/>
      <c r="M1584" s="53"/>
      <c r="N1584" s="50"/>
      <c r="O1584" s="50"/>
      <c r="P1584" s="50"/>
      <c r="Q1584" s="50"/>
      <c r="R1584" s="53"/>
    </row>
    <row r="1585">
      <c r="A1585" s="54"/>
      <c r="B1585" s="50"/>
      <c r="C1585" s="51"/>
      <c r="D1585" s="50"/>
      <c r="E1585" s="52"/>
      <c r="F1585" s="50"/>
      <c r="G1585" s="50"/>
      <c r="H1585" s="50"/>
      <c r="I1585" s="50"/>
      <c r="J1585" s="50"/>
      <c r="K1585" s="50"/>
      <c r="L1585" s="53"/>
      <c r="M1585" s="53"/>
      <c r="N1585" s="50"/>
      <c r="O1585" s="50"/>
      <c r="P1585" s="50"/>
      <c r="Q1585" s="50"/>
      <c r="R1585" s="53"/>
    </row>
    <row r="1586">
      <c r="A1586" s="54"/>
      <c r="B1586" s="50"/>
      <c r="C1586" s="51"/>
      <c r="D1586" s="50"/>
      <c r="E1586" s="52"/>
      <c r="F1586" s="50"/>
      <c r="G1586" s="50"/>
      <c r="H1586" s="50"/>
      <c r="I1586" s="50"/>
      <c r="J1586" s="50"/>
      <c r="K1586" s="50"/>
      <c r="L1586" s="53"/>
      <c r="M1586" s="53"/>
      <c r="N1586" s="50"/>
      <c r="O1586" s="50"/>
      <c r="P1586" s="50"/>
      <c r="Q1586" s="50"/>
      <c r="R1586" s="53"/>
    </row>
    <row r="1587">
      <c r="A1587" s="54"/>
      <c r="B1587" s="50"/>
      <c r="C1587" s="51"/>
      <c r="D1587" s="50"/>
      <c r="E1587" s="52"/>
      <c r="F1587" s="50"/>
      <c r="G1587" s="50"/>
      <c r="H1587" s="50"/>
      <c r="I1587" s="50"/>
      <c r="J1587" s="50"/>
      <c r="K1587" s="50"/>
      <c r="L1587" s="53"/>
      <c r="M1587" s="53"/>
      <c r="N1587" s="50"/>
      <c r="O1587" s="50"/>
      <c r="P1587" s="50"/>
      <c r="Q1587" s="50"/>
      <c r="R1587" s="53"/>
    </row>
    <row r="1588">
      <c r="A1588" s="54"/>
      <c r="B1588" s="50"/>
      <c r="C1588" s="51"/>
      <c r="D1588" s="50"/>
      <c r="E1588" s="52"/>
      <c r="F1588" s="50"/>
      <c r="G1588" s="50"/>
      <c r="H1588" s="50"/>
      <c r="I1588" s="50"/>
      <c r="J1588" s="50"/>
      <c r="K1588" s="50"/>
      <c r="L1588" s="53"/>
      <c r="M1588" s="53"/>
      <c r="N1588" s="50"/>
      <c r="O1588" s="50"/>
      <c r="P1588" s="50"/>
      <c r="Q1588" s="50"/>
      <c r="R1588" s="53"/>
    </row>
    <row r="1589">
      <c r="A1589" s="54"/>
      <c r="B1589" s="50"/>
      <c r="C1589" s="51"/>
      <c r="D1589" s="50"/>
      <c r="E1589" s="52"/>
      <c r="F1589" s="50"/>
      <c r="G1589" s="50"/>
      <c r="H1589" s="50"/>
      <c r="I1589" s="50"/>
      <c r="J1589" s="50"/>
      <c r="K1589" s="50"/>
      <c r="L1589" s="53"/>
      <c r="M1589" s="53"/>
      <c r="N1589" s="50"/>
      <c r="O1589" s="50"/>
      <c r="P1589" s="50"/>
      <c r="Q1589" s="50"/>
      <c r="R1589" s="53"/>
    </row>
    <row r="1590">
      <c r="A1590" s="54"/>
      <c r="B1590" s="50"/>
      <c r="C1590" s="51"/>
      <c r="D1590" s="50"/>
      <c r="E1590" s="52"/>
      <c r="F1590" s="50"/>
      <c r="G1590" s="50"/>
      <c r="H1590" s="50"/>
      <c r="I1590" s="50"/>
      <c r="J1590" s="50"/>
      <c r="K1590" s="50"/>
      <c r="L1590" s="53"/>
      <c r="M1590" s="53"/>
      <c r="N1590" s="50"/>
      <c r="O1590" s="50"/>
      <c r="P1590" s="50"/>
      <c r="Q1590" s="50"/>
      <c r="R1590" s="53"/>
    </row>
    <row r="1591">
      <c r="A1591" s="54"/>
      <c r="B1591" s="50"/>
      <c r="C1591" s="51"/>
      <c r="D1591" s="50"/>
      <c r="E1591" s="52"/>
      <c r="F1591" s="50"/>
      <c r="G1591" s="50"/>
      <c r="H1591" s="50"/>
      <c r="I1591" s="50"/>
      <c r="J1591" s="50"/>
      <c r="K1591" s="50"/>
      <c r="L1591" s="53"/>
      <c r="M1591" s="53"/>
      <c r="N1591" s="50"/>
      <c r="O1591" s="50"/>
      <c r="P1591" s="50"/>
      <c r="Q1591" s="50"/>
      <c r="R1591" s="53"/>
    </row>
    <row r="1592">
      <c r="A1592" s="54"/>
      <c r="B1592" s="50"/>
      <c r="C1592" s="51"/>
      <c r="D1592" s="50"/>
      <c r="E1592" s="52"/>
      <c r="F1592" s="50"/>
      <c r="G1592" s="50"/>
      <c r="H1592" s="50"/>
      <c r="I1592" s="50"/>
      <c r="J1592" s="50"/>
      <c r="K1592" s="50"/>
      <c r="L1592" s="53"/>
      <c r="M1592" s="53"/>
      <c r="N1592" s="50"/>
      <c r="O1592" s="50"/>
      <c r="P1592" s="50"/>
      <c r="Q1592" s="50"/>
      <c r="R1592" s="53"/>
    </row>
    <row r="1593">
      <c r="A1593" s="54"/>
      <c r="B1593" s="50"/>
      <c r="C1593" s="51"/>
      <c r="D1593" s="50"/>
      <c r="E1593" s="52"/>
      <c r="F1593" s="50"/>
      <c r="G1593" s="50"/>
      <c r="H1593" s="50"/>
      <c r="I1593" s="50"/>
      <c r="J1593" s="50"/>
      <c r="K1593" s="50"/>
      <c r="L1593" s="53"/>
      <c r="M1593" s="53"/>
      <c r="N1593" s="50"/>
      <c r="O1593" s="50"/>
      <c r="P1593" s="50"/>
      <c r="Q1593" s="50"/>
      <c r="R1593" s="53"/>
    </row>
    <row r="1594">
      <c r="A1594" s="54"/>
      <c r="B1594" s="50"/>
      <c r="C1594" s="51"/>
      <c r="D1594" s="50"/>
      <c r="E1594" s="52"/>
      <c r="F1594" s="50"/>
      <c r="G1594" s="50"/>
      <c r="H1594" s="50"/>
      <c r="I1594" s="50"/>
      <c r="J1594" s="50"/>
      <c r="K1594" s="50"/>
      <c r="L1594" s="53"/>
      <c r="M1594" s="53"/>
      <c r="N1594" s="50"/>
      <c r="O1594" s="50"/>
      <c r="P1594" s="50"/>
      <c r="Q1594" s="50"/>
      <c r="R1594" s="53"/>
    </row>
    <row r="1595">
      <c r="A1595" s="54"/>
      <c r="B1595" s="50"/>
      <c r="C1595" s="51"/>
      <c r="D1595" s="50"/>
      <c r="E1595" s="52"/>
      <c r="F1595" s="50"/>
      <c r="G1595" s="50"/>
      <c r="H1595" s="50"/>
      <c r="I1595" s="50"/>
      <c r="J1595" s="50"/>
      <c r="K1595" s="50"/>
      <c r="L1595" s="53"/>
      <c r="M1595" s="53"/>
      <c r="N1595" s="50"/>
      <c r="O1595" s="50"/>
      <c r="P1595" s="50"/>
      <c r="Q1595" s="50"/>
      <c r="R1595" s="53"/>
    </row>
    <row r="1596">
      <c r="A1596" s="54"/>
      <c r="B1596" s="50"/>
      <c r="C1596" s="51"/>
      <c r="D1596" s="50"/>
      <c r="E1596" s="52"/>
      <c r="F1596" s="50"/>
      <c r="G1596" s="50"/>
      <c r="H1596" s="50"/>
      <c r="I1596" s="50"/>
      <c r="J1596" s="50"/>
      <c r="K1596" s="50"/>
      <c r="L1596" s="53"/>
      <c r="M1596" s="53"/>
      <c r="N1596" s="50"/>
      <c r="O1596" s="50"/>
      <c r="P1596" s="50"/>
      <c r="Q1596" s="50"/>
      <c r="R1596" s="53"/>
    </row>
    <row r="1597">
      <c r="A1597" s="54"/>
      <c r="B1597" s="50"/>
      <c r="C1597" s="51"/>
      <c r="D1597" s="50"/>
      <c r="E1597" s="52"/>
      <c r="F1597" s="50"/>
      <c r="G1597" s="50"/>
      <c r="H1597" s="50"/>
      <c r="I1597" s="50"/>
      <c r="J1597" s="50"/>
      <c r="K1597" s="50"/>
      <c r="L1597" s="53"/>
      <c r="M1597" s="53"/>
      <c r="N1597" s="50"/>
      <c r="O1597" s="50"/>
      <c r="P1597" s="50"/>
      <c r="Q1597" s="50"/>
      <c r="R1597" s="53"/>
    </row>
    <row r="1598">
      <c r="A1598" s="54"/>
      <c r="B1598" s="50"/>
      <c r="C1598" s="51"/>
      <c r="D1598" s="50"/>
      <c r="E1598" s="52"/>
      <c r="F1598" s="50"/>
      <c r="G1598" s="50"/>
      <c r="H1598" s="50"/>
      <c r="I1598" s="50"/>
      <c r="J1598" s="50"/>
      <c r="K1598" s="50"/>
      <c r="L1598" s="53"/>
      <c r="M1598" s="53"/>
      <c r="N1598" s="50"/>
      <c r="O1598" s="50"/>
      <c r="P1598" s="50"/>
      <c r="Q1598" s="50"/>
      <c r="R1598" s="53"/>
    </row>
    <row r="1599">
      <c r="A1599" s="54"/>
      <c r="B1599" s="50"/>
      <c r="C1599" s="51"/>
      <c r="D1599" s="50"/>
      <c r="E1599" s="52"/>
      <c r="F1599" s="50"/>
      <c r="G1599" s="50"/>
      <c r="H1599" s="50"/>
      <c r="I1599" s="50"/>
      <c r="J1599" s="50"/>
      <c r="K1599" s="50"/>
      <c r="L1599" s="53"/>
      <c r="M1599" s="53"/>
      <c r="N1599" s="50"/>
      <c r="O1599" s="50"/>
      <c r="P1599" s="50"/>
      <c r="Q1599" s="50"/>
      <c r="R1599" s="53"/>
    </row>
    <row r="1600">
      <c r="A1600" s="54"/>
      <c r="B1600" s="50"/>
      <c r="C1600" s="51"/>
      <c r="D1600" s="50"/>
      <c r="E1600" s="52"/>
      <c r="F1600" s="50"/>
      <c r="G1600" s="50"/>
      <c r="H1600" s="50"/>
      <c r="I1600" s="50"/>
      <c r="J1600" s="50"/>
      <c r="K1600" s="50"/>
      <c r="L1600" s="53"/>
      <c r="M1600" s="53"/>
      <c r="N1600" s="50"/>
      <c r="O1600" s="50"/>
      <c r="P1600" s="50"/>
      <c r="Q1600" s="50"/>
      <c r="R1600" s="53"/>
    </row>
    <row r="1601">
      <c r="A1601" s="54"/>
      <c r="B1601" s="50"/>
      <c r="C1601" s="51"/>
      <c r="D1601" s="50"/>
      <c r="E1601" s="52"/>
      <c r="F1601" s="50"/>
      <c r="G1601" s="50"/>
      <c r="H1601" s="50"/>
      <c r="I1601" s="50"/>
      <c r="J1601" s="50"/>
      <c r="K1601" s="50"/>
      <c r="L1601" s="53"/>
      <c r="M1601" s="53"/>
      <c r="N1601" s="50"/>
      <c r="O1601" s="50"/>
      <c r="P1601" s="50"/>
      <c r="Q1601" s="50"/>
      <c r="R1601" s="53"/>
    </row>
    <row r="1602">
      <c r="A1602" s="54"/>
      <c r="B1602" s="50"/>
      <c r="C1602" s="51"/>
      <c r="D1602" s="50"/>
      <c r="E1602" s="52"/>
      <c r="F1602" s="50"/>
      <c r="G1602" s="50"/>
      <c r="H1602" s="50"/>
      <c r="I1602" s="50"/>
      <c r="J1602" s="50"/>
      <c r="K1602" s="50"/>
      <c r="L1602" s="53"/>
      <c r="M1602" s="53"/>
      <c r="N1602" s="50"/>
      <c r="O1602" s="50"/>
      <c r="P1602" s="50"/>
      <c r="Q1602" s="50"/>
      <c r="R1602" s="53"/>
    </row>
    <row r="1603">
      <c r="A1603" s="54"/>
      <c r="B1603" s="50"/>
      <c r="C1603" s="51"/>
      <c r="D1603" s="50"/>
      <c r="E1603" s="52"/>
      <c r="F1603" s="50"/>
      <c r="G1603" s="50"/>
      <c r="H1603" s="50"/>
      <c r="I1603" s="50"/>
      <c r="J1603" s="50"/>
      <c r="K1603" s="50"/>
      <c r="L1603" s="53"/>
      <c r="M1603" s="53"/>
      <c r="N1603" s="50"/>
      <c r="O1603" s="50"/>
      <c r="P1603" s="50"/>
      <c r="Q1603" s="50"/>
      <c r="R1603" s="53"/>
    </row>
    <row r="1604">
      <c r="A1604" s="54"/>
      <c r="B1604" s="50"/>
      <c r="C1604" s="51"/>
      <c r="D1604" s="50"/>
      <c r="E1604" s="52"/>
      <c r="F1604" s="50"/>
      <c r="G1604" s="50"/>
      <c r="H1604" s="50"/>
      <c r="I1604" s="50"/>
      <c r="J1604" s="50"/>
      <c r="K1604" s="50"/>
      <c r="L1604" s="53"/>
      <c r="M1604" s="53"/>
      <c r="N1604" s="50"/>
      <c r="O1604" s="50"/>
      <c r="P1604" s="50"/>
      <c r="Q1604" s="50"/>
      <c r="R1604" s="53"/>
    </row>
    <row r="1605">
      <c r="A1605" s="54"/>
      <c r="B1605" s="50"/>
      <c r="C1605" s="51"/>
      <c r="D1605" s="50"/>
      <c r="E1605" s="52"/>
      <c r="F1605" s="50"/>
      <c r="G1605" s="50"/>
      <c r="H1605" s="50"/>
      <c r="I1605" s="50"/>
      <c r="J1605" s="50"/>
      <c r="K1605" s="50"/>
      <c r="L1605" s="53"/>
      <c r="M1605" s="53"/>
      <c r="N1605" s="50"/>
      <c r="O1605" s="50"/>
      <c r="P1605" s="50"/>
      <c r="Q1605" s="50"/>
      <c r="R1605" s="53"/>
    </row>
    <row r="1606">
      <c r="A1606" s="54"/>
      <c r="B1606" s="50"/>
      <c r="C1606" s="51"/>
      <c r="D1606" s="50"/>
      <c r="E1606" s="52"/>
      <c r="F1606" s="50"/>
      <c r="G1606" s="50"/>
      <c r="H1606" s="50"/>
      <c r="I1606" s="50"/>
      <c r="J1606" s="50"/>
      <c r="K1606" s="50"/>
      <c r="L1606" s="53"/>
      <c r="M1606" s="53"/>
      <c r="N1606" s="50"/>
      <c r="O1606" s="50"/>
      <c r="P1606" s="50"/>
      <c r="Q1606" s="50"/>
      <c r="R1606" s="53"/>
    </row>
    <row r="1607">
      <c r="A1607" s="54"/>
      <c r="B1607" s="50"/>
      <c r="C1607" s="51"/>
      <c r="D1607" s="50"/>
      <c r="E1607" s="52"/>
      <c r="F1607" s="50"/>
      <c r="G1607" s="50"/>
      <c r="H1607" s="50"/>
      <c r="I1607" s="50"/>
      <c r="J1607" s="50"/>
      <c r="K1607" s="50"/>
      <c r="L1607" s="53"/>
      <c r="M1607" s="53"/>
      <c r="N1607" s="50"/>
      <c r="O1607" s="50"/>
      <c r="P1607" s="50"/>
      <c r="Q1607" s="50"/>
      <c r="R1607" s="53"/>
    </row>
    <row r="1608">
      <c r="A1608" s="54"/>
      <c r="B1608" s="50"/>
      <c r="C1608" s="51"/>
      <c r="D1608" s="50"/>
      <c r="E1608" s="52"/>
      <c r="F1608" s="50"/>
      <c r="G1608" s="50"/>
      <c r="H1608" s="50"/>
      <c r="I1608" s="50"/>
      <c r="J1608" s="50"/>
      <c r="K1608" s="50"/>
      <c r="L1608" s="53"/>
      <c r="M1608" s="53"/>
      <c r="N1608" s="50"/>
      <c r="O1608" s="50"/>
      <c r="P1608" s="50"/>
      <c r="Q1608" s="50"/>
      <c r="R1608" s="53"/>
    </row>
    <row r="1609">
      <c r="A1609" s="54"/>
      <c r="B1609" s="50"/>
      <c r="C1609" s="51"/>
      <c r="D1609" s="50"/>
      <c r="E1609" s="52"/>
      <c r="F1609" s="50"/>
      <c r="G1609" s="50"/>
      <c r="H1609" s="50"/>
      <c r="I1609" s="50"/>
      <c r="J1609" s="50"/>
      <c r="K1609" s="50"/>
      <c r="L1609" s="53"/>
      <c r="M1609" s="53"/>
      <c r="N1609" s="50"/>
      <c r="O1609" s="50"/>
      <c r="P1609" s="50"/>
      <c r="Q1609" s="50"/>
      <c r="R1609" s="53"/>
    </row>
    <row r="1610">
      <c r="A1610" s="54"/>
      <c r="B1610" s="50"/>
      <c r="C1610" s="51"/>
      <c r="D1610" s="50"/>
      <c r="E1610" s="52"/>
      <c r="F1610" s="50"/>
      <c r="G1610" s="50"/>
      <c r="H1610" s="50"/>
      <c r="I1610" s="50"/>
      <c r="J1610" s="50"/>
      <c r="K1610" s="50"/>
      <c r="L1610" s="53"/>
      <c r="M1610" s="53"/>
      <c r="N1610" s="50"/>
      <c r="O1610" s="50"/>
      <c r="P1610" s="50"/>
      <c r="Q1610" s="50"/>
      <c r="R1610" s="53"/>
    </row>
    <row r="1611">
      <c r="A1611" s="54"/>
      <c r="B1611" s="50"/>
      <c r="C1611" s="51"/>
      <c r="D1611" s="50"/>
      <c r="E1611" s="52"/>
      <c r="F1611" s="50"/>
      <c r="G1611" s="50"/>
      <c r="H1611" s="50"/>
      <c r="I1611" s="50"/>
      <c r="J1611" s="50"/>
      <c r="K1611" s="50"/>
      <c r="L1611" s="53"/>
      <c r="M1611" s="53"/>
      <c r="N1611" s="50"/>
      <c r="O1611" s="50"/>
      <c r="P1611" s="50"/>
      <c r="Q1611" s="50"/>
      <c r="R1611" s="53"/>
    </row>
    <row r="1612">
      <c r="A1612" s="54"/>
      <c r="B1612" s="50"/>
      <c r="C1612" s="51"/>
      <c r="D1612" s="50"/>
      <c r="E1612" s="52"/>
      <c r="F1612" s="50"/>
      <c r="G1612" s="50"/>
      <c r="H1612" s="50"/>
      <c r="I1612" s="50"/>
      <c r="J1612" s="50"/>
      <c r="K1612" s="50"/>
      <c r="L1612" s="53"/>
      <c r="M1612" s="53"/>
      <c r="N1612" s="50"/>
      <c r="O1612" s="50"/>
      <c r="P1612" s="50"/>
      <c r="Q1612" s="50"/>
      <c r="R1612" s="53"/>
    </row>
    <row r="1613">
      <c r="A1613" s="54"/>
      <c r="B1613" s="50"/>
      <c r="C1613" s="51"/>
      <c r="D1613" s="50"/>
      <c r="E1613" s="52"/>
      <c r="F1613" s="50"/>
      <c r="G1613" s="50"/>
      <c r="H1613" s="50"/>
      <c r="I1613" s="50"/>
      <c r="J1613" s="50"/>
      <c r="K1613" s="50"/>
      <c r="L1613" s="53"/>
      <c r="M1613" s="53"/>
      <c r="N1613" s="50"/>
      <c r="O1613" s="50"/>
      <c r="P1613" s="50"/>
      <c r="Q1613" s="50"/>
      <c r="R1613" s="53"/>
    </row>
    <row r="1614">
      <c r="A1614" s="54"/>
      <c r="B1614" s="50"/>
      <c r="C1614" s="51"/>
      <c r="D1614" s="50"/>
      <c r="E1614" s="52"/>
      <c r="F1614" s="50"/>
      <c r="G1614" s="50"/>
      <c r="H1614" s="50"/>
      <c r="I1614" s="50"/>
      <c r="J1614" s="50"/>
      <c r="K1614" s="50"/>
      <c r="L1614" s="53"/>
      <c r="M1614" s="53"/>
      <c r="N1614" s="50"/>
      <c r="O1614" s="50"/>
      <c r="P1614" s="50"/>
      <c r="Q1614" s="50"/>
      <c r="R1614" s="53"/>
    </row>
    <row r="1615">
      <c r="A1615" s="54"/>
      <c r="B1615" s="50"/>
      <c r="C1615" s="51"/>
      <c r="D1615" s="50"/>
      <c r="E1615" s="52"/>
      <c r="F1615" s="50"/>
      <c r="G1615" s="50"/>
      <c r="H1615" s="50"/>
      <c r="I1615" s="50"/>
      <c r="J1615" s="50"/>
      <c r="K1615" s="50"/>
      <c r="L1615" s="53"/>
      <c r="M1615" s="53"/>
      <c r="N1615" s="50"/>
      <c r="O1615" s="50"/>
      <c r="P1615" s="50"/>
      <c r="Q1615" s="50"/>
      <c r="R1615" s="53"/>
    </row>
    <row r="1616">
      <c r="A1616" s="54"/>
      <c r="B1616" s="50"/>
      <c r="C1616" s="51"/>
      <c r="D1616" s="50"/>
      <c r="E1616" s="52"/>
      <c r="F1616" s="50"/>
      <c r="G1616" s="50"/>
      <c r="H1616" s="50"/>
      <c r="I1616" s="50"/>
      <c r="J1616" s="50"/>
      <c r="K1616" s="50"/>
      <c r="L1616" s="53"/>
      <c r="M1616" s="53"/>
      <c r="N1616" s="50"/>
      <c r="O1616" s="50"/>
      <c r="P1616" s="50"/>
      <c r="Q1616" s="50"/>
      <c r="R1616" s="53"/>
    </row>
    <row r="1617">
      <c r="A1617" s="54"/>
      <c r="B1617" s="50"/>
      <c r="C1617" s="51"/>
      <c r="D1617" s="50"/>
      <c r="E1617" s="52"/>
      <c r="F1617" s="50"/>
      <c r="G1617" s="50"/>
      <c r="H1617" s="50"/>
      <c r="I1617" s="50"/>
      <c r="J1617" s="50"/>
      <c r="K1617" s="50"/>
      <c r="L1617" s="53"/>
      <c r="M1617" s="53"/>
      <c r="N1617" s="50"/>
      <c r="O1617" s="50"/>
      <c r="P1617" s="50"/>
      <c r="Q1617" s="50"/>
      <c r="R1617" s="53"/>
    </row>
    <row r="1618">
      <c r="A1618" s="54"/>
      <c r="B1618" s="50"/>
      <c r="C1618" s="51"/>
      <c r="D1618" s="50"/>
      <c r="E1618" s="52"/>
      <c r="F1618" s="50"/>
      <c r="G1618" s="50"/>
      <c r="H1618" s="50"/>
      <c r="I1618" s="50"/>
      <c r="J1618" s="50"/>
      <c r="K1618" s="50"/>
      <c r="L1618" s="53"/>
      <c r="M1618" s="53"/>
      <c r="N1618" s="50"/>
      <c r="O1618" s="50"/>
      <c r="P1618" s="50"/>
      <c r="Q1618" s="50"/>
      <c r="R1618" s="53"/>
    </row>
    <row r="1619">
      <c r="A1619" s="54"/>
      <c r="B1619" s="50"/>
      <c r="C1619" s="51"/>
      <c r="D1619" s="50"/>
      <c r="E1619" s="52"/>
      <c r="F1619" s="50"/>
      <c r="G1619" s="50"/>
      <c r="H1619" s="50"/>
      <c r="I1619" s="50"/>
      <c r="J1619" s="50"/>
      <c r="K1619" s="50"/>
      <c r="L1619" s="53"/>
      <c r="M1619" s="53"/>
      <c r="N1619" s="50"/>
      <c r="O1619" s="50"/>
      <c r="P1619" s="50"/>
      <c r="Q1619" s="50"/>
      <c r="R1619" s="53"/>
    </row>
    <row r="1620">
      <c r="A1620" s="54"/>
      <c r="B1620" s="50"/>
      <c r="C1620" s="51"/>
      <c r="D1620" s="50"/>
      <c r="E1620" s="52"/>
      <c r="F1620" s="50"/>
      <c r="G1620" s="50"/>
      <c r="H1620" s="50"/>
      <c r="I1620" s="50"/>
      <c r="J1620" s="50"/>
      <c r="K1620" s="50"/>
      <c r="L1620" s="53"/>
      <c r="M1620" s="53"/>
      <c r="N1620" s="50"/>
      <c r="O1620" s="50"/>
      <c r="P1620" s="50"/>
      <c r="Q1620" s="50"/>
      <c r="R1620" s="53"/>
    </row>
    <row r="1621">
      <c r="A1621" s="54"/>
      <c r="B1621" s="50"/>
      <c r="C1621" s="51"/>
      <c r="D1621" s="50"/>
      <c r="E1621" s="52"/>
      <c r="F1621" s="50"/>
      <c r="G1621" s="50"/>
      <c r="H1621" s="50"/>
      <c r="I1621" s="50"/>
      <c r="J1621" s="50"/>
      <c r="K1621" s="50"/>
      <c r="L1621" s="53"/>
      <c r="M1621" s="53"/>
      <c r="N1621" s="50"/>
      <c r="O1621" s="50"/>
      <c r="P1621" s="50"/>
      <c r="Q1621" s="50"/>
      <c r="R1621" s="53"/>
    </row>
    <row r="1622">
      <c r="A1622" s="54"/>
      <c r="B1622" s="50"/>
      <c r="C1622" s="51"/>
      <c r="D1622" s="50"/>
      <c r="E1622" s="52"/>
      <c r="F1622" s="50"/>
      <c r="G1622" s="50"/>
      <c r="H1622" s="50"/>
      <c r="I1622" s="50"/>
      <c r="J1622" s="50"/>
      <c r="K1622" s="50"/>
      <c r="L1622" s="53"/>
      <c r="M1622" s="53"/>
      <c r="N1622" s="50"/>
      <c r="O1622" s="50"/>
      <c r="P1622" s="50"/>
      <c r="Q1622" s="50"/>
      <c r="R1622" s="53"/>
    </row>
    <row r="1623">
      <c r="A1623" s="54"/>
      <c r="B1623" s="50"/>
      <c r="C1623" s="51"/>
      <c r="D1623" s="50"/>
      <c r="E1623" s="52"/>
      <c r="F1623" s="50"/>
      <c r="G1623" s="50"/>
      <c r="H1623" s="50"/>
      <c r="I1623" s="50"/>
      <c r="J1623" s="50"/>
      <c r="K1623" s="50"/>
      <c r="L1623" s="53"/>
      <c r="M1623" s="53"/>
      <c r="N1623" s="50"/>
      <c r="O1623" s="50"/>
      <c r="P1623" s="50"/>
      <c r="Q1623" s="50"/>
      <c r="R1623" s="53"/>
    </row>
    <row r="1624">
      <c r="A1624" s="54"/>
      <c r="B1624" s="50"/>
      <c r="C1624" s="51"/>
      <c r="D1624" s="50"/>
      <c r="E1624" s="52"/>
      <c r="F1624" s="50"/>
      <c r="G1624" s="50"/>
      <c r="H1624" s="50"/>
      <c r="I1624" s="50"/>
      <c r="J1624" s="50"/>
      <c r="K1624" s="50"/>
      <c r="L1624" s="53"/>
      <c r="M1624" s="53"/>
      <c r="N1624" s="50"/>
      <c r="O1624" s="50"/>
      <c r="P1624" s="50"/>
      <c r="Q1624" s="50"/>
      <c r="R1624" s="53"/>
    </row>
    <row r="1625">
      <c r="A1625" s="54"/>
      <c r="B1625" s="50"/>
      <c r="C1625" s="51"/>
      <c r="D1625" s="50"/>
      <c r="E1625" s="52"/>
      <c r="F1625" s="50"/>
      <c r="G1625" s="50"/>
      <c r="H1625" s="50"/>
      <c r="I1625" s="50"/>
      <c r="J1625" s="50"/>
      <c r="K1625" s="50"/>
      <c r="L1625" s="53"/>
      <c r="M1625" s="53"/>
      <c r="N1625" s="50"/>
      <c r="O1625" s="50"/>
      <c r="P1625" s="50"/>
      <c r="Q1625" s="50"/>
      <c r="R1625" s="53"/>
    </row>
    <row r="1626">
      <c r="A1626" s="54"/>
      <c r="B1626" s="50"/>
      <c r="C1626" s="51"/>
      <c r="D1626" s="50"/>
      <c r="E1626" s="52"/>
      <c r="F1626" s="50"/>
      <c r="G1626" s="50"/>
      <c r="H1626" s="50"/>
      <c r="I1626" s="50"/>
      <c r="J1626" s="50"/>
      <c r="K1626" s="50"/>
      <c r="L1626" s="53"/>
      <c r="M1626" s="53"/>
      <c r="N1626" s="50"/>
      <c r="O1626" s="50"/>
      <c r="P1626" s="50"/>
      <c r="Q1626" s="50"/>
      <c r="R1626" s="53"/>
    </row>
    <row r="1627">
      <c r="A1627" s="54"/>
      <c r="B1627" s="50"/>
      <c r="C1627" s="51"/>
      <c r="D1627" s="50"/>
      <c r="E1627" s="52"/>
      <c r="F1627" s="50"/>
      <c r="G1627" s="50"/>
      <c r="H1627" s="50"/>
      <c r="I1627" s="50"/>
      <c r="J1627" s="50"/>
      <c r="K1627" s="50"/>
      <c r="L1627" s="53"/>
      <c r="M1627" s="53"/>
      <c r="N1627" s="50"/>
      <c r="O1627" s="50"/>
      <c r="P1627" s="50"/>
      <c r="Q1627" s="50"/>
      <c r="R1627" s="53"/>
    </row>
    <row r="1628">
      <c r="A1628" s="54"/>
      <c r="B1628" s="50"/>
      <c r="C1628" s="51"/>
      <c r="D1628" s="50"/>
      <c r="E1628" s="52"/>
      <c r="F1628" s="50"/>
      <c r="G1628" s="50"/>
      <c r="H1628" s="50"/>
      <c r="I1628" s="50"/>
      <c r="J1628" s="50"/>
      <c r="K1628" s="50"/>
      <c r="L1628" s="53"/>
      <c r="M1628" s="53"/>
      <c r="N1628" s="50"/>
      <c r="O1628" s="50"/>
      <c r="P1628" s="50"/>
      <c r="Q1628" s="50"/>
      <c r="R1628" s="53"/>
    </row>
    <row r="1629">
      <c r="A1629" s="54"/>
      <c r="B1629" s="50"/>
      <c r="C1629" s="51"/>
      <c r="D1629" s="50"/>
      <c r="E1629" s="52"/>
      <c r="F1629" s="50"/>
      <c r="G1629" s="50"/>
      <c r="H1629" s="50"/>
      <c r="I1629" s="50"/>
      <c r="J1629" s="50"/>
      <c r="K1629" s="50"/>
      <c r="L1629" s="53"/>
      <c r="M1629" s="53"/>
      <c r="N1629" s="50"/>
      <c r="O1629" s="50"/>
      <c r="P1629" s="50"/>
      <c r="Q1629" s="50"/>
      <c r="R1629" s="53"/>
    </row>
    <row r="1630">
      <c r="A1630" s="54"/>
      <c r="B1630" s="50"/>
      <c r="C1630" s="51"/>
      <c r="D1630" s="50"/>
      <c r="E1630" s="52"/>
      <c r="F1630" s="50"/>
      <c r="G1630" s="50"/>
      <c r="H1630" s="50"/>
      <c r="I1630" s="50"/>
      <c r="J1630" s="50"/>
      <c r="K1630" s="50"/>
      <c r="L1630" s="53"/>
      <c r="M1630" s="53"/>
      <c r="N1630" s="50"/>
      <c r="O1630" s="50"/>
      <c r="P1630" s="50"/>
      <c r="Q1630" s="50"/>
      <c r="R1630" s="53"/>
    </row>
    <row r="1631">
      <c r="A1631" s="54"/>
      <c r="B1631" s="50"/>
      <c r="C1631" s="51"/>
      <c r="D1631" s="50"/>
      <c r="E1631" s="52"/>
      <c r="F1631" s="50"/>
      <c r="G1631" s="50"/>
      <c r="H1631" s="50"/>
      <c r="I1631" s="50"/>
      <c r="J1631" s="50"/>
      <c r="K1631" s="50"/>
      <c r="L1631" s="53"/>
      <c r="M1631" s="53"/>
      <c r="N1631" s="50"/>
      <c r="O1631" s="50"/>
      <c r="P1631" s="50"/>
      <c r="Q1631" s="50"/>
      <c r="R1631" s="53"/>
    </row>
    <row r="1632">
      <c r="A1632" s="54"/>
      <c r="B1632" s="50"/>
      <c r="C1632" s="51"/>
      <c r="D1632" s="50"/>
      <c r="E1632" s="52"/>
      <c r="F1632" s="50"/>
      <c r="G1632" s="50"/>
      <c r="H1632" s="50"/>
      <c r="I1632" s="50"/>
      <c r="J1632" s="50"/>
      <c r="K1632" s="50"/>
      <c r="L1632" s="53"/>
      <c r="M1632" s="53"/>
      <c r="N1632" s="50"/>
      <c r="O1632" s="50"/>
      <c r="P1632" s="50"/>
      <c r="Q1632" s="50"/>
      <c r="R1632" s="53"/>
    </row>
    <row r="1633">
      <c r="A1633" s="54"/>
      <c r="B1633" s="50"/>
      <c r="C1633" s="51"/>
      <c r="D1633" s="50"/>
      <c r="E1633" s="52"/>
      <c r="F1633" s="50"/>
      <c r="G1633" s="50"/>
      <c r="H1633" s="50"/>
      <c r="I1633" s="50"/>
      <c r="J1633" s="50"/>
      <c r="K1633" s="50"/>
      <c r="L1633" s="53"/>
      <c r="M1633" s="53"/>
      <c r="N1633" s="50"/>
      <c r="O1633" s="50"/>
      <c r="P1633" s="50"/>
      <c r="Q1633" s="50"/>
      <c r="R1633" s="53"/>
    </row>
    <row r="1634">
      <c r="A1634" s="54"/>
      <c r="B1634" s="50"/>
      <c r="C1634" s="51"/>
      <c r="D1634" s="50"/>
      <c r="E1634" s="52"/>
      <c r="F1634" s="50"/>
      <c r="G1634" s="50"/>
      <c r="H1634" s="50"/>
      <c r="I1634" s="50"/>
      <c r="J1634" s="50"/>
      <c r="K1634" s="50"/>
      <c r="L1634" s="53"/>
      <c r="M1634" s="53"/>
      <c r="N1634" s="50"/>
      <c r="O1634" s="50"/>
      <c r="P1634" s="50"/>
      <c r="Q1634" s="50"/>
      <c r="R1634" s="53"/>
    </row>
    <row r="1635">
      <c r="A1635" s="54"/>
      <c r="B1635" s="50"/>
      <c r="C1635" s="51"/>
      <c r="D1635" s="50"/>
      <c r="E1635" s="52"/>
      <c r="F1635" s="50"/>
      <c r="G1635" s="50"/>
      <c r="H1635" s="50"/>
      <c r="I1635" s="50"/>
      <c r="J1635" s="50"/>
      <c r="K1635" s="50"/>
      <c r="L1635" s="53"/>
      <c r="M1635" s="53"/>
      <c r="N1635" s="50"/>
      <c r="O1635" s="50"/>
      <c r="P1635" s="50"/>
      <c r="Q1635" s="50"/>
      <c r="R1635" s="53"/>
    </row>
    <row r="1636">
      <c r="A1636" s="54"/>
      <c r="B1636" s="50"/>
      <c r="C1636" s="51"/>
      <c r="D1636" s="50"/>
      <c r="E1636" s="52"/>
      <c r="F1636" s="50"/>
      <c r="G1636" s="50"/>
      <c r="H1636" s="50"/>
      <c r="I1636" s="50"/>
      <c r="J1636" s="50"/>
      <c r="K1636" s="50"/>
      <c r="L1636" s="53"/>
      <c r="M1636" s="53"/>
      <c r="N1636" s="50"/>
      <c r="O1636" s="50"/>
      <c r="P1636" s="50"/>
      <c r="Q1636" s="50"/>
      <c r="R1636" s="53"/>
    </row>
    <row r="1637">
      <c r="A1637" s="54"/>
      <c r="B1637" s="50"/>
      <c r="C1637" s="51"/>
      <c r="D1637" s="50"/>
      <c r="E1637" s="52"/>
      <c r="F1637" s="50"/>
      <c r="G1637" s="50"/>
      <c r="H1637" s="50"/>
      <c r="I1637" s="50"/>
      <c r="J1637" s="50"/>
      <c r="K1637" s="50"/>
      <c r="L1637" s="53"/>
      <c r="M1637" s="53"/>
      <c r="N1637" s="50"/>
      <c r="O1637" s="50"/>
      <c r="P1637" s="50"/>
      <c r="Q1637" s="50"/>
      <c r="R1637" s="53"/>
    </row>
    <row r="1638">
      <c r="A1638" s="54"/>
      <c r="B1638" s="50"/>
      <c r="C1638" s="51"/>
      <c r="D1638" s="50"/>
      <c r="E1638" s="52"/>
      <c r="F1638" s="50"/>
      <c r="G1638" s="50"/>
      <c r="H1638" s="50"/>
      <c r="I1638" s="50"/>
      <c r="J1638" s="50"/>
      <c r="K1638" s="50"/>
      <c r="L1638" s="53"/>
      <c r="M1638" s="53"/>
      <c r="N1638" s="50"/>
      <c r="O1638" s="50"/>
      <c r="P1638" s="50"/>
      <c r="Q1638" s="50"/>
      <c r="R1638" s="53"/>
    </row>
    <row r="1639">
      <c r="A1639" s="54"/>
      <c r="B1639" s="50"/>
      <c r="C1639" s="51"/>
      <c r="D1639" s="50"/>
      <c r="E1639" s="52"/>
      <c r="F1639" s="50"/>
      <c r="G1639" s="50"/>
      <c r="H1639" s="50"/>
      <c r="I1639" s="50"/>
      <c r="J1639" s="50"/>
      <c r="K1639" s="50"/>
      <c r="L1639" s="53"/>
      <c r="M1639" s="53"/>
      <c r="N1639" s="50"/>
      <c r="O1639" s="50"/>
      <c r="P1639" s="50"/>
      <c r="Q1639" s="50"/>
      <c r="R1639" s="53"/>
    </row>
    <row r="1640">
      <c r="A1640" s="54"/>
      <c r="B1640" s="50"/>
      <c r="C1640" s="51"/>
      <c r="D1640" s="50"/>
      <c r="E1640" s="52"/>
      <c r="F1640" s="50"/>
      <c r="G1640" s="50"/>
      <c r="H1640" s="50"/>
      <c r="I1640" s="50"/>
      <c r="J1640" s="50"/>
      <c r="K1640" s="50"/>
      <c r="L1640" s="53"/>
      <c r="M1640" s="53"/>
      <c r="N1640" s="50"/>
      <c r="O1640" s="50"/>
      <c r="P1640" s="50"/>
      <c r="Q1640" s="50"/>
      <c r="R1640" s="53"/>
    </row>
    <row r="1641">
      <c r="A1641" s="54"/>
      <c r="B1641" s="50"/>
      <c r="C1641" s="51"/>
      <c r="D1641" s="50"/>
      <c r="E1641" s="52"/>
      <c r="F1641" s="50"/>
      <c r="G1641" s="50"/>
      <c r="H1641" s="50"/>
      <c r="I1641" s="50"/>
      <c r="J1641" s="50"/>
      <c r="K1641" s="50"/>
      <c r="L1641" s="53"/>
      <c r="M1641" s="53"/>
      <c r="N1641" s="50"/>
      <c r="O1641" s="50"/>
      <c r="P1641" s="50"/>
      <c r="Q1641" s="50"/>
      <c r="R1641" s="53"/>
    </row>
    <row r="1642">
      <c r="A1642" s="54"/>
      <c r="B1642" s="50"/>
      <c r="C1642" s="51"/>
      <c r="D1642" s="50"/>
      <c r="E1642" s="52"/>
      <c r="F1642" s="50"/>
      <c r="G1642" s="50"/>
      <c r="H1642" s="50"/>
      <c r="I1642" s="50"/>
      <c r="J1642" s="50"/>
      <c r="K1642" s="50"/>
      <c r="L1642" s="53"/>
      <c r="M1642" s="53"/>
      <c r="N1642" s="50"/>
      <c r="O1642" s="50"/>
      <c r="P1642" s="50"/>
      <c r="Q1642" s="50"/>
      <c r="R1642" s="53"/>
    </row>
    <row r="1643">
      <c r="A1643" s="54"/>
      <c r="B1643" s="50"/>
      <c r="C1643" s="51"/>
      <c r="D1643" s="50"/>
      <c r="E1643" s="52"/>
      <c r="F1643" s="50"/>
      <c r="G1643" s="50"/>
      <c r="H1643" s="50"/>
      <c r="I1643" s="50"/>
      <c r="J1643" s="50"/>
      <c r="K1643" s="50"/>
      <c r="L1643" s="53"/>
      <c r="M1643" s="53"/>
      <c r="N1643" s="50"/>
      <c r="O1643" s="50"/>
      <c r="P1643" s="50"/>
      <c r="Q1643" s="50"/>
      <c r="R1643" s="53"/>
    </row>
    <row r="1644">
      <c r="A1644" s="54"/>
      <c r="B1644" s="50"/>
      <c r="C1644" s="51"/>
      <c r="D1644" s="50"/>
      <c r="E1644" s="52"/>
      <c r="F1644" s="50"/>
      <c r="G1644" s="50"/>
      <c r="H1644" s="50"/>
      <c r="I1644" s="50"/>
      <c r="J1644" s="50"/>
      <c r="K1644" s="50"/>
      <c r="L1644" s="53"/>
      <c r="M1644" s="53"/>
      <c r="N1644" s="50"/>
      <c r="O1644" s="50"/>
      <c r="P1644" s="50"/>
      <c r="Q1644" s="50"/>
      <c r="R1644" s="53"/>
    </row>
    <row r="1645">
      <c r="A1645" s="54"/>
      <c r="B1645" s="50"/>
      <c r="C1645" s="51"/>
      <c r="D1645" s="50"/>
      <c r="E1645" s="52"/>
      <c r="F1645" s="50"/>
      <c r="G1645" s="50"/>
      <c r="H1645" s="50"/>
      <c r="I1645" s="50"/>
      <c r="J1645" s="50"/>
      <c r="K1645" s="50"/>
      <c r="L1645" s="53"/>
      <c r="M1645" s="53"/>
      <c r="N1645" s="50"/>
      <c r="O1645" s="50"/>
      <c r="P1645" s="50"/>
      <c r="Q1645" s="50"/>
      <c r="R1645" s="53"/>
    </row>
    <row r="1646">
      <c r="A1646" s="54"/>
      <c r="B1646" s="50"/>
      <c r="C1646" s="51"/>
      <c r="D1646" s="50"/>
      <c r="E1646" s="52"/>
      <c r="F1646" s="50"/>
      <c r="G1646" s="50"/>
      <c r="H1646" s="50"/>
      <c r="I1646" s="50"/>
      <c r="J1646" s="50"/>
      <c r="K1646" s="50"/>
      <c r="L1646" s="53"/>
      <c r="M1646" s="53"/>
      <c r="N1646" s="50"/>
      <c r="O1646" s="50"/>
      <c r="P1646" s="50"/>
      <c r="Q1646" s="50"/>
      <c r="R1646" s="53"/>
    </row>
    <row r="1647">
      <c r="A1647" s="54"/>
      <c r="B1647" s="50"/>
      <c r="C1647" s="51"/>
      <c r="D1647" s="50"/>
      <c r="E1647" s="52"/>
      <c r="F1647" s="50"/>
      <c r="G1647" s="50"/>
      <c r="H1647" s="50"/>
      <c r="I1647" s="50"/>
      <c r="J1647" s="50"/>
      <c r="K1647" s="50"/>
      <c r="L1647" s="53"/>
      <c r="M1647" s="53"/>
      <c r="N1647" s="50"/>
      <c r="O1647" s="50"/>
      <c r="P1647" s="50"/>
      <c r="Q1647" s="50"/>
      <c r="R1647" s="53"/>
    </row>
    <row r="1648">
      <c r="A1648" s="54"/>
      <c r="B1648" s="50"/>
      <c r="C1648" s="51"/>
      <c r="D1648" s="50"/>
      <c r="E1648" s="52"/>
      <c r="F1648" s="50"/>
      <c r="G1648" s="50"/>
      <c r="H1648" s="50"/>
      <c r="I1648" s="50"/>
      <c r="J1648" s="50"/>
      <c r="K1648" s="50"/>
      <c r="L1648" s="53"/>
      <c r="M1648" s="53"/>
      <c r="N1648" s="50"/>
      <c r="O1648" s="50"/>
      <c r="P1648" s="50"/>
      <c r="Q1648" s="50"/>
      <c r="R1648" s="53"/>
    </row>
    <row r="1649">
      <c r="A1649" s="54"/>
      <c r="B1649" s="50"/>
      <c r="C1649" s="51"/>
      <c r="D1649" s="50"/>
      <c r="E1649" s="52"/>
      <c r="F1649" s="50"/>
      <c r="G1649" s="50"/>
      <c r="H1649" s="50"/>
      <c r="I1649" s="50"/>
      <c r="J1649" s="50"/>
      <c r="K1649" s="50"/>
      <c r="L1649" s="53"/>
      <c r="M1649" s="53"/>
      <c r="N1649" s="50"/>
      <c r="O1649" s="50"/>
      <c r="P1649" s="50"/>
      <c r="Q1649" s="50"/>
      <c r="R1649" s="53"/>
    </row>
    <row r="1650">
      <c r="A1650" s="54"/>
      <c r="B1650" s="50"/>
      <c r="C1650" s="51"/>
      <c r="D1650" s="50"/>
      <c r="E1650" s="52"/>
      <c r="F1650" s="50"/>
      <c r="G1650" s="50"/>
      <c r="H1650" s="50"/>
      <c r="I1650" s="50"/>
      <c r="J1650" s="50"/>
      <c r="K1650" s="50"/>
      <c r="L1650" s="53"/>
      <c r="M1650" s="53"/>
      <c r="N1650" s="50"/>
      <c r="O1650" s="50"/>
      <c r="P1650" s="50"/>
      <c r="Q1650" s="50"/>
      <c r="R1650" s="53"/>
    </row>
    <row r="1651">
      <c r="A1651" s="54"/>
      <c r="B1651" s="50"/>
      <c r="C1651" s="51"/>
      <c r="D1651" s="50"/>
      <c r="E1651" s="52"/>
      <c r="F1651" s="50"/>
      <c r="G1651" s="50"/>
      <c r="H1651" s="50"/>
      <c r="I1651" s="50"/>
      <c r="J1651" s="50"/>
      <c r="K1651" s="50"/>
      <c r="L1651" s="53"/>
      <c r="M1651" s="53"/>
      <c r="N1651" s="50"/>
      <c r="O1651" s="50"/>
      <c r="P1651" s="50"/>
      <c r="Q1651" s="50"/>
      <c r="R1651" s="53"/>
    </row>
    <row r="1652">
      <c r="A1652" s="54"/>
      <c r="B1652" s="50"/>
      <c r="C1652" s="51"/>
      <c r="D1652" s="50"/>
      <c r="E1652" s="52"/>
      <c r="F1652" s="50"/>
      <c r="G1652" s="50"/>
      <c r="H1652" s="50"/>
      <c r="I1652" s="50"/>
      <c r="J1652" s="50"/>
      <c r="K1652" s="50"/>
      <c r="L1652" s="53"/>
      <c r="M1652" s="53"/>
      <c r="N1652" s="50"/>
      <c r="O1652" s="50"/>
      <c r="P1652" s="50"/>
      <c r="Q1652" s="50"/>
      <c r="R1652" s="53"/>
    </row>
    <row r="1653">
      <c r="A1653" s="54"/>
      <c r="B1653" s="50"/>
      <c r="C1653" s="51"/>
      <c r="D1653" s="50"/>
      <c r="E1653" s="52"/>
      <c r="F1653" s="50"/>
      <c r="G1653" s="50"/>
      <c r="H1653" s="50"/>
      <c r="I1653" s="50"/>
      <c r="J1653" s="50"/>
      <c r="K1653" s="50"/>
      <c r="L1653" s="53"/>
      <c r="M1653" s="53"/>
      <c r="N1653" s="50"/>
      <c r="O1653" s="50"/>
      <c r="P1653" s="50"/>
      <c r="Q1653" s="50"/>
      <c r="R1653" s="53"/>
    </row>
    <row r="1654">
      <c r="A1654" s="54"/>
      <c r="B1654" s="50"/>
      <c r="C1654" s="51"/>
      <c r="D1654" s="50"/>
      <c r="E1654" s="52"/>
      <c r="F1654" s="50"/>
      <c r="G1654" s="50"/>
      <c r="H1654" s="50"/>
      <c r="I1654" s="50"/>
      <c r="J1654" s="50"/>
      <c r="K1654" s="50"/>
      <c r="L1654" s="53"/>
      <c r="M1654" s="53"/>
      <c r="N1654" s="50"/>
      <c r="O1654" s="50"/>
      <c r="P1654" s="50"/>
      <c r="Q1654" s="50"/>
      <c r="R1654" s="53"/>
    </row>
    <row r="1655">
      <c r="A1655" s="54"/>
      <c r="B1655" s="50"/>
      <c r="C1655" s="51"/>
      <c r="D1655" s="50"/>
      <c r="E1655" s="52"/>
      <c r="F1655" s="50"/>
      <c r="G1655" s="50"/>
      <c r="H1655" s="50"/>
      <c r="I1655" s="50"/>
      <c r="J1655" s="50"/>
      <c r="K1655" s="50"/>
      <c r="L1655" s="53"/>
      <c r="M1655" s="53"/>
      <c r="N1655" s="50"/>
      <c r="O1655" s="50"/>
      <c r="P1655" s="50"/>
      <c r="Q1655" s="50"/>
      <c r="R1655" s="53"/>
    </row>
    <row r="1656">
      <c r="A1656" s="54"/>
      <c r="B1656" s="50"/>
      <c r="C1656" s="51"/>
      <c r="D1656" s="50"/>
      <c r="E1656" s="52"/>
      <c r="F1656" s="50"/>
      <c r="G1656" s="50"/>
      <c r="H1656" s="50"/>
      <c r="I1656" s="50"/>
      <c r="J1656" s="50"/>
      <c r="K1656" s="50"/>
      <c r="L1656" s="53"/>
      <c r="M1656" s="53"/>
      <c r="N1656" s="50"/>
      <c r="O1656" s="50"/>
      <c r="P1656" s="50"/>
      <c r="Q1656" s="50"/>
      <c r="R1656" s="53"/>
    </row>
    <row r="1657">
      <c r="A1657" s="54"/>
      <c r="B1657" s="50"/>
      <c r="C1657" s="51"/>
      <c r="D1657" s="50"/>
      <c r="E1657" s="52"/>
      <c r="F1657" s="50"/>
      <c r="G1657" s="50"/>
      <c r="H1657" s="50"/>
      <c r="I1657" s="50"/>
      <c r="J1657" s="50"/>
      <c r="K1657" s="50"/>
      <c r="L1657" s="53"/>
      <c r="M1657" s="53"/>
      <c r="N1657" s="50"/>
      <c r="O1657" s="50"/>
      <c r="P1657" s="50"/>
      <c r="Q1657" s="50"/>
      <c r="R1657" s="53"/>
    </row>
    <row r="1658">
      <c r="A1658" s="54"/>
      <c r="B1658" s="50"/>
      <c r="C1658" s="51"/>
      <c r="D1658" s="50"/>
      <c r="E1658" s="52"/>
      <c r="F1658" s="50"/>
      <c r="G1658" s="50"/>
      <c r="H1658" s="50"/>
      <c r="I1658" s="50"/>
      <c r="J1658" s="50"/>
      <c r="K1658" s="50"/>
      <c r="L1658" s="53"/>
      <c r="M1658" s="53"/>
      <c r="N1658" s="50"/>
      <c r="O1658" s="50"/>
      <c r="P1658" s="50"/>
      <c r="Q1658" s="50"/>
      <c r="R1658" s="53"/>
    </row>
    <row r="1659">
      <c r="A1659" s="54"/>
      <c r="B1659" s="50"/>
      <c r="C1659" s="51"/>
      <c r="D1659" s="50"/>
      <c r="E1659" s="52"/>
      <c r="F1659" s="50"/>
      <c r="G1659" s="50"/>
      <c r="H1659" s="50"/>
      <c r="I1659" s="50"/>
      <c r="J1659" s="50"/>
      <c r="K1659" s="50"/>
      <c r="L1659" s="53"/>
      <c r="M1659" s="53"/>
      <c r="N1659" s="50"/>
      <c r="O1659" s="50"/>
      <c r="P1659" s="50"/>
      <c r="Q1659" s="50"/>
      <c r="R1659" s="53"/>
    </row>
    <row r="1660">
      <c r="A1660" s="54"/>
      <c r="B1660" s="50"/>
      <c r="C1660" s="51"/>
      <c r="D1660" s="50"/>
      <c r="E1660" s="52"/>
      <c r="F1660" s="50"/>
      <c r="G1660" s="50"/>
      <c r="H1660" s="50"/>
      <c r="I1660" s="50"/>
      <c r="J1660" s="50"/>
      <c r="K1660" s="50"/>
      <c r="L1660" s="53"/>
      <c r="M1660" s="53"/>
      <c r="N1660" s="50"/>
      <c r="O1660" s="50"/>
      <c r="P1660" s="50"/>
      <c r="Q1660" s="50"/>
      <c r="R1660" s="53"/>
    </row>
    <row r="1661">
      <c r="A1661" s="54"/>
      <c r="B1661" s="50"/>
      <c r="C1661" s="51"/>
      <c r="D1661" s="50"/>
      <c r="E1661" s="52"/>
      <c r="F1661" s="50"/>
      <c r="G1661" s="50"/>
      <c r="H1661" s="50"/>
      <c r="I1661" s="50"/>
      <c r="J1661" s="50"/>
      <c r="K1661" s="50"/>
      <c r="L1661" s="53"/>
      <c r="M1661" s="53"/>
      <c r="N1661" s="50"/>
      <c r="O1661" s="50"/>
      <c r="P1661" s="50"/>
      <c r="Q1661" s="50"/>
      <c r="R1661" s="53"/>
    </row>
    <row r="1662">
      <c r="A1662" s="54"/>
      <c r="B1662" s="50"/>
      <c r="C1662" s="51"/>
      <c r="D1662" s="50"/>
      <c r="E1662" s="52"/>
      <c r="F1662" s="50"/>
      <c r="G1662" s="50"/>
      <c r="H1662" s="50"/>
      <c r="I1662" s="50"/>
      <c r="J1662" s="50"/>
      <c r="K1662" s="50"/>
      <c r="L1662" s="53"/>
      <c r="M1662" s="53"/>
      <c r="N1662" s="50"/>
      <c r="O1662" s="50"/>
      <c r="P1662" s="50"/>
      <c r="Q1662" s="50"/>
      <c r="R1662" s="53"/>
    </row>
    <row r="1663">
      <c r="A1663" s="54"/>
      <c r="B1663" s="50"/>
      <c r="C1663" s="51"/>
      <c r="D1663" s="50"/>
      <c r="E1663" s="52"/>
      <c r="F1663" s="50"/>
      <c r="G1663" s="50"/>
      <c r="H1663" s="50"/>
      <c r="I1663" s="50"/>
      <c r="J1663" s="50"/>
      <c r="K1663" s="50"/>
      <c r="L1663" s="53"/>
      <c r="M1663" s="53"/>
      <c r="N1663" s="50"/>
      <c r="O1663" s="50"/>
      <c r="P1663" s="50"/>
      <c r="Q1663" s="50"/>
      <c r="R1663" s="53"/>
    </row>
    <row r="1664">
      <c r="A1664" s="54"/>
      <c r="B1664" s="50"/>
      <c r="C1664" s="51"/>
      <c r="D1664" s="50"/>
      <c r="E1664" s="52"/>
      <c r="F1664" s="50"/>
      <c r="G1664" s="50"/>
      <c r="H1664" s="50"/>
      <c r="I1664" s="50"/>
      <c r="J1664" s="50"/>
      <c r="K1664" s="50"/>
      <c r="L1664" s="53"/>
      <c r="M1664" s="53"/>
      <c r="N1664" s="50"/>
      <c r="O1664" s="50"/>
      <c r="P1664" s="50"/>
      <c r="Q1664" s="50"/>
      <c r="R1664" s="53"/>
    </row>
    <row r="1665">
      <c r="A1665" s="54"/>
      <c r="B1665" s="50"/>
      <c r="C1665" s="51"/>
      <c r="D1665" s="50"/>
      <c r="E1665" s="52"/>
      <c r="F1665" s="50"/>
      <c r="G1665" s="50"/>
      <c r="H1665" s="50"/>
      <c r="I1665" s="50"/>
      <c r="J1665" s="50"/>
      <c r="K1665" s="50"/>
      <c r="L1665" s="53"/>
      <c r="M1665" s="53"/>
      <c r="N1665" s="50"/>
      <c r="O1665" s="50"/>
      <c r="P1665" s="50"/>
      <c r="Q1665" s="50"/>
      <c r="R1665" s="53"/>
    </row>
    <row r="1666">
      <c r="A1666" s="54"/>
      <c r="B1666" s="50"/>
      <c r="C1666" s="51"/>
      <c r="D1666" s="50"/>
      <c r="E1666" s="52"/>
      <c r="F1666" s="50"/>
      <c r="G1666" s="50"/>
      <c r="H1666" s="50"/>
      <c r="I1666" s="50"/>
      <c r="J1666" s="50"/>
      <c r="K1666" s="50"/>
      <c r="L1666" s="53"/>
      <c r="M1666" s="53"/>
      <c r="N1666" s="50"/>
      <c r="O1666" s="50"/>
      <c r="P1666" s="50"/>
      <c r="Q1666" s="50"/>
      <c r="R1666" s="53"/>
    </row>
    <row r="1667">
      <c r="A1667" s="54"/>
      <c r="B1667" s="50"/>
      <c r="C1667" s="51"/>
      <c r="D1667" s="50"/>
      <c r="E1667" s="52"/>
      <c r="F1667" s="50"/>
      <c r="G1667" s="50"/>
      <c r="H1667" s="50"/>
      <c r="I1667" s="50"/>
      <c r="J1667" s="50"/>
      <c r="K1667" s="50"/>
      <c r="L1667" s="53"/>
      <c r="M1667" s="53"/>
      <c r="N1667" s="50"/>
      <c r="O1667" s="50"/>
      <c r="P1667" s="50"/>
      <c r="Q1667" s="50"/>
      <c r="R1667" s="53"/>
    </row>
    <row r="1668">
      <c r="A1668" s="54"/>
      <c r="B1668" s="50"/>
      <c r="C1668" s="51"/>
      <c r="D1668" s="50"/>
      <c r="E1668" s="52"/>
      <c r="F1668" s="50"/>
      <c r="G1668" s="50"/>
      <c r="H1668" s="50"/>
      <c r="I1668" s="50"/>
      <c r="J1668" s="50"/>
      <c r="K1668" s="50"/>
      <c r="L1668" s="53"/>
      <c r="M1668" s="53"/>
      <c r="N1668" s="50"/>
      <c r="O1668" s="50"/>
      <c r="P1668" s="50"/>
      <c r="Q1668" s="50"/>
      <c r="R1668" s="53"/>
    </row>
    <row r="1669">
      <c r="A1669" s="54"/>
      <c r="B1669" s="50"/>
      <c r="C1669" s="51"/>
      <c r="D1669" s="50"/>
      <c r="E1669" s="52"/>
      <c r="F1669" s="50"/>
      <c r="G1669" s="50"/>
      <c r="H1669" s="50"/>
      <c r="I1669" s="50"/>
      <c r="J1669" s="50"/>
      <c r="K1669" s="50"/>
      <c r="L1669" s="53"/>
      <c r="M1669" s="53"/>
      <c r="N1669" s="50"/>
      <c r="O1669" s="50"/>
      <c r="P1669" s="50"/>
      <c r="Q1669" s="50"/>
      <c r="R1669" s="53"/>
    </row>
    <row r="1670">
      <c r="A1670" s="54"/>
      <c r="B1670" s="50"/>
      <c r="C1670" s="51"/>
      <c r="D1670" s="50"/>
      <c r="E1670" s="52"/>
      <c r="F1670" s="50"/>
      <c r="G1670" s="50"/>
      <c r="H1670" s="50"/>
      <c r="I1670" s="50"/>
      <c r="J1670" s="50"/>
      <c r="K1670" s="50"/>
      <c r="L1670" s="53"/>
      <c r="M1670" s="53"/>
      <c r="N1670" s="50"/>
      <c r="O1670" s="50"/>
      <c r="P1670" s="50"/>
      <c r="Q1670" s="50"/>
      <c r="R1670" s="53"/>
    </row>
    <row r="1671">
      <c r="A1671" s="54"/>
      <c r="B1671" s="50"/>
      <c r="C1671" s="51"/>
      <c r="D1671" s="50"/>
      <c r="E1671" s="52"/>
      <c r="F1671" s="50"/>
      <c r="G1671" s="50"/>
      <c r="H1671" s="50"/>
      <c r="I1671" s="50"/>
      <c r="J1671" s="50"/>
      <c r="K1671" s="50"/>
      <c r="L1671" s="53"/>
      <c r="M1671" s="53"/>
      <c r="N1671" s="50"/>
      <c r="O1671" s="50"/>
      <c r="P1671" s="50"/>
      <c r="Q1671" s="50"/>
      <c r="R1671" s="53"/>
    </row>
    <row r="1672">
      <c r="A1672" s="54"/>
      <c r="B1672" s="50"/>
      <c r="C1672" s="51"/>
      <c r="D1672" s="50"/>
      <c r="E1672" s="52"/>
      <c r="F1672" s="50"/>
      <c r="G1672" s="50"/>
      <c r="H1672" s="50"/>
      <c r="I1672" s="50"/>
      <c r="J1672" s="50"/>
      <c r="K1672" s="50"/>
      <c r="L1672" s="53"/>
      <c r="M1672" s="53"/>
      <c r="N1672" s="50"/>
      <c r="O1672" s="50"/>
      <c r="P1672" s="50"/>
      <c r="Q1672" s="50"/>
      <c r="R1672" s="53"/>
    </row>
    <row r="1673">
      <c r="A1673" s="54"/>
      <c r="B1673" s="50"/>
      <c r="C1673" s="51"/>
      <c r="D1673" s="50"/>
      <c r="E1673" s="52"/>
      <c r="F1673" s="50"/>
      <c r="G1673" s="50"/>
      <c r="H1673" s="50"/>
      <c r="I1673" s="50"/>
      <c r="J1673" s="50"/>
      <c r="K1673" s="50"/>
      <c r="L1673" s="53"/>
      <c r="M1673" s="53"/>
      <c r="N1673" s="50"/>
      <c r="O1673" s="50"/>
      <c r="P1673" s="50"/>
      <c r="Q1673" s="50"/>
      <c r="R1673" s="53"/>
    </row>
    <row r="1674">
      <c r="A1674" s="54"/>
      <c r="B1674" s="50"/>
      <c r="C1674" s="51"/>
      <c r="D1674" s="50"/>
      <c r="E1674" s="52"/>
      <c r="F1674" s="50"/>
      <c r="G1674" s="50"/>
      <c r="H1674" s="50"/>
      <c r="I1674" s="50"/>
      <c r="J1674" s="50"/>
      <c r="K1674" s="50"/>
      <c r="L1674" s="53"/>
      <c r="M1674" s="53"/>
      <c r="N1674" s="50"/>
      <c r="O1674" s="50"/>
      <c r="P1674" s="50"/>
      <c r="Q1674" s="50"/>
      <c r="R1674" s="53"/>
    </row>
    <row r="1675">
      <c r="A1675" s="54"/>
      <c r="B1675" s="50"/>
      <c r="C1675" s="51"/>
      <c r="D1675" s="50"/>
      <c r="E1675" s="52"/>
      <c r="F1675" s="50"/>
      <c r="G1675" s="50"/>
      <c r="H1675" s="50"/>
      <c r="I1675" s="50"/>
      <c r="J1675" s="50"/>
      <c r="K1675" s="50"/>
      <c r="L1675" s="53"/>
      <c r="M1675" s="53"/>
      <c r="N1675" s="50"/>
      <c r="O1675" s="50"/>
      <c r="P1675" s="50"/>
      <c r="Q1675" s="50"/>
      <c r="R1675" s="53"/>
    </row>
    <row r="1676">
      <c r="A1676" s="54"/>
      <c r="B1676" s="50"/>
      <c r="C1676" s="51"/>
      <c r="D1676" s="50"/>
      <c r="E1676" s="52"/>
      <c r="F1676" s="50"/>
      <c r="G1676" s="50"/>
      <c r="H1676" s="50"/>
      <c r="I1676" s="50"/>
      <c r="J1676" s="50"/>
      <c r="K1676" s="50"/>
      <c r="L1676" s="53"/>
      <c r="M1676" s="53"/>
      <c r="N1676" s="50"/>
      <c r="O1676" s="50"/>
      <c r="P1676" s="50"/>
      <c r="Q1676" s="50"/>
      <c r="R1676" s="53"/>
    </row>
    <row r="1677">
      <c r="A1677" s="54"/>
      <c r="B1677" s="50"/>
      <c r="C1677" s="51"/>
      <c r="D1677" s="50"/>
      <c r="E1677" s="52"/>
      <c r="F1677" s="50"/>
      <c r="G1677" s="50"/>
      <c r="H1677" s="50"/>
      <c r="I1677" s="50"/>
      <c r="J1677" s="50"/>
      <c r="K1677" s="50"/>
      <c r="L1677" s="53"/>
      <c r="M1677" s="53"/>
      <c r="N1677" s="50"/>
      <c r="O1677" s="50"/>
      <c r="P1677" s="50"/>
      <c r="Q1677" s="50"/>
      <c r="R1677" s="53"/>
    </row>
    <row r="1678">
      <c r="A1678" s="54"/>
      <c r="B1678" s="50"/>
      <c r="C1678" s="51"/>
      <c r="D1678" s="50"/>
      <c r="E1678" s="52"/>
      <c r="F1678" s="50"/>
      <c r="G1678" s="50"/>
      <c r="H1678" s="50"/>
      <c r="I1678" s="50"/>
      <c r="J1678" s="50"/>
      <c r="K1678" s="50"/>
      <c r="L1678" s="53"/>
      <c r="M1678" s="53"/>
      <c r="N1678" s="50"/>
      <c r="O1678" s="50"/>
      <c r="P1678" s="50"/>
      <c r="Q1678" s="50"/>
      <c r="R1678" s="53"/>
    </row>
    <row r="1679">
      <c r="A1679" s="54"/>
      <c r="B1679" s="50"/>
      <c r="C1679" s="51"/>
      <c r="D1679" s="50"/>
      <c r="E1679" s="52"/>
      <c r="F1679" s="50"/>
      <c r="G1679" s="50"/>
      <c r="H1679" s="50"/>
      <c r="I1679" s="50"/>
      <c r="J1679" s="50"/>
      <c r="K1679" s="50"/>
      <c r="L1679" s="53"/>
      <c r="M1679" s="53"/>
      <c r="N1679" s="50"/>
      <c r="O1679" s="50"/>
      <c r="P1679" s="50"/>
      <c r="Q1679" s="50"/>
      <c r="R1679" s="53"/>
    </row>
    <row r="1680">
      <c r="A1680" s="54"/>
      <c r="B1680" s="50"/>
      <c r="C1680" s="51"/>
      <c r="D1680" s="50"/>
      <c r="E1680" s="52"/>
      <c r="F1680" s="50"/>
      <c r="G1680" s="50"/>
      <c r="H1680" s="50"/>
      <c r="I1680" s="50"/>
      <c r="J1680" s="50"/>
      <c r="K1680" s="50"/>
      <c r="L1680" s="53"/>
      <c r="M1680" s="53"/>
      <c r="N1680" s="50"/>
      <c r="O1680" s="50"/>
      <c r="P1680" s="50"/>
      <c r="Q1680" s="50"/>
      <c r="R1680" s="53"/>
    </row>
    <row r="1681">
      <c r="A1681" s="54"/>
      <c r="B1681" s="50"/>
      <c r="C1681" s="51"/>
      <c r="D1681" s="50"/>
      <c r="E1681" s="52"/>
      <c r="F1681" s="50"/>
      <c r="G1681" s="50"/>
      <c r="H1681" s="50"/>
      <c r="I1681" s="50"/>
      <c r="J1681" s="50"/>
      <c r="K1681" s="50"/>
      <c r="L1681" s="53"/>
      <c r="M1681" s="53"/>
      <c r="N1681" s="50"/>
      <c r="O1681" s="50"/>
      <c r="P1681" s="50"/>
      <c r="Q1681" s="50"/>
      <c r="R1681" s="53"/>
    </row>
    <row r="1682">
      <c r="A1682" s="54"/>
      <c r="B1682" s="50"/>
      <c r="C1682" s="51"/>
      <c r="D1682" s="50"/>
      <c r="E1682" s="52"/>
      <c r="F1682" s="50"/>
      <c r="G1682" s="50"/>
      <c r="H1682" s="50"/>
      <c r="I1682" s="50"/>
      <c r="J1682" s="50"/>
      <c r="K1682" s="50"/>
      <c r="L1682" s="53"/>
      <c r="M1682" s="53"/>
      <c r="N1682" s="50"/>
      <c r="O1682" s="50"/>
      <c r="P1682" s="50"/>
      <c r="Q1682" s="50"/>
      <c r="R1682" s="53"/>
    </row>
    <row r="1683">
      <c r="A1683" s="54"/>
      <c r="B1683" s="50"/>
      <c r="C1683" s="51"/>
      <c r="D1683" s="50"/>
      <c r="E1683" s="52"/>
      <c r="F1683" s="50"/>
      <c r="G1683" s="50"/>
      <c r="H1683" s="50"/>
      <c r="I1683" s="50"/>
      <c r="J1683" s="50"/>
      <c r="K1683" s="50"/>
      <c r="L1683" s="53"/>
      <c r="M1683" s="53"/>
      <c r="N1683" s="50"/>
      <c r="O1683" s="50"/>
      <c r="P1683" s="50"/>
      <c r="Q1683" s="50"/>
      <c r="R1683" s="53"/>
    </row>
    <row r="1684">
      <c r="A1684" s="54"/>
      <c r="B1684" s="50"/>
      <c r="C1684" s="51"/>
      <c r="D1684" s="50"/>
      <c r="E1684" s="52"/>
      <c r="F1684" s="50"/>
      <c r="G1684" s="50"/>
      <c r="H1684" s="50"/>
      <c r="I1684" s="50"/>
      <c r="J1684" s="50"/>
      <c r="K1684" s="50"/>
      <c r="L1684" s="53"/>
      <c r="M1684" s="53"/>
      <c r="N1684" s="50"/>
      <c r="O1684" s="50"/>
      <c r="P1684" s="50"/>
      <c r="Q1684" s="50"/>
      <c r="R1684" s="53"/>
    </row>
    <row r="1685">
      <c r="A1685" s="54"/>
      <c r="B1685" s="50"/>
      <c r="C1685" s="51"/>
      <c r="D1685" s="50"/>
      <c r="E1685" s="52"/>
      <c r="F1685" s="50"/>
      <c r="G1685" s="50"/>
      <c r="H1685" s="50"/>
      <c r="I1685" s="50"/>
      <c r="J1685" s="50"/>
      <c r="K1685" s="50"/>
      <c r="L1685" s="53"/>
      <c r="M1685" s="53"/>
      <c r="N1685" s="50"/>
      <c r="O1685" s="50"/>
      <c r="P1685" s="50"/>
      <c r="Q1685" s="50"/>
      <c r="R1685" s="53"/>
    </row>
    <row r="1686">
      <c r="A1686" s="54"/>
      <c r="B1686" s="50"/>
      <c r="C1686" s="51"/>
      <c r="D1686" s="50"/>
      <c r="E1686" s="52"/>
      <c r="F1686" s="50"/>
      <c r="G1686" s="50"/>
      <c r="H1686" s="50"/>
      <c r="I1686" s="50"/>
      <c r="J1686" s="50"/>
      <c r="K1686" s="50"/>
      <c r="L1686" s="53"/>
      <c r="M1686" s="53"/>
      <c r="N1686" s="50"/>
      <c r="O1686" s="50"/>
      <c r="P1686" s="50"/>
      <c r="Q1686" s="50"/>
      <c r="R1686" s="53"/>
    </row>
    <row r="1687">
      <c r="A1687" s="54"/>
      <c r="B1687" s="50"/>
      <c r="C1687" s="51"/>
      <c r="D1687" s="50"/>
      <c r="E1687" s="52"/>
      <c r="F1687" s="50"/>
      <c r="G1687" s="50"/>
      <c r="H1687" s="50"/>
      <c r="I1687" s="50"/>
      <c r="J1687" s="50"/>
      <c r="K1687" s="50"/>
      <c r="L1687" s="53"/>
      <c r="M1687" s="53"/>
      <c r="N1687" s="50"/>
      <c r="O1687" s="50"/>
      <c r="P1687" s="50"/>
      <c r="Q1687" s="50"/>
      <c r="R1687" s="53"/>
    </row>
    <row r="1688">
      <c r="A1688" s="54"/>
      <c r="B1688" s="50"/>
      <c r="C1688" s="51"/>
      <c r="D1688" s="50"/>
      <c r="E1688" s="52"/>
      <c r="F1688" s="50"/>
      <c r="G1688" s="50"/>
      <c r="H1688" s="50"/>
      <c r="I1688" s="50"/>
      <c r="J1688" s="50"/>
      <c r="K1688" s="50"/>
      <c r="L1688" s="53"/>
      <c r="M1688" s="53"/>
      <c r="N1688" s="50"/>
      <c r="O1688" s="50"/>
      <c r="P1688" s="50"/>
      <c r="Q1688" s="50"/>
      <c r="R1688" s="53"/>
    </row>
    <row r="1689">
      <c r="A1689" s="54"/>
      <c r="B1689" s="50"/>
      <c r="C1689" s="51"/>
      <c r="D1689" s="50"/>
      <c r="E1689" s="52"/>
      <c r="F1689" s="50"/>
      <c r="G1689" s="50"/>
      <c r="H1689" s="50"/>
      <c r="I1689" s="50"/>
      <c r="J1689" s="50"/>
      <c r="K1689" s="50"/>
      <c r="L1689" s="53"/>
      <c r="M1689" s="53"/>
      <c r="N1689" s="50"/>
      <c r="O1689" s="50"/>
      <c r="P1689" s="50"/>
      <c r="Q1689" s="50"/>
      <c r="R1689" s="53"/>
    </row>
    <row r="1690">
      <c r="A1690" s="54"/>
      <c r="B1690" s="50"/>
      <c r="C1690" s="51"/>
      <c r="D1690" s="50"/>
      <c r="E1690" s="52"/>
      <c r="F1690" s="50"/>
      <c r="G1690" s="50"/>
      <c r="H1690" s="50"/>
      <c r="I1690" s="50"/>
      <c r="J1690" s="50"/>
      <c r="K1690" s="50"/>
      <c r="L1690" s="53"/>
      <c r="M1690" s="53"/>
      <c r="N1690" s="50"/>
      <c r="O1690" s="50"/>
      <c r="P1690" s="50"/>
      <c r="Q1690" s="50"/>
      <c r="R1690" s="53"/>
    </row>
    <row r="1691">
      <c r="A1691" s="54"/>
      <c r="B1691" s="50"/>
      <c r="C1691" s="51"/>
      <c r="D1691" s="50"/>
      <c r="E1691" s="52"/>
      <c r="F1691" s="50"/>
      <c r="G1691" s="50"/>
      <c r="H1691" s="50"/>
      <c r="I1691" s="50"/>
      <c r="J1691" s="50"/>
      <c r="K1691" s="50"/>
      <c r="L1691" s="53"/>
      <c r="M1691" s="53"/>
      <c r="N1691" s="50"/>
      <c r="O1691" s="50"/>
      <c r="P1691" s="50"/>
      <c r="Q1691" s="50"/>
      <c r="R1691" s="53"/>
    </row>
    <row r="1692">
      <c r="A1692" s="54"/>
      <c r="B1692" s="50"/>
      <c r="C1692" s="51"/>
      <c r="D1692" s="50"/>
      <c r="E1692" s="52"/>
      <c r="F1692" s="50"/>
      <c r="G1692" s="50"/>
      <c r="H1692" s="50"/>
      <c r="I1692" s="50"/>
      <c r="J1692" s="50"/>
      <c r="K1692" s="50"/>
      <c r="L1692" s="53"/>
      <c r="M1692" s="53"/>
      <c r="N1692" s="50"/>
      <c r="O1692" s="50"/>
      <c r="P1692" s="50"/>
      <c r="Q1692" s="50"/>
      <c r="R1692" s="53"/>
    </row>
    <row r="1693">
      <c r="A1693" s="54"/>
      <c r="B1693" s="50"/>
      <c r="C1693" s="51"/>
      <c r="D1693" s="50"/>
      <c r="E1693" s="52"/>
      <c r="F1693" s="50"/>
      <c r="G1693" s="50"/>
      <c r="H1693" s="50"/>
      <c r="I1693" s="50"/>
      <c r="J1693" s="50"/>
      <c r="K1693" s="50"/>
      <c r="L1693" s="53"/>
      <c r="M1693" s="53"/>
      <c r="N1693" s="50"/>
      <c r="O1693" s="50"/>
      <c r="P1693" s="50"/>
      <c r="Q1693" s="50"/>
      <c r="R1693" s="53"/>
    </row>
    <row r="1694">
      <c r="A1694" s="54"/>
      <c r="B1694" s="50"/>
      <c r="C1694" s="51"/>
      <c r="D1694" s="50"/>
      <c r="E1694" s="52"/>
      <c r="F1694" s="50"/>
      <c r="G1694" s="50"/>
      <c r="H1694" s="50"/>
      <c r="I1694" s="50"/>
      <c r="J1694" s="50"/>
      <c r="K1694" s="50"/>
      <c r="L1694" s="53"/>
      <c r="M1694" s="53"/>
      <c r="N1694" s="50"/>
      <c r="O1694" s="50"/>
      <c r="P1694" s="50"/>
      <c r="Q1694" s="50"/>
      <c r="R1694" s="53"/>
    </row>
    <row r="1695">
      <c r="A1695" s="54"/>
      <c r="B1695" s="50"/>
      <c r="C1695" s="51"/>
      <c r="D1695" s="50"/>
      <c r="E1695" s="52"/>
      <c r="F1695" s="50"/>
      <c r="G1695" s="50"/>
      <c r="H1695" s="50"/>
      <c r="I1695" s="50"/>
      <c r="J1695" s="50"/>
      <c r="K1695" s="50"/>
      <c r="L1695" s="53"/>
      <c r="M1695" s="53"/>
      <c r="N1695" s="50"/>
      <c r="O1695" s="50"/>
      <c r="P1695" s="50"/>
      <c r="Q1695" s="50"/>
      <c r="R1695" s="53"/>
    </row>
    <row r="1696">
      <c r="A1696" s="54"/>
      <c r="B1696" s="50"/>
      <c r="C1696" s="51"/>
      <c r="D1696" s="50"/>
      <c r="E1696" s="52"/>
      <c r="F1696" s="50"/>
      <c r="G1696" s="50"/>
      <c r="H1696" s="50"/>
      <c r="I1696" s="50"/>
      <c r="J1696" s="50"/>
      <c r="K1696" s="50"/>
      <c r="L1696" s="53"/>
      <c r="M1696" s="53"/>
      <c r="N1696" s="50"/>
      <c r="O1696" s="50"/>
      <c r="P1696" s="50"/>
      <c r="Q1696" s="50"/>
      <c r="R1696" s="53"/>
    </row>
    <row r="1697">
      <c r="A1697" s="54"/>
      <c r="B1697" s="50"/>
      <c r="C1697" s="51"/>
      <c r="D1697" s="50"/>
      <c r="E1697" s="52"/>
      <c r="F1697" s="50"/>
      <c r="G1697" s="50"/>
      <c r="H1697" s="50"/>
      <c r="I1697" s="50"/>
      <c r="J1697" s="50"/>
      <c r="K1697" s="50"/>
      <c r="L1697" s="53"/>
      <c r="M1697" s="53"/>
      <c r="N1697" s="50"/>
      <c r="O1697" s="50"/>
      <c r="P1697" s="50"/>
      <c r="Q1697" s="50"/>
      <c r="R1697" s="53"/>
    </row>
    <row r="1698">
      <c r="A1698" s="54"/>
      <c r="B1698" s="50"/>
      <c r="C1698" s="51"/>
      <c r="D1698" s="50"/>
      <c r="E1698" s="52"/>
      <c r="F1698" s="50"/>
      <c r="G1698" s="50"/>
      <c r="H1698" s="50"/>
      <c r="I1698" s="50"/>
      <c r="J1698" s="50"/>
      <c r="K1698" s="50"/>
      <c r="L1698" s="53"/>
      <c r="M1698" s="53"/>
      <c r="N1698" s="50"/>
      <c r="O1698" s="50"/>
      <c r="P1698" s="50"/>
      <c r="Q1698" s="50"/>
      <c r="R1698" s="53"/>
    </row>
    <row r="1699">
      <c r="A1699" s="54"/>
      <c r="B1699" s="50"/>
      <c r="C1699" s="51"/>
      <c r="D1699" s="50"/>
      <c r="E1699" s="52"/>
      <c r="F1699" s="50"/>
      <c r="G1699" s="50"/>
      <c r="H1699" s="50"/>
      <c r="I1699" s="50"/>
      <c r="J1699" s="50"/>
      <c r="K1699" s="50"/>
      <c r="L1699" s="53"/>
      <c r="M1699" s="53"/>
      <c r="N1699" s="50"/>
      <c r="O1699" s="50"/>
      <c r="P1699" s="50"/>
      <c r="Q1699" s="50"/>
      <c r="R1699" s="53"/>
    </row>
    <row r="1700">
      <c r="A1700" s="54"/>
      <c r="B1700" s="50"/>
      <c r="C1700" s="51"/>
      <c r="D1700" s="50"/>
      <c r="E1700" s="52"/>
      <c r="F1700" s="50"/>
      <c r="G1700" s="50"/>
      <c r="H1700" s="50"/>
      <c r="I1700" s="50"/>
      <c r="J1700" s="50"/>
      <c r="K1700" s="50"/>
      <c r="L1700" s="53"/>
      <c r="M1700" s="53"/>
      <c r="N1700" s="50"/>
      <c r="O1700" s="50"/>
      <c r="P1700" s="50"/>
      <c r="Q1700" s="50"/>
      <c r="R1700" s="53"/>
    </row>
    <row r="1701">
      <c r="A1701" s="54"/>
      <c r="B1701" s="50"/>
      <c r="C1701" s="51"/>
      <c r="D1701" s="50"/>
      <c r="E1701" s="52"/>
      <c r="F1701" s="50"/>
      <c r="G1701" s="50"/>
      <c r="H1701" s="50"/>
      <c r="I1701" s="50"/>
      <c r="J1701" s="50"/>
      <c r="K1701" s="50"/>
      <c r="L1701" s="53"/>
      <c r="M1701" s="53"/>
      <c r="N1701" s="50"/>
      <c r="O1701" s="50"/>
      <c r="P1701" s="50"/>
      <c r="Q1701" s="50"/>
      <c r="R1701" s="53"/>
    </row>
    <row r="1702">
      <c r="A1702" s="54"/>
      <c r="B1702" s="50"/>
      <c r="C1702" s="51"/>
      <c r="D1702" s="50"/>
      <c r="E1702" s="52"/>
      <c r="F1702" s="50"/>
      <c r="G1702" s="50"/>
      <c r="H1702" s="50"/>
      <c r="I1702" s="50"/>
      <c r="J1702" s="50"/>
      <c r="K1702" s="50"/>
      <c r="L1702" s="53"/>
      <c r="M1702" s="53"/>
      <c r="N1702" s="50"/>
      <c r="O1702" s="50"/>
      <c r="P1702" s="50"/>
      <c r="Q1702" s="50"/>
      <c r="R1702" s="53"/>
    </row>
    <row r="1703">
      <c r="A1703" s="54"/>
      <c r="B1703" s="50"/>
      <c r="C1703" s="51"/>
      <c r="D1703" s="50"/>
      <c r="E1703" s="52"/>
      <c r="F1703" s="50"/>
      <c r="G1703" s="50"/>
      <c r="H1703" s="50"/>
      <c r="I1703" s="50"/>
      <c r="J1703" s="50"/>
      <c r="K1703" s="50"/>
      <c r="L1703" s="53"/>
      <c r="M1703" s="53"/>
      <c r="N1703" s="50"/>
      <c r="O1703" s="50"/>
      <c r="P1703" s="50"/>
      <c r="Q1703" s="50"/>
      <c r="R1703" s="53"/>
    </row>
    <row r="1704">
      <c r="A1704" s="54"/>
      <c r="B1704" s="50"/>
      <c r="C1704" s="51"/>
      <c r="D1704" s="50"/>
      <c r="E1704" s="52"/>
      <c r="F1704" s="50"/>
      <c r="G1704" s="50"/>
      <c r="H1704" s="50"/>
      <c r="I1704" s="50"/>
      <c r="J1704" s="50"/>
      <c r="K1704" s="50"/>
      <c r="L1704" s="53"/>
      <c r="M1704" s="53"/>
      <c r="N1704" s="50"/>
      <c r="O1704" s="50"/>
      <c r="P1704" s="50"/>
      <c r="Q1704" s="50"/>
      <c r="R1704" s="53"/>
    </row>
    <row r="1705">
      <c r="A1705" s="54"/>
      <c r="B1705" s="50"/>
      <c r="C1705" s="51"/>
      <c r="D1705" s="50"/>
      <c r="E1705" s="52"/>
      <c r="F1705" s="50"/>
      <c r="G1705" s="50"/>
      <c r="H1705" s="50"/>
      <c r="I1705" s="50"/>
      <c r="J1705" s="50"/>
      <c r="K1705" s="50"/>
      <c r="L1705" s="53"/>
      <c r="M1705" s="53"/>
      <c r="N1705" s="50"/>
      <c r="O1705" s="50"/>
      <c r="P1705" s="50"/>
      <c r="Q1705" s="50"/>
      <c r="R1705" s="53"/>
    </row>
    <row r="1706">
      <c r="A1706" s="54"/>
      <c r="B1706" s="50"/>
      <c r="C1706" s="51"/>
      <c r="D1706" s="50"/>
      <c r="E1706" s="52"/>
      <c r="F1706" s="50"/>
      <c r="G1706" s="50"/>
      <c r="H1706" s="50"/>
      <c r="I1706" s="50"/>
      <c r="J1706" s="50"/>
      <c r="K1706" s="50"/>
      <c r="L1706" s="53"/>
      <c r="M1706" s="53"/>
      <c r="N1706" s="50"/>
      <c r="O1706" s="50"/>
      <c r="P1706" s="50"/>
      <c r="Q1706" s="50"/>
      <c r="R1706" s="53"/>
    </row>
    <row r="1707">
      <c r="A1707" s="54"/>
      <c r="B1707" s="50"/>
      <c r="C1707" s="51"/>
      <c r="D1707" s="50"/>
      <c r="E1707" s="52"/>
      <c r="F1707" s="50"/>
      <c r="G1707" s="50"/>
      <c r="H1707" s="50"/>
      <c r="I1707" s="50"/>
      <c r="J1707" s="50"/>
      <c r="K1707" s="50"/>
      <c r="L1707" s="53"/>
      <c r="M1707" s="53"/>
      <c r="N1707" s="50"/>
      <c r="O1707" s="50"/>
      <c r="P1707" s="50"/>
      <c r="Q1707" s="50"/>
      <c r="R1707" s="53"/>
    </row>
    <row r="1708">
      <c r="A1708" s="54"/>
      <c r="B1708" s="50"/>
      <c r="C1708" s="51"/>
      <c r="D1708" s="50"/>
      <c r="E1708" s="52"/>
      <c r="F1708" s="50"/>
      <c r="G1708" s="50"/>
      <c r="H1708" s="50"/>
      <c r="I1708" s="50"/>
      <c r="J1708" s="50"/>
      <c r="K1708" s="50"/>
      <c r="L1708" s="53"/>
      <c r="M1708" s="53"/>
      <c r="N1708" s="50"/>
      <c r="O1708" s="50"/>
      <c r="P1708" s="50"/>
      <c r="Q1708" s="50"/>
      <c r="R1708" s="53"/>
    </row>
    <row r="1709">
      <c r="A1709" s="54"/>
      <c r="B1709" s="50"/>
      <c r="C1709" s="51"/>
      <c r="D1709" s="50"/>
      <c r="E1709" s="52"/>
      <c r="F1709" s="50"/>
      <c r="G1709" s="50"/>
      <c r="H1709" s="50"/>
      <c r="I1709" s="50"/>
      <c r="J1709" s="50"/>
      <c r="K1709" s="50"/>
      <c r="L1709" s="53"/>
      <c r="M1709" s="53"/>
      <c r="N1709" s="50"/>
      <c r="O1709" s="50"/>
      <c r="P1709" s="50"/>
      <c r="Q1709" s="50"/>
      <c r="R1709" s="53"/>
    </row>
    <row r="1710">
      <c r="A1710" s="54"/>
      <c r="B1710" s="50"/>
      <c r="C1710" s="51"/>
      <c r="D1710" s="50"/>
      <c r="E1710" s="52"/>
      <c r="F1710" s="50"/>
      <c r="G1710" s="50"/>
      <c r="H1710" s="50"/>
      <c r="I1710" s="50"/>
      <c r="J1710" s="50"/>
      <c r="K1710" s="50"/>
      <c r="L1710" s="53"/>
      <c r="M1710" s="53"/>
      <c r="N1710" s="50"/>
      <c r="O1710" s="50"/>
      <c r="P1710" s="50"/>
      <c r="Q1710" s="50"/>
      <c r="R1710" s="53"/>
    </row>
    <row r="1711">
      <c r="A1711" s="54"/>
      <c r="B1711" s="50"/>
      <c r="C1711" s="51"/>
      <c r="D1711" s="50"/>
      <c r="E1711" s="52"/>
      <c r="F1711" s="50"/>
      <c r="G1711" s="50"/>
      <c r="H1711" s="50"/>
      <c r="I1711" s="50"/>
      <c r="J1711" s="50"/>
      <c r="K1711" s="50"/>
      <c r="L1711" s="53"/>
      <c r="M1711" s="53"/>
      <c r="N1711" s="50"/>
      <c r="O1711" s="50"/>
      <c r="P1711" s="50"/>
      <c r="Q1711" s="50"/>
      <c r="R1711" s="53"/>
    </row>
    <row r="1712">
      <c r="A1712" s="54"/>
      <c r="B1712" s="50"/>
      <c r="C1712" s="51"/>
      <c r="D1712" s="50"/>
      <c r="E1712" s="52"/>
      <c r="F1712" s="50"/>
      <c r="G1712" s="50"/>
      <c r="H1712" s="50"/>
      <c r="I1712" s="50"/>
      <c r="J1712" s="50"/>
      <c r="K1712" s="50"/>
      <c r="L1712" s="53"/>
      <c r="M1712" s="53"/>
      <c r="N1712" s="50"/>
      <c r="O1712" s="50"/>
      <c r="P1712" s="50"/>
      <c r="Q1712" s="50"/>
      <c r="R1712" s="53"/>
    </row>
    <row r="1713">
      <c r="A1713" s="54"/>
      <c r="B1713" s="50"/>
      <c r="C1713" s="51"/>
      <c r="D1713" s="50"/>
      <c r="E1713" s="52"/>
      <c r="F1713" s="50"/>
      <c r="G1713" s="50"/>
      <c r="H1713" s="50"/>
      <c r="I1713" s="50"/>
      <c r="J1713" s="50"/>
      <c r="K1713" s="50"/>
      <c r="L1713" s="53"/>
      <c r="M1713" s="53"/>
      <c r="N1713" s="50"/>
      <c r="O1713" s="50"/>
      <c r="P1713" s="50"/>
      <c r="Q1713" s="50"/>
      <c r="R1713" s="53"/>
    </row>
    <row r="1714">
      <c r="A1714" s="54"/>
      <c r="B1714" s="50"/>
      <c r="C1714" s="51"/>
      <c r="D1714" s="50"/>
      <c r="E1714" s="52"/>
      <c r="F1714" s="50"/>
      <c r="G1714" s="50"/>
      <c r="H1714" s="50"/>
      <c r="I1714" s="50"/>
      <c r="J1714" s="50"/>
      <c r="K1714" s="50"/>
      <c r="L1714" s="53"/>
      <c r="M1714" s="53"/>
      <c r="N1714" s="50"/>
      <c r="O1714" s="50"/>
      <c r="P1714" s="50"/>
      <c r="Q1714" s="50"/>
      <c r="R1714" s="53"/>
    </row>
    <row r="1715">
      <c r="A1715" s="54"/>
      <c r="B1715" s="50"/>
      <c r="C1715" s="51"/>
      <c r="D1715" s="50"/>
      <c r="E1715" s="52"/>
      <c r="F1715" s="50"/>
      <c r="G1715" s="50"/>
      <c r="H1715" s="50"/>
      <c r="I1715" s="50"/>
      <c r="J1715" s="50"/>
      <c r="K1715" s="50"/>
      <c r="L1715" s="53"/>
      <c r="M1715" s="53"/>
      <c r="N1715" s="50"/>
      <c r="O1715" s="50"/>
      <c r="P1715" s="50"/>
      <c r="Q1715" s="50"/>
      <c r="R1715" s="53"/>
    </row>
    <row r="1716">
      <c r="A1716" s="54"/>
      <c r="B1716" s="50"/>
      <c r="C1716" s="51"/>
      <c r="D1716" s="50"/>
      <c r="E1716" s="52"/>
      <c r="F1716" s="50"/>
      <c r="G1716" s="50"/>
      <c r="H1716" s="50"/>
      <c r="I1716" s="50"/>
      <c r="J1716" s="50"/>
      <c r="K1716" s="50"/>
      <c r="L1716" s="53"/>
      <c r="M1716" s="53"/>
      <c r="N1716" s="50"/>
      <c r="O1716" s="50"/>
      <c r="P1716" s="50"/>
      <c r="Q1716" s="50"/>
      <c r="R1716" s="53"/>
    </row>
    <row r="1717">
      <c r="A1717" s="54"/>
      <c r="B1717" s="50"/>
      <c r="C1717" s="51"/>
      <c r="D1717" s="50"/>
      <c r="E1717" s="52"/>
      <c r="F1717" s="50"/>
      <c r="G1717" s="50"/>
      <c r="H1717" s="50"/>
      <c r="I1717" s="50"/>
      <c r="J1717" s="50"/>
      <c r="K1717" s="50"/>
      <c r="L1717" s="53"/>
      <c r="M1717" s="53"/>
      <c r="N1717" s="50"/>
      <c r="O1717" s="50"/>
      <c r="P1717" s="50"/>
      <c r="Q1717" s="50"/>
      <c r="R1717" s="53"/>
    </row>
    <row r="1718">
      <c r="A1718" s="54"/>
      <c r="B1718" s="50"/>
      <c r="C1718" s="51"/>
      <c r="D1718" s="50"/>
      <c r="E1718" s="52"/>
      <c r="F1718" s="50"/>
      <c r="G1718" s="50"/>
      <c r="H1718" s="50"/>
      <c r="I1718" s="50"/>
      <c r="J1718" s="50"/>
      <c r="K1718" s="50"/>
      <c r="L1718" s="53"/>
      <c r="M1718" s="53"/>
      <c r="N1718" s="50"/>
      <c r="O1718" s="50"/>
      <c r="P1718" s="50"/>
      <c r="Q1718" s="50"/>
      <c r="R1718" s="53"/>
    </row>
    <row r="1719">
      <c r="A1719" s="54"/>
      <c r="B1719" s="50"/>
      <c r="C1719" s="51"/>
      <c r="D1719" s="50"/>
      <c r="E1719" s="52"/>
      <c r="F1719" s="50"/>
      <c r="G1719" s="50"/>
      <c r="H1719" s="50"/>
      <c r="I1719" s="50"/>
      <c r="J1719" s="50"/>
      <c r="K1719" s="50"/>
      <c r="L1719" s="53"/>
      <c r="M1719" s="53"/>
      <c r="N1719" s="50"/>
      <c r="O1719" s="50"/>
      <c r="P1719" s="50"/>
      <c r="Q1719" s="50"/>
      <c r="R1719" s="53"/>
    </row>
    <row r="1720">
      <c r="A1720" s="54"/>
      <c r="B1720" s="50"/>
      <c r="C1720" s="51"/>
      <c r="D1720" s="50"/>
      <c r="E1720" s="52"/>
      <c r="F1720" s="50"/>
      <c r="G1720" s="50"/>
      <c r="H1720" s="50"/>
      <c r="I1720" s="50"/>
      <c r="J1720" s="50"/>
      <c r="K1720" s="50"/>
      <c r="L1720" s="53"/>
      <c r="M1720" s="53"/>
      <c r="N1720" s="50"/>
      <c r="O1720" s="50"/>
      <c r="P1720" s="50"/>
      <c r="Q1720" s="50"/>
      <c r="R1720" s="53"/>
    </row>
    <row r="1721">
      <c r="A1721" s="54"/>
      <c r="B1721" s="50"/>
      <c r="C1721" s="51"/>
      <c r="D1721" s="50"/>
      <c r="E1721" s="52"/>
      <c r="F1721" s="50"/>
      <c r="G1721" s="50"/>
      <c r="H1721" s="50"/>
      <c r="I1721" s="50"/>
      <c r="J1721" s="50"/>
      <c r="K1721" s="50"/>
      <c r="L1721" s="53"/>
      <c r="M1721" s="53"/>
      <c r="N1721" s="50"/>
      <c r="O1721" s="50"/>
      <c r="P1721" s="50"/>
      <c r="Q1721" s="50"/>
      <c r="R1721" s="53"/>
    </row>
    <row r="1722">
      <c r="A1722" s="54"/>
      <c r="B1722" s="50"/>
      <c r="C1722" s="51"/>
      <c r="D1722" s="50"/>
      <c r="E1722" s="52"/>
      <c r="F1722" s="50"/>
      <c r="G1722" s="50"/>
      <c r="H1722" s="50"/>
      <c r="I1722" s="50"/>
      <c r="J1722" s="50"/>
      <c r="K1722" s="50"/>
      <c r="L1722" s="53"/>
      <c r="M1722" s="53"/>
      <c r="N1722" s="50"/>
      <c r="O1722" s="50"/>
      <c r="P1722" s="50"/>
      <c r="Q1722" s="50"/>
      <c r="R1722" s="53"/>
    </row>
    <row r="1723">
      <c r="A1723" s="54"/>
      <c r="B1723" s="50"/>
      <c r="C1723" s="51"/>
      <c r="D1723" s="50"/>
      <c r="E1723" s="52"/>
      <c r="F1723" s="50"/>
      <c r="G1723" s="50"/>
      <c r="H1723" s="50"/>
      <c r="I1723" s="50"/>
      <c r="J1723" s="50"/>
      <c r="K1723" s="50"/>
      <c r="L1723" s="53"/>
      <c r="M1723" s="53"/>
      <c r="N1723" s="50"/>
      <c r="O1723" s="50"/>
      <c r="P1723" s="50"/>
      <c r="Q1723" s="50"/>
      <c r="R1723" s="53"/>
    </row>
    <row r="1724">
      <c r="A1724" s="54"/>
      <c r="B1724" s="50"/>
      <c r="C1724" s="51"/>
      <c r="D1724" s="50"/>
      <c r="E1724" s="52"/>
      <c r="F1724" s="50"/>
      <c r="G1724" s="50"/>
      <c r="H1724" s="50"/>
      <c r="I1724" s="50"/>
      <c r="J1724" s="50"/>
      <c r="K1724" s="50"/>
      <c r="L1724" s="53"/>
      <c r="M1724" s="53"/>
      <c r="N1724" s="50"/>
      <c r="O1724" s="50"/>
      <c r="P1724" s="50"/>
      <c r="Q1724" s="50"/>
      <c r="R1724" s="53"/>
    </row>
    <row r="1725">
      <c r="A1725" s="54"/>
      <c r="B1725" s="50"/>
      <c r="C1725" s="51"/>
      <c r="D1725" s="50"/>
      <c r="E1725" s="52"/>
      <c r="F1725" s="50"/>
      <c r="G1725" s="50"/>
      <c r="H1725" s="50"/>
      <c r="I1725" s="50"/>
      <c r="J1725" s="50"/>
      <c r="K1725" s="50"/>
      <c r="L1725" s="53"/>
      <c r="M1725" s="53"/>
      <c r="N1725" s="50"/>
      <c r="O1725" s="50"/>
      <c r="P1725" s="50"/>
      <c r="Q1725" s="50"/>
      <c r="R1725" s="53"/>
    </row>
    <row r="1726">
      <c r="A1726" s="54"/>
      <c r="B1726" s="50"/>
      <c r="C1726" s="51"/>
      <c r="D1726" s="50"/>
      <c r="E1726" s="52"/>
      <c r="F1726" s="50"/>
      <c r="G1726" s="50"/>
      <c r="H1726" s="50"/>
      <c r="I1726" s="50"/>
      <c r="J1726" s="50"/>
      <c r="K1726" s="50"/>
      <c r="L1726" s="53"/>
      <c r="M1726" s="53"/>
      <c r="N1726" s="50"/>
      <c r="O1726" s="50"/>
      <c r="P1726" s="50"/>
      <c r="Q1726" s="50"/>
      <c r="R1726" s="53"/>
    </row>
    <row r="1727">
      <c r="A1727" s="54"/>
      <c r="B1727" s="50"/>
      <c r="C1727" s="51"/>
      <c r="D1727" s="50"/>
      <c r="E1727" s="52"/>
      <c r="F1727" s="50"/>
      <c r="G1727" s="50"/>
      <c r="H1727" s="50"/>
      <c r="I1727" s="50"/>
      <c r="J1727" s="50"/>
      <c r="K1727" s="50"/>
      <c r="L1727" s="53"/>
      <c r="M1727" s="53"/>
      <c r="N1727" s="50"/>
      <c r="O1727" s="50"/>
      <c r="P1727" s="50"/>
      <c r="Q1727" s="50"/>
      <c r="R1727" s="53"/>
    </row>
    <row r="1728">
      <c r="A1728" s="54"/>
      <c r="B1728" s="50"/>
      <c r="C1728" s="51"/>
      <c r="D1728" s="50"/>
      <c r="E1728" s="52"/>
      <c r="F1728" s="50"/>
      <c r="G1728" s="50"/>
      <c r="H1728" s="50"/>
      <c r="I1728" s="50"/>
      <c r="J1728" s="50"/>
      <c r="K1728" s="50"/>
      <c r="L1728" s="53"/>
      <c r="M1728" s="53"/>
      <c r="N1728" s="50"/>
      <c r="O1728" s="50"/>
      <c r="P1728" s="50"/>
      <c r="Q1728" s="50"/>
      <c r="R1728" s="53"/>
    </row>
    <row r="1729">
      <c r="A1729" s="54"/>
      <c r="B1729" s="50"/>
      <c r="C1729" s="51"/>
      <c r="D1729" s="50"/>
      <c r="E1729" s="52"/>
      <c r="F1729" s="50"/>
      <c r="G1729" s="50"/>
      <c r="H1729" s="50"/>
      <c r="I1729" s="50"/>
      <c r="J1729" s="50"/>
      <c r="K1729" s="50"/>
      <c r="L1729" s="53"/>
      <c r="M1729" s="53"/>
      <c r="N1729" s="50"/>
      <c r="O1729" s="50"/>
      <c r="P1729" s="50"/>
      <c r="Q1729" s="50"/>
      <c r="R1729" s="53"/>
    </row>
    <row r="1730">
      <c r="A1730" s="54"/>
      <c r="B1730" s="50"/>
      <c r="C1730" s="51"/>
      <c r="D1730" s="50"/>
      <c r="E1730" s="52"/>
      <c r="F1730" s="50"/>
      <c r="G1730" s="50"/>
      <c r="H1730" s="50"/>
      <c r="I1730" s="50"/>
      <c r="J1730" s="50"/>
      <c r="K1730" s="50"/>
      <c r="L1730" s="53"/>
      <c r="M1730" s="53"/>
      <c r="N1730" s="50"/>
      <c r="O1730" s="50"/>
      <c r="P1730" s="50"/>
      <c r="Q1730" s="50"/>
      <c r="R1730" s="53"/>
    </row>
    <row r="1731">
      <c r="A1731" s="54"/>
      <c r="B1731" s="50"/>
      <c r="C1731" s="51"/>
      <c r="D1731" s="50"/>
      <c r="E1731" s="52"/>
      <c r="F1731" s="50"/>
      <c r="G1731" s="50"/>
      <c r="H1731" s="50"/>
      <c r="I1731" s="50"/>
      <c r="J1731" s="50"/>
      <c r="K1731" s="50"/>
      <c r="L1731" s="53"/>
      <c r="M1731" s="53"/>
      <c r="N1731" s="50"/>
      <c r="O1731" s="50"/>
      <c r="P1731" s="50"/>
      <c r="Q1731" s="50"/>
      <c r="R1731" s="53"/>
    </row>
    <row r="1732">
      <c r="A1732" s="54"/>
      <c r="B1732" s="50"/>
      <c r="C1732" s="51"/>
      <c r="D1732" s="50"/>
      <c r="E1732" s="52"/>
      <c r="F1732" s="50"/>
      <c r="G1732" s="50"/>
      <c r="H1732" s="50"/>
      <c r="I1732" s="50"/>
      <c r="J1732" s="50"/>
      <c r="K1732" s="50"/>
      <c r="L1732" s="53"/>
      <c r="M1732" s="53"/>
      <c r="N1732" s="50"/>
      <c r="O1732" s="50"/>
      <c r="P1732" s="50"/>
      <c r="Q1732" s="50"/>
      <c r="R1732" s="53"/>
    </row>
    <row r="1733">
      <c r="A1733" s="54"/>
      <c r="B1733" s="50"/>
      <c r="C1733" s="51"/>
      <c r="D1733" s="50"/>
      <c r="E1733" s="52"/>
      <c r="F1733" s="50"/>
      <c r="G1733" s="50"/>
      <c r="H1733" s="50"/>
      <c r="I1733" s="50"/>
      <c r="J1733" s="50"/>
      <c r="K1733" s="50"/>
      <c r="L1733" s="53"/>
      <c r="M1733" s="53"/>
      <c r="N1733" s="50"/>
      <c r="O1733" s="50"/>
      <c r="P1733" s="50"/>
      <c r="Q1733" s="50"/>
      <c r="R1733" s="53"/>
    </row>
    <row r="1734">
      <c r="A1734" s="54"/>
      <c r="B1734" s="50"/>
      <c r="C1734" s="51"/>
      <c r="D1734" s="50"/>
      <c r="E1734" s="52"/>
      <c r="F1734" s="50"/>
      <c r="G1734" s="50"/>
      <c r="H1734" s="50"/>
      <c r="I1734" s="50"/>
      <c r="J1734" s="50"/>
      <c r="K1734" s="50"/>
      <c r="L1734" s="53"/>
      <c r="M1734" s="53"/>
      <c r="N1734" s="50"/>
      <c r="O1734" s="50"/>
      <c r="P1734" s="50"/>
      <c r="Q1734" s="50"/>
      <c r="R1734" s="53"/>
    </row>
    <row r="1735">
      <c r="A1735" s="54"/>
      <c r="B1735" s="50"/>
      <c r="C1735" s="51"/>
      <c r="D1735" s="50"/>
      <c r="E1735" s="52"/>
      <c r="F1735" s="50"/>
      <c r="G1735" s="50"/>
      <c r="H1735" s="50"/>
      <c r="I1735" s="50"/>
      <c r="J1735" s="50"/>
      <c r="K1735" s="50"/>
      <c r="L1735" s="53"/>
      <c r="M1735" s="53"/>
      <c r="N1735" s="50"/>
      <c r="O1735" s="50"/>
      <c r="P1735" s="50"/>
      <c r="Q1735" s="50"/>
      <c r="R1735" s="53"/>
    </row>
    <row r="1736">
      <c r="A1736" s="54"/>
      <c r="B1736" s="50"/>
      <c r="C1736" s="51"/>
      <c r="D1736" s="50"/>
      <c r="E1736" s="52"/>
      <c r="F1736" s="50"/>
      <c r="G1736" s="50"/>
      <c r="H1736" s="50"/>
      <c r="I1736" s="50"/>
      <c r="J1736" s="50"/>
      <c r="K1736" s="50"/>
      <c r="L1736" s="53"/>
      <c r="M1736" s="53"/>
      <c r="N1736" s="50"/>
      <c r="O1736" s="50"/>
      <c r="P1736" s="50"/>
      <c r="Q1736" s="50"/>
      <c r="R1736" s="53"/>
    </row>
    <row r="1737">
      <c r="A1737" s="54"/>
      <c r="B1737" s="50"/>
      <c r="C1737" s="51"/>
      <c r="D1737" s="50"/>
      <c r="E1737" s="52"/>
      <c r="F1737" s="50"/>
      <c r="G1737" s="50"/>
      <c r="H1737" s="50"/>
      <c r="I1737" s="50"/>
      <c r="J1737" s="50"/>
      <c r="K1737" s="50"/>
      <c r="L1737" s="53"/>
      <c r="M1737" s="53"/>
      <c r="N1737" s="50"/>
      <c r="O1737" s="50"/>
      <c r="P1737" s="50"/>
      <c r="Q1737" s="50"/>
      <c r="R1737" s="53"/>
    </row>
    <row r="1738">
      <c r="A1738" s="54"/>
      <c r="B1738" s="50"/>
      <c r="C1738" s="51"/>
      <c r="D1738" s="50"/>
      <c r="E1738" s="52"/>
      <c r="F1738" s="50"/>
      <c r="G1738" s="50"/>
      <c r="H1738" s="50"/>
      <c r="I1738" s="50"/>
      <c r="J1738" s="50"/>
      <c r="K1738" s="50"/>
      <c r="L1738" s="53"/>
      <c r="M1738" s="53"/>
      <c r="N1738" s="50"/>
      <c r="O1738" s="50"/>
      <c r="P1738" s="50"/>
      <c r="Q1738" s="50"/>
      <c r="R1738" s="53"/>
    </row>
    <row r="1739">
      <c r="A1739" s="54"/>
      <c r="B1739" s="50"/>
      <c r="C1739" s="51"/>
      <c r="D1739" s="50"/>
      <c r="E1739" s="52"/>
      <c r="F1739" s="50"/>
      <c r="G1739" s="50"/>
      <c r="H1739" s="50"/>
      <c r="I1739" s="50"/>
      <c r="J1739" s="50"/>
      <c r="K1739" s="50"/>
      <c r="L1739" s="53"/>
      <c r="M1739" s="53"/>
      <c r="N1739" s="50"/>
      <c r="O1739" s="50"/>
      <c r="P1739" s="50"/>
      <c r="Q1739" s="50"/>
      <c r="R1739" s="53"/>
    </row>
    <row r="1740">
      <c r="A1740" s="54"/>
      <c r="B1740" s="50"/>
      <c r="C1740" s="51"/>
      <c r="D1740" s="50"/>
      <c r="E1740" s="52"/>
      <c r="F1740" s="50"/>
      <c r="G1740" s="50"/>
      <c r="H1740" s="50"/>
      <c r="I1740" s="50"/>
      <c r="J1740" s="50"/>
      <c r="K1740" s="50"/>
      <c r="L1740" s="53"/>
      <c r="M1740" s="53"/>
      <c r="N1740" s="50"/>
      <c r="O1740" s="50"/>
      <c r="P1740" s="50"/>
      <c r="Q1740" s="50"/>
      <c r="R1740" s="53"/>
    </row>
    <row r="1741">
      <c r="A1741" s="54"/>
      <c r="B1741" s="50"/>
      <c r="C1741" s="51"/>
      <c r="D1741" s="50"/>
      <c r="E1741" s="52"/>
      <c r="F1741" s="50"/>
      <c r="G1741" s="50"/>
      <c r="H1741" s="50"/>
      <c r="I1741" s="50"/>
      <c r="J1741" s="50"/>
      <c r="K1741" s="50"/>
      <c r="L1741" s="53"/>
      <c r="M1741" s="53"/>
      <c r="N1741" s="50"/>
      <c r="O1741" s="50"/>
      <c r="P1741" s="50"/>
      <c r="Q1741" s="50"/>
      <c r="R1741" s="53"/>
    </row>
    <row r="1742">
      <c r="A1742" s="54"/>
      <c r="B1742" s="50"/>
      <c r="C1742" s="51"/>
      <c r="D1742" s="50"/>
      <c r="E1742" s="52"/>
      <c r="F1742" s="50"/>
      <c r="G1742" s="50"/>
      <c r="H1742" s="50"/>
      <c r="I1742" s="50"/>
      <c r="J1742" s="50"/>
      <c r="K1742" s="50"/>
      <c r="L1742" s="53"/>
      <c r="M1742" s="53"/>
      <c r="N1742" s="50"/>
      <c r="O1742" s="50"/>
      <c r="P1742" s="50"/>
      <c r="Q1742" s="50"/>
      <c r="R1742" s="53"/>
    </row>
    <row r="1743">
      <c r="A1743" s="54"/>
      <c r="B1743" s="50"/>
      <c r="C1743" s="51"/>
      <c r="D1743" s="50"/>
      <c r="E1743" s="52"/>
      <c r="F1743" s="50"/>
      <c r="G1743" s="50"/>
      <c r="H1743" s="50"/>
      <c r="I1743" s="50"/>
      <c r="J1743" s="50"/>
      <c r="K1743" s="50"/>
      <c r="L1743" s="53"/>
      <c r="M1743" s="53"/>
      <c r="N1743" s="50"/>
      <c r="O1743" s="50"/>
      <c r="P1743" s="50"/>
      <c r="Q1743" s="50"/>
      <c r="R1743" s="53"/>
    </row>
    <row r="1744">
      <c r="A1744" s="54"/>
      <c r="B1744" s="50"/>
      <c r="C1744" s="51"/>
      <c r="D1744" s="50"/>
      <c r="E1744" s="52"/>
      <c r="F1744" s="50"/>
      <c r="G1744" s="50"/>
      <c r="H1744" s="50"/>
      <c r="I1744" s="50"/>
      <c r="J1744" s="50"/>
      <c r="K1744" s="50"/>
      <c r="L1744" s="53"/>
      <c r="M1744" s="53"/>
      <c r="N1744" s="50"/>
      <c r="O1744" s="50"/>
      <c r="P1744" s="50"/>
      <c r="Q1744" s="50"/>
      <c r="R1744" s="53"/>
    </row>
    <row r="1745">
      <c r="A1745" s="54"/>
      <c r="B1745" s="50"/>
      <c r="C1745" s="51"/>
      <c r="D1745" s="50"/>
      <c r="E1745" s="52"/>
      <c r="F1745" s="50"/>
      <c r="G1745" s="50"/>
      <c r="H1745" s="50"/>
      <c r="I1745" s="50"/>
      <c r="J1745" s="50"/>
      <c r="K1745" s="50"/>
      <c r="L1745" s="53"/>
      <c r="M1745" s="53"/>
      <c r="N1745" s="50"/>
      <c r="O1745" s="50"/>
      <c r="P1745" s="50"/>
      <c r="Q1745" s="50"/>
      <c r="R1745" s="53"/>
    </row>
    <row r="1746">
      <c r="A1746" s="54"/>
      <c r="B1746" s="50"/>
      <c r="C1746" s="51"/>
      <c r="D1746" s="50"/>
      <c r="E1746" s="52"/>
      <c r="F1746" s="50"/>
      <c r="G1746" s="50"/>
      <c r="H1746" s="50"/>
      <c r="I1746" s="50"/>
      <c r="J1746" s="50"/>
      <c r="K1746" s="50"/>
      <c r="L1746" s="53"/>
      <c r="M1746" s="53"/>
      <c r="N1746" s="50"/>
      <c r="O1746" s="50"/>
      <c r="P1746" s="50"/>
      <c r="Q1746" s="50"/>
      <c r="R1746" s="53"/>
    </row>
    <row r="1747">
      <c r="A1747" s="54"/>
      <c r="B1747" s="50"/>
      <c r="C1747" s="51"/>
      <c r="D1747" s="50"/>
      <c r="E1747" s="52"/>
      <c r="F1747" s="50"/>
      <c r="G1747" s="50"/>
      <c r="H1747" s="50"/>
      <c r="I1747" s="50"/>
      <c r="J1747" s="50"/>
      <c r="K1747" s="50"/>
      <c r="L1747" s="53"/>
      <c r="M1747" s="53"/>
      <c r="N1747" s="50"/>
      <c r="O1747" s="50"/>
      <c r="P1747" s="50"/>
      <c r="Q1747" s="50"/>
      <c r="R1747" s="53"/>
    </row>
    <row r="1748">
      <c r="A1748" s="54"/>
      <c r="B1748" s="50"/>
      <c r="C1748" s="51"/>
      <c r="D1748" s="50"/>
      <c r="E1748" s="52"/>
      <c r="F1748" s="50"/>
      <c r="G1748" s="50"/>
      <c r="H1748" s="50"/>
      <c r="I1748" s="50"/>
      <c r="J1748" s="50"/>
      <c r="K1748" s="50"/>
      <c r="L1748" s="53"/>
      <c r="M1748" s="53"/>
      <c r="N1748" s="50"/>
      <c r="O1748" s="50"/>
      <c r="P1748" s="50"/>
      <c r="Q1748" s="50"/>
      <c r="R1748" s="53"/>
    </row>
    <row r="1749">
      <c r="A1749" s="54"/>
      <c r="B1749" s="50"/>
      <c r="C1749" s="51"/>
      <c r="D1749" s="50"/>
      <c r="E1749" s="52"/>
      <c r="F1749" s="50"/>
      <c r="G1749" s="50"/>
      <c r="H1749" s="50"/>
      <c r="I1749" s="50"/>
      <c r="J1749" s="50"/>
      <c r="K1749" s="50"/>
      <c r="L1749" s="53"/>
      <c r="M1749" s="53"/>
      <c r="N1749" s="50"/>
      <c r="O1749" s="50"/>
      <c r="P1749" s="50"/>
      <c r="Q1749" s="50"/>
      <c r="R1749" s="53"/>
    </row>
    <row r="1750">
      <c r="A1750" s="54"/>
      <c r="B1750" s="50"/>
      <c r="C1750" s="51"/>
      <c r="D1750" s="50"/>
      <c r="E1750" s="52"/>
      <c r="F1750" s="50"/>
      <c r="G1750" s="50"/>
      <c r="H1750" s="50"/>
      <c r="I1750" s="50"/>
      <c r="J1750" s="50"/>
      <c r="K1750" s="50"/>
      <c r="L1750" s="53"/>
      <c r="M1750" s="53"/>
      <c r="N1750" s="50"/>
      <c r="O1750" s="50"/>
      <c r="P1750" s="50"/>
      <c r="Q1750" s="50"/>
      <c r="R1750" s="53"/>
    </row>
    <row r="1751">
      <c r="A1751" s="54"/>
      <c r="B1751" s="50"/>
      <c r="C1751" s="51"/>
      <c r="D1751" s="50"/>
      <c r="E1751" s="52"/>
      <c r="F1751" s="50"/>
      <c r="G1751" s="50"/>
      <c r="H1751" s="50"/>
      <c r="I1751" s="50"/>
      <c r="J1751" s="50"/>
      <c r="K1751" s="50"/>
      <c r="L1751" s="53"/>
      <c r="M1751" s="53"/>
      <c r="N1751" s="50"/>
      <c r="O1751" s="50"/>
      <c r="P1751" s="50"/>
      <c r="Q1751" s="50"/>
      <c r="R1751" s="53"/>
    </row>
    <row r="1752">
      <c r="A1752" s="54"/>
      <c r="B1752" s="50"/>
      <c r="C1752" s="51"/>
      <c r="D1752" s="50"/>
      <c r="E1752" s="52"/>
      <c r="F1752" s="50"/>
      <c r="G1752" s="50"/>
      <c r="H1752" s="50"/>
      <c r="I1752" s="50"/>
      <c r="J1752" s="50"/>
      <c r="K1752" s="50"/>
      <c r="L1752" s="53"/>
      <c r="M1752" s="53"/>
      <c r="N1752" s="50"/>
      <c r="O1752" s="50"/>
      <c r="P1752" s="50"/>
      <c r="Q1752" s="50"/>
      <c r="R1752" s="53"/>
    </row>
    <row r="1753">
      <c r="A1753" s="54"/>
      <c r="B1753" s="50"/>
      <c r="C1753" s="51"/>
      <c r="D1753" s="50"/>
      <c r="E1753" s="52"/>
      <c r="F1753" s="50"/>
      <c r="G1753" s="50"/>
      <c r="H1753" s="50"/>
      <c r="I1753" s="50"/>
      <c r="J1753" s="50"/>
      <c r="K1753" s="50"/>
      <c r="L1753" s="53"/>
      <c r="M1753" s="53"/>
      <c r="N1753" s="50"/>
      <c r="O1753" s="50"/>
      <c r="P1753" s="50"/>
      <c r="Q1753" s="50"/>
      <c r="R1753" s="53"/>
    </row>
    <row r="1754">
      <c r="A1754" s="54"/>
      <c r="B1754" s="50"/>
      <c r="C1754" s="51"/>
      <c r="D1754" s="50"/>
      <c r="E1754" s="52"/>
      <c r="F1754" s="50"/>
      <c r="G1754" s="50"/>
      <c r="H1754" s="50"/>
      <c r="I1754" s="50"/>
      <c r="J1754" s="50"/>
      <c r="K1754" s="50"/>
      <c r="L1754" s="53"/>
      <c r="M1754" s="53"/>
      <c r="N1754" s="50"/>
      <c r="O1754" s="50"/>
      <c r="P1754" s="50"/>
      <c r="Q1754" s="50"/>
      <c r="R1754" s="53"/>
    </row>
    <row r="1755">
      <c r="A1755" s="54"/>
      <c r="B1755" s="50"/>
      <c r="C1755" s="51"/>
      <c r="D1755" s="50"/>
      <c r="E1755" s="52"/>
      <c r="F1755" s="50"/>
      <c r="G1755" s="50"/>
      <c r="H1755" s="50"/>
      <c r="I1755" s="50"/>
      <c r="J1755" s="50"/>
      <c r="K1755" s="50"/>
      <c r="L1755" s="53"/>
      <c r="M1755" s="53"/>
      <c r="N1755" s="50"/>
      <c r="O1755" s="50"/>
      <c r="P1755" s="50"/>
      <c r="Q1755" s="50"/>
      <c r="R1755" s="53"/>
    </row>
    <row r="1756">
      <c r="A1756" s="54"/>
      <c r="B1756" s="50"/>
      <c r="C1756" s="51"/>
      <c r="D1756" s="50"/>
      <c r="E1756" s="52"/>
      <c r="F1756" s="50"/>
      <c r="G1756" s="50"/>
      <c r="H1756" s="50"/>
      <c r="I1756" s="50"/>
      <c r="J1756" s="50"/>
      <c r="K1756" s="50"/>
      <c r="L1756" s="53"/>
      <c r="M1756" s="53"/>
      <c r="N1756" s="50"/>
      <c r="O1756" s="50"/>
      <c r="P1756" s="50"/>
      <c r="Q1756" s="50"/>
      <c r="R1756" s="53"/>
    </row>
    <row r="1757">
      <c r="A1757" s="54"/>
      <c r="B1757" s="50"/>
      <c r="C1757" s="51"/>
      <c r="D1757" s="50"/>
      <c r="E1757" s="52"/>
      <c r="F1757" s="50"/>
      <c r="G1757" s="50"/>
      <c r="H1757" s="50"/>
      <c r="I1757" s="50"/>
      <c r="J1757" s="50"/>
      <c r="K1757" s="50"/>
      <c r="L1757" s="53"/>
      <c r="M1757" s="53"/>
      <c r="N1757" s="50"/>
      <c r="O1757" s="50"/>
      <c r="P1757" s="50"/>
      <c r="Q1757" s="50"/>
      <c r="R1757" s="53"/>
    </row>
    <row r="1758">
      <c r="A1758" s="54"/>
      <c r="B1758" s="50"/>
      <c r="C1758" s="51"/>
      <c r="D1758" s="50"/>
      <c r="E1758" s="52"/>
      <c r="F1758" s="50"/>
      <c r="G1758" s="50"/>
      <c r="H1758" s="50"/>
      <c r="I1758" s="50"/>
      <c r="J1758" s="50"/>
      <c r="K1758" s="50"/>
      <c r="L1758" s="53"/>
      <c r="M1758" s="53"/>
      <c r="N1758" s="50"/>
      <c r="O1758" s="50"/>
      <c r="P1758" s="50"/>
      <c r="Q1758" s="50"/>
      <c r="R1758" s="53"/>
    </row>
    <row r="1759">
      <c r="A1759" s="54"/>
      <c r="B1759" s="50"/>
      <c r="C1759" s="51"/>
      <c r="D1759" s="50"/>
      <c r="E1759" s="52"/>
      <c r="F1759" s="50"/>
      <c r="G1759" s="50"/>
      <c r="H1759" s="50"/>
      <c r="I1759" s="50"/>
      <c r="J1759" s="50"/>
      <c r="K1759" s="50"/>
      <c r="L1759" s="53"/>
      <c r="M1759" s="53"/>
      <c r="N1759" s="50"/>
      <c r="O1759" s="50"/>
      <c r="P1759" s="50"/>
      <c r="Q1759" s="50"/>
      <c r="R1759" s="53"/>
    </row>
    <row r="1760">
      <c r="A1760" s="54"/>
      <c r="B1760" s="50"/>
      <c r="C1760" s="51"/>
      <c r="D1760" s="50"/>
      <c r="E1760" s="52"/>
      <c r="F1760" s="50"/>
      <c r="G1760" s="50"/>
      <c r="H1760" s="50"/>
      <c r="I1760" s="50"/>
      <c r="J1760" s="50"/>
      <c r="K1760" s="50"/>
      <c r="L1760" s="53"/>
      <c r="M1760" s="53"/>
      <c r="N1760" s="50"/>
      <c r="O1760" s="50"/>
      <c r="P1760" s="50"/>
      <c r="Q1760" s="50"/>
      <c r="R1760" s="53"/>
    </row>
    <row r="1761">
      <c r="A1761" s="54"/>
      <c r="B1761" s="50"/>
      <c r="C1761" s="51"/>
      <c r="D1761" s="50"/>
      <c r="E1761" s="52"/>
      <c r="F1761" s="50"/>
      <c r="G1761" s="50"/>
      <c r="H1761" s="50"/>
      <c r="I1761" s="50"/>
      <c r="J1761" s="50"/>
      <c r="K1761" s="50"/>
      <c r="L1761" s="53"/>
      <c r="M1761" s="53"/>
      <c r="N1761" s="50"/>
      <c r="O1761" s="50"/>
      <c r="P1761" s="50"/>
      <c r="Q1761" s="50"/>
      <c r="R1761" s="53"/>
    </row>
    <row r="1762">
      <c r="A1762" s="54"/>
      <c r="B1762" s="50"/>
      <c r="C1762" s="51"/>
      <c r="D1762" s="50"/>
      <c r="E1762" s="52"/>
      <c r="F1762" s="50"/>
      <c r="G1762" s="50"/>
      <c r="H1762" s="50"/>
      <c r="I1762" s="50"/>
      <c r="J1762" s="50"/>
      <c r="K1762" s="50"/>
      <c r="L1762" s="53"/>
      <c r="M1762" s="53"/>
      <c r="N1762" s="50"/>
      <c r="O1762" s="50"/>
      <c r="P1762" s="50"/>
      <c r="Q1762" s="50"/>
      <c r="R1762" s="53"/>
    </row>
    <row r="1763">
      <c r="A1763" s="54"/>
      <c r="B1763" s="50"/>
      <c r="C1763" s="51"/>
      <c r="D1763" s="50"/>
      <c r="E1763" s="52"/>
      <c r="F1763" s="50"/>
      <c r="G1763" s="50"/>
      <c r="H1763" s="50"/>
      <c r="I1763" s="50"/>
      <c r="J1763" s="50"/>
      <c r="K1763" s="50"/>
      <c r="L1763" s="53"/>
      <c r="M1763" s="53"/>
      <c r="N1763" s="50"/>
      <c r="O1763" s="50"/>
      <c r="P1763" s="50"/>
      <c r="Q1763" s="50"/>
      <c r="R1763" s="53"/>
    </row>
    <row r="1764">
      <c r="A1764" s="54"/>
      <c r="B1764" s="50"/>
      <c r="C1764" s="51"/>
      <c r="D1764" s="50"/>
      <c r="E1764" s="52"/>
      <c r="F1764" s="50"/>
      <c r="G1764" s="50"/>
      <c r="H1764" s="50"/>
      <c r="I1764" s="50"/>
      <c r="J1764" s="50"/>
      <c r="K1764" s="50"/>
      <c r="L1764" s="53"/>
      <c r="M1764" s="53"/>
      <c r="N1764" s="50"/>
      <c r="O1764" s="50"/>
      <c r="P1764" s="50"/>
      <c r="Q1764" s="50"/>
      <c r="R1764" s="53"/>
    </row>
    <row r="1765">
      <c r="A1765" s="54"/>
      <c r="B1765" s="50"/>
      <c r="C1765" s="51"/>
      <c r="D1765" s="50"/>
      <c r="E1765" s="52"/>
      <c r="F1765" s="50"/>
      <c r="G1765" s="50"/>
      <c r="H1765" s="50"/>
      <c r="I1765" s="50"/>
      <c r="J1765" s="50"/>
      <c r="K1765" s="50"/>
      <c r="L1765" s="53"/>
      <c r="M1765" s="53"/>
      <c r="N1765" s="50"/>
      <c r="O1765" s="50"/>
      <c r="P1765" s="50"/>
      <c r="Q1765" s="50"/>
      <c r="R1765" s="53"/>
    </row>
    <row r="1766">
      <c r="A1766" s="54"/>
      <c r="B1766" s="50"/>
      <c r="C1766" s="51"/>
      <c r="D1766" s="50"/>
      <c r="E1766" s="52"/>
      <c r="F1766" s="50"/>
      <c r="G1766" s="50"/>
      <c r="H1766" s="50"/>
      <c r="I1766" s="50"/>
      <c r="J1766" s="50"/>
      <c r="K1766" s="50"/>
      <c r="L1766" s="53"/>
      <c r="M1766" s="53"/>
      <c r="N1766" s="50"/>
      <c r="O1766" s="50"/>
      <c r="P1766" s="50"/>
      <c r="Q1766" s="50"/>
      <c r="R1766" s="53"/>
    </row>
    <row r="1767">
      <c r="A1767" s="54"/>
      <c r="B1767" s="50"/>
      <c r="C1767" s="51"/>
      <c r="D1767" s="50"/>
      <c r="E1767" s="52"/>
      <c r="F1767" s="50"/>
      <c r="G1767" s="50"/>
      <c r="H1767" s="50"/>
      <c r="I1767" s="50"/>
      <c r="J1767" s="50"/>
      <c r="K1767" s="50"/>
      <c r="L1767" s="53"/>
      <c r="M1767" s="53"/>
      <c r="N1767" s="50"/>
      <c r="O1767" s="50"/>
      <c r="P1767" s="50"/>
      <c r="Q1767" s="50"/>
      <c r="R1767" s="53"/>
    </row>
    <row r="1768">
      <c r="A1768" s="54"/>
      <c r="B1768" s="50"/>
      <c r="C1768" s="51"/>
      <c r="D1768" s="50"/>
      <c r="E1768" s="52"/>
      <c r="F1768" s="50"/>
      <c r="G1768" s="50"/>
      <c r="H1768" s="50"/>
      <c r="I1768" s="50"/>
      <c r="J1768" s="50"/>
      <c r="K1768" s="50"/>
      <c r="L1768" s="53"/>
      <c r="M1768" s="53"/>
      <c r="N1768" s="50"/>
      <c r="O1768" s="50"/>
      <c r="P1768" s="50"/>
      <c r="Q1768" s="50"/>
      <c r="R1768" s="53"/>
    </row>
    <row r="1769">
      <c r="A1769" s="54"/>
      <c r="B1769" s="50"/>
      <c r="C1769" s="51"/>
      <c r="D1769" s="50"/>
      <c r="E1769" s="52"/>
      <c r="F1769" s="50"/>
      <c r="G1769" s="50"/>
      <c r="H1769" s="50"/>
      <c r="I1769" s="50"/>
      <c r="J1769" s="50"/>
      <c r="K1769" s="50"/>
      <c r="L1769" s="53"/>
      <c r="M1769" s="53"/>
      <c r="N1769" s="50"/>
      <c r="O1769" s="50"/>
      <c r="P1769" s="50"/>
      <c r="Q1769" s="50"/>
      <c r="R1769" s="53"/>
    </row>
    <row r="1770">
      <c r="A1770" s="54"/>
      <c r="B1770" s="50"/>
      <c r="C1770" s="51"/>
      <c r="D1770" s="50"/>
      <c r="E1770" s="52"/>
      <c r="F1770" s="50"/>
      <c r="G1770" s="50"/>
      <c r="H1770" s="50"/>
      <c r="I1770" s="50"/>
      <c r="J1770" s="50"/>
      <c r="K1770" s="50"/>
      <c r="L1770" s="53"/>
      <c r="M1770" s="53"/>
      <c r="N1770" s="50"/>
      <c r="O1770" s="50"/>
      <c r="P1770" s="50"/>
      <c r="Q1770" s="50"/>
      <c r="R1770" s="53"/>
    </row>
    <row r="1771">
      <c r="A1771" s="54"/>
      <c r="B1771" s="50"/>
      <c r="C1771" s="51"/>
      <c r="D1771" s="50"/>
      <c r="E1771" s="52"/>
      <c r="F1771" s="50"/>
      <c r="G1771" s="50"/>
      <c r="H1771" s="50"/>
      <c r="I1771" s="50"/>
      <c r="J1771" s="50"/>
      <c r="K1771" s="50"/>
      <c r="L1771" s="53"/>
      <c r="M1771" s="53"/>
      <c r="N1771" s="50"/>
      <c r="O1771" s="50"/>
      <c r="P1771" s="50"/>
      <c r="Q1771" s="50"/>
      <c r="R1771" s="53"/>
    </row>
    <row r="1772">
      <c r="A1772" s="54"/>
      <c r="B1772" s="50"/>
      <c r="C1772" s="51"/>
      <c r="D1772" s="50"/>
      <c r="E1772" s="52"/>
      <c r="F1772" s="50"/>
      <c r="G1772" s="50"/>
      <c r="H1772" s="50"/>
      <c r="I1772" s="50"/>
      <c r="J1772" s="50"/>
      <c r="K1772" s="50"/>
      <c r="L1772" s="53"/>
      <c r="M1772" s="53"/>
      <c r="N1772" s="50"/>
      <c r="O1772" s="50"/>
      <c r="P1772" s="50"/>
      <c r="Q1772" s="50"/>
      <c r="R1772" s="53"/>
    </row>
    <row r="1773">
      <c r="A1773" s="54"/>
      <c r="B1773" s="50"/>
      <c r="C1773" s="51"/>
      <c r="D1773" s="50"/>
      <c r="E1773" s="52"/>
      <c r="F1773" s="50"/>
      <c r="G1773" s="50"/>
      <c r="H1773" s="50"/>
      <c r="I1773" s="50"/>
      <c r="J1773" s="50"/>
      <c r="K1773" s="50"/>
      <c r="L1773" s="53"/>
      <c r="M1773" s="53"/>
      <c r="N1773" s="50"/>
      <c r="O1773" s="50"/>
      <c r="P1773" s="50"/>
      <c r="Q1773" s="50"/>
      <c r="R1773" s="53"/>
    </row>
    <row r="1774">
      <c r="A1774" s="54"/>
      <c r="B1774" s="50"/>
      <c r="C1774" s="51"/>
      <c r="D1774" s="50"/>
      <c r="E1774" s="52"/>
      <c r="F1774" s="50"/>
      <c r="G1774" s="50"/>
      <c r="H1774" s="50"/>
      <c r="I1774" s="50"/>
      <c r="J1774" s="50"/>
      <c r="K1774" s="50"/>
      <c r="L1774" s="53"/>
      <c r="M1774" s="53"/>
      <c r="N1774" s="50"/>
      <c r="O1774" s="50"/>
      <c r="P1774" s="50"/>
      <c r="Q1774" s="50"/>
      <c r="R1774" s="53"/>
    </row>
    <row r="1775">
      <c r="A1775" s="54"/>
      <c r="B1775" s="50"/>
      <c r="C1775" s="51"/>
      <c r="D1775" s="50"/>
      <c r="E1775" s="52"/>
      <c r="F1775" s="50"/>
      <c r="G1775" s="50"/>
      <c r="H1775" s="50"/>
      <c r="I1775" s="50"/>
      <c r="J1775" s="50"/>
      <c r="K1775" s="50"/>
      <c r="L1775" s="53"/>
      <c r="M1775" s="53"/>
      <c r="N1775" s="50"/>
      <c r="O1775" s="50"/>
      <c r="P1775" s="50"/>
      <c r="Q1775" s="50"/>
      <c r="R1775" s="53"/>
    </row>
    <row r="1776">
      <c r="A1776" s="54"/>
      <c r="B1776" s="50"/>
      <c r="C1776" s="51"/>
      <c r="D1776" s="50"/>
      <c r="E1776" s="52"/>
      <c r="F1776" s="50"/>
      <c r="G1776" s="50"/>
      <c r="H1776" s="50"/>
      <c r="I1776" s="50"/>
      <c r="J1776" s="50"/>
      <c r="K1776" s="50"/>
      <c r="L1776" s="53"/>
      <c r="M1776" s="53"/>
      <c r="N1776" s="50"/>
      <c r="O1776" s="50"/>
      <c r="P1776" s="50"/>
      <c r="Q1776" s="50"/>
      <c r="R1776" s="53"/>
    </row>
    <row r="1777">
      <c r="A1777" s="54"/>
      <c r="B1777" s="50"/>
      <c r="C1777" s="51"/>
      <c r="D1777" s="50"/>
      <c r="E1777" s="52"/>
      <c r="F1777" s="50"/>
      <c r="G1777" s="50"/>
      <c r="H1777" s="50"/>
      <c r="I1777" s="50"/>
      <c r="J1777" s="50"/>
      <c r="K1777" s="50"/>
      <c r="L1777" s="53"/>
      <c r="M1777" s="53"/>
      <c r="N1777" s="50"/>
      <c r="O1777" s="50"/>
      <c r="P1777" s="50"/>
      <c r="Q1777" s="50"/>
      <c r="R1777" s="53"/>
    </row>
    <row r="1778">
      <c r="A1778" s="54"/>
      <c r="B1778" s="50"/>
      <c r="C1778" s="51"/>
      <c r="D1778" s="50"/>
      <c r="E1778" s="52"/>
      <c r="F1778" s="50"/>
      <c r="G1778" s="50"/>
      <c r="H1778" s="50"/>
      <c r="I1778" s="50"/>
      <c r="J1778" s="50"/>
      <c r="K1778" s="50"/>
      <c r="L1778" s="53"/>
      <c r="M1778" s="53"/>
      <c r="N1778" s="50"/>
      <c r="O1778" s="50"/>
      <c r="P1778" s="50"/>
      <c r="Q1778" s="50"/>
      <c r="R1778" s="53"/>
    </row>
    <row r="1779">
      <c r="A1779" s="54"/>
      <c r="B1779" s="50"/>
      <c r="C1779" s="51"/>
      <c r="D1779" s="50"/>
      <c r="E1779" s="52"/>
      <c r="F1779" s="50"/>
      <c r="G1779" s="50"/>
      <c r="H1779" s="50"/>
      <c r="I1779" s="50"/>
      <c r="J1779" s="50"/>
      <c r="K1779" s="50"/>
      <c r="L1779" s="53"/>
      <c r="M1779" s="53"/>
      <c r="N1779" s="50"/>
      <c r="O1779" s="50"/>
      <c r="P1779" s="50"/>
      <c r="Q1779" s="50"/>
      <c r="R1779" s="53"/>
    </row>
    <row r="1780">
      <c r="A1780" s="54"/>
      <c r="B1780" s="50"/>
      <c r="C1780" s="51"/>
      <c r="D1780" s="50"/>
      <c r="E1780" s="52"/>
      <c r="F1780" s="50"/>
      <c r="G1780" s="50"/>
      <c r="H1780" s="50"/>
      <c r="I1780" s="50"/>
      <c r="J1780" s="50"/>
      <c r="K1780" s="50"/>
      <c r="L1780" s="53"/>
      <c r="M1780" s="53"/>
      <c r="N1780" s="50"/>
      <c r="O1780" s="50"/>
      <c r="P1780" s="50"/>
      <c r="Q1780" s="50"/>
      <c r="R1780" s="53"/>
    </row>
    <row r="1781">
      <c r="A1781" s="54"/>
      <c r="B1781" s="50"/>
      <c r="C1781" s="51"/>
      <c r="D1781" s="50"/>
      <c r="E1781" s="52"/>
      <c r="F1781" s="50"/>
      <c r="G1781" s="50"/>
      <c r="H1781" s="50"/>
      <c r="I1781" s="50"/>
      <c r="J1781" s="50"/>
      <c r="K1781" s="50"/>
      <c r="L1781" s="53"/>
      <c r="M1781" s="53"/>
      <c r="N1781" s="50"/>
      <c r="O1781" s="50"/>
      <c r="P1781" s="50"/>
      <c r="Q1781" s="50"/>
      <c r="R1781" s="53"/>
    </row>
    <row r="1782">
      <c r="A1782" s="54"/>
      <c r="B1782" s="50"/>
      <c r="C1782" s="51"/>
      <c r="D1782" s="50"/>
      <c r="E1782" s="52"/>
      <c r="F1782" s="50"/>
      <c r="G1782" s="50"/>
      <c r="H1782" s="50"/>
      <c r="I1782" s="50"/>
      <c r="J1782" s="50"/>
      <c r="K1782" s="50"/>
      <c r="L1782" s="53"/>
      <c r="M1782" s="53"/>
      <c r="N1782" s="50"/>
      <c r="O1782" s="50"/>
      <c r="P1782" s="50"/>
      <c r="Q1782" s="50"/>
      <c r="R1782" s="53"/>
    </row>
    <row r="1783">
      <c r="A1783" s="54"/>
      <c r="B1783" s="50"/>
      <c r="C1783" s="51"/>
      <c r="D1783" s="50"/>
      <c r="E1783" s="52"/>
      <c r="F1783" s="50"/>
      <c r="G1783" s="50"/>
      <c r="H1783" s="50"/>
      <c r="I1783" s="50"/>
      <c r="J1783" s="50"/>
      <c r="K1783" s="50"/>
      <c r="L1783" s="53"/>
      <c r="M1783" s="53"/>
      <c r="N1783" s="50"/>
      <c r="O1783" s="50"/>
      <c r="P1783" s="50"/>
      <c r="Q1783" s="50"/>
      <c r="R1783" s="53"/>
    </row>
    <row r="1784">
      <c r="A1784" s="54"/>
      <c r="B1784" s="50"/>
      <c r="C1784" s="51"/>
      <c r="D1784" s="50"/>
      <c r="E1784" s="52"/>
      <c r="F1784" s="50"/>
      <c r="G1784" s="50"/>
      <c r="H1784" s="50"/>
      <c r="I1784" s="50"/>
      <c r="J1784" s="50"/>
      <c r="K1784" s="50"/>
      <c r="L1784" s="53"/>
      <c r="M1784" s="53"/>
      <c r="N1784" s="50"/>
      <c r="O1784" s="50"/>
      <c r="P1784" s="50"/>
      <c r="Q1784" s="50"/>
      <c r="R1784" s="53"/>
    </row>
    <row r="1785">
      <c r="A1785" s="54"/>
      <c r="B1785" s="50"/>
      <c r="C1785" s="51"/>
      <c r="D1785" s="50"/>
      <c r="E1785" s="52"/>
      <c r="F1785" s="50"/>
      <c r="G1785" s="50"/>
      <c r="H1785" s="50"/>
      <c r="I1785" s="50"/>
      <c r="J1785" s="50"/>
      <c r="K1785" s="50"/>
      <c r="L1785" s="53"/>
      <c r="M1785" s="53"/>
      <c r="N1785" s="50"/>
      <c r="O1785" s="50"/>
      <c r="P1785" s="50"/>
      <c r="Q1785" s="50"/>
      <c r="R1785" s="53"/>
    </row>
    <row r="1786">
      <c r="A1786" s="54"/>
      <c r="B1786" s="50"/>
      <c r="C1786" s="51"/>
      <c r="D1786" s="50"/>
      <c r="E1786" s="52"/>
      <c r="F1786" s="50"/>
      <c r="G1786" s="50"/>
      <c r="H1786" s="50"/>
      <c r="I1786" s="50"/>
      <c r="J1786" s="50"/>
      <c r="K1786" s="50"/>
      <c r="L1786" s="53"/>
      <c r="M1786" s="53"/>
      <c r="N1786" s="50"/>
      <c r="O1786" s="50"/>
      <c r="P1786" s="50"/>
      <c r="Q1786" s="50"/>
      <c r="R1786" s="53"/>
    </row>
    <row r="1787">
      <c r="A1787" s="54"/>
      <c r="B1787" s="50"/>
      <c r="C1787" s="51"/>
      <c r="D1787" s="50"/>
      <c r="E1787" s="52"/>
      <c r="F1787" s="50"/>
      <c r="G1787" s="50"/>
      <c r="H1787" s="50"/>
      <c r="I1787" s="50"/>
      <c r="J1787" s="50"/>
      <c r="K1787" s="50"/>
      <c r="L1787" s="53"/>
      <c r="M1787" s="53"/>
      <c r="N1787" s="50"/>
      <c r="O1787" s="50"/>
      <c r="P1787" s="50"/>
      <c r="Q1787" s="50"/>
      <c r="R1787" s="53"/>
    </row>
    <row r="1788">
      <c r="A1788" s="54"/>
      <c r="B1788" s="50"/>
      <c r="C1788" s="51"/>
      <c r="D1788" s="50"/>
      <c r="E1788" s="52"/>
      <c r="F1788" s="50"/>
      <c r="G1788" s="50"/>
      <c r="H1788" s="50"/>
      <c r="I1788" s="50"/>
      <c r="J1788" s="50"/>
      <c r="K1788" s="50"/>
      <c r="L1788" s="53"/>
      <c r="M1788" s="53"/>
      <c r="N1788" s="50"/>
      <c r="O1788" s="50"/>
      <c r="P1788" s="50"/>
      <c r="Q1788" s="50"/>
      <c r="R1788" s="53"/>
    </row>
    <row r="1789">
      <c r="A1789" s="54"/>
      <c r="B1789" s="50"/>
      <c r="C1789" s="51"/>
      <c r="D1789" s="50"/>
      <c r="E1789" s="52"/>
      <c r="F1789" s="50"/>
      <c r="G1789" s="50"/>
      <c r="H1789" s="50"/>
      <c r="I1789" s="50"/>
      <c r="J1789" s="50"/>
      <c r="K1789" s="50"/>
      <c r="L1789" s="53"/>
      <c r="M1789" s="53"/>
      <c r="N1789" s="50"/>
      <c r="O1789" s="50"/>
      <c r="P1789" s="50"/>
      <c r="Q1789" s="50"/>
      <c r="R1789" s="53"/>
    </row>
    <row r="1790">
      <c r="A1790" s="54"/>
      <c r="B1790" s="50"/>
      <c r="C1790" s="51"/>
      <c r="D1790" s="50"/>
      <c r="E1790" s="52"/>
      <c r="F1790" s="50"/>
      <c r="G1790" s="50"/>
      <c r="H1790" s="50"/>
      <c r="I1790" s="50"/>
      <c r="J1790" s="50"/>
      <c r="K1790" s="50"/>
      <c r="L1790" s="53"/>
      <c r="M1790" s="53"/>
      <c r="N1790" s="50"/>
      <c r="O1790" s="50"/>
      <c r="P1790" s="50"/>
      <c r="Q1790" s="50"/>
      <c r="R1790" s="53"/>
    </row>
    <row r="1791">
      <c r="A1791" s="54"/>
      <c r="B1791" s="50"/>
      <c r="C1791" s="51"/>
      <c r="D1791" s="50"/>
      <c r="E1791" s="52"/>
      <c r="F1791" s="50"/>
      <c r="G1791" s="50"/>
      <c r="H1791" s="50"/>
      <c r="I1791" s="50"/>
      <c r="J1791" s="50"/>
      <c r="K1791" s="50"/>
      <c r="L1791" s="53"/>
      <c r="M1791" s="53"/>
      <c r="N1791" s="50"/>
      <c r="O1791" s="50"/>
      <c r="P1791" s="50"/>
      <c r="Q1791" s="50"/>
      <c r="R1791" s="53"/>
    </row>
    <row r="1792">
      <c r="A1792" s="54"/>
      <c r="B1792" s="50"/>
      <c r="C1792" s="51"/>
      <c r="D1792" s="50"/>
      <c r="E1792" s="52"/>
      <c r="F1792" s="50"/>
      <c r="G1792" s="50"/>
      <c r="H1792" s="50"/>
      <c r="I1792" s="50"/>
      <c r="J1792" s="50"/>
      <c r="K1792" s="50"/>
      <c r="L1792" s="53"/>
      <c r="M1792" s="53"/>
      <c r="N1792" s="50"/>
      <c r="O1792" s="50"/>
      <c r="P1792" s="50"/>
      <c r="Q1792" s="50"/>
      <c r="R1792" s="53"/>
    </row>
    <row r="1793">
      <c r="A1793" s="54"/>
      <c r="B1793" s="50"/>
      <c r="C1793" s="51"/>
      <c r="D1793" s="50"/>
      <c r="E1793" s="52"/>
      <c r="F1793" s="50"/>
      <c r="G1793" s="50"/>
      <c r="H1793" s="50"/>
      <c r="I1793" s="50"/>
      <c r="J1793" s="50"/>
      <c r="K1793" s="50"/>
      <c r="L1793" s="53"/>
      <c r="M1793" s="53"/>
      <c r="N1793" s="50"/>
      <c r="O1793" s="50"/>
      <c r="P1793" s="50"/>
      <c r="Q1793" s="50"/>
      <c r="R1793" s="53"/>
    </row>
    <row r="1794">
      <c r="A1794" s="54"/>
      <c r="B1794" s="50"/>
      <c r="C1794" s="51"/>
      <c r="D1794" s="50"/>
      <c r="E1794" s="52"/>
      <c r="F1794" s="50"/>
      <c r="G1794" s="50"/>
      <c r="H1794" s="50"/>
      <c r="I1794" s="50"/>
      <c r="J1794" s="50"/>
      <c r="K1794" s="50"/>
      <c r="L1794" s="53"/>
      <c r="M1794" s="53"/>
      <c r="N1794" s="50"/>
      <c r="O1794" s="50"/>
      <c r="P1794" s="50"/>
      <c r="Q1794" s="50"/>
      <c r="R1794" s="53"/>
    </row>
    <row r="1795">
      <c r="A1795" s="54"/>
      <c r="B1795" s="50"/>
      <c r="C1795" s="51"/>
      <c r="D1795" s="50"/>
      <c r="E1795" s="52"/>
      <c r="F1795" s="50"/>
      <c r="G1795" s="50"/>
      <c r="H1795" s="50"/>
      <c r="I1795" s="50"/>
      <c r="J1795" s="50"/>
      <c r="K1795" s="50"/>
      <c r="L1795" s="53"/>
      <c r="M1795" s="53"/>
      <c r="N1795" s="50"/>
      <c r="O1795" s="50"/>
      <c r="P1795" s="50"/>
      <c r="Q1795" s="50"/>
      <c r="R1795" s="53"/>
    </row>
    <row r="1796">
      <c r="A1796" s="54"/>
      <c r="B1796" s="50"/>
      <c r="C1796" s="51"/>
      <c r="D1796" s="50"/>
      <c r="E1796" s="52"/>
      <c r="F1796" s="50"/>
      <c r="G1796" s="50"/>
      <c r="H1796" s="50"/>
      <c r="I1796" s="50"/>
      <c r="J1796" s="50"/>
      <c r="K1796" s="50"/>
      <c r="L1796" s="53"/>
      <c r="M1796" s="53"/>
      <c r="N1796" s="50"/>
      <c r="O1796" s="50"/>
      <c r="P1796" s="50"/>
      <c r="Q1796" s="50"/>
      <c r="R1796" s="53"/>
    </row>
    <row r="1797">
      <c r="A1797" s="54"/>
      <c r="B1797" s="50"/>
      <c r="C1797" s="51"/>
      <c r="D1797" s="50"/>
      <c r="E1797" s="52"/>
      <c r="F1797" s="50"/>
      <c r="G1797" s="50"/>
      <c r="H1797" s="50"/>
      <c r="I1797" s="50"/>
      <c r="J1797" s="50"/>
      <c r="K1797" s="50"/>
      <c r="L1797" s="53"/>
      <c r="M1797" s="53"/>
      <c r="N1797" s="50"/>
      <c r="O1797" s="50"/>
      <c r="P1797" s="50"/>
      <c r="Q1797" s="50"/>
      <c r="R1797" s="53"/>
    </row>
    <row r="1798">
      <c r="A1798" s="54"/>
      <c r="B1798" s="50"/>
      <c r="C1798" s="51"/>
      <c r="D1798" s="50"/>
      <c r="E1798" s="52"/>
      <c r="F1798" s="50"/>
      <c r="G1798" s="50"/>
      <c r="H1798" s="50"/>
      <c r="I1798" s="50"/>
      <c r="J1798" s="50"/>
      <c r="K1798" s="50"/>
      <c r="L1798" s="53"/>
      <c r="M1798" s="53"/>
      <c r="N1798" s="50"/>
      <c r="O1798" s="50"/>
      <c r="P1798" s="50"/>
      <c r="Q1798" s="50"/>
      <c r="R1798" s="53"/>
    </row>
    <row r="1799">
      <c r="A1799" s="54"/>
      <c r="B1799" s="50"/>
      <c r="C1799" s="51"/>
      <c r="D1799" s="50"/>
      <c r="E1799" s="52"/>
      <c r="F1799" s="50"/>
      <c r="G1799" s="50"/>
      <c r="H1799" s="50"/>
      <c r="I1799" s="50"/>
      <c r="J1799" s="50"/>
      <c r="K1799" s="50"/>
      <c r="L1799" s="53"/>
      <c r="M1799" s="53"/>
      <c r="N1799" s="50"/>
      <c r="O1799" s="50"/>
      <c r="P1799" s="50"/>
      <c r="Q1799" s="50"/>
      <c r="R1799" s="53"/>
    </row>
    <row r="1800">
      <c r="A1800" s="54"/>
      <c r="B1800" s="50"/>
      <c r="C1800" s="51"/>
      <c r="D1800" s="50"/>
      <c r="E1800" s="52"/>
      <c r="F1800" s="50"/>
      <c r="G1800" s="50"/>
      <c r="H1800" s="50"/>
      <c r="I1800" s="50"/>
      <c r="J1800" s="50"/>
      <c r="K1800" s="50"/>
      <c r="L1800" s="53"/>
      <c r="M1800" s="53"/>
      <c r="N1800" s="50"/>
      <c r="O1800" s="50"/>
      <c r="P1800" s="50"/>
      <c r="Q1800" s="50"/>
      <c r="R1800" s="53"/>
    </row>
    <row r="1801">
      <c r="A1801" s="54"/>
      <c r="B1801" s="50"/>
      <c r="C1801" s="51"/>
      <c r="D1801" s="50"/>
      <c r="E1801" s="52"/>
      <c r="F1801" s="50"/>
      <c r="G1801" s="50"/>
      <c r="H1801" s="50"/>
      <c r="I1801" s="50"/>
      <c r="J1801" s="50"/>
      <c r="K1801" s="50"/>
      <c r="L1801" s="53"/>
      <c r="M1801" s="53"/>
      <c r="N1801" s="50"/>
      <c r="O1801" s="50"/>
      <c r="P1801" s="50"/>
      <c r="Q1801" s="50"/>
      <c r="R1801" s="53"/>
    </row>
    <row r="1802">
      <c r="A1802" s="54"/>
      <c r="B1802" s="50"/>
      <c r="C1802" s="51"/>
      <c r="D1802" s="50"/>
      <c r="E1802" s="52"/>
      <c r="F1802" s="50"/>
      <c r="G1802" s="50"/>
      <c r="H1802" s="50"/>
      <c r="I1802" s="50"/>
      <c r="J1802" s="50"/>
      <c r="K1802" s="50"/>
      <c r="L1802" s="53"/>
      <c r="M1802" s="53"/>
      <c r="N1802" s="50"/>
      <c r="O1802" s="50"/>
      <c r="P1802" s="50"/>
      <c r="Q1802" s="50"/>
      <c r="R1802" s="53"/>
    </row>
    <row r="1803">
      <c r="A1803" s="54"/>
      <c r="B1803" s="50"/>
      <c r="C1803" s="51"/>
      <c r="D1803" s="50"/>
      <c r="E1803" s="52"/>
      <c r="F1803" s="50"/>
      <c r="G1803" s="50"/>
      <c r="H1803" s="50"/>
      <c r="I1803" s="50"/>
      <c r="J1803" s="50"/>
      <c r="K1803" s="50"/>
      <c r="L1803" s="53"/>
      <c r="M1803" s="53"/>
      <c r="N1803" s="50"/>
      <c r="O1803" s="50"/>
      <c r="P1803" s="50"/>
      <c r="Q1803" s="50"/>
      <c r="R1803" s="53"/>
    </row>
    <row r="1804">
      <c r="A1804" s="54"/>
      <c r="B1804" s="50"/>
      <c r="C1804" s="51"/>
      <c r="D1804" s="50"/>
      <c r="E1804" s="52"/>
      <c r="F1804" s="50"/>
      <c r="G1804" s="50"/>
      <c r="H1804" s="50"/>
      <c r="I1804" s="50"/>
      <c r="J1804" s="50"/>
      <c r="K1804" s="50"/>
      <c r="L1804" s="53"/>
      <c r="M1804" s="53"/>
      <c r="N1804" s="50"/>
      <c r="O1804" s="50"/>
      <c r="P1804" s="50"/>
      <c r="Q1804" s="50"/>
      <c r="R1804" s="53"/>
    </row>
    <row r="1805">
      <c r="A1805" s="54"/>
      <c r="B1805" s="50"/>
      <c r="C1805" s="51"/>
      <c r="D1805" s="50"/>
      <c r="E1805" s="52"/>
      <c r="F1805" s="50"/>
      <c r="G1805" s="50"/>
      <c r="H1805" s="50"/>
      <c r="I1805" s="50"/>
      <c r="J1805" s="50"/>
      <c r="K1805" s="50"/>
      <c r="L1805" s="53"/>
      <c r="M1805" s="53"/>
      <c r="N1805" s="50"/>
      <c r="O1805" s="50"/>
      <c r="P1805" s="50"/>
      <c r="Q1805" s="50"/>
      <c r="R1805" s="53"/>
    </row>
    <row r="1806">
      <c r="A1806" s="54"/>
      <c r="B1806" s="50"/>
      <c r="C1806" s="51"/>
      <c r="D1806" s="50"/>
      <c r="E1806" s="52"/>
      <c r="F1806" s="50"/>
      <c r="G1806" s="50"/>
      <c r="H1806" s="50"/>
      <c r="I1806" s="50"/>
      <c r="J1806" s="50"/>
      <c r="K1806" s="50"/>
      <c r="L1806" s="53"/>
      <c r="M1806" s="53"/>
      <c r="N1806" s="50"/>
      <c r="O1806" s="50"/>
      <c r="P1806" s="50"/>
      <c r="Q1806" s="50"/>
      <c r="R1806" s="53"/>
    </row>
    <row r="1807">
      <c r="A1807" s="54"/>
      <c r="B1807" s="50"/>
      <c r="C1807" s="51"/>
      <c r="D1807" s="50"/>
      <c r="E1807" s="52"/>
      <c r="F1807" s="50"/>
      <c r="G1807" s="50"/>
      <c r="H1807" s="50"/>
      <c r="I1807" s="50"/>
      <c r="J1807" s="50"/>
      <c r="K1807" s="50"/>
      <c r="L1807" s="53"/>
      <c r="M1807" s="53"/>
      <c r="N1807" s="50"/>
      <c r="O1807" s="50"/>
      <c r="P1807" s="50"/>
      <c r="Q1807" s="50"/>
      <c r="R1807" s="53"/>
    </row>
    <row r="1808">
      <c r="A1808" s="54"/>
      <c r="B1808" s="50"/>
      <c r="C1808" s="51"/>
      <c r="D1808" s="50"/>
      <c r="E1808" s="52"/>
      <c r="F1808" s="50"/>
      <c r="G1808" s="50"/>
      <c r="H1808" s="50"/>
      <c r="I1808" s="50"/>
      <c r="J1808" s="50"/>
      <c r="K1808" s="50"/>
      <c r="L1808" s="53"/>
      <c r="M1808" s="53"/>
      <c r="N1808" s="50"/>
      <c r="O1808" s="50"/>
      <c r="P1808" s="50"/>
      <c r="Q1808" s="50"/>
      <c r="R1808" s="53"/>
    </row>
    <row r="1809">
      <c r="A1809" s="54"/>
      <c r="B1809" s="50"/>
      <c r="C1809" s="51"/>
      <c r="D1809" s="50"/>
      <c r="E1809" s="52"/>
      <c r="F1809" s="50"/>
      <c r="G1809" s="50"/>
      <c r="H1809" s="50"/>
      <c r="I1809" s="50"/>
      <c r="J1809" s="50"/>
      <c r="K1809" s="50"/>
      <c r="L1809" s="53"/>
      <c r="M1809" s="53"/>
      <c r="N1809" s="50"/>
      <c r="O1809" s="50"/>
      <c r="P1809" s="50"/>
      <c r="Q1809" s="50"/>
      <c r="R1809" s="53"/>
    </row>
    <row r="1810">
      <c r="A1810" s="54"/>
      <c r="B1810" s="50"/>
      <c r="C1810" s="51"/>
      <c r="D1810" s="50"/>
      <c r="E1810" s="52"/>
      <c r="F1810" s="50"/>
      <c r="G1810" s="50"/>
      <c r="H1810" s="50"/>
      <c r="I1810" s="50"/>
      <c r="J1810" s="50"/>
      <c r="K1810" s="50"/>
      <c r="L1810" s="53"/>
      <c r="M1810" s="53"/>
      <c r="N1810" s="50"/>
      <c r="O1810" s="50"/>
      <c r="P1810" s="50"/>
      <c r="Q1810" s="50"/>
      <c r="R1810" s="53"/>
    </row>
    <row r="1811">
      <c r="A1811" s="54"/>
      <c r="B1811" s="50"/>
      <c r="C1811" s="51"/>
      <c r="D1811" s="50"/>
      <c r="E1811" s="52"/>
      <c r="F1811" s="50"/>
      <c r="G1811" s="50"/>
      <c r="H1811" s="50"/>
      <c r="I1811" s="50"/>
      <c r="J1811" s="50"/>
      <c r="K1811" s="50"/>
      <c r="L1811" s="53"/>
      <c r="M1811" s="53"/>
      <c r="N1811" s="50"/>
      <c r="O1811" s="50"/>
      <c r="P1811" s="50"/>
      <c r="Q1811" s="50"/>
      <c r="R1811" s="53"/>
    </row>
    <row r="1812">
      <c r="A1812" s="54"/>
      <c r="B1812" s="50"/>
      <c r="C1812" s="51"/>
      <c r="D1812" s="50"/>
      <c r="E1812" s="52"/>
      <c r="F1812" s="50"/>
      <c r="G1812" s="50"/>
      <c r="H1812" s="50"/>
      <c r="I1812" s="50"/>
      <c r="J1812" s="50"/>
      <c r="K1812" s="50"/>
      <c r="L1812" s="53"/>
      <c r="M1812" s="53"/>
      <c r="N1812" s="50"/>
      <c r="O1812" s="50"/>
      <c r="P1812" s="50"/>
      <c r="Q1812" s="50"/>
      <c r="R1812" s="53"/>
    </row>
    <row r="1813">
      <c r="A1813" s="54"/>
      <c r="B1813" s="50"/>
      <c r="C1813" s="51"/>
      <c r="D1813" s="50"/>
      <c r="E1813" s="52"/>
      <c r="F1813" s="50"/>
      <c r="G1813" s="50"/>
      <c r="H1813" s="50"/>
      <c r="I1813" s="50"/>
      <c r="J1813" s="50"/>
      <c r="K1813" s="50"/>
      <c r="L1813" s="53"/>
      <c r="M1813" s="53"/>
      <c r="N1813" s="50"/>
      <c r="O1813" s="50"/>
      <c r="P1813" s="50"/>
      <c r="Q1813" s="50"/>
      <c r="R1813" s="53"/>
    </row>
    <row r="1814">
      <c r="A1814" s="54"/>
      <c r="B1814" s="50"/>
      <c r="C1814" s="51"/>
      <c r="D1814" s="50"/>
      <c r="E1814" s="52"/>
      <c r="F1814" s="50"/>
      <c r="G1814" s="50"/>
      <c r="H1814" s="50"/>
      <c r="I1814" s="50"/>
      <c r="J1814" s="50"/>
      <c r="K1814" s="50"/>
      <c r="L1814" s="53"/>
      <c r="M1814" s="53"/>
      <c r="N1814" s="50"/>
      <c r="O1814" s="50"/>
      <c r="P1814" s="50"/>
      <c r="Q1814" s="50"/>
      <c r="R1814" s="53"/>
    </row>
    <row r="1815">
      <c r="A1815" s="54"/>
      <c r="B1815" s="50"/>
      <c r="C1815" s="51"/>
      <c r="D1815" s="50"/>
      <c r="E1815" s="52"/>
      <c r="F1815" s="50"/>
      <c r="G1815" s="50"/>
      <c r="H1815" s="50"/>
      <c r="I1815" s="50"/>
      <c r="J1815" s="50"/>
      <c r="K1815" s="50"/>
      <c r="L1815" s="53"/>
      <c r="M1815" s="53"/>
      <c r="N1815" s="50"/>
      <c r="O1815" s="50"/>
      <c r="P1815" s="50"/>
      <c r="Q1815" s="50"/>
      <c r="R1815" s="53"/>
    </row>
    <row r="1816">
      <c r="A1816" s="54"/>
      <c r="B1816" s="50"/>
      <c r="C1816" s="51"/>
      <c r="D1816" s="50"/>
      <c r="E1816" s="52"/>
      <c r="F1816" s="50"/>
      <c r="G1816" s="50"/>
      <c r="H1816" s="50"/>
      <c r="I1816" s="50"/>
      <c r="J1816" s="50"/>
      <c r="K1816" s="50"/>
      <c r="L1816" s="53"/>
      <c r="M1816" s="53"/>
      <c r="N1816" s="50"/>
      <c r="O1816" s="50"/>
      <c r="P1816" s="50"/>
      <c r="Q1816" s="50"/>
      <c r="R1816" s="53"/>
    </row>
    <row r="1817">
      <c r="A1817" s="54"/>
      <c r="B1817" s="50"/>
      <c r="C1817" s="51"/>
      <c r="D1817" s="50"/>
      <c r="E1817" s="52"/>
      <c r="F1817" s="50"/>
      <c r="G1817" s="50"/>
      <c r="H1817" s="50"/>
      <c r="I1817" s="50"/>
      <c r="J1817" s="50"/>
      <c r="K1817" s="50"/>
      <c r="L1817" s="53"/>
      <c r="M1817" s="53"/>
      <c r="N1817" s="50"/>
      <c r="O1817" s="50"/>
      <c r="P1817" s="50"/>
      <c r="Q1817" s="50"/>
      <c r="R1817" s="53"/>
    </row>
    <row r="1818">
      <c r="A1818" s="54"/>
      <c r="B1818" s="50"/>
      <c r="C1818" s="51"/>
      <c r="D1818" s="50"/>
      <c r="E1818" s="52"/>
      <c r="F1818" s="50"/>
      <c r="G1818" s="50"/>
      <c r="H1818" s="50"/>
      <c r="I1818" s="50"/>
      <c r="J1818" s="50"/>
      <c r="K1818" s="50"/>
      <c r="L1818" s="53"/>
      <c r="M1818" s="53"/>
      <c r="N1818" s="50"/>
      <c r="O1818" s="50"/>
      <c r="P1818" s="50"/>
      <c r="Q1818" s="50"/>
      <c r="R1818" s="53"/>
    </row>
    <row r="1819">
      <c r="A1819" s="54"/>
      <c r="B1819" s="50"/>
      <c r="C1819" s="51"/>
      <c r="D1819" s="50"/>
      <c r="E1819" s="52"/>
      <c r="F1819" s="50"/>
      <c r="G1819" s="50"/>
      <c r="H1819" s="50"/>
      <c r="I1819" s="50"/>
      <c r="J1819" s="50"/>
      <c r="K1819" s="50"/>
      <c r="L1819" s="53"/>
      <c r="M1819" s="53"/>
      <c r="N1819" s="50"/>
      <c r="O1819" s="50"/>
      <c r="P1819" s="50"/>
      <c r="Q1819" s="50"/>
      <c r="R1819" s="53"/>
    </row>
    <row r="1820">
      <c r="A1820" s="54"/>
      <c r="B1820" s="50"/>
      <c r="C1820" s="51"/>
      <c r="D1820" s="50"/>
      <c r="E1820" s="52"/>
      <c r="F1820" s="50"/>
      <c r="G1820" s="50"/>
      <c r="H1820" s="50"/>
      <c r="I1820" s="50"/>
      <c r="J1820" s="50"/>
      <c r="K1820" s="50"/>
      <c r="L1820" s="53"/>
      <c r="M1820" s="53"/>
      <c r="N1820" s="50"/>
      <c r="O1820" s="50"/>
      <c r="P1820" s="50"/>
      <c r="Q1820" s="50"/>
      <c r="R1820" s="53"/>
    </row>
    <row r="1821">
      <c r="A1821" s="54"/>
      <c r="B1821" s="50"/>
      <c r="C1821" s="51"/>
      <c r="D1821" s="50"/>
      <c r="E1821" s="52"/>
      <c r="F1821" s="50"/>
      <c r="G1821" s="50"/>
      <c r="H1821" s="50"/>
      <c r="I1821" s="50"/>
      <c r="J1821" s="50"/>
      <c r="K1821" s="50"/>
      <c r="L1821" s="53"/>
      <c r="M1821" s="53"/>
      <c r="N1821" s="50"/>
      <c r="O1821" s="50"/>
      <c r="P1821" s="50"/>
      <c r="Q1821" s="50"/>
      <c r="R1821" s="53"/>
    </row>
    <row r="1822">
      <c r="A1822" s="54"/>
      <c r="B1822" s="50"/>
      <c r="C1822" s="51"/>
      <c r="D1822" s="50"/>
      <c r="E1822" s="52"/>
      <c r="F1822" s="50"/>
      <c r="G1822" s="50"/>
      <c r="H1822" s="50"/>
      <c r="I1822" s="50"/>
      <c r="J1822" s="50"/>
      <c r="K1822" s="50"/>
      <c r="L1822" s="53"/>
      <c r="M1822" s="53"/>
      <c r="N1822" s="50"/>
      <c r="O1822" s="50"/>
      <c r="P1822" s="50"/>
      <c r="Q1822" s="50"/>
      <c r="R1822" s="53"/>
    </row>
    <row r="1823">
      <c r="A1823" s="54"/>
      <c r="B1823" s="50"/>
      <c r="C1823" s="51"/>
      <c r="D1823" s="50"/>
      <c r="E1823" s="52"/>
      <c r="F1823" s="50"/>
      <c r="G1823" s="50"/>
      <c r="H1823" s="50"/>
      <c r="I1823" s="50"/>
      <c r="J1823" s="50"/>
      <c r="K1823" s="50"/>
      <c r="L1823" s="53"/>
      <c r="M1823" s="53"/>
      <c r="N1823" s="50"/>
      <c r="O1823" s="50"/>
      <c r="P1823" s="50"/>
      <c r="Q1823" s="50"/>
      <c r="R1823" s="53"/>
    </row>
    <row r="1824">
      <c r="A1824" s="54"/>
      <c r="B1824" s="50"/>
      <c r="C1824" s="51"/>
      <c r="D1824" s="50"/>
      <c r="E1824" s="52"/>
      <c r="F1824" s="50"/>
      <c r="G1824" s="50"/>
      <c r="H1824" s="50"/>
      <c r="I1824" s="50"/>
      <c r="J1824" s="50"/>
      <c r="K1824" s="50"/>
      <c r="L1824" s="53"/>
      <c r="M1824" s="53"/>
      <c r="N1824" s="50"/>
      <c r="O1824" s="50"/>
      <c r="P1824" s="50"/>
      <c r="Q1824" s="50"/>
      <c r="R1824" s="53"/>
    </row>
    <row r="1825">
      <c r="A1825" s="54"/>
      <c r="B1825" s="50"/>
      <c r="C1825" s="51"/>
      <c r="D1825" s="50"/>
      <c r="E1825" s="52"/>
      <c r="F1825" s="50"/>
      <c r="G1825" s="50"/>
      <c r="H1825" s="50"/>
      <c r="I1825" s="50"/>
      <c r="J1825" s="50"/>
      <c r="K1825" s="50"/>
      <c r="L1825" s="53"/>
      <c r="M1825" s="53"/>
      <c r="N1825" s="50"/>
      <c r="O1825" s="50"/>
      <c r="P1825" s="50"/>
      <c r="Q1825" s="50"/>
      <c r="R1825" s="53"/>
    </row>
    <row r="1826">
      <c r="A1826" s="54"/>
      <c r="B1826" s="50"/>
      <c r="C1826" s="51"/>
      <c r="D1826" s="50"/>
      <c r="E1826" s="52"/>
      <c r="F1826" s="50"/>
      <c r="G1826" s="50"/>
      <c r="H1826" s="50"/>
      <c r="I1826" s="50"/>
      <c r="J1826" s="50"/>
      <c r="K1826" s="50"/>
      <c r="L1826" s="53"/>
      <c r="M1826" s="53"/>
      <c r="N1826" s="50"/>
      <c r="O1826" s="50"/>
      <c r="P1826" s="50"/>
      <c r="Q1826" s="50"/>
      <c r="R1826" s="53"/>
    </row>
    <row r="1827">
      <c r="A1827" s="54"/>
      <c r="B1827" s="50"/>
      <c r="C1827" s="51"/>
      <c r="D1827" s="50"/>
      <c r="E1827" s="52"/>
      <c r="F1827" s="50"/>
      <c r="G1827" s="50"/>
      <c r="H1827" s="50"/>
      <c r="I1827" s="50"/>
      <c r="J1827" s="50"/>
      <c r="K1827" s="50"/>
      <c r="L1827" s="53"/>
      <c r="M1827" s="53"/>
      <c r="N1827" s="50"/>
      <c r="O1827" s="50"/>
      <c r="P1827" s="50"/>
      <c r="Q1827" s="50"/>
      <c r="R1827" s="53"/>
    </row>
    <row r="1828">
      <c r="A1828" s="54"/>
      <c r="B1828" s="50"/>
      <c r="C1828" s="51"/>
      <c r="D1828" s="50"/>
      <c r="E1828" s="52"/>
      <c r="F1828" s="50"/>
      <c r="G1828" s="50"/>
      <c r="H1828" s="50"/>
      <c r="I1828" s="50"/>
      <c r="J1828" s="50"/>
      <c r="K1828" s="50"/>
      <c r="L1828" s="53"/>
      <c r="M1828" s="53"/>
      <c r="N1828" s="50"/>
      <c r="O1828" s="50"/>
      <c r="P1828" s="50"/>
      <c r="Q1828" s="50"/>
      <c r="R1828" s="53"/>
    </row>
    <row r="1829">
      <c r="A1829" s="54"/>
      <c r="B1829" s="50"/>
      <c r="C1829" s="51"/>
      <c r="D1829" s="50"/>
      <c r="E1829" s="52"/>
      <c r="F1829" s="50"/>
      <c r="G1829" s="50"/>
      <c r="H1829" s="50"/>
      <c r="I1829" s="50"/>
      <c r="J1829" s="50"/>
      <c r="K1829" s="50"/>
      <c r="L1829" s="53"/>
      <c r="M1829" s="53"/>
      <c r="N1829" s="50"/>
      <c r="O1829" s="50"/>
      <c r="P1829" s="50"/>
      <c r="Q1829" s="50"/>
      <c r="R1829" s="53"/>
    </row>
    <row r="1830">
      <c r="A1830" s="54"/>
      <c r="B1830" s="50"/>
      <c r="C1830" s="51"/>
      <c r="D1830" s="50"/>
      <c r="E1830" s="52"/>
      <c r="F1830" s="50"/>
      <c r="G1830" s="50"/>
      <c r="H1830" s="50"/>
      <c r="I1830" s="50"/>
      <c r="J1830" s="50"/>
      <c r="K1830" s="50"/>
      <c r="L1830" s="53"/>
      <c r="M1830" s="53"/>
      <c r="N1830" s="50"/>
      <c r="O1830" s="50"/>
      <c r="P1830" s="50"/>
      <c r="Q1830" s="50"/>
      <c r="R1830" s="53"/>
    </row>
    <row r="1831">
      <c r="A1831" s="54"/>
      <c r="B1831" s="50"/>
      <c r="C1831" s="51"/>
      <c r="D1831" s="50"/>
      <c r="E1831" s="52"/>
      <c r="F1831" s="50"/>
      <c r="G1831" s="50"/>
      <c r="H1831" s="50"/>
      <c r="I1831" s="50"/>
      <c r="J1831" s="50"/>
      <c r="K1831" s="50"/>
      <c r="L1831" s="53"/>
      <c r="M1831" s="53"/>
      <c r="N1831" s="50"/>
      <c r="O1831" s="50"/>
      <c r="P1831" s="50"/>
      <c r="Q1831" s="50"/>
      <c r="R1831" s="53"/>
    </row>
    <row r="1832">
      <c r="A1832" s="54"/>
      <c r="B1832" s="50"/>
      <c r="C1832" s="51"/>
      <c r="D1832" s="50"/>
      <c r="E1832" s="52"/>
      <c r="F1832" s="50"/>
      <c r="G1832" s="50"/>
      <c r="H1832" s="50"/>
      <c r="I1832" s="50"/>
      <c r="J1832" s="50"/>
      <c r="K1832" s="50"/>
      <c r="L1832" s="53"/>
      <c r="M1832" s="53"/>
      <c r="N1832" s="50"/>
      <c r="O1832" s="50"/>
      <c r="P1832" s="50"/>
      <c r="Q1832" s="50"/>
      <c r="R1832" s="53"/>
    </row>
    <row r="1833">
      <c r="A1833" s="54"/>
      <c r="B1833" s="50"/>
      <c r="C1833" s="51"/>
      <c r="D1833" s="50"/>
      <c r="E1833" s="52"/>
      <c r="F1833" s="50"/>
      <c r="G1833" s="50"/>
      <c r="H1833" s="50"/>
      <c r="I1833" s="50"/>
      <c r="J1833" s="50"/>
      <c r="K1833" s="50"/>
      <c r="L1833" s="53"/>
      <c r="M1833" s="53"/>
      <c r="N1833" s="50"/>
      <c r="O1833" s="50"/>
      <c r="P1833" s="50"/>
      <c r="Q1833" s="50"/>
      <c r="R1833" s="53"/>
    </row>
    <row r="1834">
      <c r="A1834" s="54"/>
      <c r="B1834" s="50"/>
      <c r="C1834" s="51"/>
      <c r="D1834" s="50"/>
      <c r="E1834" s="52"/>
      <c r="F1834" s="50"/>
      <c r="G1834" s="50"/>
      <c r="H1834" s="50"/>
      <c r="I1834" s="50"/>
      <c r="J1834" s="50"/>
      <c r="K1834" s="50"/>
      <c r="L1834" s="53"/>
      <c r="M1834" s="53"/>
      <c r="N1834" s="50"/>
      <c r="O1834" s="50"/>
      <c r="P1834" s="50"/>
      <c r="Q1834" s="50"/>
      <c r="R1834" s="53"/>
    </row>
    <row r="1835">
      <c r="A1835" s="54"/>
      <c r="B1835" s="50"/>
      <c r="C1835" s="51"/>
      <c r="D1835" s="50"/>
      <c r="E1835" s="52"/>
      <c r="F1835" s="50"/>
      <c r="G1835" s="50"/>
      <c r="H1835" s="50"/>
      <c r="I1835" s="50"/>
      <c r="J1835" s="50"/>
      <c r="K1835" s="50"/>
      <c r="L1835" s="53"/>
      <c r="M1835" s="53"/>
      <c r="N1835" s="50"/>
      <c r="O1835" s="50"/>
      <c r="P1835" s="50"/>
      <c r="Q1835" s="50"/>
      <c r="R1835" s="53"/>
    </row>
    <row r="1836">
      <c r="A1836" s="54"/>
      <c r="B1836" s="50"/>
      <c r="C1836" s="51"/>
      <c r="D1836" s="50"/>
      <c r="E1836" s="52"/>
      <c r="F1836" s="50"/>
      <c r="G1836" s="50"/>
      <c r="H1836" s="50"/>
      <c r="I1836" s="50"/>
      <c r="J1836" s="50"/>
      <c r="K1836" s="50"/>
      <c r="L1836" s="53"/>
      <c r="M1836" s="53"/>
      <c r="N1836" s="50"/>
      <c r="O1836" s="50"/>
      <c r="P1836" s="50"/>
      <c r="Q1836" s="50"/>
      <c r="R1836" s="53"/>
    </row>
    <row r="1837">
      <c r="A1837" s="54"/>
      <c r="B1837" s="50"/>
      <c r="C1837" s="51"/>
      <c r="D1837" s="50"/>
      <c r="E1837" s="52"/>
      <c r="F1837" s="50"/>
      <c r="G1837" s="50"/>
      <c r="H1837" s="50"/>
      <c r="I1837" s="50"/>
      <c r="J1837" s="50"/>
      <c r="K1837" s="50"/>
      <c r="L1837" s="53"/>
      <c r="M1837" s="53"/>
      <c r="N1837" s="50"/>
      <c r="O1837" s="50"/>
      <c r="P1837" s="50"/>
      <c r="Q1837" s="50"/>
      <c r="R1837" s="53"/>
    </row>
    <row r="1838">
      <c r="A1838" s="54"/>
      <c r="B1838" s="50"/>
      <c r="C1838" s="51"/>
      <c r="D1838" s="50"/>
      <c r="E1838" s="52"/>
      <c r="F1838" s="50"/>
      <c r="G1838" s="50"/>
      <c r="H1838" s="50"/>
      <c r="I1838" s="50"/>
      <c r="J1838" s="50"/>
      <c r="K1838" s="50"/>
      <c r="L1838" s="53"/>
      <c r="M1838" s="53"/>
      <c r="N1838" s="50"/>
      <c r="O1838" s="50"/>
      <c r="P1838" s="50"/>
      <c r="Q1838" s="50"/>
      <c r="R1838" s="53"/>
    </row>
    <row r="1839">
      <c r="A1839" s="54"/>
      <c r="B1839" s="50"/>
      <c r="C1839" s="51"/>
      <c r="D1839" s="50"/>
      <c r="E1839" s="52"/>
      <c r="F1839" s="50"/>
      <c r="G1839" s="50"/>
      <c r="H1839" s="50"/>
      <c r="I1839" s="50"/>
      <c r="J1839" s="50"/>
      <c r="K1839" s="50"/>
      <c r="L1839" s="53"/>
      <c r="M1839" s="53"/>
      <c r="N1839" s="50"/>
      <c r="O1839" s="50"/>
      <c r="P1839" s="50"/>
      <c r="Q1839" s="50"/>
      <c r="R1839" s="53"/>
    </row>
    <row r="1840">
      <c r="A1840" s="54"/>
      <c r="B1840" s="50"/>
      <c r="C1840" s="51"/>
      <c r="D1840" s="50"/>
      <c r="E1840" s="52"/>
      <c r="F1840" s="50"/>
      <c r="G1840" s="50"/>
      <c r="H1840" s="50"/>
      <c r="I1840" s="50"/>
      <c r="J1840" s="50"/>
      <c r="K1840" s="50"/>
      <c r="L1840" s="53"/>
      <c r="M1840" s="53"/>
      <c r="N1840" s="50"/>
      <c r="O1840" s="50"/>
      <c r="P1840" s="50"/>
      <c r="Q1840" s="50"/>
      <c r="R1840" s="53"/>
    </row>
    <row r="1841">
      <c r="A1841" s="54"/>
      <c r="B1841" s="50"/>
      <c r="C1841" s="51"/>
      <c r="D1841" s="50"/>
      <c r="E1841" s="52"/>
      <c r="F1841" s="50"/>
      <c r="G1841" s="50"/>
      <c r="H1841" s="50"/>
      <c r="I1841" s="50"/>
      <c r="J1841" s="50"/>
      <c r="K1841" s="50"/>
      <c r="L1841" s="53"/>
      <c r="M1841" s="53"/>
      <c r="N1841" s="50"/>
      <c r="O1841" s="50"/>
      <c r="P1841" s="50"/>
      <c r="Q1841" s="50"/>
      <c r="R1841" s="53"/>
    </row>
    <row r="1842">
      <c r="A1842" s="54"/>
      <c r="B1842" s="50"/>
      <c r="C1842" s="51"/>
      <c r="D1842" s="50"/>
      <c r="E1842" s="52"/>
      <c r="F1842" s="50"/>
      <c r="G1842" s="50"/>
      <c r="H1842" s="50"/>
      <c r="I1842" s="50"/>
      <c r="J1842" s="50"/>
      <c r="K1842" s="50"/>
      <c r="L1842" s="53"/>
      <c r="M1842" s="53"/>
      <c r="N1842" s="50"/>
      <c r="O1842" s="50"/>
      <c r="P1842" s="50"/>
      <c r="Q1842" s="50"/>
      <c r="R1842" s="53"/>
    </row>
    <row r="1843">
      <c r="A1843" s="54"/>
      <c r="B1843" s="50"/>
      <c r="C1843" s="51"/>
      <c r="D1843" s="50"/>
      <c r="E1843" s="52"/>
      <c r="F1843" s="50"/>
      <c r="G1843" s="50"/>
      <c r="H1843" s="50"/>
      <c r="I1843" s="50"/>
      <c r="J1843" s="50"/>
      <c r="K1843" s="50"/>
      <c r="L1843" s="53"/>
      <c r="M1843" s="53"/>
      <c r="N1843" s="50"/>
      <c r="O1843" s="50"/>
      <c r="P1843" s="50"/>
      <c r="Q1843" s="50"/>
      <c r="R1843" s="53"/>
    </row>
    <row r="1844">
      <c r="A1844" s="54"/>
      <c r="B1844" s="50"/>
      <c r="C1844" s="51"/>
      <c r="D1844" s="50"/>
      <c r="E1844" s="52"/>
      <c r="F1844" s="50"/>
      <c r="G1844" s="50"/>
      <c r="H1844" s="50"/>
      <c r="I1844" s="50"/>
      <c r="J1844" s="50"/>
      <c r="K1844" s="50"/>
      <c r="L1844" s="53"/>
      <c r="M1844" s="53"/>
      <c r="N1844" s="50"/>
      <c r="O1844" s="50"/>
      <c r="P1844" s="50"/>
      <c r="Q1844" s="50"/>
      <c r="R1844" s="53"/>
    </row>
    <row r="1845">
      <c r="A1845" s="54"/>
      <c r="B1845" s="50"/>
      <c r="C1845" s="51"/>
      <c r="D1845" s="50"/>
      <c r="E1845" s="52"/>
      <c r="F1845" s="50"/>
      <c r="G1845" s="50"/>
      <c r="H1845" s="50"/>
      <c r="I1845" s="50"/>
      <c r="J1845" s="50"/>
      <c r="K1845" s="50"/>
      <c r="L1845" s="53"/>
      <c r="M1845" s="53"/>
      <c r="N1845" s="50"/>
      <c r="O1845" s="50"/>
      <c r="P1845" s="50"/>
      <c r="Q1845" s="50"/>
      <c r="R1845" s="53"/>
    </row>
    <row r="1846">
      <c r="A1846" s="54"/>
      <c r="B1846" s="50"/>
      <c r="C1846" s="51"/>
      <c r="D1846" s="50"/>
      <c r="E1846" s="52"/>
      <c r="F1846" s="50"/>
      <c r="G1846" s="50"/>
      <c r="H1846" s="50"/>
      <c r="I1846" s="50"/>
      <c r="J1846" s="50"/>
      <c r="K1846" s="50"/>
      <c r="L1846" s="53"/>
      <c r="M1846" s="53"/>
      <c r="N1846" s="50"/>
      <c r="O1846" s="50"/>
      <c r="P1846" s="50"/>
      <c r="Q1846" s="50"/>
      <c r="R1846" s="53"/>
    </row>
    <row r="1847">
      <c r="A1847" s="54"/>
      <c r="B1847" s="50"/>
      <c r="C1847" s="51"/>
      <c r="D1847" s="50"/>
      <c r="E1847" s="52"/>
      <c r="F1847" s="50"/>
      <c r="G1847" s="50"/>
      <c r="H1847" s="50"/>
      <c r="I1847" s="50"/>
      <c r="J1847" s="50"/>
      <c r="K1847" s="50"/>
      <c r="L1847" s="53"/>
      <c r="M1847" s="53"/>
      <c r="N1847" s="50"/>
      <c r="O1847" s="50"/>
      <c r="P1847" s="50"/>
      <c r="Q1847" s="50"/>
      <c r="R1847" s="53"/>
    </row>
    <row r="1848">
      <c r="A1848" s="54"/>
      <c r="B1848" s="50"/>
      <c r="C1848" s="51"/>
      <c r="D1848" s="50"/>
      <c r="E1848" s="52"/>
      <c r="F1848" s="50"/>
      <c r="G1848" s="50"/>
      <c r="H1848" s="50"/>
      <c r="I1848" s="50"/>
      <c r="J1848" s="50"/>
      <c r="K1848" s="50"/>
      <c r="L1848" s="53"/>
      <c r="M1848" s="53"/>
      <c r="N1848" s="50"/>
      <c r="O1848" s="50"/>
      <c r="P1848" s="50"/>
      <c r="Q1848" s="50"/>
      <c r="R1848" s="53"/>
    </row>
    <row r="1849">
      <c r="A1849" s="54"/>
      <c r="B1849" s="50"/>
      <c r="C1849" s="51"/>
      <c r="D1849" s="50"/>
      <c r="E1849" s="52"/>
      <c r="F1849" s="50"/>
      <c r="G1849" s="50"/>
      <c r="H1849" s="50"/>
      <c r="I1849" s="50"/>
      <c r="J1849" s="50"/>
      <c r="K1849" s="50"/>
      <c r="L1849" s="53"/>
      <c r="M1849" s="53"/>
      <c r="N1849" s="50"/>
      <c r="O1849" s="50"/>
      <c r="P1849" s="50"/>
      <c r="Q1849" s="50"/>
      <c r="R1849" s="53"/>
    </row>
    <row r="1850">
      <c r="A1850" s="54"/>
      <c r="B1850" s="50"/>
      <c r="C1850" s="51"/>
      <c r="D1850" s="50"/>
      <c r="E1850" s="52"/>
      <c r="F1850" s="50"/>
      <c r="G1850" s="50"/>
      <c r="H1850" s="50"/>
      <c r="I1850" s="50"/>
      <c r="J1850" s="50"/>
      <c r="K1850" s="50"/>
      <c r="L1850" s="53"/>
      <c r="M1850" s="53"/>
      <c r="N1850" s="50"/>
      <c r="O1850" s="50"/>
      <c r="P1850" s="50"/>
      <c r="Q1850" s="50"/>
      <c r="R1850" s="53"/>
    </row>
    <row r="1851">
      <c r="A1851" s="54"/>
      <c r="B1851" s="50"/>
      <c r="C1851" s="51"/>
      <c r="D1851" s="50"/>
      <c r="E1851" s="52"/>
      <c r="F1851" s="50"/>
      <c r="G1851" s="50"/>
      <c r="H1851" s="50"/>
      <c r="I1851" s="50"/>
      <c r="J1851" s="50"/>
      <c r="K1851" s="50"/>
      <c r="L1851" s="53"/>
      <c r="M1851" s="53"/>
      <c r="N1851" s="50"/>
      <c r="O1851" s="50"/>
      <c r="P1851" s="50"/>
      <c r="Q1851" s="50"/>
      <c r="R1851" s="53"/>
    </row>
    <row r="1852">
      <c r="A1852" s="54"/>
      <c r="B1852" s="50"/>
      <c r="C1852" s="51"/>
      <c r="D1852" s="50"/>
      <c r="E1852" s="52"/>
      <c r="F1852" s="50"/>
      <c r="G1852" s="50"/>
      <c r="H1852" s="50"/>
      <c r="I1852" s="50"/>
      <c r="J1852" s="50"/>
      <c r="K1852" s="50"/>
      <c r="L1852" s="53"/>
      <c r="M1852" s="53"/>
      <c r="N1852" s="50"/>
      <c r="O1852" s="50"/>
      <c r="P1852" s="50"/>
      <c r="Q1852" s="50"/>
      <c r="R1852" s="53"/>
    </row>
    <row r="1853">
      <c r="A1853" s="54"/>
      <c r="B1853" s="50"/>
      <c r="C1853" s="51"/>
      <c r="D1853" s="50"/>
      <c r="E1853" s="52"/>
      <c r="F1853" s="50"/>
      <c r="G1853" s="50"/>
      <c r="H1853" s="50"/>
      <c r="I1853" s="50"/>
      <c r="J1853" s="50"/>
      <c r="K1853" s="50"/>
      <c r="L1853" s="53"/>
      <c r="M1853" s="53"/>
      <c r="N1853" s="50"/>
      <c r="O1853" s="50"/>
      <c r="P1853" s="50"/>
      <c r="Q1853" s="50"/>
      <c r="R1853" s="53"/>
    </row>
    <row r="1854">
      <c r="A1854" s="54"/>
      <c r="B1854" s="50"/>
      <c r="C1854" s="51"/>
      <c r="D1854" s="50"/>
      <c r="E1854" s="52"/>
      <c r="F1854" s="50"/>
      <c r="G1854" s="50"/>
      <c r="H1854" s="50"/>
      <c r="I1854" s="50"/>
      <c r="J1854" s="50"/>
      <c r="K1854" s="50"/>
      <c r="L1854" s="53"/>
      <c r="M1854" s="53"/>
      <c r="N1854" s="50"/>
      <c r="O1854" s="50"/>
      <c r="P1854" s="50"/>
      <c r="Q1854" s="50"/>
      <c r="R1854" s="53"/>
    </row>
    <row r="1855">
      <c r="A1855" s="54"/>
      <c r="B1855" s="50"/>
      <c r="C1855" s="51"/>
      <c r="D1855" s="50"/>
      <c r="E1855" s="52"/>
      <c r="F1855" s="50"/>
      <c r="G1855" s="50"/>
      <c r="H1855" s="50"/>
      <c r="I1855" s="50"/>
      <c r="J1855" s="50"/>
      <c r="K1855" s="50"/>
      <c r="L1855" s="53"/>
      <c r="M1855" s="53"/>
      <c r="N1855" s="50"/>
      <c r="O1855" s="50"/>
      <c r="P1855" s="50"/>
      <c r="Q1855" s="50"/>
      <c r="R1855" s="53"/>
    </row>
    <row r="1856">
      <c r="A1856" s="54"/>
      <c r="B1856" s="50"/>
      <c r="C1856" s="51"/>
      <c r="D1856" s="50"/>
      <c r="E1856" s="52"/>
      <c r="F1856" s="50"/>
      <c r="G1856" s="50"/>
      <c r="H1856" s="50"/>
      <c r="I1856" s="50"/>
      <c r="J1856" s="50"/>
      <c r="K1856" s="50"/>
      <c r="L1856" s="53"/>
      <c r="M1856" s="53"/>
      <c r="N1856" s="50"/>
      <c r="O1856" s="50"/>
      <c r="P1856" s="50"/>
      <c r="Q1856" s="50"/>
      <c r="R1856" s="53"/>
    </row>
    <row r="1857">
      <c r="A1857" s="54"/>
      <c r="B1857" s="50"/>
      <c r="C1857" s="51"/>
      <c r="D1857" s="50"/>
      <c r="E1857" s="52"/>
      <c r="F1857" s="50"/>
      <c r="G1857" s="50"/>
      <c r="H1857" s="50"/>
      <c r="I1857" s="50"/>
      <c r="J1857" s="50"/>
      <c r="K1857" s="50"/>
      <c r="L1857" s="53"/>
      <c r="M1857" s="53"/>
      <c r="N1857" s="50"/>
      <c r="O1857" s="50"/>
      <c r="P1857" s="50"/>
      <c r="Q1857" s="50"/>
      <c r="R1857" s="53"/>
    </row>
    <row r="1858">
      <c r="A1858" s="54"/>
      <c r="B1858" s="50"/>
      <c r="C1858" s="51"/>
      <c r="D1858" s="50"/>
      <c r="E1858" s="52"/>
      <c r="F1858" s="50"/>
      <c r="G1858" s="50"/>
      <c r="H1858" s="50"/>
      <c r="I1858" s="50"/>
      <c r="J1858" s="50"/>
      <c r="K1858" s="50"/>
      <c r="L1858" s="53"/>
      <c r="M1858" s="53"/>
      <c r="N1858" s="50"/>
      <c r="O1858" s="50"/>
      <c r="P1858" s="50"/>
      <c r="Q1858" s="50"/>
      <c r="R1858" s="53"/>
    </row>
    <row r="1859">
      <c r="A1859" s="54"/>
      <c r="B1859" s="50"/>
      <c r="C1859" s="51"/>
      <c r="D1859" s="50"/>
      <c r="E1859" s="52"/>
      <c r="F1859" s="50"/>
      <c r="G1859" s="50"/>
      <c r="H1859" s="50"/>
      <c r="I1859" s="50"/>
      <c r="J1859" s="50"/>
      <c r="K1859" s="50"/>
      <c r="L1859" s="53"/>
      <c r="M1859" s="53"/>
      <c r="N1859" s="50"/>
      <c r="O1859" s="50"/>
      <c r="P1859" s="50"/>
      <c r="Q1859" s="50"/>
      <c r="R1859" s="53"/>
    </row>
    <row r="1860">
      <c r="A1860" s="54"/>
      <c r="B1860" s="50"/>
      <c r="C1860" s="51"/>
      <c r="D1860" s="50"/>
      <c r="E1860" s="52"/>
      <c r="F1860" s="50"/>
      <c r="G1860" s="50"/>
      <c r="H1860" s="50"/>
      <c r="I1860" s="50"/>
      <c r="J1860" s="50"/>
      <c r="K1860" s="50"/>
      <c r="L1860" s="53"/>
      <c r="M1860" s="53"/>
      <c r="N1860" s="50"/>
      <c r="O1860" s="50"/>
      <c r="P1860" s="50"/>
      <c r="Q1860" s="50"/>
      <c r="R1860" s="53"/>
    </row>
    <row r="1861">
      <c r="A1861" s="54"/>
      <c r="B1861" s="50"/>
      <c r="C1861" s="51"/>
      <c r="D1861" s="50"/>
      <c r="E1861" s="52"/>
      <c r="F1861" s="50"/>
      <c r="G1861" s="50"/>
      <c r="H1861" s="50"/>
      <c r="I1861" s="50"/>
      <c r="J1861" s="50"/>
      <c r="K1861" s="50"/>
      <c r="L1861" s="53"/>
      <c r="M1861" s="53"/>
      <c r="N1861" s="50"/>
      <c r="O1861" s="50"/>
      <c r="P1861" s="50"/>
      <c r="Q1861" s="50"/>
      <c r="R1861" s="53"/>
    </row>
    <row r="1862">
      <c r="A1862" s="54"/>
      <c r="B1862" s="50"/>
      <c r="C1862" s="51"/>
      <c r="D1862" s="50"/>
      <c r="E1862" s="52"/>
      <c r="F1862" s="50"/>
      <c r="G1862" s="50"/>
      <c r="H1862" s="50"/>
      <c r="I1862" s="50"/>
      <c r="J1862" s="50"/>
      <c r="K1862" s="50"/>
      <c r="L1862" s="53"/>
      <c r="M1862" s="53"/>
      <c r="N1862" s="50"/>
      <c r="O1862" s="50"/>
      <c r="P1862" s="50"/>
      <c r="Q1862" s="50"/>
      <c r="R1862" s="53"/>
    </row>
    <row r="1863">
      <c r="A1863" s="54"/>
      <c r="B1863" s="50"/>
      <c r="C1863" s="51"/>
      <c r="D1863" s="50"/>
      <c r="E1863" s="52"/>
      <c r="F1863" s="50"/>
      <c r="G1863" s="50"/>
      <c r="H1863" s="50"/>
      <c r="I1863" s="50"/>
      <c r="J1863" s="50"/>
      <c r="K1863" s="50"/>
      <c r="L1863" s="53"/>
      <c r="M1863" s="53"/>
      <c r="N1863" s="50"/>
      <c r="O1863" s="50"/>
      <c r="P1863" s="50"/>
      <c r="Q1863" s="50"/>
      <c r="R1863" s="53"/>
    </row>
    <row r="1864">
      <c r="A1864" s="54"/>
      <c r="B1864" s="50"/>
      <c r="C1864" s="51"/>
      <c r="D1864" s="50"/>
      <c r="E1864" s="52"/>
      <c r="F1864" s="50"/>
      <c r="G1864" s="50"/>
      <c r="H1864" s="50"/>
      <c r="I1864" s="50"/>
      <c r="J1864" s="50"/>
      <c r="K1864" s="50"/>
      <c r="L1864" s="53"/>
      <c r="M1864" s="53"/>
      <c r="N1864" s="50"/>
      <c r="O1864" s="50"/>
      <c r="P1864" s="50"/>
      <c r="Q1864" s="50"/>
      <c r="R1864" s="53"/>
    </row>
    <row r="1865">
      <c r="A1865" s="54"/>
      <c r="B1865" s="50"/>
      <c r="C1865" s="51"/>
      <c r="D1865" s="50"/>
      <c r="E1865" s="52"/>
      <c r="F1865" s="50"/>
      <c r="G1865" s="50"/>
      <c r="H1865" s="50"/>
      <c r="I1865" s="50"/>
      <c r="J1865" s="50"/>
      <c r="K1865" s="50"/>
      <c r="L1865" s="53"/>
      <c r="M1865" s="53"/>
      <c r="N1865" s="50"/>
      <c r="O1865" s="50"/>
      <c r="P1865" s="50"/>
      <c r="Q1865" s="50"/>
      <c r="R1865" s="53"/>
    </row>
    <row r="1866">
      <c r="A1866" s="54"/>
      <c r="B1866" s="50"/>
      <c r="C1866" s="51"/>
      <c r="D1866" s="50"/>
      <c r="E1866" s="52"/>
      <c r="F1866" s="50"/>
      <c r="G1866" s="50"/>
      <c r="H1866" s="50"/>
      <c r="I1866" s="50"/>
      <c r="J1866" s="50"/>
      <c r="K1866" s="50"/>
      <c r="L1866" s="53"/>
      <c r="M1866" s="53"/>
      <c r="N1866" s="50"/>
      <c r="O1866" s="50"/>
      <c r="P1866" s="50"/>
      <c r="Q1866" s="50"/>
      <c r="R1866" s="53"/>
    </row>
    <row r="1867">
      <c r="A1867" s="54"/>
      <c r="B1867" s="50"/>
      <c r="C1867" s="51"/>
      <c r="D1867" s="50"/>
      <c r="E1867" s="52"/>
      <c r="F1867" s="50"/>
      <c r="G1867" s="50"/>
      <c r="H1867" s="50"/>
      <c r="I1867" s="50"/>
      <c r="J1867" s="50"/>
      <c r="K1867" s="50"/>
      <c r="L1867" s="53"/>
      <c r="M1867" s="53"/>
      <c r="N1867" s="50"/>
      <c r="O1867" s="50"/>
      <c r="P1867" s="50"/>
      <c r="Q1867" s="50"/>
      <c r="R1867" s="53"/>
    </row>
    <row r="1868">
      <c r="A1868" s="54"/>
      <c r="B1868" s="50"/>
      <c r="C1868" s="51"/>
      <c r="D1868" s="50"/>
      <c r="E1868" s="52"/>
      <c r="F1868" s="50"/>
      <c r="G1868" s="50"/>
      <c r="H1868" s="50"/>
      <c r="I1868" s="50"/>
      <c r="J1868" s="50"/>
      <c r="K1868" s="50"/>
      <c r="L1868" s="53"/>
      <c r="M1868" s="53"/>
      <c r="N1868" s="50"/>
      <c r="O1868" s="50"/>
      <c r="P1868" s="50"/>
      <c r="Q1868" s="50"/>
      <c r="R1868" s="53"/>
    </row>
    <row r="1869">
      <c r="A1869" s="54"/>
      <c r="B1869" s="50"/>
      <c r="C1869" s="51"/>
      <c r="D1869" s="50"/>
      <c r="E1869" s="52"/>
      <c r="F1869" s="50"/>
      <c r="G1869" s="50"/>
      <c r="H1869" s="50"/>
      <c r="I1869" s="50"/>
      <c r="J1869" s="50"/>
      <c r="K1869" s="50"/>
      <c r="L1869" s="53"/>
      <c r="M1869" s="53"/>
      <c r="N1869" s="50"/>
      <c r="O1869" s="50"/>
      <c r="P1869" s="50"/>
      <c r="Q1869" s="50"/>
      <c r="R1869" s="53"/>
    </row>
    <row r="1870">
      <c r="A1870" s="54"/>
      <c r="B1870" s="50"/>
      <c r="C1870" s="51"/>
      <c r="D1870" s="50"/>
      <c r="E1870" s="52"/>
      <c r="F1870" s="50"/>
      <c r="G1870" s="50"/>
      <c r="H1870" s="50"/>
      <c r="I1870" s="50"/>
      <c r="J1870" s="50"/>
      <c r="K1870" s="50"/>
      <c r="L1870" s="53"/>
      <c r="M1870" s="53"/>
      <c r="N1870" s="50"/>
      <c r="O1870" s="50"/>
      <c r="P1870" s="50"/>
      <c r="Q1870" s="50"/>
      <c r="R1870" s="53"/>
    </row>
    <row r="1871">
      <c r="A1871" s="54"/>
      <c r="B1871" s="50"/>
      <c r="C1871" s="51"/>
      <c r="D1871" s="50"/>
      <c r="E1871" s="52"/>
      <c r="F1871" s="50"/>
      <c r="G1871" s="50"/>
      <c r="H1871" s="50"/>
      <c r="I1871" s="50"/>
      <c r="J1871" s="50"/>
      <c r="K1871" s="50"/>
      <c r="L1871" s="53"/>
      <c r="M1871" s="53"/>
      <c r="N1871" s="50"/>
      <c r="O1871" s="50"/>
      <c r="P1871" s="50"/>
      <c r="Q1871" s="50"/>
      <c r="R1871" s="53"/>
    </row>
    <row r="1872">
      <c r="A1872" s="54"/>
      <c r="B1872" s="50"/>
      <c r="C1872" s="51"/>
      <c r="D1872" s="50"/>
      <c r="E1872" s="52"/>
      <c r="F1872" s="50"/>
      <c r="G1872" s="50"/>
      <c r="H1872" s="50"/>
      <c r="I1872" s="50"/>
      <c r="J1872" s="50"/>
      <c r="K1872" s="50"/>
      <c r="L1872" s="53"/>
      <c r="M1872" s="53"/>
      <c r="N1872" s="50"/>
      <c r="O1872" s="50"/>
      <c r="P1872" s="50"/>
      <c r="Q1872" s="50"/>
      <c r="R1872" s="53"/>
    </row>
    <row r="1873">
      <c r="A1873" s="54"/>
      <c r="B1873" s="50"/>
      <c r="C1873" s="51"/>
      <c r="D1873" s="50"/>
      <c r="E1873" s="52"/>
      <c r="F1873" s="50"/>
      <c r="G1873" s="50"/>
      <c r="H1873" s="50"/>
      <c r="I1873" s="50"/>
      <c r="J1873" s="50"/>
      <c r="K1873" s="50"/>
      <c r="L1873" s="53"/>
      <c r="M1873" s="53"/>
      <c r="N1873" s="50"/>
      <c r="O1873" s="50"/>
      <c r="P1873" s="50"/>
      <c r="Q1873" s="50"/>
      <c r="R1873" s="53"/>
    </row>
    <row r="1874">
      <c r="A1874" s="54"/>
      <c r="B1874" s="50"/>
      <c r="C1874" s="51"/>
      <c r="D1874" s="50"/>
      <c r="E1874" s="52"/>
      <c r="F1874" s="50"/>
      <c r="G1874" s="50"/>
      <c r="H1874" s="50"/>
      <c r="I1874" s="50"/>
      <c r="J1874" s="50"/>
      <c r="K1874" s="50"/>
      <c r="L1874" s="53"/>
      <c r="M1874" s="53"/>
      <c r="N1874" s="50"/>
      <c r="O1874" s="50"/>
      <c r="P1874" s="50"/>
      <c r="Q1874" s="50"/>
      <c r="R1874" s="53"/>
    </row>
  </sheetData>
  <hyperlinks>
    <hyperlink r:id="rId1" ref="M2"/>
    <hyperlink r:id="rId2" ref="Q2"/>
    <hyperlink r:id="rId3" ref="M3"/>
    <hyperlink r:id="rId4" ref="Q3"/>
    <hyperlink r:id="rId5" ref="M4"/>
    <hyperlink r:id="rId6" ref="Q4"/>
    <hyperlink r:id="rId7" ref="M5"/>
    <hyperlink r:id="rId8" ref="Q5"/>
    <hyperlink r:id="rId9" ref="M6"/>
    <hyperlink r:id="rId10" ref="Q6"/>
    <hyperlink r:id="rId11" ref="M7"/>
    <hyperlink r:id="rId12" ref="Q7"/>
    <hyperlink r:id="rId13" ref="M8"/>
    <hyperlink r:id="rId14" ref="Q8"/>
    <hyperlink r:id="rId15" ref="M9"/>
    <hyperlink r:id="rId16" ref="Q9"/>
    <hyperlink r:id="rId17" ref="M10"/>
    <hyperlink r:id="rId18" ref="Q10"/>
    <hyperlink r:id="rId19" ref="M11"/>
    <hyperlink r:id="rId20" ref="Q11"/>
    <hyperlink r:id="rId21" ref="M12"/>
    <hyperlink r:id="rId22" ref="Q12"/>
    <hyperlink r:id="rId23" ref="M13"/>
    <hyperlink r:id="rId24" ref="Q13"/>
    <hyperlink r:id="rId25" ref="M14"/>
    <hyperlink r:id="rId26" ref="Q14"/>
    <hyperlink r:id="rId27" ref="M15"/>
    <hyperlink r:id="rId28" ref="Q15"/>
    <hyperlink r:id="rId29" ref="M16"/>
    <hyperlink r:id="rId30" ref="Q16"/>
    <hyperlink r:id="rId31" ref="M17"/>
    <hyperlink r:id="rId32" ref="Q17"/>
    <hyperlink r:id="rId33" ref="M18"/>
    <hyperlink r:id="rId34" ref="Q18"/>
    <hyperlink r:id="rId35" ref="M19"/>
    <hyperlink r:id="rId36" ref="Q19"/>
    <hyperlink r:id="rId37" ref="M20"/>
    <hyperlink r:id="rId38" ref="Q20"/>
    <hyperlink r:id="rId39" ref="M21"/>
    <hyperlink r:id="rId40" ref="Q21"/>
    <hyperlink r:id="rId41" ref="M22"/>
    <hyperlink r:id="rId42" ref="Q22"/>
    <hyperlink r:id="rId43" ref="M23"/>
    <hyperlink r:id="rId44" ref="Q23"/>
    <hyperlink r:id="rId45" ref="M24"/>
    <hyperlink r:id="rId46" ref="Q24"/>
    <hyperlink r:id="rId47" ref="M25"/>
    <hyperlink r:id="rId48" ref="Q25"/>
    <hyperlink r:id="rId49" ref="M26"/>
    <hyperlink r:id="rId50" ref="Q26"/>
    <hyperlink r:id="rId51" ref="M27"/>
    <hyperlink r:id="rId52" ref="Q27"/>
    <hyperlink r:id="rId53" ref="M28"/>
    <hyperlink r:id="rId54" ref="Q28"/>
    <hyperlink r:id="rId55" ref="M29"/>
    <hyperlink r:id="rId56" ref="Q29"/>
    <hyperlink r:id="rId57" ref="M30"/>
    <hyperlink r:id="rId58" ref="Q30"/>
    <hyperlink r:id="rId59" ref="M31"/>
    <hyperlink r:id="rId60" ref="Q31"/>
    <hyperlink r:id="rId61" ref="M32"/>
    <hyperlink r:id="rId62" ref="Q32"/>
    <hyperlink r:id="rId63" ref="M33"/>
    <hyperlink r:id="rId64" ref="Q33"/>
    <hyperlink r:id="rId65" ref="M34"/>
    <hyperlink r:id="rId66" ref="Q34"/>
    <hyperlink r:id="rId67" ref="M35"/>
    <hyperlink r:id="rId68" ref="Q35"/>
    <hyperlink r:id="rId69" ref="M36"/>
    <hyperlink r:id="rId70" ref="Q36"/>
    <hyperlink r:id="rId71" ref="M37"/>
    <hyperlink r:id="rId72" ref="Q37"/>
    <hyperlink r:id="rId73" ref="M38"/>
    <hyperlink r:id="rId74" ref="Q38"/>
    <hyperlink r:id="rId75" ref="M39"/>
    <hyperlink r:id="rId76" ref="Q39"/>
    <hyperlink r:id="rId77" ref="M40"/>
    <hyperlink r:id="rId78" ref="Q40"/>
    <hyperlink r:id="rId79" ref="M41"/>
    <hyperlink r:id="rId80" ref="Q41"/>
    <hyperlink r:id="rId81" ref="M42"/>
    <hyperlink r:id="rId82" ref="Q42"/>
    <hyperlink r:id="rId83" ref="M43"/>
    <hyperlink r:id="rId84" ref="Q43"/>
    <hyperlink r:id="rId85" ref="M44"/>
    <hyperlink r:id="rId86" ref="Q44"/>
    <hyperlink r:id="rId87" ref="M45"/>
    <hyperlink r:id="rId88" ref="Q45"/>
    <hyperlink r:id="rId89" ref="M46"/>
    <hyperlink r:id="rId90" ref="Q46"/>
    <hyperlink r:id="rId91" ref="M47"/>
    <hyperlink r:id="rId92" ref="Q47"/>
    <hyperlink r:id="rId93" ref="M48"/>
    <hyperlink r:id="rId94" ref="Q48"/>
    <hyperlink r:id="rId95" ref="M49"/>
    <hyperlink r:id="rId96" ref="Q49"/>
    <hyperlink r:id="rId97" ref="M50"/>
    <hyperlink r:id="rId98" ref="Q50"/>
    <hyperlink r:id="rId99" ref="M51"/>
    <hyperlink r:id="rId100" ref="Q51"/>
    <hyperlink r:id="rId101" ref="M52"/>
    <hyperlink r:id="rId102" ref="Q52"/>
    <hyperlink r:id="rId103" ref="M53"/>
    <hyperlink r:id="rId104" ref="Q53"/>
    <hyperlink r:id="rId105" ref="M54"/>
    <hyperlink r:id="rId106" ref="Q54"/>
    <hyperlink r:id="rId107" ref="M55"/>
    <hyperlink r:id="rId108" ref="Q55"/>
    <hyperlink r:id="rId109" ref="M56"/>
    <hyperlink r:id="rId110" ref="Q56"/>
    <hyperlink r:id="rId111" ref="M57"/>
    <hyperlink r:id="rId112" ref="Q57"/>
    <hyperlink r:id="rId113" ref="M58"/>
    <hyperlink r:id="rId114" ref="Q58"/>
    <hyperlink r:id="rId115" ref="M59"/>
    <hyperlink r:id="rId116" ref="Q59"/>
    <hyperlink r:id="rId117" ref="M60"/>
    <hyperlink r:id="rId118" ref="Q60"/>
    <hyperlink r:id="rId119" ref="M61"/>
    <hyperlink r:id="rId120" ref="Q61"/>
    <hyperlink r:id="rId121" ref="M62"/>
    <hyperlink r:id="rId122" ref="Q62"/>
    <hyperlink r:id="rId123" ref="M63"/>
    <hyperlink r:id="rId124" ref="Q63"/>
    <hyperlink r:id="rId125" ref="M64"/>
    <hyperlink r:id="rId126" ref="Q64"/>
    <hyperlink r:id="rId127" ref="M65"/>
    <hyperlink r:id="rId128" ref="Q65"/>
    <hyperlink r:id="rId129" ref="M66"/>
    <hyperlink r:id="rId130" ref="Q66"/>
    <hyperlink r:id="rId131" ref="M67"/>
    <hyperlink r:id="rId132" ref="Q67"/>
    <hyperlink r:id="rId133" ref="M68"/>
    <hyperlink r:id="rId134" ref="Q68"/>
    <hyperlink r:id="rId135" ref="M69"/>
    <hyperlink r:id="rId136" ref="Q69"/>
    <hyperlink r:id="rId137" ref="M70"/>
    <hyperlink r:id="rId138" ref="Q70"/>
    <hyperlink r:id="rId139" ref="M71"/>
    <hyperlink r:id="rId140" ref="Q71"/>
    <hyperlink r:id="rId141" ref="M72"/>
    <hyperlink r:id="rId142" ref="Q72"/>
    <hyperlink r:id="rId143" ref="M73"/>
    <hyperlink r:id="rId144" ref="Q73"/>
    <hyperlink r:id="rId145" ref="M74"/>
    <hyperlink r:id="rId146" ref="Q74"/>
    <hyperlink r:id="rId147" ref="M75"/>
    <hyperlink r:id="rId148" ref="Q75"/>
    <hyperlink r:id="rId149" ref="M76"/>
    <hyperlink r:id="rId150" ref="Q76"/>
    <hyperlink r:id="rId151" ref="M77"/>
    <hyperlink r:id="rId152" ref="Q77"/>
    <hyperlink r:id="rId153" ref="M78"/>
    <hyperlink r:id="rId154" ref="Q78"/>
    <hyperlink r:id="rId155" ref="M79"/>
    <hyperlink r:id="rId156" ref="Q79"/>
    <hyperlink r:id="rId157" ref="M80"/>
    <hyperlink r:id="rId158" ref="Q80"/>
    <hyperlink r:id="rId159" ref="M81"/>
    <hyperlink r:id="rId160" ref="Q81"/>
    <hyperlink r:id="rId161" ref="M82"/>
    <hyperlink r:id="rId162" ref="Q82"/>
    <hyperlink r:id="rId163" ref="M83"/>
    <hyperlink r:id="rId164" ref="Q83"/>
    <hyperlink r:id="rId165" ref="M84"/>
    <hyperlink r:id="rId166" ref="Q84"/>
    <hyperlink r:id="rId167" ref="M85"/>
    <hyperlink r:id="rId168" ref="Q85"/>
    <hyperlink r:id="rId169" ref="M86"/>
    <hyperlink r:id="rId170" ref="Q86"/>
    <hyperlink r:id="rId171" ref="M87"/>
    <hyperlink r:id="rId172" ref="Q87"/>
    <hyperlink r:id="rId173" ref="M88"/>
    <hyperlink r:id="rId174" ref="Q88"/>
    <hyperlink r:id="rId175" ref="M89"/>
    <hyperlink r:id="rId176" ref="Q89"/>
    <hyperlink r:id="rId177" ref="M90"/>
    <hyperlink r:id="rId178" ref="Q90"/>
    <hyperlink r:id="rId179" ref="M91"/>
    <hyperlink r:id="rId180" ref="Q91"/>
    <hyperlink r:id="rId181" ref="M92"/>
    <hyperlink r:id="rId182" ref="Q92"/>
    <hyperlink r:id="rId183" ref="M93"/>
    <hyperlink r:id="rId184" ref="Q93"/>
    <hyperlink r:id="rId185" ref="M94"/>
    <hyperlink r:id="rId186" ref="Q94"/>
    <hyperlink r:id="rId187" ref="M95"/>
    <hyperlink r:id="rId188" ref="Q95"/>
    <hyperlink r:id="rId189" ref="M96"/>
    <hyperlink r:id="rId190" ref="Q96"/>
    <hyperlink r:id="rId191" ref="M97"/>
    <hyperlink r:id="rId192" ref="Q97"/>
    <hyperlink r:id="rId193" ref="M98"/>
    <hyperlink r:id="rId194" ref="Q98"/>
    <hyperlink r:id="rId195" ref="M99"/>
    <hyperlink r:id="rId196" ref="Q99"/>
    <hyperlink r:id="rId197" ref="M100"/>
    <hyperlink r:id="rId198" ref="Q100"/>
    <hyperlink r:id="rId199" ref="M101"/>
    <hyperlink r:id="rId200" ref="Q101"/>
    <hyperlink r:id="rId201" ref="M102"/>
    <hyperlink r:id="rId202" ref="Q102"/>
    <hyperlink r:id="rId203" ref="M103"/>
    <hyperlink r:id="rId204" ref="Q103"/>
    <hyperlink r:id="rId205" ref="M104"/>
    <hyperlink r:id="rId206" ref="Q104"/>
    <hyperlink r:id="rId207" ref="M105"/>
    <hyperlink r:id="rId208" ref="Q105"/>
    <hyperlink r:id="rId209" ref="M106"/>
    <hyperlink r:id="rId210" ref="Q106"/>
    <hyperlink r:id="rId211" ref="M107"/>
    <hyperlink r:id="rId212" ref="Q107"/>
    <hyperlink r:id="rId213" ref="M108"/>
    <hyperlink r:id="rId214" ref="Q108"/>
    <hyperlink r:id="rId215" ref="M109"/>
    <hyperlink r:id="rId216" ref="Q109"/>
    <hyperlink r:id="rId217" ref="M110"/>
    <hyperlink r:id="rId218" ref="Q110"/>
    <hyperlink r:id="rId219" ref="M111"/>
    <hyperlink r:id="rId220" ref="Q111"/>
    <hyperlink r:id="rId221" ref="M112"/>
    <hyperlink r:id="rId222" ref="Q112"/>
    <hyperlink r:id="rId223" ref="M113"/>
    <hyperlink r:id="rId224" ref="Q113"/>
    <hyperlink r:id="rId225" ref="M114"/>
    <hyperlink r:id="rId226" ref="Q114"/>
    <hyperlink r:id="rId227" ref="M115"/>
    <hyperlink r:id="rId228" ref="Q115"/>
    <hyperlink r:id="rId229" ref="M116"/>
    <hyperlink r:id="rId230" ref="Q116"/>
    <hyperlink r:id="rId231" ref="M117"/>
    <hyperlink r:id="rId232" ref="Q117"/>
    <hyperlink r:id="rId233" ref="M118"/>
    <hyperlink r:id="rId234" ref="Q118"/>
    <hyperlink r:id="rId235" ref="M119"/>
    <hyperlink r:id="rId236" ref="Q119"/>
    <hyperlink r:id="rId237" ref="M120"/>
    <hyperlink r:id="rId238" ref="Q120"/>
    <hyperlink r:id="rId239" ref="M121"/>
    <hyperlink r:id="rId240" ref="Q121"/>
    <hyperlink r:id="rId241" ref="M122"/>
    <hyperlink r:id="rId242" ref="Q122"/>
    <hyperlink r:id="rId243" ref="M123"/>
    <hyperlink r:id="rId244" ref="Q123"/>
    <hyperlink r:id="rId245" ref="M124"/>
    <hyperlink r:id="rId246" ref="Q124"/>
    <hyperlink r:id="rId247" ref="M125"/>
    <hyperlink r:id="rId248" ref="Q125"/>
    <hyperlink r:id="rId249" ref="M126"/>
    <hyperlink r:id="rId250" ref="Q126"/>
    <hyperlink r:id="rId251" ref="M127"/>
    <hyperlink r:id="rId252" ref="Q127"/>
    <hyperlink r:id="rId253" ref="M128"/>
    <hyperlink r:id="rId254" ref="Q128"/>
    <hyperlink r:id="rId255" ref="M129"/>
    <hyperlink r:id="rId256" ref="Q129"/>
    <hyperlink r:id="rId257" ref="M130"/>
    <hyperlink r:id="rId258" ref="Q130"/>
    <hyperlink r:id="rId259" ref="M131"/>
    <hyperlink r:id="rId260" ref="Q131"/>
    <hyperlink r:id="rId261" ref="M132"/>
    <hyperlink r:id="rId262" ref="Q132"/>
    <hyperlink r:id="rId263" ref="M133"/>
    <hyperlink r:id="rId264" ref="Q133"/>
    <hyperlink r:id="rId265" ref="M134"/>
    <hyperlink r:id="rId266" ref="Q134"/>
    <hyperlink r:id="rId267" ref="M135"/>
    <hyperlink r:id="rId268" ref="Q135"/>
    <hyperlink r:id="rId269" ref="M136"/>
    <hyperlink r:id="rId270" ref="Q136"/>
    <hyperlink r:id="rId271" ref="M137"/>
    <hyperlink r:id="rId272" ref="Q137"/>
    <hyperlink r:id="rId273" ref="M138"/>
    <hyperlink r:id="rId274" ref="Q138"/>
    <hyperlink r:id="rId275" ref="M139"/>
    <hyperlink r:id="rId276" ref="Q139"/>
    <hyperlink r:id="rId277" ref="M140"/>
    <hyperlink r:id="rId278" ref="Q140"/>
    <hyperlink r:id="rId279" ref="M141"/>
    <hyperlink r:id="rId280" ref="Q141"/>
    <hyperlink r:id="rId281" ref="M142"/>
    <hyperlink r:id="rId282" ref="Q142"/>
    <hyperlink r:id="rId283" ref="M143"/>
    <hyperlink r:id="rId284" ref="Q143"/>
    <hyperlink r:id="rId285" ref="M144"/>
    <hyperlink r:id="rId286" ref="Q144"/>
    <hyperlink r:id="rId287" ref="M145"/>
    <hyperlink r:id="rId288" ref="Q145"/>
    <hyperlink r:id="rId289" ref="M146"/>
    <hyperlink r:id="rId290" ref="Q146"/>
    <hyperlink r:id="rId291" ref="M147"/>
    <hyperlink r:id="rId292" ref="Q147"/>
    <hyperlink r:id="rId293" ref="M148"/>
    <hyperlink r:id="rId294" ref="Q148"/>
    <hyperlink r:id="rId295" ref="M149"/>
    <hyperlink r:id="rId296" ref="Q149"/>
    <hyperlink r:id="rId297" ref="M150"/>
    <hyperlink r:id="rId298" ref="Q150"/>
    <hyperlink r:id="rId299" ref="M151"/>
    <hyperlink r:id="rId300" ref="Q151"/>
    <hyperlink r:id="rId301" ref="M152"/>
    <hyperlink r:id="rId302" ref="Q152"/>
    <hyperlink r:id="rId303" ref="M153"/>
    <hyperlink r:id="rId304" ref="Q153"/>
    <hyperlink r:id="rId305" ref="M154"/>
    <hyperlink r:id="rId306" ref="Q154"/>
    <hyperlink r:id="rId307" ref="M155"/>
    <hyperlink r:id="rId308" ref="Q155"/>
    <hyperlink r:id="rId309" ref="M156"/>
    <hyperlink r:id="rId310" ref="Q156"/>
    <hyperlink r:id="rId311" ref="M157"/>
    <hyperlink r:id="rId312" ref="Q157"/>
    <hyperlink r:id="rId313" ref="M158"/>
    <hyperlink r:id="rId314" ref="Q158"/>
    <hyperlink r:id="rId315" ref="M159"/>
    <hyperlink r:id="rId316" ref="Q159"/>
    <hyperlink r:id="rId317" ref="M160"/>
    <hyperlink r:id="rId318" ref="Q160"/>
    <hyperlink r:id="rId319" ref="M161"/>
    <hyperlink r:id="rId320" ref="Q161"/>
    <hyperlink r:id="rId321" ref="M162"/>
    <hyperlink r:id="rId322" ref="Q162"/>
    <hyperlink r:id="rId323" ref="M163"/>
    <hyperlink r:id="rId324" ref="Q163"/>
    <hyperlink r:id="rId325" ref="M164"/>
    <hyperlink r:id="rId326" ref="Q164"/>
    <hyperlink r:id="rId327" ref="M165"/>
    <hyperlink r:id="rId328" ref="Q165"/>
    <hyperlink r:id="rId329" ref="M166"/>
    <hyperlink r:id="rId330" ref="Q166"/>
    <hyperlink r:id="rId331" ref="M167"/>
    <hyperlink r:id="rId332" ref="Q167"/>
    <hyperlink r:id="rId333" ref="M168"/>
    <hyperlink r:id="rId334" ref="Q168"/>
    <hyperlink r:id="rId335" ref="M169"/>
    <hyperlink r:id="rId336" ref="Q169"/>
    <hyperlink r:id="rId337" ref="M170"/>
    <hyperlink r:id="rId338" ref="Q170"/>
    <hyperlink r:id="rId339" ref="M171"/>
    <hyperlink r:id="rId340" ref="Q171"/>
    <hyperlink r:id="rId341" ref="M172"/>
    <hyperlink r:id="rId342" ref="Q172"/>
    <hyperlink r:id="rId343" ref="M173"/>
    <hyperlink r:id="rId344" ref="Q173"/>
    <hyperlink r:id="rId345" ref="M174"/>
    <hyperlink r:id="rId346" ref="Q174"/>
    <hyperlink r:id="rId347" ref="M175"/>
    <hyperlink r:id="rId348" ref="Q175"/>
    <hyperlink r:id="rId349" ref="M176"/>
    <hyperlink r:id="rId350" ref="Q176"/>
    <hyperlink r:id="rId351" ref="M177"/>
    <hyperlink r:id="rId352" ref="Q177"/>
    <hyperlink r:id="rId353" ref="M178"/>
    <hyperlink r:id="rId354" ref="Q178"/>
    <hyperlink r:id="rId355" ref="M179"/>
    <hyperlink r:id="rId356" ref="Q179"/>
    <hyperlink r:id="rId357" ref="M180"/>
    <hyperlink r:id="rId358" ref="Q180"/>
    <hyperlink r:id="rId359" ref="M181"/>
    <hyperlink r:id="rId360" ref="Q181"/>
    <hyperlink r:id="rId361" ref="M182"/>
    <hyperlink r:id="rId362" ref="Q182"/>
    <hyperlink r:id="rId363" ref="M183"/>
    <hyperlink r:id="rId364" ref="Q183"/>
    <hyperlink r:id="rId365" ref="M184"/>
    <hyperlink r:id="rId366" ref="Q184"/>
    <hyperlink r:id="rId367" ref="M185"/>
    <hyperlink r:id="rId368" ref="Q185"/>
    <hyperlink r:id="rId369" ref="M186"/>
    <hyperlink r:id="rId370" ref="Q186"/>
    <hyperlink r:id="rId371" ref="M187"/>
    <hyperlink r:id="rId372" ref="Q187"/>
    <hyperlink r:id="rId373" ref="M188"/>
    <hyperlink r:id="rId374" ref="Q188"/>
    <hyperlink r:id="rId375" ref="M189"/>
    <hyperlink r:id="rId376" ref="Q189"/>
    <hyperlink r:id="rId377" ref="M190"/>
    <hyperlink r:id="rId378" ref="Q190"/>
    <hyperlink r:id="rId379" ref="M191"/>
    <hyperlink r:id="rId380" ref="Q191"/>
    <hyperlink r:id="rId381" ref="M192"/>
    <hyperlink r:id="rId382" ref="Q192"/>
    <hyperlink r:id="rId383" ref="M193"/>
    <hyperlink r:id="rId384" ref="Q193"/>
    <hyperlink r:id="rId385" ref="M194"/>
    <hyperlink r:id="rId386" ref="Q194"/>
    <hyperlink r:id="rId387" ref="M195"/>
    <hyperlink r:id="rId388" ref="Q195"/>
    <hyperlink r:id="rId389" ref="M196"/>
    <hyperlink r:id="rId390" ref="Q196"/>
    <hyperlink r:id="rId391" ref="M197"/>
    <hyperlink r:id="rId392" ref="Q197"/>
    <hyperlink r:id="rId393" ref="M198"/>
    <hyperlink r:id="rId394" ref="Q198"/>
    <hyperlink r:id="rId395" ref="M199"/>
    <hyperlink r:id="rId396" ref="Q199"/>
    <hyperlink r:id="rId397" ref="M200"/>
    <hyperlink r:id="rId398" ref="Q200"/>
    <hyperlink r:id="rId399" ref="M201"/>
    <hyperlink r:id="rId400" ref="Q201"/>
    <hyperlink r:id="rId401" ref="M202"/>
    <hyperlink r:id="rId402" ref="Q202"/>
    <hyperlink r:id="rId403" ref="M203"/>
    <hyperlink r:id="rId404" ref="Q203"/>
    <hyperlink r:id="rId405" ref="M204"/>
    <hyperlink r:id="rId406" ref="Q204"/>
    <hyperlink r:id="rId407" ref="M205"/>
    <hyperlink r:id="rId408" ref="Q205"/>
    <hyperlink r:id="rId409" ref="M206"/>
    <hyperlink r:id="rId410" ref="Q206"/>
    <hyperlink r:id="rId411" ref="M207"/>
    <hyperlink r:id="rId412" ref="Q207"/>
    <hyperlink r:id="rId413" ref="M208"/>
    <hyperlink r:id="rId414" ref="Q208"/>
    <hyperlink r:id="rId415" ref="M209"/>
    <hyperlink r:id="rId416" ref="Q209"/>
    <hyperlink r:id="rId417" ref="M210"/>
    <hyperlink r:id="rId418" ref="Q210"/>
    <hyperlink r:id="rId419" ref="M211"/>
    <hyperlink r:id="rId420" ref="Q211"/>
    <hyperlink r:id="rId421" ref="M212"/>
    <hyperlink r:id="rId422" ref="Q212"/>
    <hyperlink r:id="rId423" ref="M213"/>
    <hyperlink r:id="rId424" ref="Q213"/>
    <hyperlink r:id="rId425" ref="M214"/>
    <hyperlink r:id="rId426" ref="Q214"/>
    <hyperlink r:id="rId427" ref="M215"/>
    <hyperlink r:id="rId428" ref="Q215"/>
    <hyperlink r:id="rId429" ref="M216"/>
    <hyperlink r:id="rId430" ref="Q216"/>
    <hyperlink r:id="rId431" ref="M217"/>
    <hyperlink r:id="rId432" ref="Q217"/>
    <hyperlink r:id="rId433" ref="M218"/>
    <hyperlink r:id="rId434" ref="Q218"/>
    <hyperlink r:id="rId435" ref="M219"/>
    <hyperlink r:id="rId436" ref="Q219"/>
    <hyperlink r:id="rId437" ref="M220"/>
    <hyperlink r:id="rId438" ref="Q220"/>
    <hyperlink r:id="rId439" ref="M221"/>
    <hyperlink r:id="rId440" ref="Q221"/>
    <hyperlink r:id="rId441" ref="M222"/>
    <hyperlink r:id="rId442" ref="Q222"/>
    <hyperlink r:id="rId443" ref="M223"/>
    <hyperlink r:id="rId444" ref="Q223"/>
    <hyperlink r:id="rId445" ref="M224"/>
    <hyperlink r:id="rId446" ref="Q224"/>
    <hyperlink r:id="rId447" ref="M225"/>
    <hyperlink r:id="rId448" ref="Q225"/>
    <hyperlink r:id="rId449" ref="M226"/>
    <hyperlink r:id="rId450" ref="Q226"/>
    <hyperlink r:id="rId451" ref="M227"/>
    <hyperlink r:id="rId452" ref="Q227"/>
    <hyperlink r:id="rId453" ref="M228"/>
    <hyperlink r:id="rId454" ref="Q228"/>
    <hyperlink r:id="rId455" ref="M229"/>
    <hyperlink r:id="rId456" ref="Q229"/>
    <hyperlink r:id="rId457" ref="M230"/>
    <hyperlink r:id="rId458" ref="Q230"/>
    <hyperlink r:id="rId459" ref="M231"/>
    <hyperlink r:id="rId460" ref="Q231"/>
    <hyperlink r:id="rId461" ref="M232"/>
    <hyperlink r:id="rId462" ref="Q232"/>
    <hyperlink r:id="rId463" ref="M233"/>
    <hyperlink r:id="rId464" ref="Q233"/>
    <hyperlink r:id="rId465" ref="M234"/>
    <hyperlink r:id="rId466" ref="Q234"/>
    <hyperlink r:id="rId467" ref="M235"/>
    <hyperlink r:id="rId468" ref="Q235"/>
    <hyperlink r:id="rId469" ref="M236"/>
    <hyperlink r:id="rId470" ref="Q236"/>
    <hyperlink r:id="rId471" ref="M237"/>
    <hyperlink r:id="rId472" ref="Q237"/>
    <hyperlink r:id="rId473" ref="M238"/>
    <hyperlink r:id="rId474" ref="Q238"/>
    <hyperlink r:id="rId475" ref="M239"/>
    <hyperlink r:id="rId476" ref="Q239"/>
    <hyperlink r:id="rId477" ref="M240"/>
    <hyperlink r:id="rId478" ref="Q240"/>
    <hyperlink r:id="rId479" ref="M241"/>
    <hyperlink r:id="rId480" ref="Q241"/>
    <hyperlink r:id="rId481" ref="M242"/>
    <hyperlink r:id="rId482" ref="Q242"/>
    <hyperlink r:id="rId483" ref="M243"/>
    <hyperlink r:id="rId484" ref="Q243"/>
    <hyperlink r:id="rId485" ref="M244"/>
    <hyperlink r:id="rId486" ref="Q244"/>
    <hyperlink r:id="rId487" ref="M245"/>
    <hyperlink r:id="rId488" ref="Q245"/>
    <hyperlink r:id="rId489" ref="M246"/>
    <hyperlink r:id="rId490" ref="Q246"/>
    <hyperlink r:id="rId491" ref="M247"/>
    <hyperlink r:id="rId492" ref="Q247"/>
    <hyperlink r:id="rId493" ref="M248"/>
    <hyperlink r:id="rId494" ref="Q248"/>
    <hyperlink r:id="rId495" ref="M249"/>
    <hyperlink r:id="rId496" ref="Q249"/>
    <hyperlink r:id="rId497" ref="M250"/>
    <hyperlink r:id="rId498" ref="Q250"/>
    <hyperlink r:id="rId499" ref="M251"/>
    <hyperlink r:id="rId500" ref="Q251"/>
    <hyperlink r:id="rId501" ref="M252"/>
    <hyperlink r:id="rId502" ref="Q252"/>
    <hyperlink r:id="rId503" ref="M253"/>
    <hyperlink r:id="rId504" ref="Q253"/>
    <hyperlink r:id="rId505" ref="M254"/>
    <hyperlink r:id="rId506" ref="Q254"/>
    <hyperlink r:id="rId507" ref="M255"/>
    <hyperlink r:id="rId508" ref="Q255"/>
    <hyperlink r:id="rId509" ref="M256"/>
    <hyperlink r:id="rId510" ref="Q256"/>
    <hyperlink r:id="rId511" ref="M257"/>
    <hyperlink r:id="rId512" ref="Q257"/>
    <hyperlink r:id="rId513" ref="M258"/>
    <hyperlink r:id="rId514" ref="Q258"/>
    <hyperlink r:id="rId515" ref="M259"/>
    <hyperlink r:id="rId516" ref="Q259"/>
    <hyperlink r:id="rId517" ref="M260"/>
    <hyperlink r:id="rId518" ref="Q260"/>
    <hyperlink r:id="rId519" ref="M261"/>
    <hyperlink r:id="rId520" ref="Q261"/>
    <hyperlink r:id="rId521" ref="M262"/>
    <hyperlink r:id="rId522" ref="Q262"/>
    <hyperlink r:id="rId523" ref="M263"/>
    <hyperlink r:id="rId524" ref="Q263"/>
    <hyperlink r:id="rId525" ref="M264"/>
    <hyperlink r:id="rId526" ref="Q264"/>
    <hyperlink r:id="rId527" ref="M265"/>
    <hyperlink r:id="rId528" ref="Q265"/>
    <hyperlink r:id="rId529" ref="M266"/>
    <hyperlink r:id="rId530" ref="Q266"/>
    <hyperlink r:id="rId531" ref="M267"/>
    <hyperlink r:id="rId532" ref="Q267"/>
    <hyperlink r:id="rId533" ref="M268"/>
    <hyperlink r:id="rId534" ref="Q268"/>
    <hyperlink r:id="rId535" ref="M269"/>
    <hyperlink r:id="rId536" ref="Q269"/>
    <hyperlink r:id="rId537" ref="M270"/>
    <hyperlink r:id="rId538" ref="Q270"/>
    <hyperlink r:id="rId539" ref="M271"/>
    <hyperlink r:id="rId540" ref="Q271"/>
    <hyperlink r:id="rId541" ref="M272"/>
    <hyperlink r:id="rId542" ref="Q272"/>
    <hyperlink r:id="rId543" ref="M273"/>
    <hyperlink r:id="rId544" ref="Q273"/>
    <hyperlink r:id="rId545" ref="M274"/>
    <hyperlink r:id="rId546" ref="Q274"/>
    <hyperlink r:id="rId547" ref="M275"/>
    <hyperlink r:id="rId548" ref="Q275"/>
    <hyperlink r:id="rId549" ref="M276"/>
    <hyperlink r:id="rId550" ref="Q276"/>
    <hyperlink r:id="rId551" ref="M277"/>
    <hyperlink r:id="rId552" ref="Q277"/>
    <hyperlink r:id="rId553" ref="M278"/>
    <hyperlink r:id="rId554" ref="Q278"/>
    <hyperlink r:id="rId555" ref="M279"/>
    <hyperlink r:id="rId556" ref="Q279"/>
    <hyperlink r:id="rId557" ref="M280"/>
    <hyperlink r:id="rId558" ref="Q280"/>
    <hyperlink r:id="rId559" ref="M281"/>
    <hyperlink r:id="rId560" ref="Q281"/>
    <hyperlink r:id="rId561" ref="M282"/>
    <hyperlink r:id="rId562" ref="Q282"/>
    <hyperlink r:id="rId563" ref="M283"/>
    <hyperlink r:id="rId564" ref="Q283"/>
    <hyperlink r:id="rId565" ref="M284"/>
    <hyperlink r:id="rId566" ref="Q284"/>
    <hyperlink r:id="rId567" ref="M285"/>
    <hyperlink r:id="rId568" ref="Q285"/>
    <hyperlink r:id="rId569" ref="M286"/>
    <hyperlink r:id="rId570" ref="Q286"/>
    <hyperlink r:id="rId571" ref="M287"/>
    <hyperlink r:id="rId572" ref="Q287"/>
    <hyperlink r:id="rId573" ref="M288"/>
    <hyperlink r:id="rId574" ref="Q288"/>
    <hyperlink r:id="rId575" ref="M289"/>
    <hyperlink r:id="rId576" ref="Q289"/>
    <hyperlink r:id="rId577" ref="M290"/>
    <hyperlink r:id="rId578" ref="Q290"/>
    <hyperlink r:id="rId579" ref="M291"/>
    <hyperlink r:id="rId580" ref="Q291"/>
    <hyperlink r:id="rId581" ref="M292"/>
    <hyperlink r:id="rId582" ref="Q292"/>
    <hyperlink r:id="rId583" ref="M293"/>
    <hyperlink r:id="rId584" ref="Q293"/>
  </hyperlinks>
  <drawing r:id="rId58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11.57"/>
    <col customWidth="1" min="4" max="6" width="5.71"/>
    <col customWidth="1" min="7" max="7" width="16.57"/>
    <col customWidth="1" min="8" max="8" width="5.14"/>
    <col customWidth="1" min="9" max="9" width="21.14"/>
    <col customWidth="1" min="10" max="10" width="19.86"/>
    <col customWidth="1" min="11" max="11" width="33.14"/>
    <col customWidth="1" min="12" max="12" width="8.0"/>
    <col customWidth="1" hidden="1" min="13" max="13" width="7.29"/>
  </cols>
  <sheetData>
    <row r="1" ht="24.0" customHeight="1">
      <c r="A1" s="57"/>
      <c r="B1" s="58" t="s">
        <v>1924</v>
      </c>
      <c r="C1" s="59" t="str">
        <f>IFERROR(__xludf.DUMMYFUNCTION("IF(Summary!sCalc=""On"",QUERY(Archive!B:J,"" Select B, COUNT(J)  WHERE B &lt;&gt; '' GROUP BY B ORDER BY COUNT(J) desc LABEL B 'Top Tweeters', COUNT(J) 'No.'"",TRUE),SPLIT(""Top Tweeters,No."","",""))"),"Top Tweeters")</f>
        <v>Top Tweeters</v>
      </c>
      <c r="D1" s="60" t="str">
        <f>IFERROR(__xludf.DUMMYFUNCTION("""COMPUTED_VALUE"""),"No.")</f>
        <v>No.</v>
      </c>
      <c r="E1" s="61" t="s">
        <v>1925</v>
      </c>
      <c r="F1" s="62" t="s">
        <v>1926</v>
      </c>
      <c r="G1" s="61" t="s">
        <v>1927</v>
      </c>
      <c r="H1" s="57"/>
      <c r="K1" s="63" t="s">
        <v>1928</v>
      </c>
      <c r="L1" s="63" t="s">
        <v>1929</v>
      </c>
      <c r="M1" s="64" t="s">
        <v>1930</v>
      </c>
    </row>
    <row r="2" ht="22.5" customHeight="1">
      <c r="A2" s="57"/>
      <c r="B2" s="65" t="str">
        <f t="array" ref="B2">IF(Summary!sCalc="On",IF(LEN(C2:C1233)&gt;0,HYPERLINK("http://hawksey.info/tagsexplorer/arc.html?key="&amp;getSheetKey()&amp;"&amp;gid="&amp;getSheetGID()&amp;"&amp;screenname="&amp;C2:C1233, "Link"),""),"")</f>
        <v/>
      </c>
      <c r="C2" s="66"/>
      <c r="D2" s="67"/>
      <c r="E2" s="68" t="str">
        <f>IFERROR(__xludf.DUMMYFUNCTION("IF(LEN(C2)=0,"""",QUERY(Archive!C:C,""Select COUNT(C) WHERE lower(C) contains '""&amp;LOWER(C2)&amp;""' LABEL COUNT(C) ''""))"),"")</f>
        <v/>
      </c>
      <c r="F2" s="69" t="str">
        <f>IFERROR(__xludf.DUMMYFUNCTION("IF(LEN(C2)=0,"""",QUERY(Archive!B:C,""Select COUNT(B) WHERE C starts with 'RT' AND B ='""&amp;C2&amp;""' LABEL COUNT(B) ''"")/D2)"),"")</f>
        <v/>
      </c>
      <c r="G2" s="70" t="str">
        <f>IFERROR(__xludf.DUMMYFUNCTION("IF(LEN(C2)=0,"""",SPARKLINE(FREQUENCY(FILTER(Archive!E:E,Archive!B:B=C2),M$2:M$21)))"),"")</f>
        <v/>
      </c>
      <c r="H2" s="57"/>
      <c r="I2" s="71" t="s">
        <v>1931</v>
      </c>
      <c r="J2" s="72" t="str">
        <f t="array" ref="J2">IF(Summary!sCalc="On",SUM(IF(ISERROR(FIND("https://",LOWER(Archive!C:C))),0,1)),"")</f>
        <v/>
      </c>
      <c r="K2" s="57"/>
      <c r="L2" s="57"/>
      <c r="M2">
        <f>ROUNDDOWN(J6)</f>
        <v>0</v>
      </c>
    </row>
    <row r="3" ht="22.5" customHeight="1">
      <c r="A3" s="57"/>
      <c r="B3" s="73"/>
      <c r="C3" s="74"/>
      <c r="D3" s="68"/>
      <c r="E3" s="68" t="str">
        <f>IFERROR(__xludf.DUMMYFUNCTION("IF(LEN(C3)=0,"""",QUERY(Archive!C:C,""Select COUNT(C) WHERE lower(C) contains '""&amp;LOWER(C3)&amp;""' LABEL COUNT(C) ''""))"),"")</f>
        <v/>
      </c>
      <c r="F3" s="69" t="str">
        <f>IFERROR(__xludf.DUMMYFUNCTION("IF(LEN(C3)=0,"""",QUERY(Archive!B:C,""Select COUNT(B) WHERE C starts with 'RT' AND B ='""&amp;C3&amp;""' LABEL COUNT(B) ''"")/D3)"),"")</f>
        <v/>
      </c>
      <c r="G3" s="70" t="str">
        <f>IFERROR(__xludf.DUMMYFUNCTION("IF(LEN(C3)=0,"""",SPARKLINE(FREQUENCY(FILTER(Archive!E:E,Archive!B:B=C3),M$2:M$21)))"),"")</f>
        <v/>
      </c>
      <c r="H3" s="57"/>
      <c r="I3" s="71" t="s">
        <v>1932</v>
      </c>
      <c r="J3" s="72" t="str">
        <f t="array" ref="J3">IF(Summary!sCalc="On",SUM(IF(ISERROR(FIND("RT",Archive!C:C)),0,1)),"")</f>
        <v/>
      </c>
      <c r="K3" s="75" t="s">
        <v>1933</v>
      </c>
      <c r="L3" s="57"/>
      <c r="M3">
        <f t="shared" ref="M3:M20" si="1">(M$21-M$2)/20*(ROW()-1)+M$2</f>
        <v>0</v>
      </c>
    </row>
    <row r="4" ht="22.5" customHeight="1">
      <c r="A4" s="57"/>
      <c r="B4" s="73"/>
      <c r="C4" s="74"/>
      <c r="D4" s="68"/>
      <c r="E4" s="68" t="str">
        <f>IFERROR(__xludf.DUMMYFUNCTION("IF(LEN(C4)=0,"""",QUERY(Archive!C:C,""Select COUNT(C) WHERE lower(C) contains '""&amp;LOWER(C4)&amp;""' LABEL COUNT(C) ''""))"),"")</f>
        <v/>
      </c>
      <c r="F4" s="69" t="str">
        <f>IFERROR(__xludf.DUMMYFUNCTION("IF(LEN(C4)=0,"""",QUERY(Archive!B:C,""Select COUNT(B) WHERE C starts with 'RT' AND B ='""&amp;C4&amp;""' LABEL COUNT(B) ''"")/D4)"),"")</f>
        <v/>
      </c>
      <c r="G4" s="70" t="str">
        <f>IFERROR(__xludf.DUMMYFUNCTION("IF(LEN(C4)=0,"""",SPARKLINE(FREQUENCY(FILTER(Archive!E:E,Archive!B:B=C4),M$2:M$21)))"),"")</f>
        <v/>
      </c>
      <c r="H4" s="57"/>
      <c r="I4" s="71" t="s">
        <v>23</v>
      </c>
      <c r="J4" s="72" t="str">
        <f>IF(Summary!sCalc="On",COUNTA(Archive!A:A)-1,"")</f>
        <v/>
      </c>
      <c r="K4" s="57"/>
      <c r="L4" s="57"/>
      <c r="M4">
        <f t="shared" si="1"/>
        <v>0</v>
      </c>
    </row>
    <row r="5" ht="22.5" customHeight="1">
      <c r="A5" s="57"/>
      <c r="B5" s="73"/>
      <c r="C5" s="74"/>
      <c r="D5" s="68"/>
      <c r="E5" s="68" t="str">
        <f>IFERROR(__xludf.DUMMYFUNCTION("IF(LEN(C5)=0,"""",QUERY(Archive!C:C,""Select COUNT(C) WHERE lower(C) contains '""&amp;LOWER(C5)&amp;""' LABEL COUNT(C) ''""))"),"")</f>
        <v/>
      </c>
      <c r="F5" s="69" t="str">
        <f>IFERROR(__xludf.DUMMYFUNCTION("IF(LEN(C5)=0,"""",QUERY(Archive!B:C,""Select COUNT(B) WHERE C starts with 'RT' AND B ='""&amp;C5&amp;""' LABEL COUNT(B) ''"")/D5)"),"")</f>
        <v/>
      </c>
      <c r="G5" s="70" t="str">
        <f>IFERROR(__xludf.DUMMYFUNCTION("IF(LEN(C5)=0,"""",SPARKLINE(FREQUENCY(FILTER(Archive!E:E,Archive!B:B=C5),M$2:M$21)))"),"")</f>
        <v/>
      </c>
      <c r="H5" s="57"/>
      <c r="I5" s="71" t="s">
        <v>24</v>
      </c>
      <c r="J5" s="72" t="str">
        <f>IFERROR(__xludf.DUMMYFUNCTION("IF(Summary!sCalc=""On"",COUNTA(UNIQUE(Archive!A:A))-1,"""")"),"")</f>
        <v/>
      </c>
      <c r="K5" s="75" t="s">
        <v>1934</v>
      </c>
      <c r="L5" s="57"/>
      <c r="M5">
        <f t="shared" si="1"/>
        <v>0</v>
      </c>
    </row>
    <row r="6" ht="22.5" customHeight="1">
      <c r="A6" s="57"/>
      <c r="B6" s="73"/>
      <c r="C6" s="74"/>
      <c r="D6" s="68"/>
      <c r="E6" s="68" t="str">
        <f>IFERROR(__xludf.DUMMYFUNCTION("IF(LEN(C6)=0,"""",QUERY(Archive!C:C,""Select COUNT(C) WHERE lower(C) contains '""&amp;LOWER(C6)&amp;""' LABEL COUNT(C) ''""))"),"")</f>
        <v/>
      </c>
      <c r="F6" s="69" t="str">
        <f>IFERROR(__xludf.DUMMYFUNCTION("IF(LEN(C6)=0,"""",QUERY(Archive!B:C,""Select COUNT(B) WHERE C starts with 'RT' AND B ='""&amp;C6&amp;""' LABEL COUNT(B) ''"")/D6)"),"")</f>
        <v/>
      </c>
      <c r="G6" s="70" t="str">
        <f>IFERROR(__xludf.DUMMYFUNCTION("IF(LEN(C6)=0,"""",SPARKLINE(FREQUENCY(FILTER(Archive!E:E,Archive!B:B=C6),M$2:M$21)))"),"")</f>
        <v/>
      </c>
      <c r="H6" s="57"/>
      <c r="I6" s="71" t="s">
        <v>1935</v>
      </c>
      <c r="J6" s="76" t="str">
        <f>IF(Summary!sCalc="On",MIN(Archive!E:E),"")</f>
        <v/>
      </c>
      <c r="K6" s="75" t="s">
        <v>1936</v>
      </c>
      <c r="L6" s="57"/>
      <c r="M6">
        <f t="shared" si="1"/>
        <v>0</v>
      </c>
    </row>
    <row r="7" ht="22.5" customHeight="1">
      <c r="A7" s="57"/>
      <c r="B7" s="73"/>
      <c r="C7" s="74"/>
      <c r="D7" s="68"/>
      <c r="E7" s="68" t="str">
        <f>IFERROR(__xludf.DUMMYFUNCTION("IF(LEN(C7)=0,"""",QUERY(Archive!C:C,""Select COUNT(C) WHERE lower(C) contains '""&amp;LOWER(C7)&amp;""' LABEL COUNT(C) ''""))"),"")</f>
        <v/>
      </c>
      <c r="F7" s="69" t="str">
        <f>IFERROR(__xludf.DUMMYFUNCTION("IF(LEN(C7)=0,"""",QUERY(Archive!B:C,""Select COUNT(B) WHERE C starts with 'RT' AND B ='""&amp;C7&amp;""' LABEL COUNT(B) ''"")/D7)"),"")</f>
        <v/>
      </c>
      <c r="G7" s="70" t="str">
        <f>IFERROR(__xludf.DUMMYFUNCTION("IF(LEN(C7)=0,"""",SPARKLINE(FREQUENCY(FILTER(Archive!E:E,Archive!B:B=C7),M$2:M$21)))"),"")</f>
        <v/>
      </c>
      <c r="H7" s="57"/>
      <c r="I7" s="71" t="s">
        <v>1937</v>
      </c>
      <c r="J7" s="76" t="str">
        <f>IF(Summary!sCalc="On",MAX(Archive!E:E),"")</f>
        <v/>
      </c>
      <c r="K7" s="75" t="s">
        <v>1936</v>
      </c>
      <c r="L7" s="57"/>
      <c r="M7">
        <f t="shared" si="1"/>
        <v>0</v>
      </c>
    </row>
    <row r="8" ht="22.5" customHeight="1">
      <c r="A8" s="57"/>
      <c r="B8" s="73"/>
      <c r="C8" s="74"/>
      <c r="D8" s="68"/>
      <c r="E8" s="68" t="str">
        <f>IFERROR(__xludf.DUMMYFUNCTION("IF(LEN(C8)=0,"""",QUERY(Archive!C:C,""Select COUNT(C) WHERE lower(C) contains '""&amp;LOWER(C8)&amp;""' LABEL COUNT(C) ''""))"),"")</f>
        <v/>
      </c>
      <c r="F8" s="69" t="str">
        <f>IFERROR(__xludf.DUMMYFUNCTION("IF(LEN(C8)=0,"""",QUERY(Archive!B:C,""Select COUNT(B) WHERE C starts with 'RT' AND B ='""&amp;C8&amp;""' LABEL COUNT(B) ''"")/D8)"),"")</f>
        <v/>
      </c>
      <c r="G8" s="70" t="str">
        <f>IFERROR(__xludf.DUMMYFUNCTION("IF(LEN(C8)=0,"""",SPARKLINE(FREQUENCY(FILTER(Archive!E:E,Archive!B:B=C8),M$2:M$21)))"),"")</f>
        <v/>
      </c>
      <c r="H8" s="57"/>
      <c r="I8" s="71" t="s">
        <v>1938</v>
      </c>
      <c r="J8" s="72" t="str">
        <f>IF(Summary!sCalc="On",COUNTA(Archive!K:K)-1,"")</f>
        <v/>
      </c>
      <c r="K8" s="57"/>
      <c r="L8" s="57"/>
      <c r="M8">
        <f t="shared" si="1"/>
        <v>0</v>
      </c>
    </row>
    <row r="9" ht="22.5" customHeight="1">
      <c r="A9" s="57"/>
      <c r="B9" s="73"/>
      <c r="C9" s="74"/>
      <c r="D9" s="68"/>
      <c r="E9" s="68" t="str">
        <f>IFERROR(__xludf.DUMMYFUNCTION("IF(LEN(C9)=0,"""",QUERY(Archive!C:C,""Select COUNT(C) WHERE lower(C) contains '""&amp;LOWER(C9)&amp;""' LABEL COUNT(C) ''""))"),"")</f>
        <v/>
      </c>
      <c r="F9" s="69" t="str">
        <f>IFERROR(__xludf.DUMMYFUNCTION("IF(LEN(C9)=0,"""",QUERY(Archive!B:C,""Select COUNT(B) WHERE C starts with 'RT' AND B ='""&amp;C9&amp;""' LABEL COUNT(B) ''"")/D9)"),"")</f>
        <v/>
      </c>
      <c r="G9" s="70" t="str">
        <f>IFERROR(__xludf.DUMMYFUNCTION("IF(LEN(C9)=0,"""",SPARKLINE(FREQUENCY(FILTER(Archive!E:E,Archive!B:B=C9),M$2:M$21)))"),"")</f>
        <v/>
      </c>
      <c r="H9" s="57"/>
      <c r="I9" s="71" t="s">
        <v>1939</v>
      </c>
      <c r="J9" s="72" t="str">
        <f t="array" ref="J9">IF(Summary!sCalc="On",COUNTIF(LEFT(Archive!C:C,1),"@"),"")</f>
        <v/>
      </c>
      <c r="K9" s="57"/>
      <c r="L9" s="57"/>
      <c r="M9">
        <f t="shared" si="1"/>
        <v>0</v>
      </c>
    </row>
    <row r="10" ht="22.5" customHeight="1">
      <c r="A10" s="57"/>
      <c r="B10" s="73"/>
      <c r="C10" s="74"/>
      <c r="D10" s="68"/>
      <c r="E10" s="68" t="str">
        <f>IFERROR(__xludf.DUMMYFUNCTION("IF(LEN(C10)=0,"""",QUERY(Archive!C:C,""Select COUNT(C) WHERE lower(C) contains '""&amp;LOWER(C10)&amp;""' LABEL COUNT(C) ''""))"),"")</f>
        <v/>
      </c>
      <c r="F10" s="69" t="str">
        <f>IFERROR(__xludf.DUMMYFUNCTION("IF(LEN(C10)=0,"""",QUERY(Archive!B:C,""Select COUNT(B) WHERE C starts with 'RT' AND B ='""&amp;C10&amp;""' LABEL COUNT(B) ''"")/D10)"),"")</f>
        <v/>
      </c>
      <c r="G10" s="70" t="str">
        <f>IFERROR(__xludf.DUMMYFUNCTION("IF(LEN(C10)=0,"""",SPARKLINE(FREQUENCY(FILTER(Archive!E:E,Archive!B:B=C10),M$2:M$21)))"),"")</f>
        <v/>
      </c>
      <c r="H10" s="57"/>
      <c r="I10" s="71" t="s">
        <v>1940</v>
      </c>
      <c r="J10" s="72" t="str">
        <f>IF(Summary!sCalc="On",COUNTIF(Archive!E:E,"&gt;"&amp;J7-1/24/60*10)/10,"")</f>
        <v/>
      </c>
      <c r="K10" s="75" t="s">
        <v>1941</v>
      </c>
      <c r="L10" s="57"/>
      <c r="M10">
        <f t="shared" si="1"/>
        <v>0</v>
      </c>
    </row>
    <row r="11" ht="22.5" customHeight="1">
      <c r="A11" s="57"/>
      <c r="B11" s="73"/>
      <c r="C11" s="74"/>
      <c r="D11" s="68"/>
      <c r="E11" s="68" t="str">
        <f>IFERROR(__xludf.DUMMYFUNCTION("IF(LEN(C11)=0,"""",QUERY(Archive!C:C,""Select COUNT(C) WHERE lower(C) contains '""&amp;LOWER(C11)&amp;""' LABEL COUNT(C) ''""))"),"")</f>
        <v/>
      </c>
      <c r="F11" s="69" t="str">
        <f>IFERROR(__xludf.DUMMYFUNCTION("IF(LEN(C11)=0,"""",QUERY(Archive!B:C,""Select COUNT(B) WHERE C starts with 'RT' AND B ='""&amp;C11&amp;""' LABEL COUNT(B) ''"")/D11)"),"")</f>
        <v/>
      </c>
      <c r="G11" s="70" t="str">
        <f>IFERROR(__xludf.DUMMYFUNCTION("IF(LEN(C11)=0,"""",SPARKLINE(FREQUENCY(FILTER(Archive!E:E,Archive!B:B=C11),M$2:M$21)))"),"")</f>
        <v/>
      </c>
      <c r="H11" s="57"/>
      <c r="I11" s="77"/>
      <c r="J11" s="57"/>
      <c r="K11" s="57"/>
      <c r="L11" s="57"/>
      <c r="M11">
        <f t="shared" si="1"/>
        <v>0</v>
      </c>
    </row>
    <row r="12" ht="22.5" customHeight="1">
      <c r="A12" s="57"/>
      <c r="B12" s="73"/>
      <c r="C12" s="74"/>
      <c r="D12" s="68"/>
      <c r="E12" s="68" t="str">
        <f>IFERROR(__xludf.DUMMYFUNCTION("IF(LEN(C12)=0,"""",QUERY(Archive!C:C,""Select COUNT(C) WHERE lower(C) contains '""&amp;LOWER(C12)&amp;""' LABEL COUNT(C) ''""))"),"")</f>
        <v/>
      </c>
      <c r="F12" s="69" t="str">
        <f>IFERROR(__xludf.DUMMYFUNCTION("IF(LEN(C12)=0,"""",QUERY(Archive!B:C,""Select COUNT(B) WHERE C starts with 'RT' AND B ='""&amp;C12&amp;""' LABEL COUNT(B) ''"")/D12)"),"")</f>
        <v/>
      </c>
      <c r="G12" s="70" t="str">
        <f>IFERROR(__xludf.DUMMYFUNCTION("IF(LEN(C12)=0,"""",SPARKLINE(FREQUENCY(FILTER(Archive!E:E,Archive!B:B=C12),M$2:M$21)))"),"")</f>
        <v/>
      </c>
      <c r="H12" s="57"/>
      <c r="I12" s="71"/>
      <c r="J12" s="78"/>
      <c r="K12" s="79"/>
      <c r="L12" s="79"/>
      <c r="M12">
        <f t="shared" si="1"/>
        <v>0</v>
      </c>
    </row>
    <row r="13" ht="22.5" customHeight="1">
      <c r="A13" s="57"/>
      <c r="B13" s="73"/>
      <c r="C13" s="74"/>
      <c r="D13" s="68"/>
      <c r="E13" s="68" t="str">
        <f>IFERROR(__xludf.DUMMYFUNCTION("IF(LEN(C13)=0,"""",QUERY(Archive!C:C,""Select COUNT(C) WHERE lower(C) contains '""&amp;LOWER(C13)&amp;""' LABEL COUNT(C) ''""))"),"")</f>
        <v/>
      </c>
      <c r="F13" s="69" t="str">
        <f>IFERROR(__xludf.DUMMYFUNCTION("IF(LEN(C13)=0,"""",QUERY(Archive!B:C,""Select COUNT(B) WHERE C starts with 'RT' AND B ='""&amp;C13&amp;""' LABEL COUNT(B) ''"")/D13)"),"")</f>
        <v/>
      </c>
      <c r="G13" s="70" t="str">
        <f>IFERROR(__xludf.DUMMYFUNCTION("IF(LEN(C13)=0,"""",SPARKLINE(FREQUENCY(FILTER(Archive!E:E,Archive!B:B=C13),M$2:M$21)))"),"")</f>
        <v/>
      </c>
      <c r="H13" s="57"/>
      <c r="I13" s="71"/>
      <c r="J13" s="80"/>
      <c r="K13" s="79"/>
      <c r="L13" s="79"/>
      <c r="M13">
        <f t="shared" si="1"/>
        <v>0</v>
      </c>
    </row>
    <row r="14" ht="22.5" customHeight="1">
      <c r="A14" s="57"/>
      <c r="B14" s="73"/>
      <c r="C14" s="74"/>
      <c r="D14" s="68"/>
      <c r="E14" s="68" t="str">
        <f>IFERROR(__xludf.DUMMYFUNCTION("IF(LEN(C14)=0,"""",QUERY(Archive!C:C,""Select COUNT(C) WHERE lower(C) contains '""&amp;LOWER(C14)&amp;""' LABEL COUNT(C) ''""))"),"")</f>
        <v/>
      </c>
      <c r="F14" s="69" t="str">
        <f>IFERROR(__xludf.DUMMYFUNCTION("IF(LEN(C14)=0,"""",QUERY(Archive!B:C,""Select COUNT(B) WHERE C starts with 'RT' AND B ='""&amp;C14&amp;""' LABEL COUNT(B) ''"")/D14)"),"")</f>
        <v/>
      </c>
      <c r="G14" s="70" t="str">
        <f>IFERROR(__xludf.DUMMYFUNCTION("IF(LEN(C14)=0,"""",SPARKLINE(FREQUENCY(FILTER(Archive!E:E,Archive!B:B=C14),M$2:M$21)))"),"")</f>
        <v/>
      </c>
      <c r="H14" s="57"/>
      <c r="I14" s="77"/>
      <c r="J14" s="80"/>
      <c r="K14" s="81"/>
      <c r="L14" s="81"/>
      <c r="M14">
        <f t="shared" si="1"/>
        <v>0</v>
      </c>
    </row>
    <row r="15" ht="22.5" customHeight="1">
      <c r="A15" s="57"/>
      <c r="B15" s="73"/>
      <c r="C15" s="74"/>
      <c r="D15" s="68"/>
      <c r="E15" s="68" t="str">
        <f>IFERROR(__xludf.DUMMYFUNCTION("IF(LEN(C15)=0,"""",QUERY(Archive!C:C,""Select COUNT(C) WHERE lower(C) contains '""&amp;LOWER(C15)&amp;""' LABEL COUNT(C) ''""))"),"")</f>
        <v/>
      </c>
      <c r="F15" s="69" t="str">
        <f>IFERROR(__xludf.DUMMYFUNCTION("IF(LEN(C15)=0,"""",QUERY(Archive!B:C,""Select COUNT(B) WHERE C starts with 'RT' AND B ='""&amp;C15&amp;""' LABEL COUNT(B) ''"")/D15)"),"")</f>
        <v/>
      </c>
      <c r="G15" s="70" t="str">
        <f>IFERROR(__xludf.DUMMYFUNCTION("IF(LEN(C15)=0,"""",SPARKLINE(FREQUENCY(FILTER(Archive!E:E,Archive!B:B=C15),M$2:M$21)))"),"")</f>
        <v/>
      </c>
      <c r="H15" s="57"/>
      <c r="I15" s="71" t="s">
        <v>1942</v>
      </c>
      <c r="J15" s="38" t="str">
        <f>HYPERLINK("http://hawksey.info/tagsexplorer/?key="&amp;getSheetKey(ReadmeSettings!B6)&amp;"&amp;gid="&amp;getSheetGID(), "TAGSExplorer")</f>
        <v>TAGSExplorer</v>
      </c>
      <c r="K15" s="75" t="s">
        <v>30</v>
      </c>
      <c r="L15" s="81"/>
      <c r="M15">
        <f t="shared" si="1"/>
        <v>0</v>
      </c>
    </row>
    <row r="16" ht="22.5" customHeight="1">
      <c r="A16" s="57"/>
      <c r="B16" s="73"/>
      <c r="C16" s="74"/>
      <c r="D16" s="68"/>
      <c r="E16" s="68" t="str">
        <f>IFERROR(__xludf.DUMMYFUNCTION("IF(LEN(C16)=0,"""",QUERY(Archive!C:C,""Select COUNT(C) WHERE lower(C) contains '""&amp;LOWER(C16)&amp;""' LABEL COUNT(C) ''""))"),"")</f>
        <v/>
      </c>
      <c r="F16" s="69" t="str">
        <f>IFERROR(__xludf.DUMMYFUNCTION("IF(LEN(C16)=0,"""",QUERY(Archive!B:C,""Select COUNT(B) WHERE C starts with 'RT' AND B ='""&amp;C16&amp;""' LABEL COUNT(B) ''"")/D16)"),"")</f>
        <v/>
      </c>
      <c r="G16" s="70" t="str">
        <f>IFERROR(__xludf.DUMMYFUNCTION("IF(LEN(C16)=0,"""",SPARKLINE(FREQUENCY(FILTER(Archive!E:E,Archive!B:B=C16),M$2:M$21)))"),"")</f>
        <v/>
      </c>
      <c r="H16" s="57"/>
      <c r="I16" s="57"/>
      <c r="J16" s="38" t="str">
        <f>HYPERLINK("http://hawksey.info/tagsexplorer/arc.html?key="&amp;getSheetKey(ReadmeSettings!B9)&amp;"&amp;gid="&amp;getSheetGID(), "TAGS Archive")</f>
        <v>TAGS Archive</v>
      </c>
      <c r="K16" s="82" t="s">
        <v>31</v>
      </c>
      <c r="L16" s="81"/>
      <c r="M16">
        <f t="shared" si="1"/>
        <v>0</v>
      </c>
    </row>
    <row r="17" ht="22.5" customHeight="1">
      <c r="A17" s="57"/>
      <c r="B17" s="73"/>
      <c r="C17" s="74"/>
      <c r="D17" s="68"/>
      <c r="E17" s="68" t="str">
        <f>IFERROR(__xludf.DUMMYFUNCTION("IF(LEN(C17)=0,"""",QUERY(Archive!C:C,""Select COUNT(C) WHERE lower(C) contains '""&amp;LOWER(C17)&amp;""' LABEL COUNT(C) ''""))"),"")</f>
        <v/>
      </c>
      <c r="F17" s="69" t="str">
        <f>IFERROR(__xludf.DUMMYFUNCTION("IF(LEN(C17)=0,"""",QUERY(Archive!B:C,""Select COUNT(B) WHERE C starts with 'RT' AND B ='""&amp;C17&amp;""' LABEL COUNT(B) ''"")/D17)"),"")</f>
        <v/>
      </c>
      <c r="G17" s="70" t="str">
        <f>IFERROR(__xludf.DUMMYFUNCTION("IF(LEN(C17)=0,"""",SPARKLINE(FREQUENCY(FILTER(Archive!E:E,Archive!B:B=C17),M$2:M$21)))"),"")</f>
        <v/>
      </c>
      <c r="H17" s="57"/>
      <c r="I17" s="57"/>
      <c r="J17" s="83"/>
      <c r="K17" s="81"/>
      <c r="L17" s="81"/>
      <c r="M17">
        <f t="shared" si="1"/>
        <v>0</v>
      </c>
    </row>
    <row r="18" ht="22.5" customHeight="1">
      <c r="A18" s="57"/>
      <c r="B18" s="73"/>
      <c r="C18" s="74"/>
      <c r="D18" s="68"/>
      <c r="E18" s="68" t="str">
        <f>IFERROR(__xludf.DUMMYFUNCTION("IF(LEN(C18)=0,"""",QUERY(Archive!C:C,""Select COUNT(C) WHERE lower(C) contains '""&amp;LOWER(C18)&amp;""' LABEL COUNT(C) ''""))"),"")</f>
        <v/>
      </c>
      <c r="F18" s="69" t="str">
        <f>IFERROR(__xludf.DUMMYFUNCTION("IF(LEN(C18)=0,"""",QUERY(Archive!B:C,""Select COUNT(B) WHERE C starts with 'RT' AND B ='""&amp;C18&amp;""' LABEL COUNT(B) ''"")/D18)"),"")</f>
        <v/>
      </c>
      <c r="G18" s="70" t="str">
        <f>IFERROR(__xludf.DUMMYFUNCTION("IF(LEN(C18)=0,"""",SPARKLINE(FREQUENCY(FILTER(Archive!E:E,Archive!B:B=C18),M$2:M$21)))"),"")</f>
        <v/>
      </c>
      <c r="H18" s="57"/>
      <c r="I18" s="57"/>
      <c r="J18" s="81"/>
      <c r="K18" s="81"/>
      <c r="L18" s="81"/>
      <c r="M18">
        <f t="shared" si="1"/>
        <v>0</v>
      </c>
    </row>
    <row r="19" ht="22.5" customHeight="1">
      <c r="A19" s="57"/>
      <c r="B19" s="73"/>
      <c r="C19" s="74"/>
      <c r="D19" s="68"/>
      <c r="E19" s="68" t="str">
        <f>IFERROR(__xludf.DUMMYFUNCTION("IF(LEN(C19)=0,"""",QUERY(Archive!C:C,""Select COUNT(C) WHERE lower(C) contains '""&amp;LOWER(C19)&amp;""' LABEL COUNT(C) ''""))"),"")</f>
        <v/>
      </c>
      <c r="F19" s="69" t="str">
        <f>IFERROR(__xludf.DUMMYFUNCTION("IF(LEN(C19)=0,"""",QUERY(Archive!B:C,""Select COUNT(B) WHERE C starts with 'RT' AND B ='""&amp;C19&amp;""' LABEL COUNT(B) ''"")/D19)"),"")</f>
        <v/>
      </c>
      <c r="G19" s="70" t="str">
        <f>IFERROR(__xludf.DUMMYFUNCTION("IF(LEN(C19)=0,"""",SPARKLINE(FREQUENCY(FILTER(Archive!E:E,Archive!B:B=C19),M$2:M$21)))"),"")</f>
        <v/>
      </c>
      <c r="H19" s="57"/>
      <c r="I19" s="84" t="s">
        <v>1943</v>
      </c>
      <c r="J19" s="85" t="s">
        <v>1944</v>
      </c>
      <c r="K19" s="81"/>
      <c r="L19" s="81"/>
      <c r="M19">
        <f t="shared" si="1"/>
        <v>0</v>
      </c>
    </row>
    <row r="20" ht="22.5" customHeight="1">
      <c r="A20" s="57"/>
      <c r="B20" s="73"/>
      <c r="C20" s="74"/>
      <c r="D20" s="68"/>
      <c r="E20" s="68" t="str">
        <f>IFERROR(__xludf.DUMMYFUNCTION("IF(LEN(C20)=0,"""",QUERY(Archive!C:C,""Select COUNT(C) WHERE lower(C) contains '""&amp;LOWER(C20)&amp;""' LABEL COUNT(C) ''""))"),"")</f>
        <v/>
      </c>
      <c r="F20" s="69" t="str">
        <f>IFERROR(__xludf.DUMMYFUNCTION("IF(LEN(C20)=0,"""",QUERY(Archive!B:C,""Select COUNT(B) WHERE C starts with 'RT' AND B ='""&amp;C20&amp;""' LABEL COUNT(B) ''"")/D20)"),"")</f>
        <v/>
      </c>
      <c r="G20" s="70" t="str">
        <f>IFERROR(__xludf.DUMMYFUNCTION("IF(LEN(C20)=0,"""",SPARKLINE(FREQUENCY(FILTER(Archive!E:E,Archive!B:B=C20),M$2:M$21)))"),"")</f>
        <v/>
      </c>
      <c r="H20" s="57"/>
      <c r="I20" s="57"/>
      <c r="J20" s="86" t="s">
        <v>1945</v>
      </c>
      <c r="K20" s="81"/>
      <c r="L20" s="81"/>
      <c r="M20">
        <f t="shared" si="1"/>
        <v>0</v>
      </c>
    </row>
    <row r="21" ht="22.5" customHeight="1">
      <c r="A21" s="57"/>
      <c r="B21" s="73"/>
      <c r="C21" s="74"/>
      <c r="D21" s="68"/>
      <c r="E21" s="68" t="str">
        <f>IFERROR(__xludf.DUMMYFUNCTION("IF(LEN(C21)=0,"""",QUERY(Archive!C:C,""Select COUNT(C) WHERE lower(C) contains '""&amp;LOWER(C21)&amp;""' LABEL COUNT(C) ''""))"),"")</f>
        <v/>
      </c>
      <c r="F21" s="69" t="str">
        <f>IFERROR(__xludf.DUMMYFUNCTION("IF(LEN(C21)=0,"""",QUERY(Archive!B:C,""Select COUNT(B) WHERE C starts with 'RT' AND B ='""&amp;C21&amp;""' LABEL COUNT(B) ''"")/D21)"),"")</f>
        <v/>
      </c>
      <c r="G21" s="70" t="str">
        <f>IFERROR(__xludf.DUMMYFUNCTION("IF(LEN(C21)=0,"""",SPARKLINE(FREQUENCY(FILTER(Archive!E:E,Archive!B:B=C21),M$2:M$21)))"),"")</f>
        <v/>
      </c>
      <c r="H21" s="57"/>
      <c r="I21" s="57"/>
      <c r="J21" s="81"/>
      <c r="K21" s="81"/>
      <c r="L21" s="81"/>
      <c r="M21">
        <f>ROUNDDOWN(J7)</f>
        <v>0</v>
      </c>
    </row>
    <row r="22" ht="22.5" customHeight="1">
      <c r="A22" s="57"/>
      <c r="B22" s="73"/>
      <c r="C22" s="74"/>
      <c r="D22" s="68"/>
      <c r="E22" s="68" t="str">
        <f>IFERROR(__xludf.DUMMYFUNCTION("IF(LEN(C22)=0,"""",QUERY(Archive!C:C,""Select COUNT(C) WHERE lower(C) contains '""&amp;LOWER(C22)&amp;""' LABEL COUNT(C) ''""))"),"")</f>
        <v/>
      </c>
      <c r="F22" s="69" t="str">
        <f>IFERROR(__xludf.DUMMYFUNCTION("IF(LEN(C22)=0,"""",QUERY(Archive!B:C,""Select COUNT(B) WHERE C starts with 'RT' AND B ='""&amp;C22&amp;""' LABEL COUNT(B) ''"")/D22)"),"")</f>
        <v/>
      </c>
      <c r="G22" s="70" t="str">
        <f>IFERROR(__xludf.DUMMYFUNCTION("IF(LEN(C22)=0,"""",SPARKLINE(FREQUENCY(FILTER(Archive!E:E,Archive!B:B=C22),M$2:M$21)))"),"")</f>
        <v/>
      </c>
      <c r="H22" s="57"/>
      <c r="I22" s="57"/>
      <c r="J22" s="81"/>
      <c r="K22" s="81"/>
      <c r="L22" s="81"/>
      <c r="M22" s="87"/>
    </row>
    <row r="23" ht="22.5" customHeight="1">
      <c r="A23" s="57"/>
      <c r="B23" s="73"/>
      <c r="C23" s="74"/>
      <c r="D23" s="68"/>
      <c r="E23" s="68" t="str">
        <f>IFERROR(__xludf.DUMMYFUNCTION("IF(LEN(C23)=0,"""",QUERY(Archive!C:C,""Select COUNT(C) WHERE lower(C) contains '""&amp;LOWER(C23)&amp;""' LABEL COUNT(C) ''""))"),"")</f>
        <v/>
      </c>
      <c r="F23" s="69" t="str">
        <f>IFERROR(__xludf.DUMMYFUNCTION("IF(LEN(C23)=0,"""",QUERY(Archive!B:C,""Select COUNT(B) WHERE C starts with 'RT' AND B ='""&amp;C23&amp;""' LABEL COUNT(B) ''"")/D23)"),"")</f>
        <v/>
      </c>
      <c r="G23" s="70" t="str">
        <f>IFERROR(__xludf.DUMMYFUNCTION("IF(LEN(C23)=0,"""",SPARKLINE(FREQUENCY(FILTER(Archive!E:E,Archive!B:B=C23),M$2:M$21)))"),"")</f>
        <v/>
      </c>
      <c r="H23" s="57"/>
      <c r="I23" s="57"/>
      <c r="J23" s="81"/>
      <c r="K23" s="81"/>
      <c r="L23" s="81"/>
      <c r="M23" s="87"/>
    </row>
    <row r="24" ht="22.5" customHeight="1">
      <c r="A24" s="57"/>
      <c r="B24" s="73"/>
      <c r="C24" s="74"/>
      <c r="D24" s="68"/>
      <c r="E24" s="68" t="str">
        <f>IFERROR(__xludf.DUMMYFUNCTION("IF(LEN(C24)=0,"""",QUERY(Archive!C:C,""Select COUNT(C) WHERE lower(C) contains '""&amp;LOWER(C24)&amp;""' LABEL COUNT(C) ''""))"),"")</f>
        <v/>
      </c>
      <c r="F24" s="69" t="str">
        <f>IFERROR(__xludf.DUMMYFUNCTION("IF(LEN(C24)=0,"""",QUERY(Archive!B:C,""Select COUNT(B) WHERE C starts with 'RT' AND B ='""&amp;C24&amp;""' LABEL COUNT(B) ''"")/D24)"),"")</f>
        <v/>
      </c>
      <c r="G24" s="70" t="str">
        <f>IFERROR(__xludf.DUMMYFUNCTION("IF(LEN(C24)=0,"""",SPARKLINE(FREQUENCY(FILTER(Archive!E:E,Archive!B:B=C24),M$2:M$21)))"),"")</f>
        <v/>
      </c>
      <c r="H24" s="57"/>
      <c r="I24" s="57"/>
      <c r="J24" s="57"/>
      <c r="K24" s="57"/>
      <c r="L24" s="57"/>
    </row>
    <row r="25" ht="22.5" customHeight="1">
      <c r="A25" s="57"/>
      <c r="B25" s="73"/>
      <c r="C25" s="74"/>
      <c r="D25" s="68"/>
      <c r="E25" s="68" t="str">
        <f>IFERROR(__xludf.DUMMYFUNCTION("IF(LEN(C25)=0,"""",QUERY(Archive!C:C,""Select COUNT(C) WHERE lower(C) contains '""&amp;LOWER(C25)&amp;""' LABEL COUNT(C) ''""))"),"")</f>
        <v/>
      </c>
      <c r="F25" s="69" t="str">
        <f>IFERROR(__xludf.DUMMYFUNCTION("IF(LEN(C25)=0,"""",QUERY(Archive!B:C,""Select COUNT(B) WHERE C starts with 'RT' AND B ='""&amp;C25&amp;""' LABEL COUNT(B) ''"")/D25)"),"")</f>
        <v/>
      </c>
      <c r="G25" s="70" t="str">
        <f>IFERROR(__xludf.DUMMYFUNCTION("IF(LEN(C25)=0,"""",SPARKLINE(FREQUENCY(FILTER(Archive!E:E,Archive!B:B=C25),M$2:M$21)))"),"")</f>
        <v/>
      </c>
      <c r="H25" s="57"/>
      <c r="I25" s="57"/>
      <c r="J25" s="57"/>
      <c r="K25" s="57"/>
      <c r="L25" s="57"/>
    </row>
    <row r="26" ht="22.5" customHeight="1">
      <c r="A26" s="57"/>
      <c r="B26" s="73"/>
      <c r="C26" s="74"/>
      <c r="D26" s="68"/>
      <c r="E26" s="68" t="str">
        <f>IFERROR(__xludf.DUMMYFUNCTION("IF(LEN(C26)=0,"""",QUERY(Archive!C:C,""Select COUNT(C) WHERE lower(C) contains '""&amp;LOWER(C26)&amp;""' LABEL COUNT(C) ''""))"),"")</f>
        <v/>
      </c>
      <c r="F26" s="69" t="str">
        <f>IFERROR(__xludf.DUMMYFUNCTION("IF(LEN(C26)=0,"""",QUERY(Archive!B:C,""Select COUNT(B) WHERE C starts with 'RT' AND B ='""&amp;C26&amp;""' LABEL COUNT(B) ''"")/D26)"),"")</f>
        <v/>
      </c>
      <c r="G26" s="70" t="str">
        <f>IFERROR(__xludf.DUMMYFUNCTION("IF(LEN(C26)=0,"""",SPARKLINE(FREQUENCY(FILTER(Archive!E:E,Archive!B:B=C26),M$2:M$21)))"),"")</f>
        <v/>
      </c>
      <c r="H26" s="57"/>
      <c r="I26" s="57"/>
      <c r="J26" s="57"/>
      <c r="K26" s="57"/>
      <c r="L26" s="57"/>
    </row>
    <row r="27" ht="22.5" customHeight="1">
      <c r="A27" s="57"/>
      <c r="B27" s="73"/>
      <c r="C27" s="74"/>
      <c r="D27" s="68"/>
      <c r="E27" s="68" t="str">
        <f>IFERROR(__xludf.DUMMYFUNCTION("IF(LEN(C27)=0,"""",QUERY(Archive!C:C,""Select COUNT(C) WHERE lower(C) contains '""&amp;LOWER(C27)&amp;""' LABEL COUNT(C) ''""))"),"")</f>
        <v/>
      </c>
      <c r="F27" s="69" t="str">
        <f>IFERROR(__xludf.DUMMYFUNCTION("IF(LEN(C27)=0,"""",QUERY(Archive!B:C,""Select COUNT(B) WHERE C starts with 'RT' AND B ='""&amp;C27&amp;""' LABEL COUNT(B) ''"")/D27)"),"")</f>
        <v/>
      </c>
      <c r="G27" s="70" t="str">
        <f>IFERROR(__xludf.DUMMYFUNCTION("IF(LEN(C27)=0,"""",SPARKLINE(FREQUENCY(FILTER(Archive!E:E,Archive!B:B=C27),M$2:M$21)))"),"")</f>
        <v/>
      </c>
      <c r="H27" s="57"/>
      <c r="I27" s="57"/>
      <c r="J27" s="57"/>
      <c r="K27" s="57"/>
      <c r="L27" s="57"/>
    </row>
    <row r="28" ht="22.5" customHeight="1">
      <c r="A28" s="57"/>
      <c r="B28" s="73"/>
      <c r="C28" s="74"/>
      <c r="D28" s="68"/>
      <c r="E28" s="68" t="str">
        <f>IFERROR(__xludf.DUMMYFUNCTION("IF(LEN(C28)=0,"""",QUERY(Archive!C:C,""Select COUNT(C) WHERE lower(C) contains '""&amp;LOWER(C28)&amp;""' LABEL COUNT(C) ''""))"),"")</f>
        <v/>
      </c>
      <c r="F28" s="69" t="str">
        <f>IFERROR(__xludf.DUMMYFUNCTION("IF(LEN(C28)=0,"""",QUERY(Archive!B:C,""Select COUNT(B) WHERE C starts with 'RT' AND B ='""&amp;C28&amp;""' LABEL COUNT(B) ''"")/D28)"),"")</f>
        <v/>
      </c>
      <c r="G28" s="70" t="str">
        <f>IFERROR(__xludf.DUMMYFUNCTION("IF(LEN(C28)=0,"""",SPARKLINE(FREQUENCY(FILTER(Archive!E:E,Archive!B:B=C28),M$2:M$21)))"),"")</f>
        <v/>
      </c>
      <c r="H28" s="57"/>
      <c r="I28" s="57"/>
      <c r="J28" s="57"/>
      <c r="K28" s="57"/>
      <c r="L28" s="57"/>
    </row>
    <row r="29" ht="22.5" customHeight="1">
      <c r="A29" s="57"/>
      <c r="B29" s="73"/>
      <c r="C29" s="74"/>
      <c r="D29" s="68"/>
      <c r="E29" s="68" t="str">
        <f>IFERROR(__xludf.DUMMYFUNCTION("IF(LEN(C29)=0,"""",QUERY(Archive!C:C,""Select COUNT(C) WHERE lower(C) contains '""&amp;LOWER(C29)&amp;""' LABEL COUNT(C) ''""))"),"")</f>
        <v/>
      </c>
      <c r="F29" s="69" t="str">
        <f>IFERROR(__xludf.DUMMYFUNCTION("IF(LEN(C29)=0,"""",QUERY(Archive!B:C,""Select COUNT(B) WHERE C starts with 'RT' AND B ='""&amp;C29&amp;""' LABEL COUNT(B) ''"")/D29)"),"")</f>
        <v/>
      </c>
      <c r="G29" s="70" t="str">
        <f>IFERROR(__xludf.DUMMYFUNCTION("IF(LEN(C29)=0,"""",SPARKLINE(FREQUENCY(FILTER(Archive!E:E,Archive!B:B=C29),M$2:M$21)))"),"")</f>
        <v/>
      </c>
      <c r="H29" s="57"/>
      <c r="I29" s="57"/>
      <c r="J29" s="57"/>
      <c r="K29" s="57"/>
      <c r="L29" s="57"/>
    </row>
    <row r="30" ht="22.5" customHeight="1">
      <c r="A30" s="57"/>
      <c r="B30" s="73"/>
      <c r="C30" s="74"/>
      <c r="D30" s="68"/>
      <c r="E30" s="68" t="str">
        <f>IFERROR(__xludf.DUMMYFUNCTION("IF(LEN(C30)=0,"""",QUERY(Archive!C:C,""Select COUNT(C) WHERE lower(C) contains '""&amp;LOWER(C30)&amp;""' LABEL COUNT(C) ''""))"),"")</f>
        <v/>
      </c>
      <c r="F30" s="69" t="str">
        <f>IFERROR(__xludf.DUMMYFUNCTION("IF(LEN(C30)=0,"""",QUERY(Archive!B:C,""Select COUNT(B) WHERE C starts with 'RT' AND B ='""&amp;C30&amp;""' LABEL COUNT(B) ''"")/D30)"),"")</f>
        <v/>
      </c>
      <c r="G30" s="70" t="str">
        <f>IFERROR(__xludf.DUMMYFUNCTION("IF(LEN(C30)=0,"""",SPARKLINE(FREQUENCY(FILTER(Archive!E:E,Archive!B:B=C30),M$2:M$21)))"),"")</f>
        <v/>
      </c>
      <c r="H30" s="57"/>
      <c r="I30" s="57"/>
      <c r="J30" s="57"/>
      <c r="K30" s="57"/>
      <c r="L30" s="57"/>
    </row>
    <row r="31" ht="22.5" customHeight="1">
      <c r="A31" s="57"/>
      <c r="B31" s="73"/>
      <c r="C31" s="74"/>
      <c r="D31" s="68"/>
      <c r="E31" s="68" t="str">
        <f>IFERROR(__xludf.DUMMYFUNCTION("IF(LEN(C31)=0,"""",QUERY(Archive!C:C,""Select COUNT(C) WHERE lower(C) contains '""&amp;LOWER(C31)&amp;""' LABEL COUNT(C) ''""))"),"")</f>
        <v/>
      </c>
      <c r="F31" s="69" t="str">
        <f>IFERROR(__xludf.DUMMYFUNCTION("IF(LEN(C31)=0,"""",QUERY(Archive!B:C,""Select COUNT(B) WHERE C starts with 'RT' AND B ='""&amp;C31&amp;""' LABEL COUNT(B) ''"")/D31)"),"")</f>
        <v/>
      </c>
      <c r="G31" s="70" t="str">
        <f>IFERROR(__xludf.DUMMYFUNCTION("IF(LEN(C31)=0,"""",SPARKLINE(FREQUENCY(FILTER(Archive!E:E,Archive!B:B=C31),M$2:M$21)))"),"")</f>
        <v/>
      </c>
      <c r="H31" s="57"/>
      <c r="I31" s="57"/>
      <c r="J31" s="57"/>
      <c r="K31" s="57"/>
      <c r="L31" s="57"/>
    </row>
    <row r="32" ht="16.5" customHeight="1">
      <c r="A32" s="57"/>
      <c r="B32" s="73"/>
      <c r="C32" s="74"/>
      <c r="D32" s="68"/>
      <c r="E32" s="68" t="str">
        <f>IFERROR(__xludf.DUMMYFUNCTION("IF(LEN(C32)=0,"""",QUERY(Archive!C:C,""Select COUNT(C) WHERE lower(C) contains '""&amp;LOWER(C32)&amp;""' LABEL COUNT(C) ''""))"),"")</f>
        <v/>
      </c>
      <c r="F32" s="88"/>
      <c r="G32" s="89"/>
      <c r="H32" s="57"/>
      <c r="I32" s="57"/>
      <c r="J32" s="57"/>
      <c r="K32" s="57"/>
      <c r="L32" s="57"/>
    </row>
    <row r="33" ht="16.5" customHeight="1">
      <c r="A33" s="57"/>
      <c r="B33" s="73"/>
      <c r="C33" s="74"/>
      <c r="D33" s="68"/>
      <c r="E33" s="68" t="str">
        <f>IFERROR(__xludf.DUMMYFUNCTION("IF(LEN(C33)=0,"""",QUERY(Archive!C:C,""Select COUNT(C) WHERE lower(C) contains '""&amp;LOWER(C33)&amp;""' LABEL COUNT(C) ''""))"),"")</f>
        <v/>
      </c>
      <c r="F33" s="88"/>
      <c r="G33" s="89"/>
      <c r="H33" s="57"/>
      <c r="I33" s="57"/>
      <c r="J33" s="57"/>
      <c r="K33" s="57"/>
      <c r="L33" s="57"/>
    </row>
    <row r="34" ht="16.5" customHeight="1">
      <c r="A34" s="57"/>
      <c r="B34" s="73"/>
      <c r="C34" s="74"/>
      <c r="D34" s="68"/>
      <c r="E34" s="68" t="str">
        <f>IFERROR(__xludf.DUMMYFUNCTION("IF(LEN(C34)=0,"""",QUERY(Archive!C:C,""Select COUNT(C) WHERE lower(C) contains '""&amp;LOWER(C34)&amp;""' LABEL COUNT(C) ''""))"),"")</f>
        <v/>
      </c>
      <c r="F34" s="88"/>
      <c r="G34" s="89"/>
      <c r="H34" s="57"/>
      <c r="I34" s="57"/>
      <c r="J34" s="57"/>
      <c r="K34" s="57"/>
      <c r="L34" s="57"/>
    </row>
    <row r="35" ht="16.5" customHeight="1">
      <c r="A35" s="57"/>
      <c r="B35" s="73"/>
      <c r="C35" s="74"/>
      <c r="D35" s="68"/>
      <c r="E35" s="68" t="str">
        <f>IFERROR(__xludf.DUMMYFUNCTION("IF(LEN(C35)=0,"""",QUERY(Archive!C:C,""Select COUNT(C) WHERE lower(C) contains '""&amp;LOWER(C35)&amp;""' LABEL COUNT(C) ''""))"),"")</f>
        <v/>
      </c>
      <c r="F35" s="88"/>
      <c r="G35" s="89"/>
      <c r="H35" s="57"/>
      <c r="I35" s="57"/>
      <c r="J35" s="57"/>
      <c r="K35" s="57"/>
      <c r="L35" s="57"/>
    </row>
    <row r="36" ht="16.5" customHeight="1">
      <c r="A36" s="57"/>
      <c r="B36" s="73"/>
      <c r="C36" s="74"/>
      <c r="D36" s="68"/>
      <c r="E36" s="68" t="str">
        <f>IFERROR(__xludf.DUMMYFUNCTION("IF(LEN(C36)=0,"""",QUERY(Archive!C:C,""Select COUNT(C) WHERE lower(C) contains '""&amp;LOWER(C36)&amp;""' LABEL COUNT(C) ''""))"),"")</f>
        <v/>
      </c>
      <c r="F36" s="88"/>
      <c r="G36" s="89"/>
      <c r="H36" s="57"/>
      <c r="I36" s="57"/>
      <c r="J36" s="57"/>
      <c r="K36" s="57"/>
      <c r="L36" s="57"/>
    </row>
    <row r="37" ht="16.5" customHeight="1">
      <c r="A37" s="57"/>
      <c r="B37" s="73"/>
      <c r="C37" s="74"/>
      <c r="D37" s="68"/>
      <c r="E37" s="68" t="str">
        <f>IFERROR(__xludf.DUMMYFUNCTION("IF(LEN(C37)=0,"""",QUERY(Archive!C:C,""Select COUNT(C) WHERE lower(C) contains '""&amp;LOWER(C37)&amp;""' LABEL COUNT(C) ''""))"),"")</f>
        <v/>
      </c>
      <c r="F37" s="88"/>
      <c r="G37" s="89"/>
      <c r="H37" s="57"/>
      <c r="I37" s="57"/>
      <c r="J37" s="57"/>
      <c r="K37" s="57"/>
      <c r="L37" s="57"/>
    </row>
    <row r="38" ht="16.5" customHeight="1">
      <c r="A38" s="57"/>
      <c r="B38" s="73"/>
      <c r="C38" s="74"/>
      <c r="D38" s="68"/>
      <c r="E38" s="68" t="str">
        <f>IFERROR(__xludf.DUMMYFUNCTION("IF(LEN(C38)=0,"""",QUERY(Archive!C:C,""Select COUNT(C) WHERE lower(C) contains '""&amp;LOWER(C38)&amp;""' LABEL COUNT(C) ''""))"),"")</f>
        <v/>
      </c>
      <c r="F38" s="88"/>
      <c r="G38" s="89"/>
      <c r="H38" s="57"/>
      <c r="I38" s="57"/>
      <c r="J38" s="57"/>
      <c r="K38" s="57"/>
      <c r="L38" s="57"/>
    </row>
    <row r="39" ht="16.5" customHeight="1">
      <c r="A39" s="57"/>
      <c r="B39" s="73"/>
      <c r="C39" s="74"/>
      <c r="D39" s="68"/>
      <c r="E39" s="68" t="str">
        <f>IFERROR(__xludf.DUMMYFUNCTION("IF(LEN(C39)=0,"""",QUERY(Archive!C:C,""Select COUNT(C) WHERE lower(C) contains '""&amp;LOWER(C39)&amp;""' LABEL COUNT(C) ''""))"),"")</f>
        <v/>
      </c>
      <c r="F39" s="88"/>
      <c r="G39" s="89"/>
      <c r="H39" s="57"/>
      <c r="I39" s="57"/>
      <c r="J39" s="57"/>
      <c r="K39" s="57"/>
      <c r="L39" s="57"/>
    </row>
    <row r="40" ht="16.5" customHeight="1">
      <c r="A40" s="57"/>
      <c r="B40" s="73"/>
      <c r="C40" s="74"/>
      <c r="D40" s="68"/>
      <c r="E40" s="68" t="str">
        <f>IFERROR(__xludf.DUMMYFUNCTION("IF(LEN(C40)=0,"""",QUERY(Archive!C:C,""Select COUNT(C) WHERE lower(C) contains '""&amp;LOWER(C40)&amp;""' LABEL COUNT(C) ''""))"),"")</f>
        <v/>
      </c>
      <c r="F40" s="88"/>
      <c r="G40" s="89"/>
      <c r="H40" s="57"/>
      <c r="I40" s="57"/>
      <c r="J40" s="57"/>
      <c r="K40" s="57"/>
      <c r="L40" s="57"/>
    </row>
    <row r="41" ht="16.5" customHeight="1">
      <c r="A41" s="57"/>
      <c r="B41" s="73"/>
      <c r="C41" s="74"/>
      <c r="D41" s="68"/>
      <c r="E41" s="68" t="str">
        <f>IFERROR(__xludf.DUMMYFUNCTION("IF(LEN(C41)=0,"""",QUERY(Archive!C:C,""Select COUNT(C) WHERE lower(C) contains '""&amp;LOWER(C41)&amp;""' LABEL COUNT(C) ''""))"),"")</f>
        <v/>
      </c>
      <c r="F41" s="88"/>
      <c r="G41" s="89"/>
      <c r="H41" s="57"/>
      <c r="I41" s="57"/>
      <c r="J41" s="57"/>
      <c r="K41" s="57"/>
      <c r="L41" s="57"/>
    </row>
    <row r="42" ht="16.5" customHeight="1">
      <c r="A42" s="57"/>
      <c r="B42" s="73"/>
      <c r="C42" s="74"/>
      <c r="D42" s="68"/>
      <c r="E42" s="68" t="str">
        <f>IFERROR(__xludf.DUMMYFUNCTION("IF(LEN(C42)=0,"""",QUERY(Archive!C:C,""Select COUNT(C) WHERE lower(C) contains '""&amp;LOWER(C42)&amp;""' LABEL COUNT(C) ''""))"),"")</f>
        <v/>
      </c>
      <c r="F42" s="88"/>
      <c r="G42" s="89"/>
      <c r="H42" s="57"/>
      <c r="I42" s="57"/>
      <c r="J42" s="57"/>
      <c r="K42" s="57"/>
      <c r="L42" s="57"/>
    </row>
    <row r="43" ht="16.5" customHeight="1">
      <c r="A43" s="57"/>
      <c r="B43" s="73"/>
      <c r="C43" s="74"/>
      <c r="D43" s="68"/>
      <c r="E43" s="68" t="str">
        <f>IFERROR(__xludf.DUMMYFUNCTION("IF(LEN(C43)=0,"""",QUERY(Archive!C:C,""Select COUNT(C) WHERE lower(C) contains '""&amp;LOWER(C43)&amp;""' LABEL COUNT(C) ''""))"),"")</f>
        <v/>
      </c>
      <c r="F43" s="88"/>
      <c r="G43" s="89"/>
      <c r="H43" s="57"/>
      <c r="I43" s="57"/>
      <c r="J43" s="57"/>
      <c r="K43" s="57"/>
      <c r="L43" s="57"/>
    </row>
    <row r="44" ht="16.5" customHeight="1">
      <c r="A44" s="57"/>
      <c r="B44" s="73"/>
      <c r="C44" s="74"/>
      <c r="D44" s="68"/>
      <c r="E44" s="68" t="str">
        <f>IFERROR(__xludf.DUMMYFUNCTION("IF(LEN(C44)=0,"""",QUERY(Archive!C:C,""Select COUNT(C) WHERE lower(C) contains '""&amp;LOWER(C44)&amp;""' LABEL COUNT(C) ''""))"),"")</f>
        <v/>
      </c>
      <c r="F44" s="88"/>
      <c r="G44" s="89"/>
      <c r="H44" s="57"/>
      <c r="I44" s="57"/>
      <c r="J44" s="57"/>
      <c r="K44" s="57"/>
      <c r="L44" s="57"/>
    </row>
    <row r="45" ht="16.5" customHeight="1">
      <c r="A45" s="57"/>
      <c r="B45" s="73"/>
      <c r="C45" s="74"/>
      <c r="D45" s="68"/>
      <c r="E45" s="68" t="str">
        <f>IFERROR(__xludf.DUMMYFUNCTION("IF(LEN(C45)=0,"""",QUERY(Archive!C:C,""Select COUNT(C) WHERE lower(C) contains '""&amp;LOWER(C45)&amp;""' LABEL COUNT(C) ''""))"),"")</f>
        <v/>
      </c>
      <c r="F45" s="88"/>
      <c r="G45" s="89"/>
      <c r="H45" s="57"/>
      <c r="I45" s="57"/>
      <c r="J45" s="57"/>
      <c r="K45" s="57"/>
      <c r="L45" s="57"/>
    </row>
    <row r="46" ht="16.5" customHeight="1">
      <c r="A46" s="57"/>
      <c r="B46" s="73"/>
      <c r="C46" s="74"/>
      <c r="D46" s="68"/>
      <c r="E46" s="68" t="str">
        <f>IFERROR(__xludf.DUMMYFUNCTION("IF(LEN(C46)=0,"""",QUERY(Archive!C:C,""Select COUNT(C) WHERE lower(C) contains '""&amp;LOWER(C46)&amp;""' LABEL COUNT(C) ''""))"),"")</f>
        <v/>
      </c>
      <c r="F46" s="88"/>
      <c r="G46" s="89"/>
      <c r="H46" s="57"/>
      <c r="I46" s="57"/>
      <c r="J46" s="57"/>
      <c r="K46" s="57"/>
      <c r="L46" s="57"/>
    </row>
    <row r="47" ht="16.5" customHeight="1">
      <c r="A47" s="57"/>
      <c r="B47" s="73"/>
      <c r="C47" s="74"/>
      <c r="D47" s="68"/>
      <c r="E47" s="68" t="str">
        <f>IFERROR(__xludf.DUMMYFUNCTION("IF(LEN(C47)=0,"""",QUERY(Archive!C:C,""Select COUNT(C) WHERE lower(C) contains '""&amp;LOWER(C47)&amp;""' LABEL COUNT(C) ''""))"),"")</f>
        <v/>
      </c>
      <c r="F47" s="88"/>
      <c r="G47" s="89"/>
      <c r="H47" s="57"/>
      <c r="I47" s="57"/>
      <c r="J47" s="57"/>
      <c r="K47" s="57"/>
      <c r="L47" s="57"/>
    </row>
    <row r="48" ht="16.5" customHeight="1">
      <c r="A48" s="57"/>
      <c r="B48" s="73"/>
      <c r="C48" s="74"/>
      <c r="D48" s="68"/>
      <c r="E48" s="68" t="str">
        <f>IFERROR(__xludf.DUMMYFUNCTION("IF(LEN(C48)=0,"""",QUERY(Archive!C:C,""Select COUNT(C) WHERE lower(C) contains '""&amp;LOWER(C48)&amp;""' LABEL COUNT(C) ''""))"),"")</f>
        <v/>
      </c>
      <c r="F48" s="88"/>
      <c r="G48" s="89"/>
      <c r="H48" s="57"/>
      <c r="I48" s="57"/>
      <c r="J48" s="57"/>
      <c r="K48" s="57"/>
      <c r="L48" s="57"/>
    </row>
    <row r="49" ht="16.5" customHeight="1">
      <c r="A49" s="57"/>
      <c r="B49" s="73"/>
      <c r="C49" s="74"/>
      <c r="D49" s="68"/>
      <c r="E49" s="68" t="str">
        <f>IFERROR(__xludf.DUMMYFUNCTION("IF(LEN(C49)=0,"""",QUERY(Archive!C:C,""Select COUNT(C) WHERE lower(C) contains '""&amp;LOWER(C49)&amp;""' LABEL COUNT(C) ''""))"),"")</f>
        <v/>
      </c>
      <c r="F49" s="88"/>
      <c r="G49" s="89"/>
      <c r="H49" s="57"/>
      <c r="I49" s="57"/>
      <c r="J49" s="57"/>
      <c r="K49" s="57"/>
      <c r="L49" s="57"/>
    </row>
    <row r="50" ht="16.5" customHeight="1">
      <c r="A50" s="57"/>
      <c r="B50" s="73"/>
      <c r="C50" s="74"/>
      <c r="D50" s="68"/>
      <c r="E50" s="68" t="str">
        <f>IFERROR(__xludf.DUMMYFUNCTION("IF(LEN(C50)=0,"""",QUERY(Archive!C:C,""Select COUNT(C) WHERE lower(C) contains '""&amp;LOWER(C50)&amp;""' LABEL COUNT(C) ''""))"),"")</f>
        <v/>
      </c>
      <c r="F50" s="88"/>
      <c r="G50" s="89"/>
      <c r="H50" s="57"/>
      <c r="I50" s="57"/>
      <c r="J50" s="57"/>
      <c r="K50" s="57"/>
      <c r="L50" s="57"/>
    </row>
    <row r="51" ht="16.5" customHeight="1">
      <c r="A51" s="57"/>
      <c r="B51" s="73"/>
      <c r="C51" s="74"/>
      <c r="D51" s="68"/>
      <c r="E51" s="68" t="str">
        <f>IFERROR(__xludf.DUMMYFUNCTION("IF(LEN(C51)=0,"""",QUERY(Archive!C:C,""Select COUNT(C) WHERE lower(C) contains '""&amp;LOWER(C51)&amp;""' LABEL COUNT(C) ''""))"),"")</f>
        <v/>
      </c>
      <c r="F51" s="88"/>
      <c r="G51" s="89"/>
      <c r="H51" s="57"/>
      <c r="I51" s="57"/>
      <c r="J51" s="57"/>
      <c r="K51" s="57"/>
      <c r="L51" s="57"/>
    </row>
    <row r="52" ht="16.5" customHeight="1">
      <c r="A52" s="57"/>
      <c r="B52" s="73"/>
      <c r="C52" s="74"/>
      <c r="D52" s="68"/>
      <c r="E52" s="68" t="str">
        <f>IFERROR(__xludf.DUMMYFUNCTION("IF(LEN(C52)=0,"""",QUERY(Archive!C:C,""Select COUNT(C) WHERE lower(C) contains '""&amp;LOWER(C52)&amp;""' LABEL COUNT(C) ''""))"),"")</f>
        <v/>
      </c>
      <c r="F52" s="88"/>
      <c r="G52" s="89"/>
      <c r="H52" s="57"/>
      <c r="I52" s="57"/>
      <c r="J52" s="57"/>
      <c r="K52" s="57"/>
      <c r="L52" s="57"/>
    </row>
    <row r="53" ht="16.5" customHeight="1">
      <c r="A53" s="57"/>
      <c r="B53" s="73"/>
      <c r="C53" s="74"/>
      <c r="D53" s="68"/>
      <c r="E53" s="68" t="str">
        <f>IFERROR(__xludf.DUMMYFUNCTION("IF(LEN(C53)=0,"""",QUERY(Archive!C:C,""Select COUNT(C) WHERE lower(C) contains '""&amp;LOWER(C53)&amp;""' LABEL COUNT(C) ''""))"),"")</f>
        <v/>
      </c>
      <c r="F53" s="88"/>
      <c r="G53" s="89"/>
      <c r="H53" s="57"/>
      <c r="I53" s="57"/>
      <c r="J53" s="57"/>
      <c r="K53" s="57"/>
      <c r="L53" s="57"/>
    </row>
    <row r="54" ht="16.5" customHeight="1">
      <c r="A54" s="57"/>
      <c r="B54" s="73"/>
      <c r="C54" s="74"/>
      <c r="D54" s="68"/>
      <c r="E54" s="68" t="str">
        <f>IFERROR(__xludf.DUMMYFUNCTION("IF(LEN(C54)=0,"""",QUERY(Archive!C:C,""Select COUNT(C) WHERE lower(C) contains '""&amp;LOWER(C54)&amp;""' LABEL COUNT(C) ''""))"),"")</f>
        <v/>
      </c>
      <c r="F54" s="88"/>
      <c r="G54" s="89"/>
      <c r="H54" s="57"/>
      <c r="I54" s="57"/>
      <c r="J54" s="57"/>
      <c r="K54" s="57"/>
      <c r="L54" s="57"/>
    </row>
    <row r="55" ht="16.5" customHeight="1">
      <c r="A55" s="57"/>
      <c r="B55" s="73"/>
      <c r="C55" s="74"/>
      <c r="D55" s="68"/>
      <c r="E55" s="68" t="str">
        <f>IFERROR(__xludf.DUMMYFUNCTION("IF(LEN(C55)=0,"""",QUERY(Archive!C:C,""Select COUNT(C) WHERE lower(C) contains '""&amp;LOWER(C55)&amp;""' LABEL COUNT(C) ''""))"),"")</f>
        <v/>
      </c>
      <c r="F55" s="88"/>
      <c r="G55" s="89"/>
      <c r="H55" s="57"/>
      <c r="I55" s="57"/>
      <c r="J55" s="57"/>
      <c r="K55" s="57"/>
      <c r="L55" s="57"/>
    </row>
    <row r="56" ht="16.5" customHeight="1">
      <c r="A56" s="57"/>
      <c r="B56" s="73"/>
      <c r="C56" s="74"/>
      <c r="D56" s="68"/>
      <c r="E56" s="68" t="str">
        <f>IFERROR(__xludf.DUMMYFUNCTION("IF(LEN(C56)=0,"""",QUERY(Archive!C:C,""Select COUNT(C) WHERE lower(C) contains '""&amp;LOWER(C56)&amp;""' LABEL COUNT(C) ''""))"),"")</f>
        <v/>
      </c>
      <c r="F56" s="88"/>
      <c r="G56" s="89"/>
      <c r="H56" s="57"/>
      <c r="I56" s="57"/>
      <c r="J56" s="57"/>
      <c r="K56" s="57"/>
      <c r="L56" s="57"/>
    </row>
    <row r="57" ht="16.5" customHeight="1">
      <c r="A57" s="57"/>
      <c r="B57" s="73"/>
      <c r="C57" s="74"/>
      <c r="D57" s="68"/>
      <c r="E57" s="68" t="str">
        <f>IFERROR(__xludf.DUMMYFUNCTION("IF(LEN(C57)=0,"""",QUERY(Archive!C:C,""Select COUNT(C) WHERE lower(C) contains '""&amp;LOWER(C57)&amp;""' LABEL COUNT(C) ''""))"),"")</f>
        <v/>
      </c>
      <c r="F57" s="88"/>
      <c r="G57" s="89"/>
      <c r="H57" s="57"/>
      <c r="I57" s="57"/>
      <c r="J57" s="57"/>
      <c r="K57" s="57"/>
      <c r="L57" s="57"/>
    </row>
    <row r="58" ht="16.5" customHeight="1">
      <c r="A58" s="57"/>
      <c r="B58" s="73"/>
      <c r="C58" s="74"/>
      <c r="D58" s="68"/>
      <c r="E58" s="68" t="str">
        <f>IFERROR(__xludf.DUMMYFUNCTION("IF(LEN(C58)=0,"""",QUERY(Archive!C:C,""Select COUNT(C) WHERE lower(C) contains '""&amp;LOWER(C58)&amp;""' LABEL COUNT(C) ''""))"),"")</f>
        <v/>
      </c>
      <c r="F58" s="88"/>
      <c r="G58" s="89"/>
      <c r="H58" s="57"/>
      <c r="I58" s="57"/>
      <c r="J58" s="57"/>
      <c r="K58" s="57"/>
      <c r="L58" s="57"/>
    </row>
    <row r="59" ht="16.5" customHeight="1">
      <c r="A59" s="57"/>
      <c r="B59" s="73"/>
      <c r="C59" s="74"/>
      <c r="D59" s="68"/>
      <c r="E59" s="68" t="str">
        <f>IFERROR(__xludf.DUMMYFUNCTION("IF(LEN(C59)=0,"""",QUERY(Archive!C:C,""Select COUNT(C) WHERE lower(C) contains '""&amp;LOWER(C59)&amp;""' LABEL COUNT(C) ''""))"),"")</f>
        <v/>
      </c>
      <c r="F59" s="88"/>
      <c r="G59" s="89"/>
      <c r="H59" s="57"/>
      <c r="I59" s="57"/>
      <c r="J59" s="57"/>
      <c r="K59" s="57"/>
      <c r="L59" s="57"/>
    </row>
    <row r="60" ht="16.5" customHeight="1">
      <c r="A60" s="57"/>
      <c r="B60" s="73"/>
      <c r="C60" s="74"/>
      <c r="D60" s="68"/>
      <c r="E60" s="68" t="str">
        <f>IFERROR(__xludf.DUMMYFUNCTION("IF(LEN(C60)=0,"""",QUERY(Archive!C:C,""Select COUNT(C) WHERE lower(C) contains '""&amp;LOWER(C60)&amp;""' LABEL COUNT(C) ''""))"),"")</f>
        <v/>
      </c>
      <c r="F60" s="88"/>
      <c r="G60" s="89"/>
      <c r="H60" s="57"/>
      <c r="I60" s="57"/>
      <c r="J60" s="57"/>
      <c r="K60" s="57"/>
      <c r="L60" s="57"/>
    </row>
    <row r="61" ht="16.5" customHeight="1">
      <c r="A61" s="57"/>
      <c r="B61" s="73"/>
      <c r="C61" s="74"/>
      <c r="D61" s="68"/>
      <c r="E61" s="68" t="str">
        <f>IFERROR(__xludf.DUMMYFUNCTION("IF(LEN(C61)=0,"""",QUERY(Archive!C:C,""Select COUNT(C) WHERE lower(C) contains '""&amp;LOWER(C61)&amp;""' LABEL COUNT(C) ''""))"),"")</f>
        <v/>
      </c>
      <c r="F61" s="88"/>
      <c r="G61" s="89"/>
      <c r="H61" s="57"/>
      <c r="I61" s="57"/>
      <c r="J61" s="57"/>
      <c r="K61" s="57"/>
      <c r="L61" s="57"/>
    </row>
    <row r="62" ht="16.5" customHeight="1">
      <c r="A62" s="57"/>
      <c r="B62" s="73"/>
      <c r="C62" s="74"/>
      <c r="D62" s="68"/>
      <c r="E62" s="68" t="str">
        <f>IFERROR(__xludf.DUMMYFUNCTION("IF(LEN(C62)=0,"""",QUERY(Archive!C:C,""Select COUNT(C) WHERE lower(C) contains '""&amp;LOWER(C62)&amp;""' LABEL COUNT(C) ''""))"),"")</f>
        <v/>
      </c>
      <c r="F62" s="88"/>
      <c r="G62" s="89"/>
      <c r="H62" s="57"/>
      <c r="I62" s="57"/>
      <c r="J62" s="57"/>
      <c r="K62" s="57"/>
      <c r="L62" s="57"/>
    </row>
    <row r="63" ht="16.5" customHeight="1">
      <c r="A63" s="57"/>
      <c r="B63" s="73"/>
      <c r="C63" s="74"/>
      <c r="D63" s="68"/>
      <c r="E63" s="68" t="str">
        <f>IFERROR(__xludf.DUMMYFUNCTION("IF(LEN(C63)=0,"""",QUERY(Archive!C:C,""Select COUNT(C) WHERE lower(C) contains '""&amp;LOWER(C63)&amp;""' LABEL COUNT(C) ''""))"),"")</f>
        <v/>
      </c>
      <c r="F63" s="88"/>
      <c r="G63" s="89"/>
      <c r="H63" s="57"/>
      <c r="I63" s="57"/>
      <c r="J63" s="57"/>
      <c r="K63" s="57"/>
      <c r="L63" s="57"/>
    </row>
    <row r="64" ht="16.5" customHeight="1">
      <c r="A64" s="57"/>
      <c r="B64" s="73"/>
      <c r="C64" s="74"/>
      <c r="D64" s="68"/>
      <c r="E64" s="68" t="str">
        <f>IFERROR(__xludf.DUMMYFUNCTION("IF(LEN(C64)=0,"""",QUERY(Archive!C:C,""Select COUNT(C) WHERE lower(C) contains '""&amp;LOWER(C64)&amp;""' LABEL COUNT(C) ''""))"),"")</f>
        <v/>
      </c>
      <c r="F64" s="88"/>
      <c r="G64" s="89"/>
      <c r="H64" s="57"/>
      <c r="I64" s="57"/>
      <c r="J64" s="57"/>
      <c r="K64" s="57"/>
      <c r="L64" s="57"/>
    </row>
    <row r="65" ht="16.5" customHeight="1">
      <c r="A65" s="57"/>
      <c r="B65" s="73"/>
      <c r="C65" s="74"/>
      <c r="D65" s="68"/>
      <c r="E65" s="68" t="str">
        <f>IFERROR(__xludf.DUMMYFUNCTION("IF(LEN(C65)=0,"""",QUERY(Archive!C:C,""Select COUNT(C) WHERE lower(C) contains '""&amp;LOWER(C65)&amp;""' LABEL COUNT(C) ''""))"),"")</f>
        <v/>
      </c>
      <c r="F65" s="88"/>
      <c r="G65" s="89"/>
      <c r="H65" s="57"/>
      <c r="I65" s="57"/>
      <c r="J65" s="57"/>
      <c r="K65" s="57"/>
      <c r="L65" s="57"/>
    </row>
    <row r="66" ht="16.5" customHeight="1">
      <c r="A66" s="57"/>
      <c r="B66" s="73"/>
      <c r="C66" s="74"/>
      <c r="D66" s="68"/>
      <c r="E66" s="68" t="str">
        <f>IFERROR(__xludf.DUMMYFUNCTION("IF(LEN(C66)=0,"""",QUERY(Archive!C:C,""Select COUNT(C) WHERE lower(C) contains '""&amp;LOWER(C66)&amp;""' LABEL COUNT(C) ''""))"),"")</f>
        <v/>
      </c>
      <c r="F66" s="88"/>
      <c r="G66" s="89"/>
      <c r="H66" s="57"/>
      <c r="I66" s="57"/>
      <c r="J66" s="57"/>
      <c r="K66" s="57"/>
      <c r="L66" s="57"/>
    </row>
    <row r="67" ht="16.5" customHeight="1">
      <c r="A67" s="57"/>
      <c r="B67" s="73"/>
      <c r="C67" s="74"/>
      <c r="D67" s="68"/>
      <c r="E67" s="68" t="str">
        <f>IFERROR(__xludf.DUMMYFUNCTION("IF(LEN(C67)=0,"""",QUERY(Archive!C:C,""Select COUNT(C) WHERE lower(C) contains '""&amp;LOWER(C67)&amp;""' LABEL COUNT(C) ''""))"),"")</f>
        <v/>
      </c>
      <c r="F67" s="88"/>
      <c r="G67" s="89"/>
      <c r="H67" s="57"/>
      <c r="I67" s="57"/>
      <c r="J67" s="57"/>
      <c r="K67" s="57"/>
      <c r="L67" s="57"/>
    </row>
    <row r="68" ht="16.5" customHeight="1">
      <c r="A68" s="57"/>
      <c r="B68" s="73"/>
      <c r="C68" s="74"/>
      <c r="D68" s="68"/>
      <c r="E68" s="68" t="str">
        <f>IFERROR(__xludf.DUMMYFUNCTION("IF(LEN(C68)=0,"""",QUERY(Archive!C:C,""Select COUNT(C) WHERE lower(C) contains '""&amp;LOWER(C68)&amp;""' LABEL COUNT(C) ''""))"),"")</f>
        <v/>
      </c>
      <c r="F68" s="88"/>
      <c r="G68" s="89"/>
      <c r="H68" s="57"/>
      <c r="I68" s="57"/>
      <c r="J68" s="57"/>
      <c r="K68" s="57"/>
      <c r="L68" s="57"/>
    </row>
    <row r="69" ht="16.5" customHeight="1">
      <c r="A69" s="57"/>
      <c r="B69" s="73"/>
      <c r="C69" s="74"/>
      <c r="D69" s="68"/>
      <c r="E69" s="68" t="str">
        <f>IFERROR(__xludf.DUMMYFUNCTION("IF(LEN(C69)=0,"""",QUERY(Archive!C:C,""Select COUNT(C) WHERE lower(C) contains '""&amp;LOWER(C69)&amp;""' LABEL COUNT(C) ''""))"),"")</f>
        <v/>
      </c>
      <c r="F69" s="88"/>
      <c r="G69" s="89"/>
      <c r="H69" s="57"/>
      <c r="I69" s="57"/>
      <c r="J69" s="57"/>
      <c r="K69" s="57"/>
      <c r="L69" s="57"/>
    </row>
    <row r="70" ht="16.5" customHeight="1">
      <c r="A70" s="57"/>
      <c r="B70" s="73"/>
      <c r="C70" s="74"/>
      <c r="D70" s="68"/>
      <c r="E70" s="68" t="str">
        <f>IFERROR(__xludf.DUMMYFUNCTION("IF(LEN(C70)=0,"""",QUERY(Archive!C:C,""Select COUNT(C) WHERE lower(C) contains '""&amp;LOWER(C70)&amp;""' LABEL COUNT(C) ''""))"),"")</f>
        <v/>
      </c>
      <c r="F70" s="88"/>
      <c r="G70" s="89"/>
      <c r="H70" s="57"/>
      <c r="I70" s="57"/>
      <c r="J70" s="57"/>
      <c r="K70" s="57"/>
      <c r="L70" s="57"/>
    </row>
    <row r="71" ht="16.5" customHeight="1">
      <c r="A71" s="57"/>
      <c r="B71" s="73"/>
      <c r="C71" s="74"/>
      <c r="D71" s="68"/>
      <c r="E71" s="68" t="str">
        <f>IFERROR(__xludf.DUMMYFUNCTION("IF(LEN(C71)=0,"""",QUERY(Archive!C:C,""Select COUNT(C) WHERE lower(C) contains '""&amp;LOWER(C71)&amp;""' LABEL COUNT(C) ''""))"),"")</f>
        <v/>
      </c>
      <c r="F71" s="88"/>
      <c r="G71" s="89"/>
      <c r="H71" s="57"/>
      <c r="I71" s="57"/>
      <c r="J71" s="57"/>
      <c r="K71" s="57"/>
      <c r="L71" s="57"/>
    </row>
    <row r="72" ht="16.5" customHeight="1">
      <c r="A72" s="57"/>
      <c r="B72" s="73"/>
      <c r="C72" s="74"/>
      <c r="D72" s="68"/>
      <c r="E72" s="68" t="str">
        <f>IFERROR(__xludf.DUMMYFUNCTION("IF(LEN(C72)=0,"""",QUERY(Archive!C:C,""Select COUNT(C) WHERE lower(C) contains '""&amp;LOWER(C72)&amp;""' LABEL COUNT(C) ''""))"),"")</f>
        <v/>
      </c>
      <c r="F72" s="88"/>
      <c r="G72" s="89"/>
      <c r="H72" s="57"/>
      <c r="I72" s="57"/>
      <c r="J72" s="57"/>
      <c r="K72" s="57"/>
      <c r="L72" s="57"/>
    </row>
    <row r="73" ht="16.5" customHeight="1">
      <c r="A73" s="57"/>
      <c r="B73" s="73"/>
      <c r="C73" s="74"/>
      <c r="D73" s="68"/>
      <c r="E73" s="68" t="str">
        <f>IFERROR(__xludf.DUMMYFUNCTION("IF(LEN(C73)=0,"""",QUERY(Archive!C:C,""Select COUNT(C) WHERE lower(C) contains '""&amp;LOWER(C73)&amp;""' LABEL COUNT(C) ''""))"),"")</f>
        <v/>
      </c>
      <c r="F73" s="88"/>
      <c r="G73" s="89"/>
      <c r="H73" s="57"/>
      <c r="I73" s="57"/>
      <c r="J73" s="57"/>
      <c r="K73" s="57"/>
      <c r="L73" s="57"/>
    </row>
    <row r="74" ht="16.5" customHeight="1">
      <c r="A74" s="57"/>
      <c r="B74" s="73"/>
      <c r="C74" s="74"/>
      <c r="D74" s="68"/>
      <c r="E74" s="68" t="str">
        <f>IFERROR(__xludf.DUMMYFUNCTION("IF(LEN(C74)=0,"""",QUERY(Archive!C:C,""Select COUNT(C) WHERE lower(C) contains '""&amp;LOWER(C74)&amp;""' LABEL COUNT(C) ''""))"),"")</f>
        <v/>
      </c>
      <c r="F74" s="88"/>
      <c r="G74" s="89"/>
      <c r="H74" s="57"/>
      <c r="I74" s="57"/>
      <c r="J74" s="57"/>
      <c r="K74" s="57"/>
      <c r="L74" s="57"/>
    </row>
    <row r="75" ht="16.5" customHeight="1">
      <c r="A75" s="57"/>
      <c r="B75" s="73"/>
      <c r="C75" s="74"/>
      <c r="D75" s="68"/>
      <c r="E75" s="68" t="str">
        <f>IFERROR(__xludf.DUMMYFUNCTION("IF(LEN(C75)=0,"""",QUERY(Archive!C:C,""Select COUNT(C) WHERE lower(C) contains '""&amp;LOWER(C75)&amp;""' LABEL COUNT(C) ''""))"),"")</f>
        <v/>
      </c>
      <c r="F75" s="88"/>
      <c r="G75" s="89"/>
      <c r="H75" s="57"/>
      <c r="I75" s="57"/>
      <c r="J75" s="57"/>
      <c r="K75" s="57"/>
      <c r="L75" s="57"/>
    </row>
    <row r="76" ht="16.5" customHeight="1">
      <c r="A76" s="57"/>
      <c r="B76" s="73"/>
      <c r="C76" s="74"/>
      <c r="D76" s="68"/>
      <c r="E76" s="68" t="str">
        <f>IFERROR(__xludf.DUMMYFUNCTION("IF(LEN(C76)=0,"""",QUERY(Archive!C:C,""Select COUNT(C) WHERE lower(C) contains '""&amp;LOWER(C76)&amp;""' LABEL COUNT(C) ''""))"),"")</f>
        <v/>
      </c>
      <c r="F76" s="88"/>
      <c r="G76" s="89"/>
      <c r="H76" s="57"/>
      <c r="I76" s="57"/>
      <c r="J76" s="57"/>
      <c r="K76" s="57"/>
      <c r="L76" s="57"/>
    </row>
    <row r="77" ht="16.5" customHeight="1">
      <c r="A77" s="57"/>
      <c r="B77" s="73"/>
      <c r="C77" s="74"/>
      <c r="D77" s="68"/>
      <c r="E77" s="68" t="str">
        <f>IFERROR(__xludf.DUMMYFUNCTION("IF(LEN(C77)=0,"""",QUERY(Archive!C:C,""Select COUNT(C) WHERE lower(C) contains '""&amp;LOWER(C77)&amp;""' LABEL COUNT(C) ''""))"),"")</f>
        <v/>
      </c>
      <c r="F77" s="88"/>
      <c r="G77" s="89"/>
      <c r="H77" s="57"/>
      <c r="I77" s="57"/>
      <c r="J77" s="57"/>
      <c r="K77" s="57"/>
      <c r="L77" s="57"/>
    </row>
    <row r="78" ht="16.5" customHeight="1">
      <c r="A78" s="57"/>
      <c r="B78" s="73"/>
      <c r="C78" s="74"/>
      <c r="D78" s="68"/>
      <c r="E78" s="68" t="str">
        <f>IFERROR(__xludf.DUMMYFUNCTION("IF(LEN(C78)=0,"""",QUERY(Archive!C:C,""Select COUNT(C) WHERE lower(C) contains '""&amp;LOWER(C78)&amp;""' LABEL COUNT(C) ''""))"),"")</f>
        <v/>
      </c>
      <c r="F78" s="88"/>
      <c r="G78" s="89"/>
      <c r="H78" s="57"/>
      <c r="I78" s="57"/>
      <c r="J78" s="57"/>
      <c r="K78" s="57"/>
      <c r="L78" s="57"/>
    </row>
    <row r="79" ht="16.5" customHeight="1">
      <c r="A79" s="57"/>
      <c r="B79" s="73"/>
      <c r="C79" s="74"/>
      <c r="D79" s="68"/>
      <c r="E79" s="68" t="str">
        <f>IFERROR(__xludf.DUMMYFUNCTION("IF(LEN(C79)=0,"""",QUERY(Archive!C:C,""Select COUNT(C) WHERE lower(C) contains '""&amp;LOWER(C79)&amp;""' LABEL COUNT(C) ''""))"),"")</f>
        <v/>
      </c>
      <c r="F79" s="88"/>
      <c r="G79" s="89"/>
      <c r="H79" s="57"/>
      <c r="I79" s="57"/>
      <c r="J79" s="57"/>
      <c r="K79" s="57"/>
      <c r="L79" s="57"/>
    </row>
    <row r="80" ht="16.5" customHeight="1">
      <c r="A80" s="57"/>
      <c r="B80" s="73"/>
      <c r="C80" s="74"/>
      <c r="D80" s="68"/>
      <c r="E80" s="68" t="str">
        <f>IFERROR(__xludf.DUMMYFUNCTION("IF(LEN(C80)=0,"""",QUERY(Archive!C:C,""Select COUNT(C) WHERE lower(C) contains '""&amp;LOWER(C80)&amp;""' LABEL COUNT(C) ''""))"),"")</f>
        <v/>
      </c>
      <c r="F80" s="88"/>
      <c r="G80" s="89"/>
      <c r="H80" s="57"/>
      <c r="I80" s="57"/>
      <c r="J80" s="57"/>
      <c r="K80" s="57"/>
      <c r="L80" s="57"/>
    </row>
    <row r="81" ht="16.5" customHeight="1">
      <c r="A81" s="57"/>
      <c r="B81" s="73"/>
      <c r="C81" s="74"/>
      <c r="D81" s="68"/>
      <c r="E81" s="68" t="str">
        <f>IFERROR(__xludf.DUMMYFUNCTION("IF(LEN(C81)=0,"""",QUERY(Archive!C:C,""Select COUNT(C) WHERE lower(C) contains '""&amp;LOWER(C81)&amp;""' LABEL COUNT(C) ''""))"),"")</f>
        <v/>
      </c>
      <c r="F81" s="88"/>
      <c r="G81" s="89"/>
      <c r="H81" s="57"/>
      <c r="I81" s="57"/>
      <c r="J81" s="57"/>
      <c r="K81" s="57"/>
      <c r="L81" s="57"/>
    </row>
    <row r="82" ht="16.5" customHeight="1">
      <c r="A82" s="57"/>
      <c r="B82" s="73"/>
      <c r="C82" s="74"/>
      <c r="D82" s="68"/>
      <c r="E82" s="68" t="str">
        <f>IFERROR(__xludf.DUMMYFUNCTION("IF(LEN(C82)=0,"""",QUERY(Archive!C:C,""Select COUNT(C) WHERE lower(C) contains '""&amp;LOWER(C82)&amp;""' LABEL COUNT(C) ''""))"),"")</f>
        <v/>
      </c>
      <c r="F82" s="88"/>
      <c r="G82" s="89"/>
      <c r="H82" s="57"/>
      <c r="I82" s="57"/>
      <c r="J82" s="57"/>
      <c r="K82" s="57"/>
      <c r="L82" s="57"/>
    </row>
    <row r="83" ht="16.5" customHeight="1">
      <c r="A83" s="57"/>
      <c r="B83" s="73"/>
      <c r="C83" s="74"/>
      <c r="D83" s="68"/>
      <c r="E83" s="68" t="str">
        <f>IFERROR(__xludf.DUMMYFUNCTION("IF(LEN(C83)=0,"""",QUERY(Archive!C:C,""Select COUNT(C) WHERE lower(C) contains '""&amp;LOWER(C83)&amp;""' LABEL COUNT(C) ''""))"),"")</f>
        <v/>
      </c>
      <c r="F83" s="88"/>
      <c r="G83" s="89"/>
      <c r="H83" s="57"/>
      <c r="I83" s="57"/>
      <c r="J83" s="57"/>
      <c r="K83" s="57"/>
      <c r="L83" s="57"/>
    </row>
    <row r="84" ht="16.5" customHeight="1">
      <c r="A84" s="57"/>
      <c r="B84" s="73"/>
      <c r="C84" s="74"/>
      <c r="D84" s="68"/>
      <c r="E84" s="68" t="str">
        <f>IFERROR(__xludf.DUMMYFUNCTION("IF(LEN(C84)=0,"""",QUERY(Archive!C:C,""Select COUNT(C) WHERE lower(C) contains '""&amp;LOWER(C84)&amp;""' LABEL COUNT(C) ''""))"),"")</f>
        <v/>
      </c>
      <c r="F84" s="88"/>
      <c r="G84" s="89"/>
      <c r="H84" s="57"/>
      <c r="I84" s="57"/>
      <c r="J84" s="57"/>
      <c r="K84" s="57"/>
      <c r="L84" s="57"/>
    </row>
    <row r="85" ht="16.5" customHeight="1">
      <c r="A85" s="57"/>
      <c r="B85" s="73"/>
      <c r="C85" s="74"/>
      <c r="D85" s="68"/>
      <c r="E85" s="68" t="str">
        <f>IFERROR(__xludf.DUMMYFUNCTION("IF(LEN(C85)=0,"""",QUERY(Archive!C:C,""Select COUNT(C) WHERE lower(C) contains '""&amp;LOWER(C85)&amp;""' LABEL COUNT(C) ''""))"),"")</f>
        <v/>
      </c>
      <c r="F85" s="88"/>
      <c r="G85" s="89"/>
      <c r="H85" s="57"/>
      <c r="I85" s="57"/>
      <c r="J85" s="57"/>
      <c r="K85" s="57"/>
      <c r="L85" s="57"/>
    </row>
    <row r="86" ht="16.5" customHeight="1">
      <c r="A86" s="57"/>
      <c r="B86" s="73"/>
      <c r="C86" s="74"/>
      <c r="D86" s="68"/>
      <c r="E86" s="68" t="str">
        <f>IFERROR(__xludf.DUMMYFUNCTION("IF(LEN(C86)=0,"""",QUERY(Archive!C:C,""Select COUNT(C) WHERE lower(C) contains '""&amp;LOWER(C86)&amp;""' LABEL COUNT(C) ''""))"),"")</f>
        <v/>
      </c>
      <c r="F86" s="88"/>
      <c r="G86" s="89"/>
      <c r="H86" s="57"/>
      <c r="I86" s="57"/>
      <c r="J86" s="57"/>
      <c r="K86" s="57"/>
      <c r="L86" s="57"/>
    </row>
    <row r="87" ht="16.5" customHeight="1">
      <c r="A87" s="57"/>
      <c r="B87" s="73"/>
      <c r="C87" s="74"/>
      <c r="D87" s="68"/>
      <c r="E87" s="68" t="str">
        <f>IFERROR(__xludf.DUMMYFUNCTION("IF(LEN(C87)=0,"""",QUERY(Archive!C:C,""Select COUNT(C) WHERE lower(C) contains '""&amp;LOWER(C87)&amp;""' LABEL COUNT(C) ''""))"),"")</f>
        <v/>
      </c>
      <c r="F87" s="88"/>
      <c r="G87" s="89"/>
      <c r="H87" s="57"/>
      <c r="I87" s="57"/>
      <c r="J87" s="57"/>
      <c r="K87" s="57"/>
      <c r="L87" s="57"/>
    </row>
    <row r="88" ht="16.5" customHeight="1">
      <c r="A88" s="57"/>
      <c r="B88" s="73"/>
      <c r="C88" s="74"/>
      <c r="D88" s="68"/>
      <c r="E88" s="68" t="str">
        <f>IFERROR(__xludf.DUMMYFUNCTION("IF(LEN(C88)=0,"""",QUERY(Archive!C:C,""Select COUNT(C) WHERE lower(C) contains '""&amp;LOWER(C88)&amp;""' LABEL COUNT(C) ''""))"),"")</f>
        <v/>
      </c>
      <c r="F88" s="88"/>
      <c r="G88" s="89"/>
      <c r="H88" s="57"/>
      <c r="I88" s="57"/>
      <c r="J88" s="57"/>
      <c r="K88" s="57"/>
      <c r="L88" s="57"/>
    </row>
    <row r="89" ht="16.5" customHeight="1">
      <c r="A89" s="57"/>
      <c r="B89" s="73"/>
      <c r="C89" s="74"/>
      <c r="D89" s="68"/>
      <c r="E89" s="68" t="str">
        <f>IFERROR(__xludf.DUMMYFUNCTION("IF(LEN(C89)=0,"""",QUERY(Archive!C:C,""Select COUNT(C) WHERE lower(C) contains '""&amp;LOWER(C89)&amp;""' LABEL COUNT(C) ''""))"),"")</f>
        <v/>
      </c>
      <c r="F89" s="88"/>
      <c r="G89" s="89"/>
      <c r="H89" s="57"/>
      <c r="I89" s="57"/>
      <c r="J89" s="57"/>
      <c r="K89" s="57"/>
      <c r="L89" s="57"/>
    </row>
    <row r="90" ht="16.5" customHeight="1">
      <c r="A90" s="57"/>
      <c r="B90" s="73"/>
      <c r="C90" s="74"/>
      <c r="D90" s="68"/>
      <c r="E90" s="68" t="str">
        <f>IFERROR(__xludf.DUMMYFUNCTION("IF(LEN(C90)=0,"""",QUERY(Archive!C:C,""Select COUNT(C) WHERE lower(C) contains '""&amp;LOWER(C90)&amp;""' LABEL COUNT(C) ''""))"),"")</f>
        <v/>
      </c>
      <c r="F90" s="88"/>
      <c r="G90" s="89"/>
      <c r="H90" s="57"/>
      <c r="I90" s="57"/>
      <c r="J90" s="57"/>
      <c r="K90" s="57"/>
      <c r="L90" s="57"/>
    </row>
    <row r="91" ht="16.5" customHeight="1">
      <c r="A91" s="57"/>
      <c r="B91" s="73"/>
      <c r="C91" s="74"/>
      <c r="D91" s="68"/>
      <c r="E91" s="68" t="str">
        <f>IFERROR(__xludf.DUMMYFUNCTION("IF(LEN(C91)=0,"""",QUERY(Archive!C:C,""Select COUNT(C) WHERE lower(C) contains '""&amp;LOWER(C91)&amp;""' LABEL COUNT(C) ''""))"),"")</f>
        <v/>
      </c>
      <c r="F91" s="88"/>
      <c r="G91" s="89"/>
      <c r="H91" s="57"/>
      <c r="I91" s="57"/>
      <c r="J91" s="57"/>
      <c r="K91" s="57"/>
      <c r="L91" s="57"/>
    </row>
    <row r="92" ht="16.5" customHeight="1">
      <c r="A92" s="57"/>
      <c r="B92" s="73"/>
      <c r="C92" s="74"/>
      <c r="D92" s="68"/>
      <c r="E92" s="68" t="str">
        <f>IFERROR(__xludf.DUMMYFUNCTION("IF(LEN(C92)=0,"""",QUERY(Archive!C:C,""Select COUNT(C) WHERE lower(C) contains '""&amp;LOWER(C92)&amp;""' LABEL COUNT(C) ''""))"),"")</f>
        <v/>
      </c>
      <c r="F92" s="88"/>
      <c r="G92" s="89"/>
      <c r="H92" s="57"/>
      <c r="I92" s="57"/>
      <c r="J92" s="57"/>
      <c r="K92" s="57"/>
      <c r="L92" s="57"/>
    </row>
    <row r="93" ht="16.5" customHeight="1">
      <c r="A93" s="57"/>
      <c r="B93" s="73"/>
      <c r="C93" s="74"/>
      <c r="D93" s="68"/>
      <c r="E93" s="68" t="str">
        <f>IFERROR(__xludf.DUMMYFUNCTION("IF(LEN(C93)=0,"""",QUERY(Archive!C:C,""Select COUNT(C) WHERE lower(C) contains '""&amp;LOWER(C93)&amp;""' LABEL COUNT(C) ''""))"),"")</f>
        <v/>
      </c>
      <c r="F93" s="88"/>
      <c r="G93" s="89"/>
      <c r="H93" s="57"/>
      <c r="I93" s="57"/>
      <c r="J93" s="57"/>
      <c r="K93" s="57"/>
      <c r="L93" s="57"/>
    </row>
    <row r="94" ht="16.5" customHeight="1">
      <c r="A94" s="57"/>
      <c r="B94" s="73"/>
      <c r="C94" s="74"/>
      <c r="D94" s="68"/>
      <c r="E94" s="68" t="str">
        <f>IFERROR(__xludf.DUMMYFUNCTION("IF(LEN(C94)=0,"""",QUERY(Archive!C:C,""Select COUNT(C) WHERE lower(C) contains '""&amp;LOWER(C94)&amp;""' LABEL COUNT(C) ''""))"),"")</f>
        <v/>
      </c>
      <c r="F94" s="88"/>
      <c r="G94" s="89"/>
      <c r="H94" s="57"/>
      <c r="I94" s="57"/>
      <c r="J94" s="57"/>
      <c r="K94" s="57"/>
      <c r="L94" s="57"/>
    </row>
    <row r="95" ht="16.5" customHeight="1">
      <c r="A95" s="57"/>
      <c r="B95" s="73"/>
      <c r="C95" s="74"/>
      <c r="D95" s="68"/>
      <c r="E95" s="68" t="str">
        <f>IFERROR(__xludf.DUMMYFUNCTION("IF(LEN(C95)=0,"""",QUERY(Archive!C:C,""Select COUNT(C) WHERE lower(C) contains '""&amp;LOWER(C95)&amp;""' LABEL COUNT(C) ''""))"),"")</f>
        <v/>
      </c>
      <c r="F95" s="88"/>
      <c r="G95" s="89"/>
      <c r="H95" s="57"/>
      <c r="I95" s="57"/>
      <c r="J95" s="57"/>
      <c r="K95" s="57"/>
      <c r="L95" s="57"/>
    </row>
    <row r="96" ht="16.5" customHeight="1">
      <c r="A96" s="57"/>
      <c r="B96" s="73"/>
      <c r="C96" s="74"/>
      <c r="D96" s="68"/>
      <c r="E96" s="68" t="str">
        <f>IFERROR(__xludf.DUMMYFUNCTION("IF(LEN(C96)=0,"""",QUERY(Archive!C:C,""Select COUNT(C) WHERE lower(C) contains '""&amp;LOWER(C96)&amp;""' LABEL COUNT(C) ''""))"),"")</f>
        <v/>
      </c>
      <c r="F96" s="88"/>
      <c r="G96" s="89"/>
      <c r="H96" s="57"/>
      <c r="I96" s="57"/>
      <c r="J96" s="57"/>
      <c r="K96" s="57"/>
      <c r="L96" s="57"/>
    </row>
    <row r="97" ht="16.5" customHeight="1">
      <c r="A97" s="57"/>
      <c r="B97" s="73"/>
      <c r="C97" s="74"/>
      <c r="D97" s="68"/>
      <c r="E97" s="68" t="str">
        <f>IFERROR(__xludf.DUMMYFUNCTION("IF(LEN(C97)=0,"""",QUERY(Archive!C:C,""Select COUNT(C) WHERE lower(C) contains '""&amp;LOWER(C97)&amp;""' LABEL COUNT(C) ''""))"),"")</f>
        <v/>
      </c>
      <c r="F97" s="88"/>
      <c r="G97" s="89"/>
      <c r="H97" s="57"/>
      <c r="I97" s="57"/>
      <c r="J97" s="57"/>
      <c r="K97" s="57"/>
      <c r="L97" s="57"/>
    </row>
    <row r="98" ht="16.5" customHeight="1">
      <c r="A98" s="57"/>
      <c r="B98" s="73"/>
      <c r="C98" s="74"/>
      <c r="D98" s="68"/>
      <c r="E98" s="68" t="str">
        <f>IFERROR(__xludf.DUMMYFUNCTION("IF(LEN(C98)=0,"""",QUERY(Archive!C:C,""Select COUNT(C) WHERE lower(C) contains '""&amp;LOWER(C98)&amp;""' LABEL COUNT(C) ''""))"),"")</f>
        <v/>
      </c>
      <c r="F98" s="88"/>
      <c r="G98" s="89"/>
      <c r="H98" s="57"/>
      <c r="I98" s="57"/>
      <c r="J98" s="57"/>
      <c r="K98" s="57"/>
      <c r="L98" s="57"/>
    </row>
    <row r="99" ht="16.5" customHeight="1">
      <c r="A99" s="57"/>
      <c r="B99" s="73"/>
      <c r="C99" s="74"/>
      <c r="D99" s="68"/>
      <c r="E99" s="68" t="str">
        <f>IFERROR(__xludf.DUMMYFUNCTION("IF(LEN(C99)=0,"""",QUERY(Archive!C:C,""Select COUNT(C) WHERE lower(C) contains '""&amp;LOWER(C99)&amp;""' LABEL COUNT(C) ''""))"),"")</f>
        <v/>
      </c>
      <c r="F99" s="88"/>
      <c r="G99" s="89"/>
      <c r="H99" s="57"/>
      <c r="I99" s="57"/>
      <c r="J99" s="57"/>
      <c r="K99" s="57"/>
      <c r="L99" s="57"/>
    </row>
    <row r="100" ht="16.5" customHeight="1">
      <c r="A100" s="57"/>
      <c r="B100" s="73"/>
      <c r="C100" s="74"/>
      <c r="D100" s="68"/>
      <c r="E100" s="68" t="str">
        <f>IFERROR(__xludf.DUMMYFUNCTION("IF(LEN(C100)=0,"""",QUERY(Archive!C:C,""Select COUNT(C) WHERE lower(C) contains '""&amp;LOWER(C100)&amp;""' LABEL COUNT(C) ''""))"),"")</f>
        <v/>
      </c>
      <c r="F100" s="88"/>
      <c r="G100" s="89"/>
      <c r="H100" s="57"/>
      <c r="I100" s="57"/>
      <c r="J100" s="57"/>
      <c r="K100" s="57"/>
      <c r="L100" s="57"/>
    </row>
    <row r="101" ht="16.5" customHeight="1">
      <c r="A101" s="57"/>
      <c r="B101" s="73"/>
      <c r="C101" s="74"/>
      <c r="D101" s="68"/>
      <c r="E101" s="68" t="str">
        <f>IFERROR(__xludf.DUMMYFUNCTION("IF(LEN(C101)=0,"""",QUERY(Archive!C:C,""Select COUNT(C) WHERE lower(C) contains '""&amp;LOWER(C101)&amp;""' LABEL COUNT(C) ''""))"),"")</f>
        <v/>
      </c>
      <c r="F101" s="88"/>
      <c r="G101" s="89"/>
      <c r="H101" s="57"/>
      <c r="I101" s="57"/>
      <c r="J101" s="57"/>
      <c r="K101" s="57"/>
      <c r="L101" s="57"/>
    </row>
    <row r="102" ht="16.5" customHeight="1">
      <c r="A102" s="57"/>
      <c r="B102" s="73"/>
      <c r="C102" s="74"/>
      <c r="D102" s="68"/>
      <c r="E102" s="68" t="str">
        <f>IFERROR(__xludf.DUMMYFUNCTION("IF(LEN(C102)=0,"""",QUERY(Archive!C:C,""Select COUNT(C) WHERE lower(C) contains '""&amp;LOWER(C102)&amp;""' LABEL COUNT(C) ''""))"),"")</f>
        <v/>
      </c>
      <c r="F102" s="88"/>
      <c r="G102" s="89"/>
      <c r="H102" s="57"/>
      <c r="I102" s="57"/>
      <c r="J102" s="57"/>
      <c r="K102" s="57"/>
      <c r="L102" s="57"/>
    </row>
    <row r="103" ht="16.5" customHeight="1">
      <c r="A103" s="57"/>
      <c r="B103" s="73"/>
      <c r="C103" s="74"/>
      <c r="D103" s="68"/>
      <c r="E103" s="68" t="str">
        <f>IFERROR(__xludf.DUMMYFUNCTION("IF(LEN(C103)=0,"""",QUERY(Archive!C:C,""Select COUNT(C) WHERE lower(C) contains '""&amp;LOWER(C103)&amp;""' LABEL COUNT(C) ''""))"),"")</f>
        <v/>
      </c>
      <c r="F103" s="88"/>
      <c r="G103" s="89"/>
      <c r="H103" s="57"/>
      <c r="I103" s="57"/>
      <c r="J103" s="57"/>
      <c r="K103" s="57"/>
      <c r="L103" s="57"/>
    </row>
    <row r="104" ht="16.5" customHeight="1">
      <c r="A104" s="57"/>
      <c r="B104" s="73"/>
      <c r="C104" s="74"/>
      <c r="D104" s="68"/>
      <c r="E104" s="68" t="str">
        <f>IFERROR(__xludf.DUMMYFUNCTION("IF(LEN(C104)=0,"""",QUERY(Archive!C:C,""Select COUNT(C) WHERE lower(C) contains '""&amp;LOWER(C104)&amp;""' LABEL COUNT(C) ''""))"),"")</f>
        <v/>
      </c>
      <c r="F104" s="88"/>
      <c r="G104" s="89"/>
      <c r="H104" s="57"/>
      <c r="I104" s="57"/>
      <c r="J104" s="57"/>
      <c r="K104" s="57"/>
      <c r="L104" s="57"/>
    </row>
    <row r="105" ht="16.5" customHeight="1">
      <c r="A105" s="57"/>
      <c r="B105" s="73"/>
      <c r="C105" s="74"/>
      <c r="D105" s="68"/>
      <c r="E105" s="68" t="str">
        <f>IFERROR(__xludf.DUMMYFUNCTION("IF(LEN(C105)=0,"""",QUERY(Archive!C:C,""Select COUNT(C) WHERE lower(C) contains '""&amp;LOWER(C105)&amp;""' LABEL COUNT(C) ''""))"),"")</f>
        <v/>
      </c>
      <c r="F105" s="88"/>
      <c r="G105" s="89"/>
      <c r="H105" s="57"/>
      <c r="I105" s="57"/>
      <c r="J105" s="57"/>
      <c r="K105" s="57"/>
      <c r="L105" s="57"/>
    </row>
    <row r="106" ht="16.5" customHeight="1">
      <c r="A106" s="57"/>
      <c r="B106" s="73"/>
      <c r="C106" s="74"/>
      <c r="D106" s="68"/>
      <c r="E106" s="68" t="str">
        <f>IFERROR(__xludf.DUMMYFUNCTION("IF(LEN(C106)=0,"""",QUERY(Archive!C:C,""Select COUNT(C) WHERE lower(C) contains '""&amp;LOWER(C106)&amp;""' LABEL COUNT(C) ''""))"),"")</f>
        <v/>
      </c>
      <c r="F106" s="88"/>
      <c r="G106" s="89"/>
      <c r="H106" s="57"/>
      <c r="I106" s="57"/>
      <c r="J106" s="57"/>
      <c r="K106" s="57"/>
      <c r="L106" s="57"/>
    </row>
    <row r="107" ht="16.5" customHeight="1">
      <c r="A107" s="57"/>
      <c r="B107" s="73"/>
      <c r="C107" s="74"/>
      <c r="D107" s="68"/>
      <c r="E107" s="68" t="str">
        <f>IFERROR(__xludf.DUMMYFUNCTION("IF(LEN(C107)=0,"""",QUERY(Archive!C:C,""Select COUNT(C) WHERE lower(C) contains '""&amp;LOWER(C107)&amp;""' LABEL COUNT(C) ''""))"),"")</f>
        <v/>
      </c>
      <c r="F107" s="88"/>
      <c r="G107" s="89"/>
      <c r="H107" s="57"/>
      <c r="I107" s="57"/>
      <c r="J107" s="57"/>
      <c r="K107" s="57"/>
      <c r="L107" s="57"/>
    </row>
    <row r="108" ht="16.5" customHeight="1">
      <c r="A108" s="57"/>
      <c r="B108" s="73"/>
      <c r="C108" s="74"/>
      <c r="D108" s="68"/>
      <c r="E108" s="68" t="str">
        <f>IFERROR(__xludf.DUMMYFUNCTION("IF(LEN(C108)=0,"""",QUERY(Archive!C:C,""Select COUNT(C) WHERE lower(C) contains '""&amp;LOWER(C108)&amp;""' LABEL COUNT(C) ''""))"),"")</f>
        <v/>
      </c>
      <c r="F108" s="88"/>
      <c r="G108" s="89"/>
      <c r="H108" s="57"/>
      <c r="I108" s="57"/>
      <c r="J108" s="57"/>
      <c r="K108" s="57"/>
      <c r="L108" s="57"/>
    </row>
    <row r="109" ht="16.5" customHeight="1">
      <c r="A109" s="57"/>
      <c r="B109" s="73"/>
      <c r="C109" s="74"/>
      <c r="D109" s="68"/>
      <c r="E109" s="68" t="str">
        <f>IFERROR(__xludf.DUMMYFUNCTION("IF(LEN(C109)=0,"""",QUERY(Archive!C:C,""Select COUNT(C) WHERE lower(C) contains '""&amp;LOWER(C109)&amp;""' LABEL COUNT(C) ''""))"),"")</f>
        <v/>
      </c>
      <c r="F109" s="88"/>
      <c r="G109" s="89"/>
      <c r="H109" s="57"/>
      <c r="I109" s="57"/>
      <c r="J109" s="57"/>
      <c r="K109" s="57"/>
      <c r="L109" s="57"/>
    </row>
    <row r="110" ht="16.5" customHeight="1">
      <c r="A110" s="57"/>
      <c r="B110" s="73"/>
      <c r="C110" s="74"/>
      <c r="D110" s="68"/>
      <c r="E110" s="68" t="str">
        <f>IFERROR(__xludf.DUMMYFUNCTION("IF(LEN(C110)=0,"""",QUERY(Archive!C:C,""Select COUNT(C) WHERE lower(C) contains '""&amp;LOWER(C110)&amp;""' LABEL COUNT(C) ''""))"),"")</f>
        <v/>
      </c>
      <c r="F110" s="88"/>
      <c r="G110" s="89"/>
      <c r="H110" s="57"/>
      <c r="I110" s="57"/>
      <c r="J110" s="57"/>
      <c r="K110" s="57"/>
      <c r="L110" s="57"/>
    </row>
    <row r="111" ht="16.5" customHeight="1">
      <c r="A111" s="57"/>
      <c r="B111" s="73"/>
      <c r="C111" s="74"/>
      <c r="D111" s="68"/>
      <c r="E111" s="68" t="str">
        <f>IFERROR(__xludf.DUMMYFUNCTION("IF(LEN(C111)=0,"""",QUERY(Archive!C:C,""Select COUNT(C) WHERE lower(C) contains '""&amp;LOWER(C111)&amp;""' LABEL COUNT(C) ''""))"),"")</f>
        <v/>
      </c>
      <c r="F111" s="88"/>
      <c r="G111" s="89"/>
      <c r="H111" s="57"/>
      <c r="I111" s="57"/>
      <c r="J111" s="57"/>
      <c r="K111" s="57"/>
      <c r="L111" s="57"/>
    </row>
    <row r="112" ht="16.5" customHeight="1">
      <c r="A112" s="57"/>
      <c r="B112" s="73"/>
      <c r="C112" s="74"/>
      <c r="D112" s="68"/>
      <c r="E112" s="68" t="str">
        <f>IFERROR(__xludf.DUMMYFUNCTION("IF(LEN(C112)=0,"""",QUERY(Archive!C:C,""Select COUNT(C) WHERE lower(C) contains '""&amp;LOWER(C112)&amp;""' LABEL COUNT(C) ''""))"),"")</f>
        <v/>
      </c>
      <c r="F112" s="88"/>
      <c r="G112" s="89"/>
      <c r="H112" s="57"/>
      <c r="I112" s="57"/>
      <c r="J112" s="57"/>
      <c r="K112" s="57"/>
      <c r="L112" s="57"/>
    </row>
    <row r="113" ht="16.5" customHeight="1">
      <c r="A113" s="57"/>
      <c r="B113" s="73"/>
      <c r="C113" s="74"/>
      <c r="D113" s="68"/>
      <c r="E113" s="68" t="str">
        <f>IFERROR(__xludf.DUMMYFUNCTION("IF(LEN(C113)=0,"""",QUERY(Archive!C:C,""Select COUNT(C) WHERE lower(C) contains '""&amp;LOWER(C113)&amp;""' LABEL COUNT(C) ''""))"),"")</f>
        <v/>
      </c>
      <c r="F113" s="88"/>
      <c r="G113" s="89"/>
      <c r="H113" s="57"/>
      <c r="I113" s="57"/>
      <c r="J113" s="57"/>
      <c r="K113" s="57"/>
      <c r="L113" s="57"/>
    </row>
    <row r="114" ht="16.5" customHeight="1">
      <c r="A114" s="57"/>
      <c r="B114" s="73"/>
      <c r="C114" s="74"/>
      <c r="D114" s="68"/>
      <c r="E114" s="68" t="str">
        <f>IFERROR(__xludf.DUMMYFUNCTION("IF(LEN(C114)=0,"""",QUERY(Archive!C:C,""Select COUNT(C) WHERE lower(C) contains '""&amp;LOWER(C114)&amp;""' LABEL COUNT(C) ''""))"),"")</f>
        <v/>
      </c>
      <c r="F114" s="88"/>
      <c r="G114" s="89"/>
      <c r="H114" s="57"/>
      <c r="I114" s="57"/>
      <c r="J114" s="57"/>
      <c r="K114" s="57"/>
      <c r="L114" s="57"/>
    </row>
    <row r="115" ht="16.5" customHeight="1">
      <c r="A115" s="57"/>
      <c r="B115" s="73"/>
      <c r="C115" s="74"/>
      <c r="D115" s="68"/>
      <c r="E115" s="68" t="str">
        <f>IFERROR(__xludf.DUMMYFUNCTION("IF(LEN(C115)=0,"""",QUERY(Archive!C:C,""Select COUNT(C) WHERE lower(C) contains '""&amp;LOWER(C115)&amp;""' LABEL COUNT(C) ''""))"),"")</f>
        <v/>
      </c>
      <c r="F115" s="88"/>
      <c r="G115" s="89"/>
      <c r="H115" s="57"/>
      <c r="I115" s="57"/>
      <c r="J115" s="57"/>
      <c r="K115" s="57"/>
      <c r="L115" s="57"/>
    </row>
    <row r="116" ht="16.5" customHeight="1">
      <c r="A116" s="57"/>
      <c r="B116" s="73"/>
      <c r="C116" s="74"/>
      <c r="D116" s="68"/>
      <c r="E116" s="68" t="str">
        <f>IFERROR(__xludf.DUMMYFUNCTION("IF(LEN(C116)=0,"""",QUERY(Archive!C:C,""Select COUNT(C) WHERE lower(C) contains '""&amp;LOWER(C116)&amp;""' LABEL COUNT(C) ''""))"),"")</f>
        <v/>
      </c>
      <c r="F116" s="88"/>
      <c r="G116" s="89"/>
      <c r="H116" s="57"/>
      <c r="I116" s="57"/>
      <c r="J116" s="57"/>
      <c r="K116" s="57"/>
      <c r="L116" s="57"/>
    </row>
    <row r="117" ht="16.5" customHeight="1">
      <c r="A117" s="57"/>
      <c r="B117" s="73"/>
      <c r="C117" s="74"/>
      <c r="D117" s="68"/>
      <c r="E117" s="68" t="str">
        <f>IFERROR(__xludf.DUMMYFUNCTION("IF(LEN(C117)=0,"""",QUERY(Archive!C:C,""Select COUNT(C) WHERE lower(C) contains '""&amp;LOWER(C117)&amp;""' LABEL COUNT(C) ''""))"),"")</f>
        <v/>
      </c>
      <c r="F117" s="88"/>
      <c r="G117" s="89"/>
      <c r="H117" s="57"/>
      <c r="I117" s="57"/>
      <c r="J117" s="57"/>
      <c r="K117" s="57"/>
      <c r="L117" s="57"/>
    </row>
    <row r="118" ht="16.5" customHeight="1">
      <c r="A118" s="57"/>
      <c r="B118" s="73"/>
      <c r="C118" s="74"/>
      <c r="D118" s="68"/>
      <c r="E118" s="68" t="str">
        <f>IFERROR(__xludf.DUMMYFUNCTION("IF(LEN(C118)=0,"""",QUERY(Archive!C:C,""Select COUNT(C) WHERE lower(C) contains '""&amp;LOWER(C118)&amp;""' LABEL COUNT(C) ''""))"),"")</f>
        <v/>
      </c>
      <c r="F118" s="88"/>
      <c r="G118" s="89"/>
      <c r="H118" s="57"/>
      <c r="I118" s="57"/>
      <c r="J118" s="57"/>
      <c r="K118" s="57"/>
      <c r="L118" s="57"/>
    </row>
    <row r="119" ht="16.5" customHeight="1">
      <c r="A119" s="57"/>
      <c r="B119" s="73"/>
      <c r="C119" s="74"/>
      <c r="D119" s="68"/>
      <c r="E119" s="68" t="str">
        <f>IFERROR(__xludf.DUMMYFUNCTION("IF(LEN(C119)=0,"""",QUERY(Archive!C:C,""Select COUNT(C) WHERE lower(C) contains '""&amp;LOWER(C119)&amp;""' LABEL COUNT(C) ''""))"),"")</f>
        <v/>
      </c>
      <c r="F119" s="88"/>
      <c r="G119" s="89"/>
      <c r="H119" s="57"/>
      <c r="I119" s="57"/>
      <c r="J119" s="57"/>
      <c r="K119" s="57"/>
      <c r="L119" s="57"/>
    </row>
    <row r="120" ht="16.5" customHeight="1">
      <c r="A120" s="57"/>
      <c r="B120" s="73"/>
      <c r="C120" s="74"/>
      <c r="D120" s="68"/>
      <c r="E120" s="68" t="str">
        <f>IFERROR(__xludf.DUMMYFUNCTION("IF(LEN(C120)=0,"""",QUERY(Archive!C:C,""Select COUNT(C) WHERE lower(C) contains '""&amp;LOWER(C120)&amp;""' LABEL COUNT(C) ''""))"),"")</f>
        <v/>
      </c>
      <c r="F120" s="88"/>
      <c r="G120" s="89"/>
      <c r="H120" s="57"/>
      <c r="I120" s="57"/>
      <c r="J120" s="57"/>
      <c r="K120" s="57"/>
      <c r="L120" s="57"/>
    </row>
    <row r="121" ht="16.5" customHeight="1">
      <c r="A121" s="57"/>
      <c r="B121" s="73"/>
      <c r="C121" s="74"/>
      <c r="D121" s="68"/>
      <c r="E121" s="68" t="str">
        <f>IFERROR(__xludf.DUMMYFUNCTION("IF(LEN(C121)=0,"""",QUERY(Archive!C:C,""Select COUNT(C) WHERE lower(C) contains '""&amp;LOWER(C121)&amp;""' LABEL COUNT(C) ''""))"),"")</f>
        <v/>
      </c>
      <c r="F121" s="88"/>
      <c r="G121" s="89"/>
      <c r="H121" s="57"/>
      <c r="I121" s="57"/>
      <c r="J121" s="57"/>
      <c r="K121" s="57"/>
      <c r="L121" s="57"/>
    </row>
    <row r="122" ht="16.5" customHeight="1">
      <c r="A122" s="57"/>
      <c r="B122" s="73"/>
      <c r="C122" s="74"/>
      <c r="D122" s="68"/>
      <c r="E122" s="68" t="str">
        <f>IFERROR(__xludf.DUMMYFUNCTION("IF(LEN(C122)=0,"""",QUERY(Archive!C:C,""Select COUNT(C) WHERE lower(C) contains '""&amp;LOWER(C122)&amp;""' LABEL COUNT(C) ''""))"),"")</f>
        <v/>
      </c>
      <c r="F122" s="88"/>
      <c r="G122" s="89"/>
      <c r="H122" s="57"/>
      <c r="I122" s="57"/>
      <c r="J122" s="57"/>
      <c r="K122" s="57"/>
      <c r="L122" s="57"/>
    </row>
    <row r="123" ht="16.5" customHeight="1">
      <c r="A123" s="57"/>
      <c r="B123" s="73"/>
      <c r="C123" s="74"/>
      <c r="D123" s="68"/>
      <c r="E123" s="68" t="str">
        <f>IFERROR(__xludf.DUMMYFUNCTION("IF(LEN(C123)=0,"""",QUERY(Archive!C:C,""Select COUNT(C) WHERE lower(C) contains '""&amp;LOWER(C123)&amp;""' LABEL COUNT(C) ''""))"),"")</f>
        <v/>
      </c>
      <c r="F123" s="88"/>
      <c r="G123" s="89"/>
      <c r="H123" s="57"/>
      <c r="I123" s="57"/>
      <c r="J123" s="57"/>
      <c r="K123" s="57"/>
      <c r="L123" s="57"/>
    </row>
    <row r="124" ht="16.5" customHeight="1">
      <c r="A124" s="57"/>
      <c r="B124" s="73"/>
      <c r="C124" s="74"/>
      <c r="D124" s="68"/>
      <c r="E124" s="68" t="str">
        <f>IFERROR(__xludf.DUMMYFUNCTION("IF(LEN(C124)=0,"""",QUERY(Archive!C:C,""Select COUNT(C) WHERE lower(C) contains '""&amp;LOWER(C124)&amp;""' LABEL COUNT(C) ''""))"),"")</f>
        <v/>
      </c>
      <c r="F124" s="88"/>
      <c r="G124" s="89"/>
      <c r="H124" s="57"/>
      <c r="I124" s="57"/>
      <c r="J124" s="57"/>
      <c r="K124" s="57"/>
      <c r="L124" s="57"/>
    </row>
    <row r="125" ht="16.5" customHeight="1">
      <c r="A125" s="57"/>
      <c r="B125" s="73"/>
      <c r="C125" s="74"/>
      <c r="D125" s="68"/>
      <c r="E125" s="68" t="str">
        <f>IFERROR(__xludf.DUMMYFUNCTION("IF(LEN(C125)=0,"""",QUERY(Archive!C:C,""Select COUNT(C) WHERE lower(C) contains '""&amp;LOWER(C125)&amp;""' LABEL COUNT(C) ''""))"),"")</f>
        <v/>
      </c>
      <c r="F125" s="88"/>
      <c r="G125" s="89"/>
      <c r="H125" s="57"/>
      <c r="I125" s="57"/>
      <c r="J125" s="57"/>
      <c r="K125" s="57"/>
      <c r="L125" s="57"/>
    </row>
    <row r="126" ht="16.5" customHeight="1">
      <c r="A126" s="57"/>
      <c r="B126" s="73"/>
      <c r="C126" s="74"/>
      <c r="D126" s="68"/>
      <c r="E126" s="68" t="str">
        <f>IFERROR(__xludf.DUMMYFUNCTION("IF(LEN(C126)=0,"""",QUERY(Archive!C:C,""Select COUNT(C) WHERE lower(C) contains '""&amp;LOWER(C126)&amp;""' LABEL COUNT(C) ''""))"),"")</f>
        <v/>
      </c>
      <c r="F126" s="88"/>
      <c r="G126" s="89"/>
      <c r="H126" s="57"/>
      <c r="I126" s="57"/>
      <c r="J126" s="57"/>
      <c r="K126" s="57"/>
      <c r="L126" s="57"/>
    </row>
    <row r="127" ht="16.5" customHeight="1">
      <c r="A127" s="57"/>
      <c r="B127" s="73"/>
      <c r="C127" s="74"/>
      <c r="D127" s="68"/>
      <c r="E127" s="68" t="str">
        <f>IFERROR(__xludf.DUMMYFUNCTION("IF(LEN(C127)=0,"""",QUERY(Archive!C:C,""Select COUNT(C) WHERE lower(C) contains '""&amp;LOWER(C127)&amp;""' LABEL COUNT(C) ''""))"),"")</f>
        <v/>
      </c>
      <c r="F127" s="88"/>
      <c r="G127" s="89"/>
      <c r="H127" s="57"/>
      <c r="I127" s="57"/>
      <c r="J127" s="57"/>
      <c r="K127" s="57"/>
      <c r="L127" s="57"/>
    </row>
    <row r="128" ht="16.5" customHeight="1">
      <c r="A128" s="57"/>
      <c r="B128" s="73"/>
      <c r="C128" s="74"/>
      <c r="D128" s="68"/>
      <c r="E128" s="68" t="str">
        <f>IFERROR(__xludf.DUMMYFUNCTION("IF(LEN(C128)=0,"""",QUERY(Archive!C:C,""Select COUNT(C) WHERE lower(C) contains '""&amp;LOWER(C128)&amp;""' LABEL COUNT(C) ''""))"),"")</f>
        <v/>
      </c>
      <c r="F128" s="88"/>
      <c r="G128" s="89"/>
      <c r="H128" s="57"/>
      <c r="I128" s="57"/>
      <c r="J128" s="57"/>
      <c r="K128" s="57"/>
      <c r="L128" s="57"/>
    </row>
    <row r="129" ht="16.5" customHeight="1">
      <c r="A129" s="57"/>
      <c r="B129" s="73"/>
      <c r="C129" s="74"/>
      <c r="D129" s="68"/>
      <c r="E129" s="68" t="str">
        <f>IFERROR(__xludf.DUMMYFUNCTION("IF(LEN(C129)=0,"""",QUERY(Archive!C:C,""Select COUNT(C) WHERE lower(C) contains '""&amp;LOWER(C129)&amp;""' LABEL COUNT(C) ''""))"),"")</f>
        <v/>
      </c>
      <c r="F129" s="88"/>
      <c r="G129" s="89"/>
      <c r="H129" s="57"/>
      <c r="I129" s="57"/>
      <c r="J129" s="57"/>
      <c r="K129" s="57"/>
      <c r="L129" s="57"/>
    </row>
    <row r="130" ht="16.5" customHeight="1">
      <c r="A130" s="57"/>
      <c r="B130" s="73"/>
      <c r="C130" s="74"/>
      <c r="D130" s="68"/>
      <c r="E130" s="68" t="str">
        <f>IFERROR(__xludf.DUMMYFUNCTION("IF(LEN(C130)=0,"""",QUERY(Archive!C:C,""Select COUNT(C) WHERE lower(C) contains '""&amp;LOWER(C130)&amp;""' LABEL COUNT(C) ''""))"),"")</f>
        <v/>
      </c>
      <c r="F130" s="88"/>
      <c r="G130" s="89"/>
      <c r="H130" s="57"/>
      <c r="I130" s="57"/>
      <c r="J130" s="57"/>
      <c r="K130" s="57"/>
      <c r="L130" s="57"/>
    </row>
    <row r="131" ht="16.5" customHeight="1">
      <c r="A131" s="57"/>
      <c r="B131" s="73"/>
      <c r="C131" s="74"/>
      <c r="D131" s="68"/>
      <c r="E131" s="68" t="str">
        <f>IFERROR(__xludf.DUMMYFUNCTION("IF(LEN(C131)=0,"""",QUERY(Archive!C:C,""Select COUNT(C) WHERE lower(C) contains '""&amp;LOWER(C131)&amp;""' LABEL COUNT(C) ''""))"),"")</f>
        <v/>
      </c>
      <c r="F131" s="88"/>
      <c r="G131" s="89"/>
      <c r="H131" s="57"/>
      <c r="I131" s="57"/>
      <c r="J131" s="57"/>
      <c r="K131" s="57"/>
      <c r="L131" s="57"/>
    </row>
    <row r="132" ht="16.5" customHeight="1">
      <c r="A132" s="57"/>
      <c r="B132" s="73"/>
      <c r="C132" s="74"/>
      <c r="D132" s="68"/>
      <c r="E132" s="68" t="str">
        <f>IFERROR(__xludf.DUMMYFUNCTION("IF(LEN(C132)=0,"""",QUERY(Archive!C:C,""Select COUNT(C) WHERE lower(C) contains '""&amp;LOWER(C132)&amp;""' LABEL COUNT(C) ''""))"),"")</f>
        <v/>
      </c>
      <c r="F132" s="88"/>
      <c r="G132" s="89"/>
      <c r="H132" s="57"/>
      <c r="I132" s="57"/>
      <c r="J132" s="57"/>
      <c r="K132" s="57"/>
      <c r="L132" s="57"/>
    </row>
    <row r="133" ht="16.5" customHeight="1">
      <c r="A133" s="57"/>
      <c r="B133" s="73"/>
      <c r="C133" s="74"/>
      <c r="D133" s="68"/>
      <c r="E133" s="68" t="str">
        <f>IFERROR(__xludf.DUMMYFUNCTION("IF(LEN(C133)=0,"""",QUERY(Archive!C:C,""Select COUNT(C) WHERE lower(C) contains '""&amp;LOWER(C133)&amp;""' LABEL COUNT(C) ''""))"),"")</f>
        <v/>
      </c>
      <c r="F133" s="88"/>
      <c r="G133" s="89"/>
      <c r="H133" s="57"/>
      <c r="I133" s="57"/>
      <c r="J133" s="57"/>
      <c r="K133" s="57"/>
      <c r="L133" s="57"/>
    </row>
    <row r="134" ht="16.5" customHeight="1">
      <c r="A134" s="57"/>
      <c r="B134" s="73"/>
      <c r="C134" s="74"/>
      <c r="D134" s="68"/>
      <c r="E134" s="68" t="str">
        <f>IFERROR(__xludf.DUMMYFUNCTION("IF(LEN(C134)=0,"""",QUERY(Archive!C:C,""Select COUNT(C) WHERE lower(C) contains '""&amp;LOWER(C134)&amp;""' LABEL COUNT(C) ''""))"),"")</f>
        <v/>
      </c>
      <c r="F134" s="88"/>
      <c r="G134" s="89"/>
      <c r="H134" s="57"/>
      <c r="I134" s="57"/>
      <c r="J134" s="57"/>
      <c r="K134" s="57"/>
      <c r="L134" s="57"/>
    </row>
    <row r="135" ht="16.5" customHeight="1">
      <c r="A135" s="57"/>
      <c r="B135" s="73"/>
      <c r="C135" s="74"/>
      <c r="D135" s="68"/>
      <c r="E135" s="68" t="str">
        <f>IFERROR(__xludf.DUMMYFUNCTION("IF(LEN(C135)=0,"""",QUERY(Archive!C:C,""Select COUNT(C) WHERE lower(C) contains '""&amp;LOWER(C135)&amp;""' LABEL COUNT(C) ''""))"),"")</f>
        <v/>
      </c>
      <c r="F135" s="88"/>
      <c r="G135" s="89"/>
      <c r="H135" s="57"/>
      <c r="I135" s="57"/>
      <c r="J135" s="57"/>
      <c r="K135" s="57"/>
      <c r="L135" s="57"/>
    </row>
    <row r="136" ht="16.5" customHeight="1">
      <c r="A136" s="57"/>
      <c r="B136" s="73"/>
      <c r="C136" s="74"/>
      <c r="D136" s="68"/>
      <c r="E136" s="68" t="str">
        <f>IFERROR(__xludf.DUMMYFUNCTION("IF(LEN(C136)=0,"""",QUERY(Archive!C:C,""Select COUNT(C) WHERE lower(C) contains '""&amp;LOWER(C136)&amp;""' LABEL COUNT(C) ''""))"),"")</f>
        <v/>
      </c>
      <c r="F136" s="88"/>
      <c r="G136" s="89"/>
      <c r="H136" s="57"/>
      <c r="I136" s="57"/>
      <c r="J136" s="57"/>
      <c r="K136" s="57"/>
      <c r="L136" s="57"/>
    </row>
    <row r="137" ht="16.5" customHeight="1">
      <c r="A137" s="57"/>
      <c r="B137" s="73"/>
      <c r="C137" s="74"/>
      <c r="D137" s="68"/>
      <c r="E137" s="68" t="str">
        <f>IFERROR(__xludf.DUMMYFUNCTION("IF(LEN(C137)=0,"""",QUERY(Archive!C:C,""Select COUNT(C) WHERE lower(C) contains '""&amp;LOWER(C137)&amp;""' LABEL COUNT(C) ''""))"),"")</f>
        <v/>
      </c>
      <c r="F137" s="88"/>
      <c r="G137" s="89"/>
      <c r="H137" s="57"/>
      <c r="I137" s="57"/>
      <c r="J137" s="57"/>
      <c r="K137" s="57"/>
      <c r="L137" s="57"/>
    </row>
    <row r="138" ht="16.5" customHeight="1">
      <c r="A138" s="57"/>
      <c r="B138" s="73"/>
      <c r="C138" s="74"/>
      <c r="D138" s="68"/>
      <c r="E138" s="68" t="str">
        <f>IFERROR(__xludf.DUMMYFUNCTION("IF(LEN(C138)=0,"""",QUERY(Archive!C:C,""Select COUNT(C) WHERE lower(C) contains '""&amp;LOWER(C138)&amp;""' LABEL COUNT(C) ''""))"),"")</f>
        <v/>
      </c>
      <c r="F138" s="88"/>
      <c r="G138" s="89"/>
      <c r="H138" s="57"/>
      <c r="I138" s="57"/>
      <c r="J138" s="57"/>
      <c r="K138" s="57"/>
      <c r="L138" s="57"/>
    </row>
    <row r="139" ht="16.5" customHeight="1">
      <c r="A139" s="57"/>
      <c r="B139" s="73"/>
      <c r="C139" s="74"/>
      <c r="D139" s="68"/>
      <c r="E139" s="68" t="str">
        <f>IFERROR(__xludf.DUMMYFUNCTION("IF(LEN(C139)=0,"""",QUERY(Archive!C:C,""Select COUNT(C) WHERE lower(C) contains '""&amp;LOWER(C139)&amp;""' LABEL COUNT(C) ''""))"),"")</f>
        <v/>
      </c>
      <c r="F139" s="88"/>
      <c r="G139" s="89"/>
      <c r="H139" s="57"/>
      <c r="I139" s="57"/>
      <c r="J139" s="57"/>
      <c r="K139" s="57"/>
      <c r="L139" s="57"/>
    </row>
    <row r="140" ht="16.5" customHeight="1">
      <c r="A140" s="57"/>
      <c r="B140" s="73"/>
      <c r="C140" s="74"/>
      <c r="D140" s="68"/>
      <c r="E140" s="68" t="str">
        <f>IFERROR(__xludf.DUMMYFUNCTION("IF(LEN(C140)=0,"""",QUERY(Archive!C:C,""Select COUNT(C) WHERE lower(C) contains '""&amp;LOWER(C140)&amp;""' LABEL COUNT(C) ''""))"),"")</f>
        <v/>
      </c>
      <c r="F140" s="88"/>
      <c r="G140" s="89"/>
      <c r="H140" s="57"/>
      <c r="I140" s="57"/>
      <c r="J140" s="57"/>
      <c r="K140" s="57"/>
      <c r="L140" s="57"/>
    </row>
    <row r="141" ht="16.5" customHeight="1">
      <c r="A141" s="57"/>
      <c r="B141" s="73"/>
      <c r="C141" s="74"/>
      <c r="D141" s="68"/>
      <c r="E141" s="68" t="str">
        <f>IFERROR(__xludf.DUMMYFUNCTION("IF(LEN(C141)=0,"""",QUERY(Archive!C:C,""Select COUNT(C) WHERE lower(C) contains '""&amp;LOWER(C141)&amp;""' LABEL COUNT(C) ''""))"),"")</f>
        <v/>
      </c>
      <c r="F141" s="88"/>
      <c r="G141" s="89"/>
      <c r="H141" s="57"/>
      <c r="I141" s="57"/>
      <c r="J141" s="57"/>
      <c r="K141" s="57"/>
      <c r="L141" s="57"/>
    </row>
    <row r="142" ht="16.5" customHeight="1">
      <c r="A142" s="57"/>
      <c r="B142" s="73"/>
      <c r="C142" s="74"/>
      <c r="D142" s="68"/>
      <c r="E142" s="68" t="str">
        <f>IFERROR(__xludf.DUMMYFUNCTION("IF(LEN(C142)=0,"""",QUERY(Archive!C:C,""Select COUNT(C) WHERE lower(C) contains '""&amp;LOWER(C142)&amp;""' LABEL COUNT(C) ''""))"),"")</f>
        <v/>
      </c>
      <c r="F142" s="88"/>
      <c r="G142" s="89"/>
      <c r="H142" s="57"/>
      <c r="I142" s="57"/>
      <c r="J142" s="57"/>
      <c r="K142" s="57"/>
      <c r="L142" s="57"/>
    </row>
    <row r="143" ht="16.5" customHeight="1">
      <c r="A143" s="57"/>
      <c r="B143" s="73"/>
      <c r="C143" s="74"/>
      <c r="D143" s="68"/>
      <c r="E143" s="68" t="str">
        <f>IFERROR(__xludf.DUMMYFUNCTION("IF(LEN(C143)=0,"""",QUERY(Archive!C:C,""Select COUNT(C) WHERE lower(C) contains '""&amp;LOWER(C143)&amp;""' LABEL COUNT(C) ''""))"),"")</f>
        <v/>
      </c>
      <c r="F143" s="88"/>
      <c r="G143" s="89"/>
      <c r="H143" s="57"/>
      <c r="I143" s="57"/>
      <c r="J143" s="57"/>
      <c r="K143" s="57"/>
      <c r="L143" s="57"/>
    </row>
    <row r="144" ht="16.5" customHeight="1">
      <c r="A144" s="57"/>
      <c r="B144" s="73"/>
      <c r="C144" s="74"/>
      <c r="D144" s="68"/>
      <c r="E144" s="68" t="str">
        <f>IFERROR(__xludf.DUMMYFUNCTION("IF(LEN(C144)=0,"""",QUERY(Archive!C:C,""Select COUNT(C) WHERE lower(C) contains '""&amp;LOWER(C144)&amp;""' LABEL COUNT(C) ''""))"),"")</f>
        <v/>
      </c>
      <c r="F144" s="88"/>
      <c r="G144" s="89"/>
      <c r="H144" s="57"/>
      <c r="I144" s="57"/>
      <c r="J144" s="57"/>
      <c r="K144" s="57"/>
      <c r="L144" s="57"/>
    </row>
    <row r="145" ht="16.5" customHeight="1">
      <c r="A145" s="57"/>
      <c r="B145" s="73"/>
      <c r="C145" s="74"/>
      <c r="D145" s="68"/>
      <c r="E145" s="68" t="str">
        <f>IFERROR(__xludf.DUMMYFUNCTION("IF(LEN(C145)=0,"""",QUERY(Archive!C:C,""Select COUNT(C) WHERE lower(C) contains '""&amp;LOWER(C145)&amp;""' LABEL COUNT(C) ''""))"),"")</f>
        <v/>
      </c>
      <c r="F145" s="88"/>
      <c r="G145" s="89"/>
      <c r="H145" s="57"/>
      <c r="I145" s="57"/>
      <c r="J145" s="57"/>
      <c r="K145" s="57"/>
      <c r="L145" s="57"/>
    </row>
    <row r="146" ht="16.5" customHeight="1">
      <c r="A146" s="57"/>
      <c r="B146" s="73"/>
      <c r="C146" s="74"/>
      <c r="D146" s="68"/>
      <c r="E146" s="90"/>
      <c r="F146" s="88"/>
      <c r="G146" s="89"/>
      <c r="H146" s="57"/>
      <c r="I146" s="57"/>
      <c r="J146" s="57"/>
      <c r="K146" s="57"/>
      <c r="L146" s="57"/>
    </row>
    <row r="147" ht="16.5" customHeight="1">
      <c r="A147" s="57"/>
      <c r="B147" s="73"/>
      <c r="C147" s="74"/>
      <c r="D147" s="68"/>
      <c r="E147" s="90"/>
      <c r="F147" s="88"/>
      <c r="G147" s="89"/>
      <c r="H147" s="57"/>
      <c r="I147" s="57"/>
      <c r="J147" s="57"/>
      <c r="K147" s="57"/>
      <c r="L147" s="57"/>
    </row>
    <row r="148" ht="16.5" customHeight="1">
      <c r="A148" s="57"/>
      <c r="B148" s="73"/>
      <c r="C148" s="74"/>
      <c r="D148" s="68"/>
      <c r="E148" s="90"/>
      <c r="F148" s="88"/>
      <c r="G148" s="89"/>
      <c r="H148" s="57"/>
      <c r="I148" s="57"/>
      <c r="J148" s="57"/>
      <c r="K148" s="57"/>
      <c r="L148" s="57"/>
    </row>
    <row r="149" ht="16.5" customHeight="1">
      <c r="A149" s="57"/>
      <c r="B149" s="73"/>
      <c r="C149" s="74"/>
      <c r="D149" s="68"/>
      <c r="E149" s="90"/>
      <c r="F149" s="88"/>
      <c r="G149" s="89"/>
      <c r="H149" s="57"/>
      <c r="I149" s="57"/>
      <c r="J149" s="57"/>
      <c r="K149" s="57"/>
      <c r="L149" s="57"/>
    </row>
    <row r="150" ht="16.5" customHeight="1">
      <c r="A150" s="57"/>
      <c r="B150" s="73"/>
      <c r="C150" s="74"/>
      <c r="D150" s="68"/>
      <c r="E150" s="90"/>
      <c r="F150" s="88"/>
      <c r="G150" s="89"/>
      <c r="H150" s="57"/>
      <c r="I150" s="57"/>
      <c r="J150" s="57"/>
      <c r="K150" s="57"/>
      <c r="L150" s="57"/>
    </row>
    <row r="151" ht="16.5" customHeight="1">
      <c r="A151" s="57"/>
      <c r="B151" s="73"/>
      <c r="C151" s="74"/>
      <c r="D151" s="68"/>
      <c r="E151" s="90"/>
      <c r="F151" s="88"/>
      <c r="G151" s="89"/>
      <c r="H151" s="57"/>
      <c r="I151" s="57"/>
      <c r="J151" s="57"/>
      <c r="K151" s="57"/>
      <c r="L151" s="57"/>
    </row>
    <row r="152" ht="16.5" customHeight="1">
      <c r="A152" s="57"/>
      <c r="B152" s="73"/>
      <c r="C152" s="74"/>
      <c r="D152" s="68"/>
      <c r="E152" s="90"/>
      <c r="F152" s="88"/>
      <c r="G152" s="89"/>
      <c r="H152" s="57"/>
      <c r="I152" s="57"/>
      <c r="J152" s="57"/>
      <c r="K152" s="57"/>
      <c r="L152" s="57"/>
    </row>
    <row r="153" ht="16.5" customHeight="1">
      <c r="A153" s="57"/>
      <c r="B153" s="73"/>
      <c r="C153" s="74"/>
      <c r="D153" s="68"/>
      <c r="E153" s="90"/>
      <c r="F153" s="88"/>
      <c r="G153" s="89"/>
      <c r="H153" s="57"/>
      <c r="I153" s="57"/>
      <c r="J153" s="57"/>
      <c r="K153" s="57"/>
      <c r="L153" s="57"/>
    </row>
    <row r="154" ht="16.5" customHeight="1">
      <c r="A154" s="57"/>
      <c r="B154" s="73"/>
      <c r="C154" s="74"/>
      <c r="D154" s="68"/>
      <c r="E154" s="90"/>
      <c r="F154" s="88"/>
      <c r="G154" s="89"/>
      <c r="H154" s="57"/>
      <c r="I154" s="57"/>
      <c r="J154" s="57"/>
      <c r="K154" s="57"/>
      <c r="L154" s="57"/>
    </row>
    <row r="155" ht="16.5" customHeight="1">
      <c r="A155" s="57"/>
      <c r="B155" s="73"/>
      <c r="C155" s="74"/>
      <c r="D155" s="68"/>
      <c r="E155" s="90"/>
      <c r="F155" s="88"/>
      <c r="G155" s="89"/>
      <c r="H155" s="57"/>
      <c r="I155" s="57"/>
      <c r="J155" s="57"/>
      <c r="K155" s="57"/>
      <c r="L155" s="57"/>
    </row>
    <row r="156" ht="16.5" customHeight="1">
      <c r="A156" s="57"/>
      <c r="B156" s="73"/>
      <c r="C156" s="74"/>
      <c r="D156" s="68"/>
      <c r="E156" s="90"/>
      <c r="F156" s="88"/>
      <c r="G156" s="89"/>
      <c r="H156" s="57"/>
      <c r="I156" s="57"/>
      <c r="J156" s="57"/>
      <c r="K156" s="57"/>
      <c r="L156" s="57"/>
    </row>
    <row r="157" ht="16.5" customHeight="1">
      <c r="A157" s="57"/>
      <c r="B157" s="73"/>
      <c r="C157" s="74"/>
      <c r="D157" s="68"/>
      <c r="E157" s="90"/>
      <c r="F157" s="88"/>
      <c r="G157" s="89"/>
      <c r="H157" s="57"/>
      <c r="I157" s="57"/>
      <c r="J157" s="57"/>
      <c r="K157" s="57"/>
      <c r="L157" s="57"/>
    </row>
    <row r="158" ht="16.5" customHeight="1">
      <c r="A158" s="57"/>
      <c r="B158" s="73"/>
      <c r="C158" s="74"/>
      <c r="D158" s="68"/>
      <c r="E158" s="90"/>
      <c r="F158" s="88"/>
      <c r="G158" s="89"/>
      <c r="H158" s="57"/>
      <c r="I158" s="57"/>
      <c r="J158" s="57"/>
      <c r="K158" s="57"/>
      <c r="L158" s="57"/>
    </row>
    <row r="159" ht="16.5" customHeight="1">
      <c r="A159" s="57"/>
      <c r="B159" s="73"/>
      <c r="C159" s="74"/>
      <c r="D159" s="68"/>
      <c r="E159" s="90"/>
      <c r="F159" s="88"/>
      <c r="G159" s="89"/>
      <c r="H159" s="57"/>
      <c r="I159" s="57"/>
      <c r="J159" s="57"/>
      <c r="K159" s="57"/>
      <c r="L159" s="57"/>
    </row>
    <row r="160" ht="16.5" customHeight="1">
      <c r="A160" s="57"/>
      <c r="B160" s="73"/>
      <c r="C160" s="74"/>
      <c r="D160" s="68"/>
      <c r="E160" s="90"/>
      <c r="F160" s="88"/>
      <c r="G160" s="89"/>
      <c r="H160" s="57"/>
      <c r="I160" s="57"/>
      <c r="J160" s="57"/>
      <c r="K160" s="57"/>
      <c r="L160" s="57"/>
    </row>
    <row r="161" ht="16.5" customHeight="1">
      <c r="A161" s="57"/>
      <c r="B161" s="73"/>
      <c r="C161" s="74"/>
      <c r="D161" s="68"/>
      <c r="E161" s="90"/>
      <c r="F161" s="88"/>
      <c r="G161" s="89"/>
      <c r="H161" s="57"/>
      <c r="I161" s="57"/>
      <c r="J161" s="57"/>
      <c r="K161" s="57"/>
      <c r="L161" s="57"/>
    </row>
    <row r="162" ht="16.5" customHeight="1">
      <c r="A162" s="57"/>
      <c r="B162" s="73"/>
      <c r="C162" s="74"/>
      <c r="D162" s="68"/>
      <c r="E162" s="90"/>
      <c r="F162" s="88"/>
      <c r="G162" s="89"/>
      <c r="H162" s="57"/>
      <c r="I162" s="57"/>
      <c r="J162" s="57"/>
      <c r="K162" s="57"/>
      <c r="L162" s="57"/>
    </row>
    <row r="163" ht="16.5" customHeight="1">
      <c r="A163" s="57"/>
      <c r="B163" s="73"/>
      <c r="C163" s="74"/>
      <c r="D163" s="68"/>
      <c r="E163" s="90"/>
      <c r="F163" s="88"/>
      <c r="G163" s="89"/>
      <c r="H163" s="57"/>
      <c r="I163" s="57"/>
      <c r="J163" s="57"/>
      <c r="K163" s="57"/>
      <c r="L163" s="57"/>
    </row>
    <row r="164" ht="16.5" customHeight="1">
      <c r="A164" s="57"/>
      <c r="B164" s="73"/>
      <c r="C164" s="74"/>
      <c r="D164" s="68"/>
      <c r="E164" s="90"/>
      <c r="F164" s="88"/>
      <c r="G164" s="89"/>
      <c r="H164" s="57"/>
      <c r="I164" s="57"/>
      <c r="J164" s="57"/>
      <c r="K164" s="57"/>
      <c r="L164" s="57"/>
    </row>
    <row r="165" ht="16.5" customHeight="1">
      <c r="A165" s="57"/>
      <c r="B165" s="73"/>
      <c r="C165" s="74"/>
      <c r="D165" s="68"/>
      <c r="E165" s="90"/>
      <c r="F165" s="88"/>
      <c r="G165" s="89"/>
      <c r="H165" s="57"/>
      <c r="I165" s="57"/>
      <c r="J165" s="57"/>
      <c r="K165" s="57"/>
      <c r="L165" s="57"/>
    </row>
    <row r="166" ht="16.5" customHeight="1">
      <c r="A166" s="57"/>
      <c r="B166" s="73"/>
      <c r="C166" s="74"/>
      <c r="D166" s="68"/>
      <c r="E166" s="90"/>
      <c r="F166" s="88"/>
      <c r="G166" s="89"/>
      <c r="H166" s="57"/>
      <c r="I166" s="57"/>
      <c r="J166" s="57"/>
      <c r="K166" s="57"/>
      <c r="L166" s="57"/>
    </row>
    <row r="167" ht="16.5" customHeight="1">
      <c r="A167" s="57"/>
      <c r="B167" s="73"/>
      <c r="C167" s="74"/>
      <c r="D167" s="68"/>
      <c r="E167" s="90"/>
      <c r="F167" s="88"/>
      <c r="G167" s="89"/>
      <c r="H167" s="57"/>
      <c r="I167" s="57"/>
      <c r="J167" s="57"/>
      <c r="K167" s="57"/>
      <c r="L167" s="57"/>
    </row>
    <row r="168" ht="16.5" customHeight="1">
      <c r="A168" s="57"/>
      <c r="B168" s="73"/>
      <c r="C168" s="74"/>
      <c r="D168" s="68"/>
      <c r="E168" s="90"/>
      <c r="F168" s="88"/>
      <c r="G168" s="89"/>
      <c r="H168" s="57"/>
      <c r="I168" s="57"/>
      <c r="J168" s="57"/>
      <c r="K168" s="57"/>
      <c r="L168" s="57"/>
    </row>
    <row r="169" ht="16.5" customHeight="1">
      <c r="A169" s="57"/>
      <c r="B169" s="73"/>
      <c r="C169" s="74"/>
      <c r="D169" s="68"/>
      <c r="E169" s="90"/>
      <c r="F169" s="88"/>
      <c r="G169" s="89"/>
      <c r="H169" s="57"/>
      <c r="I169" s="57"/>
      <c r="J169" s="57"/>
      <c r="K169" s="57"/>
      <c r="L169" s="57"/>
    </row>
    <row r="170" ht="16.5" customHeight="1">
      <c r="A170" s="57"/>
      <c r="B170" s="73"/>
      <c r="C170" s="74"/>
      <c r="D170" s="68"/>
      <c r="E170" s="90"/>
      <c r="F170" s="88"/>
      <c r="G170" s="89"/>
      <c r="H170" s="57"/>
      <c r="I170" s="57"/>
      <c r="J170" s="57"/>
      <c r="K170" s="57"/>
      <c r="L170" s="57"/>
    </row>
    <row r="171" ht="16.5" customHeight="1">
      <c r="A171" s="57"/>
      <c r="B171" s="73"/>
      <c r="C171" s="74"/>
      <c r="D171" s="68"/>
      <c r="E171" s="90"/>
      <c r="F171" s="88"/>
      <c r="G171" s="89"/>
      <c r="H171" s="57"/>
      <c r="I171" s="57"/>
      <c r="J171" s="57"/>
      <c r="K171" s="57"/>
      <c r="L171" s="57"/>
    </row>
    <row r="172" ht="16.5" customHeight="1">
      <c r="A172" s="57"/>
      <c r="B172" s="73"/>
      <c r="C172" s="74"/>
      <c r="D172" s="68"/>
      <c r="E172" s="90"/>
      <c r="F172" s="88"/>
      <c r="G172" s="89"/>
      <c r="H172" s="57"/>
      <c r="I172" s="57"/>
      <c r="J172" s="57"/>
      <c r="K172" s="57"/>
      <c r="L172" s="57"/>
    </row>
    <row r="173" ht="16.5" customHeight="1">
      <c r="A173" s="57"/>
      <c r="B173" s="73"/>
      <c r="C173" s="74"/>
      <c r="D173" s="68"/>
      <c r="E173" s="90"/>
      <c r="F173" s="88"/>
      <c r="G173" s="89"/>
      <c r="H173" s="57"/>
      <c r="I173" s="57"/>
      <c r="J173" s="57"/>
      <c r="K173" s="57"/>
      <c r="L173" s="57"/>
    </row>
    <row r="174" ht="16.5" customHeight="1">
      <c r="A174" s="57"/>
      <c r="B174" s="73"/>
      <c r="C174" s="74"/>
      <c r="D174" s="68"/>
      <c r="E174" s="90"/>
      <c r="F174" s="88"/>
      <c r="G174" s="89"/>
      <c r="H174" s="57"/>
      <c r="I174" s="57"/>
      <c r="J174" s="57"/>
      <c r="K174" s="57"/>
      <c r="L174" s="57"/>
    </row>
    <row r="175" ht="16.5" customHeight="1">
      <c r="A175" s="57"/>
      <c r="B175" s="73"/>
      <c r="C175" s="74"/>
      <c r="D175" s="68"/>
      <c r="E175" s="90"/>
      <c r="F175" s="88"/>
      <c r="G175" s="89"/>
      <c r="H175" s="57"/>
      <c r="I175" s="57"/>
      <c r="J175" s="57"/>
      <c r="K175" s="57"/>
      <c r="L175" s="57"/>
    </row>
    <row r="176" ht="16.5" customHeight="1">
      <c r="A176" s="57"/>
      <c r="B176" s="73"/>
      <c r="C176" s="74"/>
      <c r="D176" s="68"/>
      <c r="E176" s="90"/>
      <c r="F176" s="88"/>
      <c r="G176" s="89"/>
      <c r="H176" s="57"/>
      <c r="I176" s="57"/>
      <c r="J176" s="57"/>
      <c r="K176" s="57"/>
      <c r="L176" s="57"/>
    </row>
    <row r="177" ht="16.5" customHeight="1">
      <c r="A177" s="57"/>
      <c r="B177" s="73"/>
      <c r="C177" s="74"/>
      <c r="D177" s="68"/>
      <c r="E177" s="90"/>
      <c r="F177" s="88"/>
      <c r="G177" s="89"/>
      <c r="H177" s="57"/>
      <c r="I177" s="57"/>
      <c r="J177" s="57"/>
      <c r="K177" s="57"/>
      <c r="L177" s="57"/>
    </row>
    <row r="178" ht="16.5" customHeight="1">
      <c r="A178" s="57"/>
      <c r="B178" s="73"/>
      <c r="C178" s="74"/>
      <c r="D178" s="68"/>
      <c r="E178" s="90"/>
      <c r="F178" s="88"/>
      <c r="G178" s="89"/>
      <c r="H178" s="57"/>
      <c r="I178" s="57"/>
      <c r="J178" s="57"/>
      <c r="K178" s="57"/>
      <c r="L178" s="57"/>
    </row>
    <row r="179" ht="16.5" customHeight="1">
      <c r="A179" s="57"/>
      <c r="B179" s="73"/>
      <c r="C179" s="74"/>
      <c r="D179" s="68"/>
      <c r="E179" s="90"/>
      <c r="F179" s="88"/>
      <c r="G179" s="89"/>
      <c r="H179" s="57"/>
      <c r="I179" s="57"/>
      <c r="J179" s="57"/>
      <c r="K179" s="57"/>
      <c r="L179" s="57"/>
    </row>
    <row r="180" ht="16.5" customHeight="1">
      <c r="A180" s="57"/>
      <c r="B180" s="73"/>
      <c r="C180" s="74"/>
      <c r="D180" s="68"/>
      <c r="E180" s="90"/>
      <c r="F180" s="88"/>
      <c r="G180" s="89"/>
      <c r="H180" s="57"/>
      <c r="I180" s="57"/>
      <c r="J180" s="57"/>
      <c r="K180" s="57"/>
      <c r="L180" s="57"/>
    </row>
    <row r="181" ht="16.5" customHeight="1">
      <c r="A181" s="57"/>
      <c r="B181" s="73"/>
      <c r="C181" s="74"/>
      <c r="D181" s="68"/>
      <c r="E181" s="90"/>
      <c r="F181" s="88"/>
      <c r="G181" s="89"/>
      <c r="H181" s="57"/>
      <c r="I181" s="57"/>
      <c r="J181" s="57"/>
      <c r="K181" s="57"/>
      <c r="L181" s="57"/>
    </row>
    <row r="182" ht="16.5" customHeight="1">
      <c r="A182" s="57"/>
      <c r="B182" s="73"/>
      <c r="C182" s="74"/>
      <c r="D182" s="68"/>
      <c r="E182" s="90"/>
      <c r="F182" s="88"/>
      <c r="G182" s="89"/>
      <c r="H182" s="57"/>
      <c r="I182" s="57"/>
      <c r="J182" s="57"/>
      <c r="K182" s="57"/>
      <c r="L182" s="57"/>
    </row>
    <row r="183" ht="16.5" customHeight="1">
      <c r="A183" s="57"/>
      <c r="B183" s="73"/>
      <c r="C183" s="74"/>
      <c r="D183" s="68"/>
      <c r="E183" s="90"/>
      <c r="F183" s="88"/>
      <c r="G183" s="89"/>
      <c r="H183" s="57"/>
      <c r="I183" s="57"/>
      <c r="J183" s="57"/>
      <c r="K183" s="57"/>
      <c r="L183" s="57"/>
    </row>
    <row r="184" ht="16.5" customHeight="1">
      <c r="A184" s="57"/>
      <c r="B184" s="73"/>
      <c r="C184" s="74"/>
      <c r="D184" s="68"/>
      <c r="E184" s="90"/>
      <c r="F184" s="88"/>
      <c r="G184" s="89"/>
      <c r="H184" s="57"/>
      <c r="I184" s="57"/>
      <c r="J184" s="57"/>
      <c r="K184" s="57"/>
      <c r="L184" s="57"/>
    </row>
    <row r="185" ht="16.5" customHeight="1">
      <c r="A185" s="57"/>
      <c r="B185" s="73"/>
      <c r="C185" s="74"/>
      <c r="D185" s="68"/>
      <c r="E185" s="90"/>
      <c r="F185" s="88"/>
      <c r="G185" s="89"/>
      <c r="H185" s="57"/>
      <c r="I185" s="57"/>
      <c r="J185" s="57"/>
      <c r="K185" s="57"/>
      <c r="L185" s="57"/>
    </row>
    <row r="186" ht="16.5" customHeight="1">
      <c r="A186" s="57"/>
      <c r="B186" s="73"/>
      <c r="C186" s="74"/>
      <c r="D186" s="68"/>
      <c r="E186" s="90"/>
      <c r="F186" s="88"/>
      <c r="G186" s="89"/>
      <c r="H186" s="57"/>
      <c r="I186" s="57"/>
      <c r="J186" s="57"/>
      <c r="K186" s="57"/>
      <c r="L186" s="57"/>
    </row>
    <row r="187" ht="16.5" customHeight="1">
      <c r="A187" s="57"/>
      <c r="B187" s="73"/>
      <c r="C187" s="74"/>
      <c r="D187" s="68"/>
      <c r="E187" s="90"/>
      <c r="F187" s="88"/>
      <c r="G187" s="89"/>
      <c r="H187" s="57"/>
      <c r="I187" s="57"/>
      <c r="J187" s="57"/>
      <c r="K187" s="57"/>
      <c r="L187" s="57"/>
    </row>
    <row r="188" ht="16.5" customHeight="1">
      <c r="A188" s="57"/>
      <c r="B188" s="73"/>
      <c r="C188" s="74"/>
      <c r="D188" s="68"/>
      <c r="E188" s="90"/>
      <c r="F188" s="88"/>
      <c r="G188" s="89"/>
      <c r="H188" s="57"/>
      <c r="I188" s="57"/>
      <c r="J188" s="57"/>
      <c r="K188" s="57"/>
      <c r="L188" s="57"/>
    </row>
    <row r="189" ht="16.5" customHeight="1">
      <c r="A189" s="57"/>
      <c r="B189" s="73"/>
      <c r="C189" s="74"/>
      <c r="D189" s="68"/>
      <c r="E189" s="90"/>
      <c r="F189" s="88"/>
      <c r="G189" s="89"/>
      <c r="H189" s="57"/>
      <c r="I189" s="57"/>
      <c r="J189" s="57"/>
      <c r="K189" s="57"/>
      <c r="L189" s="57"/>
    </row>
    <row r="190" ht="16.5" customHeight="1">
      <c r="A190" s="57"/>
      <c r="B190" s="73"/>
      <c r="C190" s="74"/>
      <c r="D190" s="68"/>
      <c r="E190" s="90"/>
      <c r="F190" s="88"/>
      <c r="G190" s="89"/>
      <c r="H190" s="57"/>
      <c r="I190" s="57"/>
      <c r="J190" s="57"/>
      <c r="K190" s="57"/>
      <c r="L190" s="57"/>
    </row>
    <row r="191" ht="16.5" customHeight="1">
      <c r="A191" s="57"/>
      <c r="B191" s="73"/>
      <c r="C191" s="74"/>
      <c r="D191" s="68"/>
      <c r="E191" s="90"/>
      <c r="F191" s="88"/>
      <c r="G191" s="89"/>
      <c r="H191" s="57"/>
      <c r="I191" s="57"/>
      <c r="J191" s="57"/>
      <c r="K191" s="57"/>
      <c r="L191" s="57"/>
    </row>
    <row r="192" ht="16.5" customHeight="1">
      <c r="A192" s="57"/>
      <c r="B192" s="73"/>
      <c r="C192" s="74"/>
      <c r="D192" s="68"/>
      <c r="E192" s="90"/>
      <c r="F192" s="88"/>
      <c r="G192" s="89"/>
      <c r="H192" s="57"/>
      <c r="I192" s="57"/>
      <c r="J192" s="57"/>
      <c r="K192" s="57"/>
      <c r="L192" s="57"/>
    </row>
    <row r="193" ht="16.5" customHeight="1">
      <c r="A193" s="57"/>
      <c r="B193" s="73"/>
      <c r="C193" s="74"/>
      <c r="D193" s="68"/>
      <c r="E193" s="90"/>
      <c r="F193" s="88"/>
      <c r="G193" s="89"/>
      <c r="H193" s="57"/>
      <c r="I193" s="57"/>
      <c r="J193" s="57"/>
      <c r="K193" s="57"/>
      <c r="L193" s="57"/>
    </row>
    <row r="194" ht="16.5" customHeight="1">
      <c r="A194" s="57"/>
      <c r="B194" s="73"/>
      <c r="C194" s="74"/>
      <c r="D194" s="68"/>
      <c r="E194" s="90"/>
      <c r="F194" s="88"/>
      <c r="G194" s="89"/>
      <c r="H194" s="57"/>
      <c r="I194" s="57"/>
      <c r="J194" s="57"/>
      <c r="K194" s="57"/>
      <c r="L194" s="57"/>
    </row>
    <row r="195" ht="16.5" customHeight="1">
      <c r="A195" s="57"/>
      <c r="B195" s="73"/>
      <c r="C195" s="74"/>
      <c r="D195" s="68"/>
      <c r="E195" s="90"/>
      <c r="F195" s="88"/>
      <c r="G195" s="89"/>
      <c r="H195" s="57"/>
      <c r="I195" s="57"/>
      <c r="J195" s="57"/>
      <c r="K195" s="57"/>
      <c r="L195" s="57"/>
    </row>
    <row r="196" ht="16.5" customHeight="1">
      <c r="A196" s="57"/>
      <c r="B196" s="73"/>
      <c r="C196" s="74"/>
      <c r="D196" s="68"/>
      <c r="E196" s="90"/>
      <c r="F196" s="88"/>
      <c r="G196" s="89"/>
      <c r="H196" s="57"/>
      <c r="I196" s="57"/>
      <c r="J196" s="57"/>
      <c r="K196" s="57"/>
      <c r="L196" s="57"/>
    </row>
    <row r="197" ht="16.5" customHeight="1">
      <c r="A197" s="57"/>
      <c r="B197" s="73"/>
      <c r="C197" s="74"/>
      <c r="D197" s="68"/>
      <c r="E197" s="90"/>
      <c r="F197" s="88"/>
      <c r="G197" s="89"/>
      <c r="H197" s="57"/>
      <c r="I197" s="57"/>
      <c r="J197" s="57"/>
      <c r="K197" s="57"/>
      <c r="L197" s="57"/>
    </row>
    <row r="198" ht="16.5" customHeight="1">
      <c r="A198" s="57"/>
      <c r="B198" s="73"/>
      <c r="C198" s="74"/>
      <c r="D198" s="68"/>
      <c r="E198" s="90"/>
      <c r="F198" s="88"/>
      <c r="G198" s="89"/>
      <c r="H198" s="57"/>
      <c r="I198" s="57"/>
      <c r="J198" s="57"/>
      <c r="K198" s="57"/>
      <c r="L198" s="57"/>
    </row>
    <row r="199" ht="16.5" customHeight="1">
      <c r="A199" s="57"/>
      <c r="B199" s="73"/>
      <c r="C199" s="74"/>
      <c r="D199" s="68"/>
      <c r="E199" s="90"/>
      <c r="F199" s="88"/>
      <c r="G199" s="89"/>
      <c r="H199" s="57"/>
      <c r="I199" s="57"/>
      <c r="J199" s="57"/>
      <c r="K199" s="57"/>
      <c r="L199" s="57"/>
    </row>
    <row r="200" ht="16.5" customHeight="1">
      <c r="A200" s="57"/>
      <c r="B200" s="73"/>
      <c r="C200" s="74"/>
      <c r="D200" s="68"/>
      <c r="E200" s="90"/>
      <c r="F200" s="88"/>
      <c r="G200" s="89"/>
      <c r="H200" s="57"/>
      <c r="I200" s="57"/>
      <c r="J200" s="57"/>
      <c r="K200" s="57"/>
      <c r="L200" s="57"/>
    </row>
    <row r="201" ht="16.5" customHeight="1">
      <c r="A201" s="57"/>
      <c r="B201" s="73"/>
      <c r="C201" s="74"/>
      <c r="D201" s="68"/>
      <c r="E201" s="90"/>
      <c r="F201" s="88"/>
      <c r="G201" s="89"/>
      <c r="H201" s="57"/>
      <c r="I201" s="57"/>
      <c r="J201" s="57"/>
      <c r="K201" s="57"/>
      <c r="L201" s="57"/>
    </row>
    <row r="202" ht="16.5" customHeight="1">
      <c r="A202" s="57"/>
      <c r="B202" s="73"/>
      <c r="C202" s="74"/>
      <c r="D202" s="68"/>
      <c r="E202" s="90"/>
      <c r="F202" s="88"/>
      <c r="G202" s="89"/>
      <c r="H202" s="57"/>
      <c r="I202" s="57"/>
      <c r="J202" s="57"/>
      <c r="K202" s="57"/>
      <c r="L202" s="57"/>
    </row>
    <row r="203" ht="16.5" customHeight="1">
      <c r="A203" s="57"/>
      <c r="B203" s="73"/>
      <c r="C203" s="74"/>
      <c r="D203" s="68"/>
      <c r="E203" s="90"/>
      <c r="F203" s="88"/>
      <c r="G203" s="89"/>
      <c r="H203" s="57"/>
      <c r="I203" s="57"/>
      <c r="J203" s="57"/>
      <c r="K203" s="57"/>
      <c r="L203" s="57"/>
    </row>
    <row r="204" ht="16.5" customHeight="1">
      <c r="A204" s="57"/>
      <c r="B204" s="73"/>
      <c r="C204" s="74"/>
      <c r="D204" s="68"/>
      <c r="E204" s="90"/>
      <c r="F204" s="88"/>
      <c r="G204" s="89"/>
      <c r="H204" s="57"/>
      <c r="I204" s="57"/>
      <c r="J204" s="57"/>
      <c r="K204" s="57"/>
      <c r="L204" s="57"/>
    </row>
    <row r="205" ht="16.5" customHeight="1">
      <c r="A205" s="57"/>
      <c r="B205" s="73"/>
      <c r="C205" s="74"/>
      <c r="D205" s="68"/>
      <c r="E205" s="90"/>
      <c r="F205" s="88"/>
      <c r="G205" s="89"/>
      <c r="H205" s="57"/>
      <c r="I205" s="57"/>
      <c r="J205" s="57"/>
      <c r="K205" s="57"/>
      <c r="L205" s="57"/>
    </row>
    <row r="206" ht="16.5" customHeight="1">
      <c r="A206" s="57"/>
      <c r="B206" s="73"/>
      <c r="C206" s="74"/>
      <c r="D206" s="68"/>
      <c r="E206" s="90"/>
      <c r="F206" s="88"/>
      <c r="G206" s="89"/>
      <c r="H206" s="57"/>
      <c r="I206" s="57"/>
      <c r="J206" s="57"/>
      <c r="K206" s="57"/>
      <c r="L206" s="57"/>
    </row>
    <row r="207" ht="16.5" customHeight="1">
      <c r="A207" s="57"/>
      <c r="B207" s="73"/>
      <c r="C207" s="74"/>
      <c r="D207" s="68"/>
      <c r="E207" s="90"/>
      <c r="F207" s="88"/>
      <c r="G207" s="89"/>
      <c r="H207" s="57"/>
      <c r="I207" s="57"/>
      <c r="J207" s="57"/>
      <c r="K207" s="57"/>
      <c r="L207" s="57"/>
    </row>
    <row r="208" ht="16.5" customHeight="1">
      <c r="A208" s="57"/>
      <c r="B208" s="73"/>
      <c r="C208" s="74"/>
      <c r="D208" s="68"/>
      <c r="E208" s="90"/>
      <c r="F208" s="88"/>
      <c r="G208" s="89"/>
      <c r="H208" s="57"/>
      <c r="I208" s="57"/>
      <c r="J208" s="57"/>
      <c r="K208" s="57"/>
      <c r="L208" s="57"/>
    </row>
    <row r="209" ht="16.5" customHeight="1">
      <c r="A209" s="57"/>
      <c r="B209" s="73"/>
      <c r="C209" s="74"/>
      <c r="D209" s="68"/>
      <c r="E209" s="90"/>
      <c r="F209" s="88"/>
      <c r="G209" s="89"/>
      <c r="H209" s="57"/>
      <c r="I209" s="57"/>
      <c r="J209" s="57"/>
      <c r="K209" s="57"/>
      <c r="L209" s="57"/>
    </row>
    <row r="210" ht="16.5" customHeight="1">
      <c r="A210" s="57"/>
      <c r="B210" s="73"/>
      <c r="C210" s="74"/>
      <c r="D210" s="68"/>
      <c r="E210" s="90"/>
      <c r="F210" s="88"/>
      <c r="G210" s="89"/>
      <c r="H210" s="57"/>
      <c r="I210" s="57"/>
      <c r="J210" s="57"/>
      <c r="K210" s="57"/>
      <c r="L210" s="57"/>
    </row>
    <row r="211" ht="16.5" customHeight="1">
      <c r="A211" s="57"/>
      <c r="B211" s="73"/>
      <c r="C211" s="74"/>
      <c r="D211" s="68"/>
      <c r="E211" s="90"/>
      <c r="F211" s="88"/>
      <c r="G211" s="89"/>
      <c r="H211" s="57"/>
      <c r="I211" s="57"/>
      <c r="J211" s="57"/>
      <c r="K211" s="57"/>
      <c r="L211" s="57"/>
    </row>
    <row r="212" ht="16.5" customHeight="1">
      <c r="A212" s="57"/>
      <c r="B212" s="73"/>
      <c r="C212" s="74"/>
      <c r="D212" s="68"/>
      <c r="E212" s="90"/>
      <c r="F212" s="88"/>
      <c r="G212" s="89"/>
      <c r="H212" s="57"/>
      <c r="I212" s="57"/>
      <c r="J212" s="57"/>
      <c r="K212" s="57"/>
      <c r="L212" s="57"/>
    </row>
    <row r="213" ht="16.5" customHeight="1">
      <c r="A213" s="57"/>
      <c r="B213" s="73"/>
      <c r="C213" s="74"/>
      <c r="D213" s="68"/>
      <c r="E213" s="90"/>
      <c r="F213" s="88"/>
      <c r="G213" s="89"/>
      <c r="H213" s="57"/>
      <c r="I213" s="57"/>
      <c r="J213" s="57"/>
      <c r="K213" s="57"/>
      <c r="L213" s="57"/>
    </row>
    <row r="214" ht="16.5" customHeight="1">
      <c r="A214" s="57"/>
      <c r="B214" s="73"/>
      <c r="C214" s="74"/>
      <c r="D214" s="68"/>
      <c r="E214" s="90"/>
      <c r="F214" s="88"/>
      <c r="G214" s="89"/>
      <c r="H214" s="57"/>
      <c r="I214" s="57"/>
      <c r="J214" s="57"/>
      <c r="K214" s="57"/>
      <c r="L214" s="57"/>
    </row>
    <row r="215" ht="16.5" customHeight="1">
      <c r="A215" s="57"/>
      <c r="B215" s="73"/>
      <c r="C215" s="74"/>
      <c r="D215" s="68"/>
      <c r="E215" s="90"/>
      <c r="F215" s="88"/>
      <c r="G215" s="89"/>
      <c r="H215" s="57"/>
      <c r="I215" s="57"/>
      <c r="J215" s="57"/>
      <c r="K215" s="57"/>
      <c r="L215" s="57"/>
    </row>
    <row r="216" ht="16.5" customHeight="1">
      <c r="A216" s="57"/>
      <c r="B216" s="73"/>
      <c r="C216" s="74"/>
      <c r="D216" s="68"/>
      <c r="E216" s="90"/>
      <c r="F216" s="88"/>
      <c r="G216" s="89"/>
      <c r="H216" s="57"/>
      <c r="I216" s="57"/>
      <c r="J216" s="57"/>
      <c r="K216" s="57"/>
      <c r="L216" s="57"/>
    </row>
    <row r="217" ht="16.5" customHeight="1">
      <c r="A217" s="57"/>
      <c r="B217" s="73"/>
      <c r="C217" s="74"/>
      <c r="D217" s="68"/>
      <c r="E217" s="90"/>
      <c r="F217" s="88"/>
      <c r="G217" s="89"/>
      <c r="H217" s="57"/>
      <c r="I217" s="57"/>
      <c r="J217" s="57"/>
      <c r="K217" s="57"/>
      <c r="L217" s="57"/>
    </row>
    <row r="218" ht="16.5" customHeight="1">
      <c r="A218" s="57"/>
      <c r="B218" s="73"/>
      <c r="C218" s="74"/>
      <c r="D218" s="68"/>
      <c r="E218" s="90"/>
      <c r="F218" s="88"/>
      <c r="G218" s="89"/>
      <c r="H218" s="57"/>
      <c r="I218" s="57"/>
      <c r="J218" s="57"/>
      <c r="K218" s="57"/>
      <c r="L218" s="57"/>
    </row>
    <row r="219" ht="16.5" customHeight="1">
      <c r="A219" s="57"/>
      <c r="B219" s="73"/>
      <c r="C219" s="74"/>
      <c r="D219" s="68"/>
      <c r="E219" s="90"/>
      <c r="F219" s="88"/>
      <c r="G219" s="89"/>
      <c r="H219" s="57"/>
      <c r="I219" s="57"/>
      <c r="J219" s="57"/>
      <c r="K219" s="57"/>
      <c r="L219" s="57"/>
    </row>
    <row r="220" ht="16.5" customHeight="1">
      <c r="A220" s="57"/>
      <c r="B220" s="73"/>
      <c r="C220" s="74"/>
      <c r="D220" s="68"/>
      <c r="E220" s="90"/>
      <c r="F220" s="88"/>
      <c r="G220" s="89"/>
      <c r="H220" s="57"/>
      <c r="I220" s="57"/>
      <c r="J220" s="57"/>
      <c r="K220" s="57"/>
      <c r="L220" s="57"/>
    </row>
    <row r="221" ht="16.5" customHeight="1">
      <c r="A221" s="57"/>
      <c r="B221" s="73"/>
      <c r="C221" s="74"/>
      <c r="D221" s="68"/>
      <c r="E221" s="90"/>
      <c r="F221" s="88"/>
      <c r="G221" s="89"/>
      <c r="H221" s="57"/>
      <c r="I221" s="57"/>
      <c r="J221" s="57"/>
      <c r="K221" s="57"/>
      <c r="L221" s="57"/>
    </row>
    <row r="222" ht="16.5" customHeight="1">
      <c r="A222" s="57"/>
      <c r="B222" s="73"/>
      <c r="C222" s="74"/>
      <c r="D222" s="68"/>
      <c r="E222" s="90"/>
      <c r="F222" s="88"/>
      <c r="G222" s="89"/>
      <c r="H222" s="57"/>
      <c r="I222" s="57"/>
      <c r="J222" s="57"/>
      <c r="K222" s="57"/>
      <c r="L222" s="57"/>
    </row>
    <row r="223" ht="16.5" customHeight="1">
      <c r="A223" s="57"/>
      <c r="B223" s="73"/>
      <c r="C223" s="74"/>
      <c r="D223" s="68"/>
      <c r="E223" s="90"/>
      <c r="F223" s="88"/>
      <c r="G223" s="89"/>
      <c r="H223" s="57"/>
      <c r="I223" s="57"/>
      <c r="J223" s="57"/>
      <c r="K223" s="57"/>
      <c r="L223" s="57"/>
    </row>
    <row r="224" ht="16.5" customHeight="1">
      <c r="A224" s="57"/>
      <c r="B224" s="73"/>
      <c r="C224" s="74"/>
      <c r="D224" s="68"/>
      <c r="E224" s="90"/>
      <c r="F224" s="88"/>
      <c r="G224" s="89"/>
      <c r="H224" s="57"/>
      <c r="I224" s="57"/>
      <c r="J224" s="57"/>
      <c r="K224" s="57"/>
      <c r="L224" s="57"/>
    </row>
    <row r="225" ht="16.5" customHeight="1">
      <c r="A225" s="57"/>
      <c r="B225" s="73"/>
      <c r="C225" s="74"/>
      <c r="D225" s="68"/>
      <c r="E225" s="90"/>
      <c r="F225" s="88"/>
      <c r="G225" s="89"/>
      <c r="H225" s="57"/>
      <c r="I225" s="57"/>
      <c r="J225" s="57"/>
      <c r="K225" s="57"/>
      <c r="L225" s="57"/>
    </row>
    <row r="226" ht="16.5" customHeight="1">
      <c r="A226" s="57"/>
      <c r="B226" s="73"/>
      <c r="C226" s="74"/>
      <c r="D226" s="68"/>
      <c r="E226" s="90"/>
      <c r="F226" s="88"/>
      <c r="G226" s="89"/>
      <c r="H226" s="57"/>
      <c r="I226" s="57"/>
      <c r="J226" s="57"/>
      <c r="K226" s="57"/>
      <c r="L226" s="57"/>
    </row>
    <row r="227" ht="16.5" customHeight="1">
      <c r="A227" s="57"/>
      <c r="B227" s="73"/>
      <c r="C227" s="74"/>
      <c r="D227" s="68"/>
      <c r="E227" s="90"/>
      <c r="F227" s="88"/>
      <c r="G227" s="89"/>
      <c r="H227" s="57"/>
      <c r="I227" s="57"/>
      <c r="J227" s="57"/>
      <c r="K227" s="57"/>
      <c r="L227" s="57"/>
    </row>
    <row r="228" ht="16.5" customHeight="1">
      <c r="A228" s="57"/>
      <c r="B228" s="73"/>
      <c r="C228" s="74"/>
      <c r="D228" s="68"/>
      <c r="E228" s="90"/>
      <c r="F228" s="88"/>
      <c r="G228" s="89"/>
      <c r="H228" s="57"/>
      <c r="I228" s="57"/>
      <c r="J228" s="57"/>
      <c r="K228" s="57"/>
      <c r="L228" s="57"/>
    </row>
    <row r="229" ht="16.5" customHeight="1">
      <c r="A229" s="57"/>
      <c r="B229" s="73"/>
      <c r="C229" s="74"/>
      <c r="D229" s="68"/>
      <c r="E229" s="90"/>
      <c r="F229" s="88"/>
      <c r="G229" s="89"/>
      <c r="H229" s="57"/>
      <c r="I229" s="57"/>
      <c r="J229" s="57"/>
      <c r="K229" s="57"/>
      <c r="L229" s="57"/>
    </row>
    <row r="230" ht="16.5" customHeight="1">
      <c r="A230" s="57"/>
      <c r="B230" s="73"/>
      <c r="C230" s="74"/>
      <c r="D230" s="68"/>
      <c r="E230" s="90"/>
      <c r="F230" s="88"/>
      <c r="G230" s="89"/>
      <c r="H230" s="57"/>
      <c r="I230" s="57"/>
      <c r="J230" s="57"/>
      <c r="K230" s="57"/>
      <c r="L230" s="57"/>
    </row>
    <row r="231" ht="16.5" customHeight="1">
      <c r="A231" s="57"/>
      <c r="B231" s="73"/>
      <c r="C231" s="74"/>
      <c r="D231" s="68"/>
      <c r="E231" s="90"/>
      <c r="F231" s="88"/>
      <c r="G231" s="89"/>
      <c r="H231" s="57"/>
      <c r="I231" s="57"/>
      <c r="J231" s="57"/>
      <c r="K231" s="57"/>
      <c r="L231" s="57"/>
    </row>
    <row r="232" ht="16.5" customHeight="1">
      <c r="A232" s="57"/>
      <c r="B232" s="73"/>
      <c r="C232" s="74"/>
      <c r="D232" s="68"/>
      <c r="E232" s="90"/>
      <c r="F232" s="88"/>
      <c r="G232" s="89"/>
      <c r="H232" s="57"/>
      <c r="I232" s="57"/>
      <c r="J232" s="57"/>
      <c r="K232" s="57"/>
      <c r="L232" s="57"/>
    </row>
    <row r="233" ht="16.5" customHeight="1">
      <c r="A233" s="57"/>
      <c r="B233" s="73"/>
      <c r="C233" s="74"/>
      <c r="D233" s="68"/>
      <c r="E233" s="90"/>
      <c r="F233" s="88"/>
      <c r="G233" s="89"/>
      <c r="H233" s="57"/>
      <c r="I233" s="57"/>
      <c r="J233" s="57"/>
      <c r="K233" s="57"/>
      <c r="L233" s="57"/>
    </row>
    <row r="234" ht="16.5" customHeight="1">
      <c r="A234" s="57"/>
      <c r="B234" s="73"/>
      <c r="C234" s="74"/>
      <c r="D234" s="68"/>
      <c r="E234" s="90"/>
      <c r="F234" s="88"/>
      <c r="G234" s="89"/>
      <c r="H234" s="57"/>
      <c r="I234" s="57"/>
      <c r="J234" s="57"/>
      <c r="K234" s="57"/>
      <c r="L234" s="57"/>
    </row>
    <row r="235" ht="16.5" customHeight="1">
      <c r="A235" s="57"/>
      <c r="B235" s="73"/>
      <c r="C235" s="74"/>
      <c r="D235" s="68"/>
      <c r="E235" s="90"/>
      <c r="F235" s="88"/>
      <c r="G235" s="89"/>
      <c r="H235" s="57"/>
      <c r="I235" s="57"/>
      <c r="J235" s="57"/>
      <c r="K235" s="57"/>
      <c r="L235" s="57"/>
    </row>
    <row r="236" ht="16.5" customHeight="1">
      <c r="A236" s="57"/>
      <c r="B236" s="73"/>
      <c r="C236" s="74"/>
      <c r="D236" s="68"/>
      <c r="E236" s="90"/>
      <c r="F236" s="88"/>
      <c r="G236" s="89"/>
      <c r="H236" s="57"/>
      <c r="I236" s="57"/>
      <c r="J236" s="57"/>
      <c r="K236" s="57"/>
      <c r="L236" s="57"/>
    </row>
    <row r="237" ht="16.5" customHeight="1">
      <c r="A237" s="57"/>
      <c r="B237" s="73"/>
      <c r="C237" s="74"/>
      <c r="D237" s="68"/>
      <c r="E237" s="90"/>
      <c r="F237" s="88"/>
      <c r="G237" s="89"/>
      <c r="H237" s="57"/>
      <c r="I237" s="57"/>
      <c r="J237" s="57"/>
      <c r="K237" s="57"/>
      <c r="L237" s="57"/>
    </row>
    <row r="238" ht="16.5" customHeight="1">
      <c r="A238" s="57"/>
      <c r="B238" s="73"/>
      <c r="C238" s="74"/>
      <c r="D238" s="68"/>
      <c r="E238" s="90"/>
      <c r="F238" s="88"/>
      <c r="G238" s="89"/>
      <c r="H238" s="57"/>
      <c r="I238" s="57"/>
      <c r="J238" s="57"/>
      <c r="K238" s="57"/>
      <c r="L238" s="57"/>
    </row>
    <row r="239" ht="16.5" customHeight="1">
      <c r="A239" s="57"/>
      <c r="B239" s="73"/>
      <c r="C239" s="74"/>
      <c r="D239" s="68"/>
      <c r="E239" s="90"/>
      <c r="F239" s="88"/>
      <c r="G239" s="89"/>
      <c r="H239" s="57"/>
      <c r="I239" s="57"/>
      <c r="J239" s="57"/>
      <c r="K239" s="57"/>
      <c r="L239" s="57"/>
    </row>
    <row r="240" ht="16.5" customHeight="1">
      <c r="A240" s="57"/>
      <c r="B240" s="73"/>
      <c r="C240" s="74"/>
      <c r="D240" s="68"/>
      <c r="E240" s="90"/>
      <c r="F240" s="88"/>
      <c r="G240" s="89"/>
      <c r="H240" s="57"/>
      <c r="I240" s="57"/>
      <c r="J240" s="57"/>
      <c r="K240" s="57"/>
      <c r="L240" s="57"/>
    </row>
    <row r="241" ht="16.5" customHeight="1">
      <c r="A241" s="57"/>
      <c r="B241" s="73"/>
      <c r="C241" s="74"/>
      <c r="D241" s="68"/>
      <c r="E241" s="90"/>
      <c r="F241" s="88"/>
      <c r="G241" s="89"/>
      <c r="H241" s="57"/>
      <c r="I241" s="57"/>
      <c r="J241" s="57"/>
      <c r="K241" s="57"/>
      <c r="L241" s="57"/>
    </row>
    <row r="242" ht="16.5" customHeight="1">
      <c r="A242" s="57"/>
      <c r="B242" s="73"/>
      <c r="C242" s="74"/>
      <c r="D242" s="68"/>
      <c r="E242" s="90"/>
      <c r="F242" s="88"/>
      <c r="G242" s="89"/>
      <c r="H242" s="57"/>
      <c r="I242" s="57"/>
      <c r="J242" s="57"/>
      <c r="K242" s="57"/>
      <c r="L242" s="57"/>
    </row>
    <row r="243" ht="16.5" customHeight="1">
      <c r="A243" s="57"/>
      <c r="B243" s="73"/>
      <c r="C243" s="74"/>
      <c r="D243" s="68"/>
      <c r="E243" s="90"/>
      <c r="F243" s="88"/>
      <c r="G243" s="89"/>
      <c r="H243" s="57"/>
      <c r="I243" s="57"/>
      <c r="J243" s="57"/>
      <c r="K243" s="57"/>
      <c r="L243" s="57"/>
    </row>
    <row r="244" ht="16.5" customHeight="1">
      <c r="A244" s="57"/>
      <c r="B244" s="73"/>
      <c r="C244" s="74"/>
      <c r="D244" s="68"/>
      <c r="E244" s="90"/>
      <c r="F244" s="88"/>
      <c r="G244" s="89"/>
      <c r="H244" s="57"/>
      <c r="I244" s="57"/>
      <c r="J244" s="57"/>
      <c r="K244" s="57"/>
      <c r="L244" s="57"/>
    </row>
    <row r="245" ht="16.5" customHeight="1">
      <c r="A245" s="57"/>
      <c r="B245" s="73"/>
      <c r="C245" s="74"/>
      <c r="D245" s="68"/>
      <c r="E245" s="90"/>
      <c r="F245" s="88"/>
      <c r="G245" s="89"/>
      <c r="H245" s="57"/>
      <c r="I245" s="57"/>
      <c r="J245" s="57"/>
      <c r="K245" s="57"/>
      <c r="L245" s="57"/>
    </row>
    <row r="246" ht="16.5" customHeight="1">
      <c r="A246" s="57"/>
      <c r="B246" s="73"/>
      <c r="C246" s="74"/>
      <c r="D246" s="68"/>
      <c r="E246" s="90"/>
      <c r="F246" s="88"/>
      <c r="G246" s="89"/>
      <c r="H246" s="57"/>
      <c r="I246" s="57"/>
      <c r="J246" s="57"/>
      <c r="K246" s="57"/>
      <c r="L246" s="57"/>
    </row>
    <row r="247" ht="16.5" customHeight="1">
      <c r="A247" s="57"/>
      <c r="B247" s="73"/>
      <c r="C247" s="74"/>
      <c r="D247" s="68"/>
      <c r="E247" s="90"/>
      <c r="F247" s="88"/>
      <c r="G247" s="89"/>
      <c r="H247" s="57"/>
      <c r="I247" s="57"/>
      <c r="J247" s="57"/>
      <c r="K247" s="57"/>
      <c r="L247" s="57"/>
    </row>
    <row r="248" ht="16.5" customHeight="1">
      <c r="A248" s="57"/>
      <c r="B248" s="73"/>
      <c r="C248" s="74"/>
      <c r="D248" s="68"/>
      <c r="E248" s="90"/>
      <c r="F248" s="88"/>
      <c r="G248" s="89"/>
      <c r="H248" s="57"/>
      <c r="I248" s="57"/>
      <c r="J248" s="57"/>
      <c r="K248" s="57"/>
      <c r="L248" s="57"/>
    </row>
    <row r="249" ht="16.5" customHeight="1">
      <c r="A249" s="57"/>
      <c r="B249" s="73"/>
      <c r="C249" s="74"/>
      <c r="D249" s="68"/>
      <c r="E249" s="90"/>
      <c r="F249" s="88"/>
      <c r="G249" s="89"/>
      <c r="H249" s="57"/>
      <c r="I249" s="57"/>
      <c r="J249" s="57"/>
      <c r="K249" s="57"/>
      <c r="L249" s="57"/>
    </row>
    <row r="250" ht="16.5" customHeight="1">
      <c r="A250" s="57"/>
      <c r="B250" s="73"/>
      <c r="C250" s="74"/>
      <c r="D250" s="68"/>
      <c r="E250" s="90"/>
      <c r="F250" s="88"/>
      <c r="G250" s="89"/>
      <c r="H250" s="57"/>
      <c r="I250" s="57"/>
      <c r="J250" s="57"/>
      <c r="K250" s="57"/>
      <c r="L250" s="57"/>
    </row>
    <row r="251" ht="16.5" customHeight="1">
      <c r="A251" s="57"/>
      <c r="B251" s="73"/>
      <c r="C251" s="74"/>
      <c r="D251" s="68"/>
      <c r="E251" s="90"/>
      <c r="F251" s="88"/>
      <c r="G251" s="89"/>
      <c r="H251" s="57"/>
      <c r="I251" s="57"/>
      <c r="J251" s="57"/>
      <c r="K251" s="57"/>
      <c r="L251" s="57"/>
    </row>
    <row r="252" ht="16.5" customHeight="1">
      <c r="A252" s="57"/>
      <c r="B252" s="73"/>
      <c r="C252" s="74"/>
      <c r="D252" s="68"/>
      <c r="E252" s="90"/>
      <c r="F252" s="88"/>
      <c r="G252" s="89"/>
      <c r="H252" s="57"/>
      <c r="I252" s="57"/>
      <c r="J252" s="57"/>
      <c r="K252" s="57"/>
      <c r="L252" s="57"/>
    </row>
    <row r="253" ht="16.5" customHeight="1">
      <c r="A253" s="57"/>
      <c r="B253" s="73"/>
      <c r="C253" s="74"/>
      <c r="D253" s="68"/>
      <c r="E253" s="90"/>
      <c r="F253" s="88"/>
      <c r="G253" s="89"/>
      <c r="H253" s="57"/>
      <c r="I253" s="57"/>
      <c r="J253" s="57"/>
      <c r="K253" s="57"/>
      <c r="L253" s="57"/>
    </row>
    <row r="254" ht="16.5" customHeight="1">
      <c r="A254" s="57"/>
      <c r="B254" s="73"/>
      <c r="C254" s="74"/>
      <c r="D254" s="68"/>
      <c r="E254" s="90"/>
      <c r="F254" s="88"/>
      <c r="G254" s="89"/>
      <c r="H254" s="57"/>
      <c r="I254" s="57"/>
      <c r="J254" s="57"/>
      <c r="K254" s="57"/>
      <c r="L254" s="57"/>
    </row>
    <row r="255" ht="16.5" customHeight="1">
      <c r="A255" s="57"/>
      <c r="B255" s="73"/>
      <c r="C255" s="74"/>
      <c r="D255" s="68"/>
      <c r="E255" s="90"/>
      <c r="F255" s="88"/>
      <c r="G255" s="89"/>
      <c r="H255" s="57"/>
      <c r="I255" s="57"/>
      <c r="J255" s="57"/>
      <c r="K255" s="57"/>
      <c r="L255" s="57"/>
    </row>
    <row r="256" ht="16.5" customHeight="1">
      <c r="A256" s="57"/>
      <c r="B256" s="73"/>
      <c r="C256" s="74"/>
      <c r="D256" s="68"/>
      <c r="E256" s="90"/>
      <c r="F256" s="88"/>
      <c r="G256" s="89"/>
      <c r="H256" s="57"/>
      <c r="I256" s="57"/>
      <c r="J256" s="57"/>
      <c r="K256" s="57"/>
      <c r="L256" s="57"/>
    </row>
    <row r="257" ht="16.5" customHeight="1">
      <c r="A257" s="57"/>
      <c r="B257" s="73"/>
      <c r="C257" s="74"/>
      <c r="D257" s="68"/>
      <c r="E257" s="90"/>
      <c r="F257" s="88"/>
      <c r="G257" s="89"/>
      <c r="H257" s="57"/>
      <c r="I257" s="57"/>
      <c r="J257" s="57"/>
      <c r="K257" s="57"/>
      <c r="L257" s="57"/>
    </row>
    <row r="258" ht="16.5" customHeight="1">
      <c r="A258" s="57"/>
      <c r="B258" s="73"/>
      <c r="C258" s="74"/>
      <c r="D258" s="68"/>
      <c r="E258" s="90"/>
      <c r="F258" s="88"/>
      <c r="G258" s="89"/>
      <c r="H258" s="57"/>
      <c r="I258" s="57"/>
      <c r="J258" s="57"/>
      <c r="K258" s="57"/>
      <c r="L258" s="57"/>
    </row>
    <row r="259" ht="16.5" customHeight="1">
      <c r="A259" s="57"/>
      <c r="B259" s="73"/>
      <c r="C259" s="74"/>
      <c r="D259" s="68"/>
      <c r="E259" s="90"/>
      <c r="F259" s="88"/>
      <c r="G259" s="89"/>
      <c r="H259" s="57"/>
      <c r="I259" s="57"/>
      <c r="J259" s="57"/>
      <c r="K259" s="57"/>
      <c r="L259" s="57"/>
    </row>
    <row r="260" ht="16.5" customHeight="1">
      <c r="A260" s="57"/>
      <c r="B260" s="73"/>
      <c r="C260" s="74"/>
      <c r="D260" s="68"/>
      <c r="E260" s="90"/>
      <c r="F260" s="88"/>
      <c r="G260" s="89"/>
      <c r="H260" s="57"/>
      <c r="I260" s="57"/>
      <c r="J260" s="57"/>
      <c r="K260" s="57"/>
      <c r="L260" s="57"/>
    </row>
    <row r="261" ht="16.5" customHeight="1">
      <c r="A261" s="57"/>
      <c r="B261" s="73"/>
      <c r="C261" s="74"/>
      <c r="D261" s="68"/>
      <c r="E261" s="90"/>
      <c r="F261" s="88"/>
      <c r="G261" s="89"/>
      <c r="H261" s="57"/>
      <c r="I261" s="57"/>
      <c r="J261" s="57"/>
      <c r="K261" s="57"/>
      <c r="L261" s="57"/>
    </row>
    <row r="262" ht="16.5" customHeight="1">
      <c r="A262" s="57"/>
      <c r="B262" s="73"/>
      <c r="C262" s="74"/>
      <c r="D262" s="68"/>
      <c r="E262" s="90"/>
      <c r="F262" s="88"/>
      <c r="G262" s="89"/>
      <c r="H262" s="57"/>
      <c r="I262" s="57"/>
      <c r="J262" s="57"/>
      <c r="K262" s="57"/>
      <c r="L262" s="57"/>
    </row>
    <row r="263" ht="16.5" customHeight="1">
      <c r="A263" s="57"/>
      <c r="B263" s="73"/>
      <c r="C263" s="74"/>
      <c r="D263" s="68"/>
      <c r="E263" s="90"/>
      <c r="F263" s="88"/>
      <c r="G263" s="89"/>
      <c r="H263" s="57"/>
      <c r="I263" s="57"/>
      <c r="J263" s="57"/>
      <c r="K263" s="57"/>
      <c r="L263" s="57"/>
    </row>
    <row r="264" ht="16.5" customHeight="1">
      <c r="A264" s="57"/>
      <c r="B264" s="73"/>
      <c r="C264" s="74"/>
      <c r="D264" s="68"/>
      <c r="E264" s="90"/>
      <c r="F264" s="88"/>
      <c r="G264" s="89"/>
      <c r="H264" s="57"/>
      <c r="I264" s="57"/>
      <c r="J264" s="57"/>
      <c r="K264" s="57"/>
      <c r="L264" s="57"/>
    </row>
    <row r="265" ht="16.5" customHeight="1">
      <c r="A265" s="57"/>
      <c r="B265" s="73"/>
      <c r="C265" s="74"/>
      <c r="D265" s="68"/>
      <c r="E265" s="90"/>
      <c r="F265" s="88"/>
      <c r="G265" s="89"/>
      <c r="H265" s="57"/>
      <c r="I265" s="57"/>
      <c r="J265" s="57"/>
      <c r="K265" s="57"/>
      <c r="L265" s="57"/>
    </row>
    <row r="266" ht="16.5" customHeight="1">
      <c r="A266" s="57"/>
      <c r="B266" s="73"/>
      <c r="C266" s="74"/>
      <c r="D266" s="68"/>
      <c r="E266" s="90"/>
      <c r="F266" s="88"/>
      <c r="G266" s="89"/>
      <c r="H266" s="57"/>
      <c r="I266" s="57"/>
      <c r="J266" s="57"/>
      <c r="K266" s="57"/>
      <c r="L266" s="57"/>
    </row>
    <row r="267" ht="16.5" customHeight="1">
      <c r="A267" s="57"/>
      <c r="B267" s="73"/>
      <c r="C267" s="74"/>
      <c r="D267" s="68"/>
      <c r="E267" s="90"/>
      <c r="F267" s="88"/>
      <c r="G267" s="89"/>
      <c r="H267" s="57"/>
      <c r="I267" s="57"/>
      <c r="J267" s="57"/>
      <c r="K267" s="57"/>
      <c r="L267" s="57"/>
    </row>
    <row r="268" ht="16.5" customHeight="1">
      <c r="A268" s="57"/>
      <c r="B268" s="73"/>
      <c r="C268" s="74"/>
      <c r="D268" s="68"/>
      <c r="E268" s="90"/>
      <c r="F268" s="88"/>
      <c r="G268" s="89"/>
      <c r="H268" s="57"/>
      <c r="I268" s="57"/>
      <c r="J268" s="57"/>
      <c r="K268" s="57"/>
      <c r="L268" s="57"/>
    </row>
    <row r="269" ht="16.5" customHeight="1">
      <c r="A269" s="57"/>
      <c r="B269" s="73"/>
      <c r="C269" s="74"/>
      <c r="D269" s="68"/>
      <c r="E269" s="90"/>
      <c r="F269" s="88"/>
      <c r="G269" s="89"/>
      <c r="H269" s="57"/>
      <c r="I269" s="57"/>
      <c r="J269" s="57"/>
      <c r="K269" s="57"/>
      <c r="L269" s="57"/>
    </row>
    <row r="270" ht="16.5" customHeight="1">
      <c r="A270" s="57"/>
      <c r="B270" s="73"/>
      <c r="C270" s="74"/>
      <c r="D270" s="68"/>
      <c r="E270" s="90"/>
      <c r="F270" s="88"/>
      <c r="G270" s="89"/>
      <c r="H270" s="57"/>
      <c r="I270" s="57"/>
      <c r="J270" s="57"/>
      <c r="K270" s="57"/>
      <c r="L270" s="57"/>
    </row>
    <row r="271" ht="16.5" customHeight="1">
      <c r="A271" s="57"/>
      <c r="B271" s="73"/>
      <c r="C271" s="74"/>
      <c r="D271" s="68"/>
      <c r="E271" s="90"/>
      <c r="F271" s="88"/>
      <c r="G271" s="89"/>
      <c r="H271" s="57"/>
      <c r="I271" s="57"/>
      <c r="J271" s="57"/>
      <c r="K271" s="57"/>
      <c r="L271" s="57"/>
    </row>
    <row r="272" ht="16.5" customHeight="1">
      <c r="A272" s="57"/>
      <c r="B272" s="73"/>
      <c r="C272" s="74"/>
      <c r="D272" s="68"/>
      <c r="E272" s="90"/>
      <c r="F272" s="88"/>
      <c r="G272" s="89"/>
      <c r="H272" s="57"/>
      <c r="I272" s="57"/>
      <c r="J272" s="57"/>
      <c r="K272" s="57"/>
      <c r="L272" s="57"/>
    </row>
    <row r="273" ht="16.5" customHeight="1">
      <c r="A273" s="57"/>
      <c r="B273" s="73"/>
      <c r="C273" s="74"/>
      <c r="D273" s="68"/>
      <c r="E273" s="90"/>
      <c r="F273" s="88"/>
      <c r="G273" s="89"/>
      <c r="H273" s="57"/>
      <c r="I273" s="57"/>
      <c r="J273" s="57"/>
      <c r="K273" s="57"/>
      <c r="L273" s="57"/>
    </row>
    <row r="274" ht="16.5" customHeight="1">
      <c r="A274" s="57"/>
      <c r="B274" s="73"/>
      <c r="C274" s="74"/>
      <c r="D274" s="68"/>
      <c r="E274" s="90"/>
      <c r="F274" s="88"/>
      <c r="G274" s="89"/>
      <c r="H274" s="57"/>
      <c r="I274" s="57"/>
      <c r="J274" s="57"/>
      <c r="K274" s="57"/>
      <c r="L274" s="57"/>
    </row>
    <row r="275" ht="16.5" customHeight="1">
      <c r="A275" s="57"/>
      <c r="B275" s="73"/>
      <c r="C275" s="74"/>
      <c r="D275" s="68"/>
      <c r="E275" s="90"/>
      <c r="F275" s="88"/>
      <c r="G275" s="89"/>
      <c r="H275" s="57"/>
      <c r="I275" s="57"/>
      <c r="J275" s="57"/>
      <c r="K275" s="57"/>
      <c r="L275" s="57"/>
    </row>
    <row r="276" ht="16.5" customHeight="1">
      <c r="A276" s="57"/>
      <c r="B276" s="73"/>
      <c r="C276" s="74"/>
      <c r="D276" s="68"/>
      <c r="E276" s="90"/>
      <c r="F276" s="88"/>
      <c r="G276" s="89"/>
      <c r="H276" s="57"/>
      <c r="I276" s="57"/>
      <c r="J276" s="57"/>
      <c r="K276" s="57"/>
      <c r="L276" s="57"/>
    </row>
    <row r="277" ht="16.5" customHeight="1">
      <c r="A277" s="57"/>
      <c r="B277" s="73"/>
      <c r="C277" s="74"/>
      <c r="D277" s="68"/>
      <c r="E277" s="90"/>
      <c r="F277" s="88"/>
      <c r="G277" s="89"/>
      <c r="H277" s="57"/>
      <c r="I277" s="57"/>
      <c r="J277" s="57"/>
      <c r="K277" s="57"/>
      <c r="L277" s="57"/>
    </row>
    <row r="278" ht="16.5" customHeight="1">
      <c r="A278" s="57"/>
      <c r="B278" s="73"/>
      <c r="C278" s="74"/>
      <c r="D278" s="68"/>
      <c r="E278" s="90"/>
      <c r="F278" s="88"/>
      <c r="G278" s="89"/>
      <c r="H278" s="57"/>
      <c r="I278" s="57"/>
      <c r="J278" s="57"/>
      <c r="K278" s="57"/>
      <c r="L278" s="57"/>
    </row>
    <row r="279" ht="16.5" customHeight="1">
      <c r="A279" s="57"/>
      <c r="B279" s="73"/>
      <c r="C279" s="74"/>
      <c r="D279" s="68"/>
      <c r="E279" s="90"/>
      <c r="F279" s="88"/>
      <c r="G279" s="89"/>
      <c r="H279" s="57"/>
      <c r="I279" s="57"/>
      <c r="J279" s="57"/>
      <c r="K279" s="57"/>
      <c r="L279" s="57"/>
    </row>
    <row r="280" ht="16.5" customHeight="1">
      <c r="A280" s="57"/>
      <c r="B280" s="73"/>
      <c r="C280" s="74"/>
      <c r="D280" s="68"/>
      <c r="E280" s="90"/>
      <c r="F280" s="88"/>
      <c r="G280" s="89"/>
      <c r="H280" s="57"/>
      <c r="I280" s="57"/>
      <c r="J280" s="57"/>
      <c r="K280" s="57"/>
      <c r="L280" s="57"/>
    </row>
    <row r="281" ht="16.5" customHeight="1">
      <c r="A281" s="57"/>
      <c r="B281" s="73"/>
      <c r="C281" s="74"/>
      <c r="D281" s="68"/>
      <c r="E281" s="90"/>
      <c r="F281" s="88"/>
      <c r="G281" s="89"/>
      <c r="H281" s="57"/>
      <c r="I281" s="57"/>
      <c r="J281" s="57"/>
      <c r="K281" s="57"/>
      <c r="L281" s="57"/>
    </row>
    <row r="282" ht="16.5" customHeight="1">
      <c r="A282" s="57"/>
      <c r="B282" s="73"/>
      <c r="C282" s="74"/>
      <c r="D282" s="68"/>
      <c r="E282" s="90"/>
      <c r="F282" s="88"/>
      <c r="G282" s="89"/>
      <c r="H282" s="57"/>
      <c r="I282" s="57"/>
      <c r="J282" s="57"/>
      <c r="K282" s="57"/>
      <c r="L282" s="57"/>
    </row>
    <row r="283" ht="16.5" customHeight="1">
      <c r="A283" s="57"/>
      <c r="B283" s="73"/>
      <c r="C283" s="74"/>
      <c r="D283" s="68"/>
      <c r="E283" s="90"/>
      <c r="F283" s="88"/>
      <c r="G283" s="89"/>
      <c r="H283" s="57"/>
      <c r="I283" s="57"/>
      <c r="J283" s="57"/>
      <c r="K283" s="57"/>
      <c r="L283" s="57"/>
    </row>
    <row r="284" ht="16.5" customHeight="1">
      <c r="A284" s="57"/>
      <c r="B284" s="73"/>
      <c r="C284" s="74"/>
      <c r="D284" s="68"/>
      <c r="E284" s="90"/>
      <c r="F284" s="88"/>
      <c r="G284" s="89"/>
      <c r="H284" s="57"/>
      <c r="I284" s="57"/>
      <c r="J284" s="57"/>
      <c r="K284" s="57"/>
      <c r="L284" s="57"/>
    </row>
    <row r="285" ht="16.5" customHeight="1">
      <c r="A285" s="57"/>
      <c r="B285" s="73"/>
      <c r="C285" s="74"/>
      <c r="D285" s="68"/>
      <c r="E285" s="90"/>
      <c r="F285" s="88"/>
      <c r="G285" s="89"/>
      <c r="H285" s="57"/>
      <c r="I285" s="57"/>
      <c r="J285" s="57"/>
      <c r="K285" s="57"/>
      <c r="L285" s="57"/>
    </row>
    <row r="286" ht="16.5" customHeight="1">
      <c r="A286" s="57"/>
      <c r="B286" s="73"/>
      <c r="C286" s="74"/>
      <c r="D286" s="68"/>
      <c r="E286" s="90"/>
      <c r="F286" s="88"/>
      <c r="G286" s="89"/>
      <c r="H286" s="57"/>
      <c r="I286" s="57"/>
      <c r="J286" s="57"/>
      <c r="K286" s="57"/>
      <c r="L286" s="57"/>
    </row>
    <row r="287" ht="16.5" customHeight="1">
      <c r="A287" s="57"/>
      <c r="B287" s="73"/>
      <c r="C287" s="74"/>
      <c r="D287" s="68"/>
      <c r="E287" s="90"/>
      <c r="F287" s="88"/>
      <c r="G287" s="89"/>
      <c r="H287" s="57"/>
      <c r="I287" s="57"/>
      <c r="J287" s="57"/>
      <c r="K287" s="57"/>
      <c r="L287" s="57"/>
    </row>
    <row r="288" ht="16.5" customHeight="1">
      <c r="A288" s="57"/>
      <c r="B288" s="73"/>
      <c r="C288" s="74"/>
      <c r="D288" s="68"/>
      <c r="E288" s="90"/>
      <c r="F288" s="88"/>
      <c r="G288" s="89"/>
      <c r="H288" s="57"/>
      <c r="I288" s="57"/>
      <c r="J288" s="57"/>
      <c r="K288" s="57"/>
      <c r="L288" s="57"/>
    </row>
    <row r="289" ht="16.5" customHeight="1">
      <c r="A289" s="57"/>
      <c r="B289" s="73"/>
      <c r="C289" s="74"/>
      <c r="D289" s="68"/>
      <c r="E289" s="90"/>
      <c r="F289" s="88"/>
      <c r="G289" s="89"/>
      <c r="H289" s="57"/>
      <c r="I289" s="57"/>
      <c r="J289" s="57"/>
      <c r="K289" s="57"/>
      <c r="L289" s="57"/>
    </row>
    <row r="290" ht="16.5" customHeight="1">
      <c r="A290" s="57"/>
      <c r="B290" s="73"/>
      <c r="C290" s="74"/>
      <c r="D290" s="68"/>
      <c r="E290" s="90"/>
      <c r="F290" s="88"/>
      <c r="G290" s="89"/>
      <c r="H290" s="57"/>
      <c r="I290" s="57"/>
      <c r="J290" s="57"/>
      <c r="K290" s="57"/>
      <c r="L290" s="57"/>
    </row>
    <row r="291" ht="16.5" customHeight="1">
      <c r="A291" s="57"/>
      <c r="B291" s="73"/>
      <c r="C291" s="74"/>
      <c r="D291" s="68"/>
      <c r="E291" s="90"/>
      <c r="F291" s="88"/>
      <c r="G291" s="89"/>
      <c r="H291" s="57"/>
      <c r="I291" s="57"/>
      <c r="J291" s="57"/>
      <c r="K291" s="57"/>
      <c r="L291" s="57"/>
    </row>
    <row r="292" ht="16.5" customHeight="1">
      <c r="A292" s="57"/>
      <c r="B292" s="73"/>
      <c r="C292" s="74"/>
      <c r="D292" s="68"/>
      <c r="E292" s="90"/>
      <c r="F292" s="88"/>
      <c r="G292" s="89"/>
      <c r="H292" s="57"/>
      <c r="I292" s="57"/>
      <c r="J292" s="57"/>
      <c r="K292" s="57"/>
      <c r="L292" s="57"/>
    </row>
    <row r="293" ht="16.5" customHeight="1">
      <c r="A293" s="57"/>
      <c r="B293" s="73"/>
      <c r="C293" s="74"/>
      <c r="D293" s="68"/>
      <c r="E293" s="90"/>
      <c r="F293" s="88"/>
      <c r="G293" s="89"/>
      <c r="H293" s="57"/>
      <c r="I293" s="57"/>
      <c r="J293" s="57"/>
      <c r="K293" s="57"/>
      <c r="L293" s="57"/>
    </row>
    <row r="294" ht="16.5" customHeight="1">
      <c r="A294" s="57"/>
      <c r="B294" s="73"/>
      <c r="C294" s="74"/>
      <c r="D294" s="68"/>
      <c r="E294" s="90"/>
      <c r="F294" s="88"/>
      <c r="G294" s="89"/>
      <c r="H294" s="57"/>
      <c r="I294" s="57"/>
      <c r="J294" s="57"/>
      <c r="K294" s="57"/>
      <c r="L294" s="57"/>
    </row>
    <row r="295" ht="16.5" customHeight="1">
      <c r="A295" s="57"/>
      <c r="B295" s="73"/>
      <c r="C295" s="74"/>
      <c r="D295" s="68"/>
      <c r="E295" s="90"/>
      <c r="F295" s="88"/>
      <c r="G295" s="89"/>
      <c r="H295" s="57"/>
      <c r="I295" s="57"/>
      <c r="J295" s="57"/>
      <c r="K295" s="57"/>
      <c r="L295" s="57"/>
    </row>
    <row r="296" ht="16.5" customHeight="1">
      <c r="A296" s="57"/>
      <c r="B296" s="73"/>
      <c r="C296" s="74"/>
      <c r="D296" s="68"/>
      <c r="E296" s="90"/>
      <c r="F296" s="88"/>
      <c r="G296" s="89"/>
      <c r="H296" s="57"/>
      <c r="I296" s="57"/>
      <c r="J296" s="57"/>
      <c r="K296" s="57"/>
      <c r="L296" s="57"/>
    </row>
    <row r="297" ht="16.5" customHeight="1">
      <c r="A297" s="57"/>
      <c r="B297" s="73"/>
      <c r="C297" s="74"/>
      <c r="D297" s="68"/>
      <c r="E297" s="90"/>
      <c r="F297" s="88"/>
      <c r="G297" s="89"/>
      <c r="H297" s="57"/>
      <c r="I297" s="57"/>
      <c r="J297" s="57"/>
      <c r="K297" s="57"/>
      <c r="L297" s="57"/>
    </row>
    <row r="298" ht="16.5" customHeight="1">
      <c r="A298" s="57"/>
      <c r="B298" s="73"/>
      <c r="C298" s="74"/>
      <c r="D298" s="68"/>
      <c r="E298" s="90"/>
      <c r="F298" s="88"/>
      <c r="G298" s="89"/>
      <c r="H298" s="57"/>
      <c r="I298" s="57"/>
      <c r="J298" s="57"/>
      <c r="K298" s="57"/>
      <c r="L298" s="57"/>
    </row>
    <row r="299" ht="16.5" customHeight="1">
      <c r="A299" s="57"/>
      <c r="B299" s="73"/>
      <c r="C299" s="74"/>
      <c r="D299" s="68"/>
      <c r="E299" s="90"/>
      <c r="F299" s="88"/>
      <c r="G299" s="89"/>
      <c r="H299" s="57"/>
      <c r="I299" s="57"/>
      <c r="J299" s="57"/>
      <c r="K299" s="57"/>
      <c r="L299" s="57"/>
    </row>
    <row r="300" ht="16.5" customHeight="1">
      <c r="A300" s="57"/>
      <c r="B300" s="73"/>
      <c r="C300" s="74"/>
      <c r="D300" s="68"/>
      <c r="E300" s="90"/>
      <c r="F300" s="88"/>
      <c r="G300" s="89"/>
      <c r="H300" s="57"/>
      <c r="I300" s="57"/>
      <c r="J300" s="57"/>
      <c r="K300" s="57"/>
      <c r="L300" s="57"/>
    </row>
    <row r="301" ht="16.5" customHeight="1">
      <c r="A301" s="57"/>
      <c r="B301" s="73"/>
      <c r="C301" s="74"/>
      <c r="D301" s="68"/>
      <c r="E301" s="90"/>
      <c r="F301" s="88"/>
      <c r="G301" s="89"/>
      <c r="H301" s="57"/>
      <c r="I301" s="57"/>
      <c r="J301" s="57"/>
      <c r="K301" s="57"/>
      <c r="L301" s="57"/>
    </row>
    <row r="302" ht="16.5" customHeight="1">
      <c r="A302" s="57"/>
      <c r="B302" s="73"/>
      <c r="C302" s="74"/>
      <c r="D302" s="68"/>
      <c r="E302" s="90"/>
      <c r="F302" s="88"/>
      <c r="G302" s="89"/>
      <c r="H302" s="57"/>
      <c r="I302" s="57"/>
      <c r="J302" s="57"/>
      <c r="K302" s="57"/>
      <c r="L302" s="57"/>
    </row>
    <row r="303" ht="16.5" customHeight="1">
      <c r="A303" s="57"/>
      <c r="B303" s="73"/>
      <c r="C303" s="74"/>
      <c r="D303" s="68"/>
      <c r="E303" s="90"/>
      <c r="F303" s="88"/>
      <c r="G303" s="89"/>
      <c r="H303" s="57"/>
      <c r="I303" s="57"/>
      <c r="J303" s="57"/>
      <c r="K303" s="57"/>
      <c r="L303" s="57"/>
    </row>
    <row r="304" ht="16.5" customHeight="1">
      <c r="A304" s="57"/>
      <c r="B304" s="73"/>
      <c r="C304" s="74"/>
      <c r="D304" s="68"/>
      <c r="E304" s="90"/>
      <c r="F304" s="88"/>
      <c r="G304" s="89"/>
      <c r="H304" s="57"/>
      <c r="I304" s="57"/>
      <c r="J304" s="57"/>
      <c r="K304" s="57"/>
      <c r="L304" s="57"/>
    </row>
    <row r="305" ht="16.5" customHeight="1">
      <c r="A305" s="57"/>
      <c r="B305" s="73"/>
      <c r="C305" s="74"/>
      <c r="D305" s="68"/>
      <c r="E305" s="90"/>
      <c r="F305" s="88"/>
      <c r="G305" s="89"/>
      <c r="H305" s="57"/>
      <c r="I305" s="57"/>
      <c r="J305" s="57"/>
      <c r="K305" s="57"/>
      <c r="L305" s="57"/>
    </row>
    <row r="306" ht="16.5" customHeight="1">
      <c r="A306" s="57"/>
      <c r="B306" s="73"/>
      <c r="C306" s="74"/>
      <c r="D306" s="68"/>
      <c r="E306" s="90"/>
      <c r="F306" s="88"/>
      <c r="G306" s="89"/>
      <c r="H306" s="57"/>
      <c r="I306" s="57"/>
      <c r="J306" s="57"/>
      <c r="K306" s="57"/>
      <c r="L306" s="57"/>
    </row>
    <row r="307" ht="16.5" customHeight="1">
      <c r="A307" s="57"/>
      <c r="B307" s="73"/>
      <c r="C307" s="74"/>
      <c r="D307" s="68"/>
      <c r="E307" s="90"/>
      <c r="F307" s="88"/>
      <c r="G307" s="89"/>
      <c r="H307" s="57"/>
      <c r="I307" s="57"/>
      <c r="J307" s="57"/>
      <c r="K307" s="57"/>
      <c r="L307" s="57"/>
    </row>
    <row r="308" ht="16.5" customHeight="1">
      <c r="A308" s="57"/>
      <c r="B308" s="73"/>
      <c r="C308" s="74"/>
      <c r="D308" s="68"/>
      <c r="E308" s="90"/>
      <c r="F308" s="88"/>
      <c r="G308" s="89"/>
      <c r="H308" s="57"/>
      <c r="I308" s="57"/>
      <c r="J308" s="57"/>
      <c r="K308" s="57"/>
      <c r="L308" s="57"/>
    </row>
    <row r="309" ht="16.5" customHeight="1">
      <c r="A309" s="57"/>
      <c r="B309" s="73"/>
      <c r="C309" s="74"/>
      <c r="D309" s="68"/>
      <c r="E309" s="57"/>
      <c r="F309" s="88"/>
      <c r="G309" s="89"/>
      <c r="H309" s="57"/>
      <c r="I309" s="57"/>
      <c r="J309" s="57"/>
      <c r="K309" s="57"/>
      <c r="L309" s="57"/>
    </row>
    <row r="310" ht="16.5" customHeight="1">
      <c r="A310" s="57"/>
      <c r="B310" s="73"/>
      <c r="C310" s="74"/>
      <c r="D310" s="68"/>
      <c r="E310" s="57"/>
      <c r="F310" s="88"/>
      <c r="G310" s="89"/>
      <c r="H310" s="57"/>
      <c r="I310" s="57"/>
      <c r="J310" s="57"/>
      <c r="K310" s="57"/>
      <c r="L310" s="57"/>
    </row>
    <row r="311" ht="16.5" customHeight="1">
      <c r="A311" s="57"/>
      <c r="B311" s="73"/>
      <c r="C311" s="74"/>
      <c r="D311" s="68"/>
      <c r="E311" s="57"/>
      <c r="F311" s="88"/>
      <c r="G311" s="89"/>
      <c r="H311" s="57"/>
      <c r="I311" s="57"/>
      <c r="J311" s="57"/>
      <c r="K311" s="57"/>
      <c r="L311" s="57"/>
    </row>
    <row r="312" ht="16.5" customHeight="1">
      <c r="A312" s="57"/>
      <c r="B312" s="73"/>
      <c r="C312" s="74"/>
      <c r="D312" s="68"/>
      <c r="E312" s="57"/>
      <c r="F312" s="88"/>
      <c r="G312" s="89"/>
      <c r="H312" s="57"/>
      <c r="I312" s="57"/>
      <c r="J312" s="57"/>
      <c r="K312" s="57"/>
      <c r="L312" s="57"/>
    </row>
    <row r="313" ht="16.5" customHeight="1">
      <c r="A313" s="57"/>
      <c r="B313" s="73"/>
      <c r="C313" s="74"/>
      <c r="D313" s="68"/>
      <c r="E313" s="57"/>
      <c r="F313" s="88"/>
      <c r="G313" s="89"/>
      <c r="H313" s="57"/>
      <c r="I313" s="57"/>
      <c r="J313" s="57"/>
      <c r="K313" s="57"/>
      <c r="L313" s="57"/>
    </row>
    <row r="314" ht="16.5" customHeight="1">
      <c r="A314" s="57"/>
      <c r="B314" s="73"/>
      <c r="C314" s="74"/>
      <c r="D314" s="68"/>
      <c r="E314" s="57"/>
      <c r="F314" s="88"/>
      <c r="G314" s="89"/>
      <c r="H314" s="57"/>
      <c r="I314" s="57"/>
      <c r="J314" s="57"/>
      <c r="K314" s="57"/>
      <c r="L314" s="57"/>
    </row>
    <row r="315" ht="16.5" customHeight="1">
      <c r="A315" s="57"/>
      <c r="B315" s="73"/>
      <c r="C315" s="74"/>
      <c r="D315" s="68"/>
      <c r="E315" s="57"/>
      <c r="F315" s="88"/>
      <c r="G315" s="89"/>
      <c r="H315" s="57"/>
      <c r="I315" s="57"/>
      <c r="J315" s="57"/>
      <c r="K315" s="57"/>
      <c r="L315" s="57"/>
    </row>
    <row r="316" ht="16.5" customHeight="1">
      <c r="A316" s="57"/>
      <c r="B316" s="73"/>
      <c r="C316" s="74"/>
      <c r="D316" s="68"/>
      <c r="E316" s="57"/>
      <c r="F316" s="88"/>
      <c r="G316" s="89"/>
      <c r="H316" s="57"/>
      <c r="I316" s="57"/>
      <c r="J316" s="57"/>
      <c r="K316" s="57"/>
      <c r="L316" s="57"/>
    </row>
    <row r="317" ht="16.5" customHeight="1">
      <c r="A317" s="57"/>
      <c r="B317" s="73"/>
      <c r="C317" s="74"/>
      <c r="D317" s="68"/>
      <c r="E317" s="57"/>
      <c r="F317" s="88"/>
      <c r="G317" s="89"/>
      <c r="H317" s="57"/>
      <c r="I317" s="57"/>
      <c r="J317" s="57"/>
      <c r="K317" s="57"/>
      <c r="L317" s="57"/>
    </row>
    <row r="318" ht="16.5" customHeight="1">
      <c r="A318" s="57"/>
      <c r="B318" s="73"/>
      <c r="C318" s="74"/>
      <c r="D318" s="68"/>
      <c r="E318" s="57"/>
      <c r="F318" s="88"/>
      <c r="G318" s="89"/>
      <c r="H318" s="57"/>
      <c r="I318" s="57"/>
      <c r="J318" s="57"/>
      <c r="K318" s="57"/>
      <c r="L318" s="57"/>
    </row>
    <row r="319" ht="16.5" customHeight="1">
      <c r="A319" s="57"/>
      <c r="B319" s="73"/>
      <c r="C319" s="74"/>
      <c r="D319" s="68"/>
      <c r="E319" s="57"/>
      <c r="F319" s="88"/>
      <c r="G319" s="89"/>
      <c r="H319" s="57"/>
      <c r="I319" s="57"/>
      <c r="J319" s="57"/>
      <c r="K319" s="57"/>
      <c r="L319" s="57"/>
    </row>
    <row r="320" ht="16.5" customHeight="1">
      <c r="A320" s="57"/>
      <c r="B320" s="73"/>
      <c r="C320" s="74"/>
      <c r="D320" s="68"/>
      <c r="E320" s="57"/>
      <c r="F320" s="88"/>
      <c r="G320" s="89"/>
      <c r="H320" s="57"/>
      <c r="I320" s="57"/>
      <c r="J320" s="57"/>
      <c r="K320" s="57"/>
      <c r="L320" s="57"/>
    </row>
    <row r="321" ht="16.5" customHeight="1">
      <c r="A321" s="57"/>
      <c r="B321" s="73"/>
      <c r="C321" s="74"/>
      <c r="D321" s="68"/>
      <c r="E321" s="57"/>
      <c r="F321" s="88"/>
      <c r="G321" s="89"/>
      <c r="H321" s="57"/>
      <c r="I321" s="57"/>
      <c r="J321" s="57"/>
      <c r="K321" s="57"/>
      <c r="L321" s="57"/>
    </row>
    <row r="322" ht="16.5" customHeight="1">
      <c r="A322" s="57"/>
      <c r="B322" s="73"/>
      <c r="C322" s="74"/>
      <c r="D322" s="68"/>
      <c r="E322" s="57"/>
      <c r="F322" s="88"/>
      <c r="G322" s="89"/>
      <c r="H322" s="57"/>
      <c r="I322" s="57"/>
      <c r="J322" s="57"/>
      <c r="K322" s="57"/>
      <c r="L322" s="57"/>
    </row>
    <row r="323" ht="16.5" customHeight="1">
      <c r="A323" s="57"/>
      <c r="B323" s="73"/>
      <c r="C323" s="74"/>
      <c r="D323" s="68"/>
      <c r="E323" s="57"/>
      <c r="F323" s="88"/>
      <c r="G323" s="89"/>
      <c r="H323" s="57"/>
      <c r="I323" s="57"/>
      <c r="J323" s="57"/>
      <c r="K323" s="57"/>
      <c r="L323" s="57"/>
    </row>
    <row r="324" ht="16.5" customHeight="1">
      <c r="A324" s="57"/>
      <c r="B324" s="73"/>
      <c r="C324" s="74"/>
      <c r="D324" s="68"/>
      <c r="E324" s="57"/>
      <c r="F324" s="88"/>
      <c r="G324" s="89"/>
      <c r="H324" s="57"/>
      <c r="I324" s="57"/>
      <c r="J324" s="57"/>
      <c r="K324" s="57"/>
      <c r="L324" s="57"/>
    </row>
    <row r="325" ht="16.5" customHeight="1">
      <c r="A325" s="57"/>
      <c r="B325" s="73"/>
      <c r="C325" s="74"/>
      <c r="D325" s="68"/>
      <c r="E325" s="57"/>
      <c r="F325" s="88"/>
      <c r="G325" s="89"/>
      <c r="H325" s="57"/>
      <c r="I325" s="57"/>
      <c r="J325" s="57"/>
      <c r="K325" s="57"/>
      <c r="L325" s="57"/>
    </row>
    <row r="326" ht="16.5" customHeight="1">
      <c r="A326" s="57"/>
      <c r="B326" s="73"/>
      <c r="C326" s="74"/>
      <c r="D326" s="68"/>
      <c r="E326" s="57"/>
      <c r="F326" s="88"/>
      <c r="G326" s="89"/>
      <c r="H326" s="57"/>
      <c r="I326" s="57"/>
      <c r="J326" s="57"/>
      <c r="K326" s="57"/>
      <c r="L326" s="57"/>
    </row>
    <row r="327" ht="16.5" customHeight="1">
      <c r="A327" s="57"/>
      <c r="B327" s="73"/>
      <c r="C327" s="74"/>
      <c r="D327" s="68"/>
      <c r="E327" s="57"/>
      <c r="F327" s="88"/>
      <c r="G327" s="89"/>
      <c r="H327" s="57"/>
      <c r="I327" s="57"/>
      <c r="J327" s="57"/>
      <c r="K327" s="57"/>
      <c r="L327" s="57"/>
    </row>
    <row r="328" ht="16.5" customHeight="1">
      <c r="A328" s="57"/>
      <c r="B328" s="73"/>
      <c r="C328" s="74"/>
      <c r="D328" s="68"/>
      <c r="E328" s="57"/>
      <c r="F328" s="88"/>
      <c r="G328" s="89"/>
      <c r="H328" s="57"/>
      <c r="I328" s="57"/>
      <c r="J328" s="57"/>
      <c r="K328" s="57"/>
      <c r="L328" s="57"/>
    </row>
    <row r="329" ht="16.5" customHeight="1">
      <c r="A329" s="57"/>
      <c r="B329" s="73"/>
      <c r="C329" s="74"/>
      <c r="D329" s="68"/>
      <c r="E329" s="57"/>
      <c r="F329" s="88"/>
      <c r="G329" s="89"/>
      <c r="H329" s="57"/>
      <c r="I329" s="57"/>
      <c r="J329" s="57"/>
      <c r="K329" s="57"/>
      <c r="L329" s="57"/>
    </row>
    <row r="330" ht="16.5" customHeight="1">
      <c r="A330" s="57"/>
      <c r="B330" s="73"/>
      <c r="C330" s="74"/>
      <c r="D330" s="68"/>
      <c r="E330" s="57"/>
      <c r="F330" s="88"/>
      <c r="G330" s="89"/>
      <c r="H330" s="57"/>
      <c r="I330" s="57"/>
      <c r="J330" s="57"/>
      <c r="K330" s="57"/>
      <c r="L330" s="57"/>
    </row>
    <row r="331" ht="16.5" customHeight="1">
      <c r="A331" s="57"/>
      <c r="B331" s="73"/>
      <c r="C331" s="74"/>
      <c r="D331" s="68"/>
      <c r="E331" s="57"/>
      <c r="F331" s="88"/>
      <c r="G331" s="89"/>
      <c r="H331" s="57"/>
      <c r="I331" s="57"/>
      <c r="J331" s="57"/>
      <c r="K331" s="57"/>
      <c r="L331" s="57"/>
    </row>
    <row r="332" ht="16.5" customHeight="1">
      <c r="A332" s="57"/>
      <c r="B332" s="73"/>
      <c r="C332" s="74"/>
      <c r="D332" s="68"/>
      <c r="E332" s="57"/>
      <c r="F332" s="88"/>
      <c r="G332" s="89"/>
      <c r="H332" s="57"/>
      <c r="I332" s="57"/>
      <c r="J332" s="57"/>
      <c r="K332" s="57"/>
      <c r="L332" s="57"/>
    </row>
    <row r="333" ht="16.5" customHeight="1">
      <c r="A333" s="57"/>
      <c r="B333" s="73"/>
      <c r="C333" s="74"/>
      <c r="D333" s="68"/>
      <c r="E333" s="57"/>
      <c r="F333" s="88"/>
      <c r="G333" s="89"/>
      <c r="H333" s="57"/>
      <c r="I333" s="57"/>
      <c r="J333" s="57"/>
      <c r="K333" s="57"/>
      <c r="L333" s="57"/>
    </row>
    <row r="334" ht="16.5" customHeight="1">
      <c r="A334" s="57"/>
      <c r="B334" s="73"/>
      <c r="C334" s="74"/>
      <c r="D334" s="68"/>
      <c r="E334" s="57"/>
      <c r="F334" s="88"/>
      <c r="G334" s="89"/>
      <c r="H334" s="57"/>
      <c r="I334" s="57"/>
      <c r="J334" s="57"/>
      <c r="K334" s="57"/>
      <c r="L334" s="57"/>
    </row>
    <row r="335" ht="16.5" customHeight="1">
      <c r="A335" s="57"/>
      <c r="B335" s="73"/>
      <c r="C335" s="74"/>
      <c r="D335" s="68"/>
      <c r="E335" s="57"/>
      <c r="F335" s="88"/>
      <c r="G335" s="89"/>
      <c r="H335" s="57"/>
      <c r="I335" s="57"/>
      <c r="J335" s="57"/>
      <c r="K335" s="57"/>
      <c r="L335" s="57"/>
    </row>
    <row r="336" ht="16.5" customHeight="1">
      <c r="A336" s="57"/>
      <c r="B336" s="73"/>
      <c r="C336" s="74"/>
      <c r="D336" s="68"/>
      <c r="E336" s="57"/>
      <c r="F336" s="88"/>
      <c r="G336" s="89"/>
      <c r="H336" s="57"/>
      <c r="I336" s="57"/>
      <c r="J336" s="57"/>
      <c r="K336" s="57"/>
      <c r="L336" s="57"/>
    </row>
    <row r="337" ht="16.5" customHeight="1">
      <c r="A337" s="57"/>
      <c r="B337" s="73"/>
      <c r="C337" s="74"/>
      <c r="D337" s="68"/>
      <c r="E337" s="57"/>
      <c r="F337" s="88"/>
      <c r="G337" s="89"/>
      <c r="H337" s="57"/>
      <c r="I337" s="57"/>
      <c r="J337" s="57"/>
      <c r="K337" s="57"/>
      <c r="L337" s="57"/>
    </row>
    <row r="338" ht="16.5" customHeight="1">
      <c r="A338" s="57"/>
      <c r="B338" s="73"/>
      <c r="C338" s="74"/>
      <c r="D338" s="68"/>
      <c r="E338" s="57"/>
      <c r="F338" s="88"/>
      <c r="G338" s="89"/>
      <c r="H338" s="57"/>
      <c r="I338" s="57"/>
      <c r="J338" s="57"/>
      <c r="K338" s="57"/>
      <c r="L338" s="57"/>
    </row>
    <row r="339" ht="16.5" customHeight="1">
      <c r="A339" s="57"/>
      <c r="B339" s="73"/>
      <c r="C339" s="74"/>
      <c r="D339" s="68"/>
      <c r="E339" s="57"/>
      <c r="F339" s="88"/>
      <c r="G339" s="89"/>
      <c r="H339" s="57"/>
      <c r="I339" s="57"/>
      <c r="J339" s="57"/>
      <c r="K339" s="57"/>
      <c r="L339" s="57"/>
    </row>
    <row r="340" ht="16.5" customHeight="1">
      <c r="A340" s="57"/>
      <c r="B340" s="73"/>
      <c r="C340" s="74"/>
      <c r="D340" s="68"/>
      <c r="E340" s="57"/>
      <c r="F340" s="88"/>
      <c r="G340" s="89"/>
      <c r="H340" s="57"/>
      <c r="I340" s="57"/>
      <c r="J340" s="57"/>
      <c r="K340" s="57"/>
      <c r="L340" s="57"/>
    </row>
    <row r="341" ht="16.5" customHeight="1">
      <c r="A341" s="57"/>
      <c r="B341" s="73"/>
      <c r="C341" s="74"/>
      <c r="D341" s="68"/>
      <c r="E341" s="57"/>
      <c r="F341" s="88"/>
      <c r="G341" s="89"/>
      <c r="H341" s="57"/>
      <c r="I341" s="57"/>
      <c r="J341" s="57"/>
      <c r="K341" s="57"/>
      <c r="L341" s="57"/>
    </row>
    <row r="342" ht="16.5" customHeight="1">
      <c r="A342" s="57"/>
      <c r="B342" s="73"/>
      <c r="C342" s="74"/>
      <c r="D342" s="68"/>
      <c r="E342" s="57"/>
      <c r="F342" s="88"/>
      <c r="G342" s="89"/>
      <c r="H342" s="57"/>
      <c r="I342" s="57"/>
      <c r="J342" s="57"/>
      <c r="K342" s="57"/>
      <c r="L342" s="57"/>
    </row>
    <row r="343" ht="16.5" customHeight="1">
      <c r="A343" s="57"/>
      <c r="B343" s="73"/>
      <c r="C343" s="74"/>
      <c r="D343" s="68"/>
      <c r="E343" s="57"/>
      <c r="F343" s="88"/>
      <c r="G343" s="89"/>
      <c r="H343" s="57"/>
      <c r="I343" s="57"/>
      <c r="J343" s="57"/>
      <c r="K343" s="57"/>
      <c r="L343" s="57"/>
    </row>
    <row r="344" ht="16.5" customHeight="1">
      <c r="A344" s="57"/>
      <c r="B344" s="73"/>
      <c r="C344" s="74"/>
      <c r="D344" s="68"/>
      <c r="E344" s="57"/>
      <c r="F344" s="88"/>
      <c r="G344" s="89"/>
      <c r="H344" s="57"/>
      <c r="I344" s="57"/>
      <c r="J344" s="57"/>
      <c r="K344" s="57"/>
      <c r="L344" s="57"/>
    </row>
    <row r="345" ht="16.5" customHeight="1">
      <c r="A345" s="57"/>
      <c r="B345" s="73"/>
      <c r="C345" s="74"/>
      <c r="D345" s="68"/>
      <c r="E345" s="57"/>
      <c r="F345" s="88"/>
      <c r="G345" s="89"/>
      <c r="H345" s="57"/>
      <c r="I345" s="57"/>
      <c r="J345" s="57"/>
      <c r="K345" s="57"/>
      <c r="L345" s="57"/>
    </row>
    <row r="346" ht="16.5" customHeight="1">
      <c r="A346" s="57"/>
      <c r="B346" s="73"/>
      <c r="C346" s="74"/>
      <c r="D346" s="68"/>
      <c r="E346" s="57"/>
      <c r="F346" s="88"/>
      <c r="G346" s="89"/>
      <c r="H346" s="57"/>
      <c r="I346" s="57"/>
      <c r="J346" s="57"/>
      <c r="K346" s="57"/>
      <c r="L346" s="57"/>
    </row>
    <row r="347" ht="16.5" customHeight="1">
      <c r="A347" s="57"/>
      <c r="B347" s="73"/>
      <c r="C347" s="74"/>
      <c r="D347" s="68"/>
      <c r="E347" s="57"/>
      <c r="F347" s="88"/>
      <c r="G347" s="89"/>
      <c r="H347" s="57"/>
      <c r="I347" s="57"/>
      <c r="J347" s="57"/>
      <c r="K347" s="57"/>
      <c r="L347" s="57"/>
    </row>
    <row r="348" ht="16.5" customHeight="1">
      <c r="A348" s="57"/>
      <c r="B348" s="73"/>
      <c r="C348" s="74"/>
      <c r="D348" s="68"/>
      <c r="E348" s="57"/>
      <c r="F348" s="88"/>
      <c r="G348" s="89"/>
      <c r="H348" s="57"/>
      <c r="I348" s="57"/>
      <c r="J348" s="57"/>
      <c r="K348" s="57"/>
      <c r="L348" s="57"/>
    </row>
    <row r="349" ht="16.5" customHeight="1">
      <c r="A349" s="57"/>
      <c r="B349" s="73"/>
      <c r="C349" s="74"/>
      <c r="D349" s="68"/>
      <c r="E349" s="57"/>
      <c r="F349" s="88"/>
      <c r="G349" s="89"/>
      <c r="H349" s="57"/>
      <c r="I349" s="57"/>
      <c r="J349" s="57"/>
      <c r="K349" s="57"/>
      <c r="L349" s="57"/>
    </row>
    <row r="350" ht="16.5" customHeight="1">
      <c r="A350" s="57"/>
      <c r="B350" s="73"/>
      <c r="C350" s="74"/>
      <c r="D350" s="68"/>
      <c r="E350" s="57"/>
      <c r="F350" s="88"/>
      <c r="G350" s="89"/>
      <c r="H350" s="57"/>
      <c r="I350" s="57"/>
      <c r="J350" s="57"/>
      <c r="K350" s="57"/>
      <c r="L350" s="57"/>
    </row>
    <row r="351" ht="16.5" customHeight="1">
      <c r="A351" s="57"/>
      <c r="B351" s="73"/>
      <c r="C351" s="74"/>
      <c r="D351" s="68"/>
      <c r="E351" s="57"/>
      <c r="F351" s="88"/>
      <c r="G351" s="89"/>
      <c r="H351" s="57"/>
      <c r="I351" s="57"/>
      <c r="J351" s="57"/>
      <c r="K351" s="57"/>
      <c r="L351" s="57"/>
    </row>
    <row r="352" ht="16.5" customHeight="1">
      <c r="A352" s="57"/>
      <c r="B352" s="73"/>
      <c r="C352" s="74"/>
      <c r="D352" s="68"/>
      <c r="E352" s="57"/>
      <c r="F352" s="88"/>
      <c r="G352" s="89"/>
      <c r="H352" s="57"/>
      <c r="I352" s="57"/>
      <c r="J352" s="57"/>
      <c r="K352" s="57"/>
      <c r="L352" s="57"/>
    </row>
    <row r="353" ht="16.5" customHeight="1">
      <c r="A353" s="57"/>
      <c r="B353" s="73"/>
      <c r="C353" s="74"/>
      <c r="D353" s="68"/>
      <c r="E353" s="57"/>
      <c r="F353" s="88"/>
      <c r="G353" s="89"/>
      <c r="H353" s="57"/>
      <c r="I353" s="57"/>
      <c r="J353" s="57"/>
      <c r="K353" s="57"/>
      <c r="L353" s="57"/>
    </row>
    <row r="354" ht="16.5" customHeight="1">
      <c r="A354" s="57"/>
      <c r="B354" s="73"/>
      <c r="C354" s="74"/>
      <c r="D354" s="68"/>
      <c r="E354" s="57"/>
      <c r="F354" s="88"/>
      <c r="G354" s="89"/>
      <c r="H354" s="57"/>
      <c r="I354" s="57"/>
      <c r="J354" s="57"/>
      <c r="K354" s="57"/>
      <c r="L354" s="57"/>
    </row>
    <row r="355" ht="16.5" customHeight="1">
      <c r="A355" s="57"/>
      <c r="B355" s="73"/>
      <c r="C355" s="74"/>
      <c r="D355" s="68"/>
      <c r="E355" s="57"/>
      <c r="F355" s="88"/>
      <c r="G355" s="89"/>
      <c r="H355" s="57"/>
      <c r="I355" s="57"/>
      <c r="J355" s="57"/>
      <c r="K355" s="57"/>
      <c r="L355" s="57"/>
    </row>
    <row r="356" ht="16.5" customHeight="1">
      <c r="A356" s="57"/>
      <c r="B356" s="73"/>
      <c r="C356" s="74"/>
      <c r="D356" s="68"/>
      <c r="E356" s="57"/>
      <c r="F356" s="88"/>
      <c r="G356" s="89"/>
      <c r="H356" s="57"/>
      <c r="I356" s="57"/>
      <c r="J356" s="57"/>
      <c r="K356" s="57"/>
      <c r="L356" s="57"/>
    </row>
    <row r="357" ht="16.5" customHeight="1">
      <c r="A357" s="57"/>
      <c r="B357" s="73"/>
      <c r="C357" s="74"/>
      <c r="D357" s="68"/>
      <c r="E357" s="57"/>
      <c r="F357" s="88"/>
      <c r="G357" s="89"/>
      <c r="H357" s="57"/>
      <c r="I357" s="57"/>
      <c r="J357" s="57"/>
      <c r="K357" s="57"/>
      <c r="L357" s="57"/>
    </row>
    <row r="358" ht="16.5" customHeight="1">
      <c r="A358" s="57"/>
      <c r="B358" s="73"/>
      <c r="C358" s="74"/>
      <c r="D358" s="68"/>
      <c r="E358" s="57"/>
      <c r="F358" s="88"/>
      <c r="G358" s="89"/>
      <c r="H358" s="57"/>
      <c r="I358" s="57"/>
      <c r="J358" s="57"/>
      <c r="K358" s="57"/>
      <c r="L358" s="57"/>
    </row>
    <row r="359" ht="16.5" customHeight="1">
      <c r="A359" s="57"/>
      <c r="B359" s="73"/>
      <c r="C359" s="74"/>
      <c r="D359" s="68"/>
      <c r="E359" s="57"/>
      <c r="F359" s="88"/>
      <c r="G359" s="89"/>
      <c r="H359" s="57"/>
      <c r="I359" s="57"/>
      <c r="J359" s="57"/>
      <c r="K359" s="57"/>
      <c r="L359" s="57"/>
    </row>
    <row r="360" ht="16.5" customHeight="1">
      <c r="A360" s="57"/>
      <c r="B360" s="73"/>
      <c r="C360" s="74"/>
      <c r="D360" s="68"/>
      <c r="E360" s="57"/>
      <c r="F360" s="88"/>
      <c r="G360" s="89"/>
      <c r="H360" s="57"/>
      <c r="I360" s="57"/>
      <c r="J360" s="57"/>
      <c r="K360" s="57"/>
      <c r="L360" s="57"/>
    </row>
    <row r="361" ht="16.5" customHeight="1">
      <c r="A361" s="57"/>
      <c r="B361" s="73"/>
      <c r="C361" s="74"/>
      <c r="D361" s="68"/>
      <c r="E361" s="57"/>
      <c r="F361" s="88"/>
      <c r="G361" s="89"/>
      <c r="H361" s="57"/>
      <c r="I361" s="57"/>
      <c r="J361" s="57"/>
      <c r="K361" s="57"/>
      <c r="L361" s="57"/>
    </row>
    <row r="362" ht="16.5" customHeight="1">
      <c r="A362" s="57"/>
      <c r="B362" s="73"/>
      <c r="C362" s="74"/>
      <c r="D362" s="68"/>
      <c r="E362" s="57"/>
      <c r="F362" s="88"/>
      <c r="G362" s="89"/>
      <c r="H362" s="57"/>
      <c r="I362" s="57"/>
      <c r="J362" s="57"/>
      <c r="K362" s="57"/>
      <c r="L362" s="57"/>
    </row>
    <row r="363" ht="16.5" customHeight="1">
      <c r="A363" s="57"/>
      <c r="B363" s="73"/>
      <c r="C363" s="74"/>
      <c r="D363" s="68"/>
      <c r="E363" s="57"/>
      <c r="F363" s="88"/>
      <c r="G363" s="89"/>
      <c r="H363" s="57"/>
      <c r="I363" s="57"/>
      <c r="J363" s="57"/>
      <c r="K363" s="57"/>
      <c r="L363" s="57"/>
    </row>
    <row r="364" ht="16.5" customHeight="1">
      <c r="A364" s="57"/>
      <c r="B364" s="73"/>
      <c r="C364" s="74"/>
      <c r="D364" s="68"/>
      <c r="E364" s="57"/>
      <c r="F364" s="88"/>
      <c r="G364" s="89"/>
      <c r="H364" s="57"/>
      <c r="I364" s="57"/>
      <c r="J364" s="57"/>
      <c r="K364" s="57"/>
      <c r="L364" s="57"/>
    </row>
    <row r="365" ht="16.5" customHeight="1">
      <c r="A365" s="57"/>
      <c r="B365" s="73"/>
      <c r="C365" s="74"/>
      <c r="D365" s="68"/>
      <c r="E365" s="57"/>
      <c r="F365" s="88"/>
      <c r="G365" s="89"/>
      <c r="H365" s="57"/>
      <c r="I365" s="57"/>
      <c r="J365" s="57"/>
      <c r="K365" s="57"/>
      <c r="L365" s="57"/>
    </row>
    <row r="366" ht="16.5" customHeight="1">
      <c r="A366" s="57"/>
      <c r="B366" s="73"/>
      <c r="C366" s="74"/>
      <c r="D366" s="68"/>
      <c r="E366" s="57"/>
      <c r="F366" s="88"/>
      <c r="G366" s="89"/>
      <c r="H366" s="57"/>
      <c r="I366" s="57"/>
      <c r="J366" s="57"/>
      <c r="K366" s="57"/>
      <c r="L366" s="57"/>
    </row>
    <row r="367" ht="16.5" customHeight="1">
      <c r="A367" s="57"/>
      <c r="B367" s="73"/>
      <c r="C367" s="74"/>
      <c r="D367" s="68"/>
      <c r="E367" s="57"/>
      <c r="F367" s="88"/>
      <c r="G367" s="89"/>
      <c r="H367" s="57"/>
      <c r="I367" s="57"/>
      <c r="J367" s="57"/>
      <c r="K367" s="57"/>
      <c r="L367" s="57"/>
    </row>
    <row r="368" ht="16.5" customHeight="1">
      <c r="A368" s="57"/>
      <c r="B368" s="73"/>
      <c r="C368" s="74"/>
      <c r="D368" s="68"/>
      <c r="E368" s="57"/>
      <c r="F368" s="88"/>
      <c r="G368" s="89"/>
      <c r="H368" s="57"/>
      <c r="I368" s="57"/>
      <c r="J368" s="57"/>
      <c r="K368" s="57"/>
      <c r="L368" s="57"/>
    </row>
    <row r="369" ht="16.5" customHeight="1">
      <c r="A369" s="57"/>
      <c r="B369" s="73"/>
      <c r="C369" s="74"/>
      <c r="D369" s="68"/>
      <c r="E369" s="57"/>
      <c r="F369" s="88"/>
      <c r="G369" s="89"/>
      <c r="H369" s="57"/>
      <c r="I369" s="57"/>
      <c r="J369" s="57"/>
      <c r="K369" s="57"/>
      <c r="L369" s="57"/>
    </row>
    <row r="370" ht="16.5" customHeight="1">
      <c r="A370" s="57"/>
      <c r="B370" s="73"/>
      <c r="C370" s="74"/>
      <c r="D370" s="68"/>
      <c r="E370" s="57"/>
      <c r="F370" s="88"/>
      <c r="G370" s="89"/>
      <c r="H370" s="57"/>
      <c r="I370" s="57"/>
      <c r="J370" s="57"/>
      <c r="K370" s="57"/>
      <c r="L370" s="57"/>
    </row>
    <row r="371" ht="16.5" customHeight="1">
      <c r="A371" s="57"/>
      <c r="B371" s="73"/>
      <c r="C371" s="74"/>
      <c r="D371" s="68"/>
      <c r="E371" s="57"/>
      <c r="F371" s="88"/>
      <c r="G371" s="89"/>
      <c r="H371" s="57"/>
      <c r="I371" s="57"/>
      <c r="J371" s="57"/>
      <c r="K371" s="57"/>
      <c r="L371" s="57"/>
    </row>
    <row r="372" ht="16.5" customHeight="1">
      <c r="A372" s="57"/>
      <c r="B372" s="73"/>
      <c r="C372" s="74"/>
      <c r="D372" s="68"/>
      <c r="E372" s="57"/>
      <c r="F372" s="88"/>
      <c r="G372" s="89"/>
      <c r="H372" s="57"/>
      <c r="I372" s="57"/>
      <c r="J372" s="57"/>
      <c r="K372" s="57"/>
      <c r="L372" s="57"/>
    </row>
    <row r="373" ht="16.5" customHeight="1">
      <c r="A373" s="57"/>
      <c r="B373" s="73"/>
      <c r="C373" s="74"/>
      <c r="D373" s="68"/>
      <c r="E373" s="57"/>
      <c r="F373" s="88"/>
      <c r="G373" s="89"/>
      <c r="H373" s="57"/>
      <c r="I373" s="57"/>
      <c r="J373" s="57"/>
      <c r="K373" s="57"/>
      <c r="L373" s="57"/>
    </row>
    <row r="374" ht="16.5" customHeight="1">
      <c r="A374" s="57"/>
      <c r="B374" s="73"/>
      <c r="C374" s="74"/>
      <c r="D374" s="68"/>
      <c r="E374" s="57"/>
      <c r="F374" s="88"/>
      <c r="G374" s="89"/>
      <c r="H374" s="57"/>
      <c r="I374" s="57"/>
      <c r="J374" s="57"/>
      <c r="K374" s="57"/>
      <c r="L374" s="57"/>
    </row>
    <row r="375" ht="16.5" customHeight="1">
      <c r="A375" s="57"/>
      <c r="B375" s="73"/>
      <c r="C375" s="74"/>
      <c r="D375" s="68"/>
      <c r="E375" s="57"/>
      <c r="F375" s="88"/>
      <c r="G375" s="89"/>
      <c r="H375" s="57"/>
      <c r="I375" s="57"/>
      <c r="J375" s="57"/>
      <c r="K375" s="57"/>
      <c r="L375" s="57"/>
    </row>
    <row r="376" ht="16.5" customHeight="1">
      <c r="A376" s="57"/>
      <c r="B376" s="73"/>
      <c r="C376" s="74"/>
      <c r="D376" s="68"/>
      <c r="E376" s="57"/>
      <c r="F376" s="88"/>
      <c r="G376" s="89"/>
      <c r="H376" s="57"/>
      <c r="I376" s="57"/>
      <c r="J376" s="57"/>
      <c r="K376" s="57"/>
      <c r="L376" s="57"/>
    </row>
    <row r="377" ht="16.5" customHeight="1">
      <c r="A377" s="57"/>
      <c r="B377" s="73"/>
      <c r="C377" s="74"/>
      <c r="D377" s="68"/>
      <c r="E377" s="57"/>
      <c r="F377" s="88"/>
      <c r="G377" s="89"/>
      <c r="H377" s="57"/>
      <c r="I377" s="57"/>
      <c r="J377" s="57"/>
      <c r="K377" s="57"/>
      <c r="L377" s="57"/>
    </row>
    <row r="378" ht="16.5" customHeight="1">
      <c r="A378" s="57"/>
      <c r="B378" s="73"/>
      <c r="C378" s="74"/>
      <c r="D378" s="68"/>
      <c r="E378" s="57"/>
      <c r="F378" s="88"/>
      <c r="G378" s="89"/>
      <c r="H378" s="57"/>
      <c r="I378" s="57"/>
      <c r="J378" s="57"/>
      <c r="K378" s="57"/>
      <c r="L378" s="57"/>
    </row>
    <row r="379" ht="16.5" customHeight="1">
      <c r="A379" s="57"/>
      <c r="B379" s="73"/>
      <c r="C379" s="74"/>
      <c r="D379" s="68"/>
      <c r="E379" s="57"/>
      <c r="F379" s="88"/>
      <c r="G379" s="89"/>
      <c r="H379" s="57"/>
      <c r="I379" s="57"/>
      <c r="J379" s="57"/>
      <c r="K379" s="57"/>
      <c r="L379" s="57"/>
    </row>
    <row r="380" ht="16.5" customHeight="1">
      <c r="A380" s="57"/>
      <c r="B380" s="73"/>
      <c r="C380" s="74"/>
      <c r="D380" s="68"/>
      <c r="E380" s="57"/>
      <c r="F380" s="88"/>
      <c r="G380" s="89"/>
      <c r="H380" s="57"/>
      <c r="I380" s="57"/>
      <c r="J380" s="57"/>
      <c r="K380" s="57"/>
      <c r="L380" s="57"/>
    </row>
    <row r="381" ht="16.5" customHeight="1">
      <c r="A381" s="57"/>
      <c r="B381" s="73"/>
      <c r="C381" s="74"/>
      <c r="D381" s="68"/>
      <c r="E381" s="57"/>
      <c r="F381" s="88"/>
      <c r="G381" s="89"/>
      <c r="H381" s="57"/>
      <c r="I381" s="57"/>
      <c r="J381" s="57"/>
      <c r="K381" s="57"/>
      <c r="L381" s="57"/>
    </row>
    <row r="382" ht="16.5" customHeight="1">
      <c r="A382" s="57"/>
      <c r="B382" s="73"/>
      <c r="C382" s="74"/>
      <c r="D382" s="68"/>
      <c r="E382" s="57"/>
      <c r="F382" s="88"/>
      <c r="G382" s="89"/>
      <c r="H382" s="57"/>
      <c r="I382" s="57"/>
      <c r="J382" s="57"/>
      <c r="K382" s="57"/>
      <c r="L382" s="57"/>
    </row>
    <row r="383" ht="16.5" customHeight="1">
      <c r="A383" s="57"/>
      <c r="B383" s="73"/>
      <c r="C383" s="74"/>
      <c r="D383" s="68"/>
      <c r="E383" s="57"/>
      <c r="F383" s="88"/>
      <c r="G383" s="89"/>
      <c r="H383" s="57"/>
      <c r="I383" s="57"/>
      <c r="J383" s="57"/>
      <c r="K383" s="57"/>
      <c r="L383" s="57"/>
    </row>
    <row r="384" ht="16.5" customHeight="1">
      <c r="A384" s="57"/>
      <c r="B384" s="73"/>
      <c r="C384" s="74"/>
      <c r="D384" s="68"/>
      <c r="E384" s="57"/>
      <c r="F384" s="88"/>
      <c r="G384" s="89"/>
      <c r="H384" s="57"/>
      <c r="I384" s="57"/>
      <c r="J384" s="57"/>
      <c r="K384" s="57"/>
      <c r="L384" s="57"/>
    </row>
    <row r="385" ht="16.5" customHeight="1">
      <c r="A385" s="57"/>
      <c r="B385" s="73"/>
      <c r="C385" s="74"/>
      <c r="D385" s="68"/>
      <c r="E385" s="57"/>
      <c r="F385" s="88"/>
      <c r="G385" s="89"/>
      <c r="H385" s="57"/>
      <c r="I385" s="57"/>
      <c r="J385" s="57"/>
      <c r="K385" s="57"/>
      <c r="L385" s="57"/>
    </row>
    <row r="386" ht="16.5" customHeight="1">
      <c r="A386" s="57"/>
      <c r="B386" s="73"/>
      <c r="C386" s="74"/>
      <c r="D386" s="68"/>
      <c r="E386" s="57"/>
      <c r="F386" s="88"/>
      <c r="G386" s="89"/>
      <c r="H386" s="57"/>
      <c r="I386" s="57"/>
      <c r="J386" s="57"/>
      <c r="K386" s="57"/>
      <c r="L386" s="57"/>
    </row>
    <row r="387" ht="16.5" customHeight="1">
      <c r="A387" s="57"/>
      <c r="B387" s="73"/>
      <c r="C387" s="74"/>
      <c r="D387" s="68"/>
      <c r="E387" s="57"/>
      <c r="F387" s="88"/>
      <c r="G387" s="89"/>
      <c r="H387" s="57"/>
      <c r="I387" s="57"/>
      <c r="J387" s="57"/>
      <c r="K387" s="57"/>
      <c r="L387" s="57"/>
    </row>
    <row r="388" ht="16.5" customHeight="1">
      <c r="A388" s="57"/>
      <c r="B388" s="73"/>
      <c r="C388" s="74"/>
      <c r="D388" s="68"/>
      <c r="E388" s="57"/>
      <c r="F388" s="88"/>
      <c r="G388" s="89"/>
      <c r="H388" s="57"/>
      <c r="I388" s="57"/>
      <c r="J388" s="57"/>
      <c r="K388" s="57"/>
      <c r="L388" s="57"/>
    </row>
    <row r="389" ht="16.5" customHeight="1">
      <c r="A389" s="57"/>
      <c r="B389" s="73"/>
      <c r="C389" s="74"/>
      <c r="D389" s="68"/>
      <c r="E389" s="57"/>
      <c r="F389" s="88"/>
      <c r="G389" s="89"/>
      <c r="H389" s="57"/>
      <c r="I389" s="57"/>
      <c r="J389" s="57"/>
      <c r="K389" s="57"/>
      <c r="L389" s="57"/>
    </row>
    <row r="390" ht="16.5" customHeight="1">
      <c r="A390" s="57"/>
      <c r="B390" s="73"/>
      <c r="C390" s="74"/>
      <c r="D390" s="68"/>
      <c r="E390" s="57"/>
      <c r="F390" s="88"/>
      <c r="G390" s="89"/>
      <c r="H390" s="57"/>
      <c r="I390" s="57"/>
      <c r="J390" s="57"/>
      <c r="K390" s="57"/>
      <c r="L390" s="57"/>
    </row>
    <row r="391" ht="16.5" customHeight="1">
      <c r="A391" s="57"/>
      <c r="B391" s="73"/>
      <c r="C391" s="74"/>
      <c r="D391" s="68"/>
      <c r="E391" s="57"/>
      <c r="F391" s="88"/>
      <c r="G391" s="89"/>
      <c r="H391" s="57"/>
      <c r="I391" s="57"/>
      <c r="J391" s="57"/>
      <c r="K391" s="57"/>
      <c r="L391" s="57"/>
    </row>
    <row r="392" ht="16.5" customHeight="1">
      <c r="A392" s="57"/>
      <c r="B392" s="73"/>
      <c r="C392" s="74"/>
      <c r="D392" s="68"/>
      <c r="E392" s="57"/>
      <c r="F392" s="88"/>
      <c r="G392" s="89"/>
      <c r="H392" s="57"/>
      <c r="I392" s="57"/>
      <c r="J392" s="57"/>
      <c r="K392" s="57"/>
      <c r="L392" s="57"/>
    </row>
    <row r="393" ht="16.5" customHeight="1">
      <c r="A393" s="57"/>
      <c r="B393" s="73"/>
      <c r="C393" s="74"/>
      <c r="D393" s="68"/>
      <c r="E393" s="57"/>
      <c r="F393" s="88"/>
      <c r="G393" s="89"/>
      <c r="H393" s="57"/>
      <c r="I393" s="57"/>
      <c r="J393" s="57"/>
      <c r="K393" s="57"/>
      <c r="L393" s="57"/>
    </row>
    <row r="394" ht="16.5" customHeight="1">
      <c r="A394" s="57"/>
      <c r="B394" s="73"/>
      <c r="C394" s="74"/>
      <c r="D394" s="68"/>
      <c r="E394" s="57"/>
      <c r="F394" s="88"/>
      <c r="G394" s="89"/>
      <c r="H394" s="57"/>
      <c r="I394" s="57"/>
      <c r="J394" s="57"/>
      <c r="K394" s="57"/>
      <c r="L394" s="57"/>
    </row>
    <row r="395" ht="16.5" customHeight="1">
      <c r="A395" s="57"/>
      <c r="B395" s="73"/>
      <c r="C395" s="74"/>
      <c r="D395" s="68"/>
      <c r="E395" s="57"/>
      <c r="F395" s="88"/>
      <c r="G395" s="89"/>
      <c r="H395" s="57"/>
      <c r="I395" s="57"/>
      <c r="J395" s="57"/>
      <c r="K395" s="57"/>
      <c r="L395" s="57"/>
    </row>
    <row r="396" ht="16.5" customHeight="1">
      <c r="A396" s="57"/>
      <c r="B396" s="73"/>
      <c r="C396" s="74"/>
      <c r="D396" s="68"/>
      <c r="E396" s="57"/>
      <c r="F396" s="88"/>
      <c r="G396" s="89"/>
      <c r="H396" s="57"/>
      <c r="I396" s="57"/>
      <c r="J396" s="57"/>
      <c r="K396" s="57"/>
      <c r="L396" s="57"/>
    </row>
    <row r="397" ht="16.5" customHeight="1">
      <c r="A397" s="57"/>
      <c r="B397" s="73"/>
      <c r="C397" s="74"/>
      <c r="D397" s="68"/>
      <c r="E397" s="57"/>
      <c r="F397" s="88"/>
      <c r="G397" s="89"/>
      <c r="H397" s="57"/>
      <c r="I397" s="57"/>
      <c r="J397" s="57"/>
      <c r="K397" s="57"/>
      <c r="L397" s="57"/>
    </row>
    <row r="398" ht="16.5" customHeight="1">
      <c r="A398" s="57"/>
      <c r="B398" s="73"/>
      <c r="C398" s="74"/>
      <c r="D398" s="68"/>
      <c r="E398" s="57"/>
      <c r="F398" s="88"/>
      <c r="G398" s="89"/>
      <c r="H398" s="57"/>
      <c r="I398" s="57"/>
      <c r="J398" s="57"/>
      <c r="K398" s="57"/>
      <c r="L398" s="57"/>
    </row>
    <row r="399" ht="16.5" customHeight="1">
      <c r="A399" s="57"/>
      <c r="B399" s="73"/>
      <c r="C399" s="74"/>
      <c r="D399" s="68"/>
      <c r="E399" s="57"/>
      <c r="F399" s="88"/>
      <c r="G399" s="89"/>
      <c r="H399" s="57"/>
      <c r="I399" s="57"/>
      <c r="J399" s="57"/>
      <c r="K399" s="57"/>
      <c r="L399" s="57"/>
    </row>
    <row r="400" ht="16.5" customHeight="1">
      <c r="A400" s="57"/>
      <c r="B400" s="73"/>
      <c r="C400" s="74"/>
      <c r="D400" s="68"/>
      <c r="E400" s="57"/>
      <c r="F400" s="88"/>
      <c r="G400" s="89"/>
      <c r="H400" s="57"/>
      <c r="I400" s="57"/>
      <c r="J400" s="57"/>
      <c r="K400" s="57"/>
      <c r="L400" s="57"/>
    </row>
    <row r="401" ht="16.5" customHeight="1">
      <c r="A401" s="57"/>
      <c r="B401" s="73"/>
      <c r="C401" s="74"/>
      <c r="D401" s="68"/>
      <c r="E401" s="57"/>
      <c r="F401" s="88"/>
      <c r="G401" s="89"/>
      <c r="H401" s="57"/>
      <c r="I401" s="57"/>
      <c r="J401" s="57"/>
      <c r="K401" s="57"/>
      <c r="L401" s="57"/>
    </row>
    <row r="402" ht="16.5" customHeight="1">
      <c r="A402" s="57"/>
      <c r="B402" s="73"/>
      <c r="C402" s="74"/>
      <c r="D402" s="68"/>
      <c r="E402" s="57"/>
      <c r="F402" s="88"/>
      <c r="G402" s="89"/>
      <c r="H402" s="57"/>
      <c r="I402" s="57"/>
      <c r="J402" s="57"/>
      <c r="K402" s="57"/>
      <c r="L402" s="57"/>
    </row>
    <row r="403" ht="16.5" customHeight="1">
      <c r="A403" s="57"/>
      <c r="B403" s="73"/>
      <c r="C403" s="74"/>
      <c r="D403" s="68"/>
      <c r="E403" s="57"/>
      <c r="F403" s="88"/>
      <c r="G403" s="89"/>
      <c r="H403" s="57"/>
      <c r="I403" s="57"/>
      <c r="J403" s="57"/>
      <c r="K403" s="57"/>
      <c r="L403" s="57"/>
    </row>
    <row r="404" ht="16.5" customHeight="1">
      <c r="A404" s="57"/>
      <c r="B404" s="73"/>
      <c r="C404" s="74"/>
      <c r="D404" s="68"/>
      <c r="E404" s="57"/>
      <c r="F404" s="88"/>
      <c r="G404" s="89"/>
      <c r="H404" s="57"/>
      <c r="I404" s="57"/>
      <c r="J404" s="57"/>
      <c r="K404" s="57"/>
      <c r="L404" s="57"/>
    </row>
    <row r="405" ht="16.5" customHeight="1">
      <c r="A405" s="57"/>
      <c r="B405" s="73"/>
      <c r="C405" s="74"/>
      <c r="D405" s="68"/>
      <c r="E405" s="57"/>
      <c r="F405" s="88"/>
      <c r="G405" s="89"/>
      <c r="H405" s="57"/>
      <c r="I405" s="57"/>
      <c r="J405" s="57"/>
      <c r="K405" s="57"/>
      <c r="L405" s="57"/>
    </row>
    <row r="406" ht="16.5" customHeight="1">
      <c r="A406" s="57"/>
      <c r="B406" s="73"/>
      <c r="C406" s="74"/>
      <c r="D406" s="68"/>
      <c r="E406" s="57"/>
      <c r="F406" s="88"/>
      <c r="G406" s="89"/>
      <c r="H406" s="57"/>
      <c r="I406" s="57"/>
      <c r="J406" s="57"/>
      <c r="K406" s="57"/>
      <c r="L406" s="57"/>
    </row>
    <row r="407" ht="16.5" customHeight="1">
      <c r="A407" s="57"/>
      <c r="B407" s="73"/>
      <c r="C407" s="74"/>
      <c r="D407" s="68"/>
      <c r="E407" s="57"/>
      <c r="F407" s="88"/>
      <c r="G407" s="89"/>
      <c r="H407" s="57"/>
      <c r="I407" s="57"/>
      <c r="J407" s="57"/>
      <c r="K407" s="57"/>
      <c r="L407" s="57"/>
    </row>
    <row r="408" ht="16.5" customHeight="1">
      <c r="A408" s="57"/>
      <c r="B408" s="73"/>
      <c r="C408" s="74"/>
      <c r="D408" s="68"/>
      <c r="E408" s="57"/>
      <c r="F408" s="88"/>
      <c r="G408" s="89"/>
      <c r="H408" s="57"/>
      <c r="I408" s="57"/>
      <c r="J408" s="57"/>
      <c r="K408" s="57"/>
      <c r="L408" s="57"/>
    </row>
    <row r="409" ht="16.5" customHeight="1">
      <c r="A409" s="57"/>
      <c r="B409" s="73"/>
      <c r="C409" s="74"/>
      <c r="D409" s="68"/>
      <c r="E409" s="57"/>
      <c r="F409" s="88"/>
      <c r="G409" s="89"/>
      <c r="H409" s="57"/>
      <c r="I409" s="57"/>
      <c r="J409" s="57"/>
      <c r="K409" s="57"/>
      <c r="L409" s="57"/>
    </row>
    <row r="410" ht="16.5" customHeight="1">
      <c r="A410" s="57"/>
      <c r="B410" s="73"/>
      <c r="C410" s="74"/>
      <c r="D410" s="68"/>
      <c r="E410" s="57"/>
      <c r="F410" s="88"/>
      <c r="G410" s="89"/>
      <c r="H410" s="57"/>
      <c r="I410" s="57"/>
      <c r="J410" s="57"/>
      <c r="K410" s="57"/>
      <c r="L410" s="57"/>
    </row>
    <row r="411" ht="16.5" customHeight="1">
      <c r="A411" s="57"/>
      <c r="B411" s="73"/>
      <c r="C411" s="74"/>
      <c r="D411" s="68"/>
      <c r="E411" s="57"/>
      <c r="F411" s="88"/>
      <c r="G411" s="89"/>
      <c r="H411" s="57"/>
      <c r="I411" s="57"/>
      <c r="J411" s="57"/>
      <c r="K411" s="57"/>
      <c r="L411" s="57"/>
    </row>
    <row r="412" ht="16.5" customHeight="1">
      <c r="A412" s="57"/>
      <c r="B412" s="73"/>
      <c r="C412" s="74"/>
      <c r="D412" s="68"/>
      <c r="E412" s="57"/>
      <c r="F412" s="88"/>
      <c r="G412" s="89"/>
      <c r="H412" s="57"/>
      <c r="I412" s="57"/>
      <c r="J412" s="57"/>
      <c r="K412" s="57"/>
      <c r="L412" s="57"/>
    </row>
    <row r="413" ht="16.5" customHeight="1">
      <c r="A413" s="57"/>
      <c r="B413" s="73"/>
      <c r="C413" s="74"/>
      <c r="D413" s="68"/>
      <c r="E413" s="57"/>
      <c r="F413" s="88"/>
      <c r="G413" s="89"/>
      <c r="H413" s="57"/>
      <c r="I413" s="57"/>
      <c r="J413" s="57"/>
      <c r="K413" s="57"/>
      <c r="L413" s="57"/>
    </row>
    <row r="414" ht="16.5" customHeight="1">
      <c r="A414" s="57"/>
      <c r="B414" s="73"/>
      <c r="C414" s="74"/>
      <c r="D414" s="68"/>
      <c r="E414" s="57"/>
      <c r="F414" s="88"/>
      <c r="G414" s="89"/>
      <c r="H414" s="57"/>
      <c r="I414" s="57"/>
      <c r="J414" s="57"/>
      <c r="K414" s="57"/>
      <c r="L414" s="57"/>
    </row>
    <row r="415" ht="16.5" customHeight="1">
      <c r="A415" s="57"/>
      <c r="B415" s="73"/>
      <c r="C415" s="74"/>
      <c r="D415" s="68"/>
      <c r="E415" s="57"/>
      <c r="F415" s="88"/>
      <c r="G415" s="89"/>
      <c r="H415" s="57"/>
      <c r="I415" s="57"/>
      <c r="J415" s="57"/>
      <c r="K415" s="57"/>
      <c r="L415" s="57"/>
    </row>
    <row r="416" ht="16.5" customHeight="1">
      <c r="A416" s="57"/>
      <c r="B416" s="73"/>
      <c r="C416" s="74"/>
      <c r="D416" s="68"/>
      <c r="E416" s="57"/>
      <c r="F416" s="88"/>
      <c r="G416" s="89"/>
      <c r="H416" s="57"/>
      <c r="I416" s="57"/>
      <c r="J416" s="57"/>
      <c r="K416" s="57"/>
      <c r="L416" s="57"/>
    </row>
    <row r="417" ht="16.5" customHeight="1">
      <c r="A417" s="57"/>
      <c r="B417" s="73"/>
      <c r="C417" s="74"/>
      <c r="D417" s="68"/>
      <c r="E417" s="57"/>
      <c r="F417" s="88"/>
      <c r="G417" s="89"/>
      <c r="H417" s="57"/>
      <c r="I417" s="57"/>
      <c r="J417" s="57"/>
      <c r="K417" s="57"/>
      <c r="L417" s="57"/>
    </row>
    <row r="418" ht="16.5" customHeight="1">
      <c r="A418" s="57"/>
      <c r="B418" s="73"/>
      <c r="C418" s="74"/>
      <c r="D418" s="68"/>
      <c r="E418" s="57"/>
      <c r="F418" s="88"/>
      <c r="G418" s="89"/>
      <c r="H418" s="57"/>
      <c r="I418" s="57"/>
      <c r="J418" s="57"/>
      <c r="K418" s="57"/>
      <c r="L418" s="57"/>
    </row>
    <row r="419" ht="16.5" customHeight="1">
      <c r="A419" s="57"/>
      <c r="B419" s="73"/>
      <c r="C419" s="74"/>
      <c r="D419" s="68"/>
      <c r="E419" s="57"/>
      <c r="F419" s="88"/>
      <c r="G419" s="89"/>
      <c r="H419" s="57"/>
      <c r="I419" s="57"/>
      <c r="J419" s="57"/>
      <c r="K419" s="57"/>
      <c r="L419" s="57"/>
    </row>
    <row r="420" ht="16.5" customHeight="1">
      <c r="A420" s="57"/>
      <c r="B420" s="73"/>
      <c r="C420" s="74"/>
      <c r="D420" s="68"/>
      <c r="E420" s="57"/>
      <c r="F420" s="88"/>
      <c r="G420" s="89"/>
      <c r="H420" s="57"/>
      <c r="I420" s="57"/>
      <c r="J420" s="57"/>
      <c r="K420" s="57"/>
      <c r="L420" s="57"/>
    </row>
    <row r="421" ht="16.5" customHeight="1">
      <c r="A421" s="57"/>
      <c r="B421" s="73"/>
      <c r="C421" s="74"/>
      <c r="D421" s="68"/>
      <c r="E421" s="57"/>
      <c r="F421" s="88"/>
      <c r="G421" s="89"/>
      <c r="H421" s="57"/>
      <c r="I421" s="57"/>
      <c r="J421" s="57"/>
      <c r="K421" s="57"/>
      <c r="L421" s="57"/>
    </row>
    <row r="422" ht="16.5" customHeight="1">
      <c r="A422" s="57"/>
      <c r="B422" s="73"/>
      <c r="C422" s="74"/>
      <c r="D422" s="68"/>
      <c r="E422" s="57"/>
      <c r="F422" s="88"/>
      <c r="G422" s="89"/>
      <c r="H422" s="57"/>
      <c r="I422" s="57"/>
      <c r="J422" s="57"/>
      <c r="K422" s="57"/>
      <c r="L422" s="57"/>
    </row>
    <row r="423" ht="16.5" customHeight="1">
      <c r="A423" s="57"/>
      <c r="B423" s="73"/>
      <c r="C423" s="74"/>
      <c r="D423" s="68"/>
      <c r="E423" s="57"/>
      <c r="F423" s="88"/>
      <c r="G423" s="89"/>
      <c r="H423" s="57"/>
      <c r="I423" s="57"/>
      <c r="J423" s="57"/>
      <c r="K423" s="57"/>
      <c r="L423" s="57"/>
    </row>
    <row r="424" ht="16.5" customHeight="1">
      <c r="A424" s="57"/>
      <c r="B424" s="73"/>
      <c r="C424" s="74"/>
      <c r="D424" s="68"/>
      <c r="E424" s="57"/>
      <c r="F424" s="88"/>
      <c r="G424" s="89"/>
      <c r="H424" s="57"/>
      <c r="I424" s="57"/>
      <c r="J424" s="57"/>
      <c r="K424" s="57"/>
      <c r="L424" s="57"/>
    </row>
    <row r="425" ht="16.5" customHeight="1">
      <c r="A425" s="57"/>
      <c r="B425" s="73"/>
      <c r="C425" s="74"/>
      <c r="D425" s="68"/>
      <c r="E425" s="57"/>
      <c r="F425" s="88"/>
      <c r="G425" s="89"/>
      <c r="H425" s="57"/>
      <c r="I425" s="57"/>
      <c r="J425" s="57"/>
      <c r="K425" s="57"/>
      <c r="L425" s="57"/>
    </row>
    <row r="426" ht="16.5" customHeight="1">
      <c r="A426" s="57"/>
      <c r="B426" s="73"/>
      <c r="C426" s="74"/>
      <c r="D426" s="68"/>
      <c r="E426" s="57"/>
      <c r="F426" s="88"/>
      <c r="G426" s="89"/>
      <c r="H426" s="57"/>
      <c r="I426" s="57"/>
      <c r="J426" s="57"/>
      <c r="K426" s="57"/>
      <c r="L426" s="57"/>
    </row>
    <row r="427" ht="16.5" customHeight="1">
      <c r="A427" s="57"/>
      <c r="B427" s="73"/>
      <c r="C427" s="74"/>
      <c r="D427" s="68"/>
      <c r="E427" s="57"/>
      <c r="F427" s="88"/>
      <c r="G427" s="89"/>
      <c r="H427" s="57"/>
      <c r="I427" s="57"/>
      <c r="J427" s="57"/>
      <c r="K427" s="57"/>
      <c r="L427" s="57"/>
    </row>
    <row r="428" ht="16.5" customHeight="1">
      <c r="A428" s="57"/>
      <c r="B428" s="73"/>
      <c r="C428" s="74"/>
      <c r="D428" s="68"/>
      <c r="E428" s="57"/>
      <c r="F428" s="88"/>
      <c r="G428" s="89"/>
      <c r="H428" s="57"/>
      <c r="I428" s="57"/>
      <c r="J428" s="57"/>
      <c r="K428" s="57"/>
      <c r="L428" s="57"/>
    </row>
    <row r="429" ht="16.5" customHeight="1">
      <c r="A429" s="57"/>
      <c r="B429" s="73"/>
      <c r="C429" s="74"/>
      <c r="D429" s="68"/>
      <c r="E429" s="57"/>
      <c r="F429" s="88"/>
      <c r="G429" s="89"/>
      <c r="H429" s="57"/>
      <c r="I429" s="57"/>
      <c r="J429" s="57"/>
      <c r="K429" s="57"/>
      <c r="L429" s="57"/>
    </row>
    <row r="430" ht="16.5" customHeight="1">
      <c r="A430" s="57"/>
      <c r="B430" s="73"/>
      <c r="C430" s="74"/>
      <c r="D430" s="68"/>
      <c r="E430" s="57"/>
      <c r="F430" s="88"/>
      <c r="G430" s="89"/>
      <c r="H430" s="57"/>
      <c r="I430" s="57"/>
      <c r="J430" s="57"/>
      <c r="K430" s="57"/>
      <c r="L430" s="57"/>
    </row>
    <row r="431" ht="16.5" customHeight="1">
      <c r="A431" s="57"/>
      <c r="B431" s="73"/>
      <c r="C431" s="74"/>
      <c r="D431" s="68"/>
      <c r="E431" s="57"/>
      <c r="F431" s="88"/>
      <c r="G431" s="89"/>
      <c r="H431" s="57"/>
      <c r="I431" s="57"/>
      <c r="J431" s="57"/>
      <c r="K431" s="57"/>
      <c r="L431" s="57"/>
    </row>
    <row r="432" ht="16.5" customHeight="1">
      <c r="A432" s="57"/>
      <c r="B432" s="73"/>
      <c r="C432" s="74"/>
      <c r="D432" s="68"/>
      <c r="E432" s="57"/>
      <c r="F432" s="88"/>
      <c r="G432" s="89"/>
      <c r="H432" s="57"/>
      <c r="I432" s="57"/>
      <c r="J432" s="57"/>
      <c r="K432" s="57"/>
      <c r="L432" s="57"/>
    </row>
    <row r="433" ht="16.5" customHeight="1">
      <c r="A433" s="57"/>
      <c r="B433" s="73"/>
      <c r="C433" s="74"/>
      <c r="D433" s="68"/>
      <c r="E433" s="57"/>
      <c r="F433" s="88"/>
      <c r="G433" s="89"/>
      <c r="H433" s="57"/>
      <c r="I433" s="57"/>
      <c r="J433" s="57"/>
      <c r="K433" s="57"/>
      <c r="L433" s="57"/>
    </row>
    <row r="434" ht="16.5" customHeight="1">
      <c r="A434" s="57"/>
      <c r="B434" s="73"/>
      <c r="C434" s="74"/>
      <c r="D434" s="68"/>
      <c r="E434" s="57"/>
      <c r="F434" s="88"/>
      <c r="G434" s="89"/>
      <c r="H434" s="57"/>
      <c r="I434" s="57"/>
      <c r="J434" s="57"/>
      <c r="K434" s="57"/>
      <c r="L434" s="57"/>
    </row>
    <row r="435" ht="16.5" customHeight="1">
      <c r="A435" s="57"/>
      <c r="B435" s="73"/>
      <c r="C435" s="74"/>
      <c r="D435" s="68"/>
      <c r="E435" s="57"/>
      <c r="F435" s="88"/>
      <c r="G435" s="89"/>
      <c r="H435" s="57"/>
      <c r="I435" s="57"/>
      <c r="J435" s="57"/>
      <c r="K435" s="57"/>
      <c r="L435" s="57"/>
    </row>
    <row r="436" ht="16.5" customHeight="1">
      <c r="A436" s="57"/>
      <c r="B436" s="73"/>
      <c r="C436" s="74"/>
      <c r="D436" s="68"/>
      <c r="E436" s="57"/>
      <c r="F436" s="88"/>
      <c r="G436" s="89"/>
      <c r="H436" s="57"/>
      <c r="I436" s="57"/>
      <c r="J436" s="57"/>
      <c r="K436" s="57"/>
      <c r="L436" s="57"/>
    </row>
    <row r="437" ht="16.5" customHeight="1">
      <c r="A437" s="57"/>
      <c r="B437" s="73"/>
      <c r="C437" s="74"/>
      <c r="D437" s="68"/>
      <c r="E437" s="57"/>
      <c r="F437" s="88"/>
      <c r="G437" s="89"/>
      <c r="H437" s="57"/>
      <c r="I437" s="57"/>
      <c r="J437" s="57"/>
      <c r="K437" s="57"/>
      <c r="L437" s="57"/>
    </row>
    <row r="438" ht="16.5" customHeight="1">
      <c r="A438" s="57"/>
      <c r="B438" s="73"/>
      <c r="C438" s="74"/>
      <c r="D438" s="68"/>
      <c r="E438" s="57"/>
      <c r="F438" s="88"/>
      <c r="G438" s="89"/>
      <c r="H438" s="57"/>
      <c r="I438" s="57"/>
      <c r="J438" s="57"/>
      <c r="K438" s="57"/>
      <c r="L438" s="57"/>
    </row>
    <row r="439" ht="16.5" customHeight="1">
      <c r="A439" s="57"/>
      <c r="B439" s="73"/>
      <c r="C439" s="74"/>
      <c r="D439" s="68"/>
      <c r="E439" s="57"/>
      <c r="F439" s="88"/>
      <c r="G439" s="89"/>
      <c r="H439" s="57"/>
      <c r="I439" s="57"/>
      <c r="J439" s="57"/>
      <c r="K439" s="57"/>
      <c r="L439" s="57"/>
    </row>
    <row r="440" ht="16.5" customHeight="1">
      <c r="A440" s="57"/>
      <c r="B440" s="73"/>
      <c r="C440" s="74"/>
      <c r="D440" s="68"/>
      <c r="E440" s="57"/>
      <c r="F440" s="88"/>
      <c r="G440" s="89"/>
      <c r="H440" s="57"/>
      <c r="I440" s="57"/>
      <c r="J440" s="57"/>
      <c r="K440" s="57"/>
      <c r="L440" s="57"/>
    </row>
    <row r="441" ht="16.5" customHeight="1">
      <c r="A441" s="57"/>
      <c r="B441" s="73"/>
      <c r="C441" s="74"/>
      <c r="D441" s="68"/>
      <c r="E441" s="57"/>
      <c r="F441" s="88"/>
      <c r="G441" s="89"/>
      <c r="H441" s="57"/>
      <c r="I441" s="57"/>
      <c r="J441" s="57"/>
      <c r="K441" s="57"/>
      <c r="L441" s="57"/>
    </row>
    <row r="442" ht="16.5" customHeight="1">
      <c r="A442" s="57"/>
      <c r="B442" s="73"/>
      <c r="C442" s="74"/>
      <c r="D442" s="68"/>
      <c r="E442" s="57"/>
      <c r="F442" s="88"/>
      <c r="G442" s="89"/>
      <c r="H442" s="57"/>
      <c r="I442" s="57"/>
      <c r="J442" s="57"/>
      <c r="K442" s="57"/>
      <c r="L442" s="57"/>
    </row>
    <row r="443" ht="16.5" customHeight="1">
      <c r="A443" s="57"/>
      <c r="B443" s="73"/>
      <c r="C443" s="74"/>
      <c r="D443" s="68"/>
      <c r="E443" s="57"/>
      <c r="F443" s="88"/>
      <c r="G443" s="89"/>
      <c r="H443" s="57"/>
      <c r="I443" s="57"/>
      <c r="J443" s="57"/>
      <c r="K443" s="57"/>
      <c r="L443" s="57"/>
    </row>
    <row r="444" ht="16.5" customHeight="1">
      <c r="A444" s="57"/>
      <c r="B444" s="73"/>
      <c r="C444" s="74"/>
      <c r="D444" s="68"/>
      <c r="E444" s="57"/>
      <c r="F444" s="88"/>
      <c r="G444" s="89"/>
      <c r="H444" s="57"/>
      <c r="I444" s="57"/>
      <c r="J444" s="57"/>
      <c r="K444" s="57"/>
      <c r="L444" s="57"/>
    </row>
    <row r="445" ht="16.5" customHeight="1">
      <c r="A445" s="57"/>
      <c r="B445" s="73"/>
      <c r="C445" s="74"/>
      <c r="D445" s="68"/>
      <c r="E445" s="57"/>
      <c r="F445" s="88"/>
      <c r="G445" s="89"/>
      <c r="H445" s="57"/>
      <c r="I445" s="57"/>
      <c r="J445" s="57"/>
      <c r="K445" s="57"/>
      <c r="L445" s="57"/>
    </row>
    <row r="446" ht="16.5" customHeight="1">
      <c r="A446" s="57"/>
      <c r="B446" s="73"/>
      <c r="C446" s="74"/>
      <c r="D446" s="68"/>
      <c r="E446" s="57"/>
      <c r="F446" s="88"/>
      <c r="G446" s="89"/>
      <c r="H446" s="57"/>
      <c r="I446" s="57"/>
      <c r="J446" s="57"/>
      <c r="K446" s="57"/>
      <c r="L446" s="57"/>
    </row>
    <row r="447" ht="16.5" customHeight="1">
      <c r="A447" s="57"/>
      <c r="B447" s="73"/>
      <c r="C447" s="74"/>
      <c r="D447" s="68"/>
      <c r="E447" s="57"/>
      <c r="F447" s="88"/>
      <c r="G447" s="89"/>
      <c r="H447" s="57"/>
      <c r="I447" s="57"/>
      <c r="J447" s="57"/>
      <c r="K447" s="57"/>
      <c r="L447" s="57"/>
    </row>
    <row r="448" ht="16.5" customHeight="1">
      <c r="A448" s="57"/>
      <c r="B448" s="73"/>
      <c r="C448" s="74"/>
      <c r="D448" s="68"/>
      <c r="E448" s="57"/>
      <c r="F448" s="88"/>
      <c r="G448" s="89"/>
      <c r="H448" s="57"/>
      <c r="I448" s="57"/>
      <c r="J448" s="57"/>
      <c r="K448" s="57"/>
      <c r="L448" s="57"/>
    </row>
    <row r="449" ht="16.5" customHeight="1">
      <c r="A449" s="57"/>
      <c r="B449" s="73"/>
      <c r="C449" s="74"/>
      <c r="D449" s="68"/>
      <c r="E449" s="57"/>
      <c r="F449" s="88"/>
      <c r="G449" s="89"/>
      <c r="H449" s="57"/>
      <c r="I449" s="57"/>
      <c r="J449" s="57"/>
      <c r="K449" s="57"/>
      <c r="L449" s="57"/>
    </row>
    <row r="450" ht="16.5" customHeight="1">
      <c r="A450" s="57"/>
      <c r="B450" s="73"/>
      <c r="C450" s="74"/>
      <c r="D450" s="68"/>
      <c r="E450" s="57"/>
      <c r="F450" s="88"/>
      <c r="G450" s="89"/>
      <c r="H450" s="57"/>
      <c r="I450" s="57"/>
      <c r="J450" s="57"/>
      <c r="K450" s="57"/>
      <c r="L450" s="57"/>
    </row>
    <row r="451" ht="16.5" customHeight="1">
      <c r="A451" s="57"/>
      <c r="B451" s="73"/>
      <c r="C451" s="74"/>
      <c r="D451" s="68"/>
      <c r="E451" s="57"/>
      <c r="F451" s="88"/>
      <c r="G451" s="89"/>
      <c r="H451" s="57"/>
      <c r="I451" s="57"/>
      <c r="J451" s="57"/>
      <c r="K451" s="57"/>
      <c r="L451" s="57"/>
    </row>
    <row r="452" ht="16.5" customHeight="1">
      <c r="A452" s="57"/>
      <c r="B452" s="73"/>
      <c r="C452" s="74"/>
      <c r="D452" s="68"/>
      <c r="E452" s="57"/>
      <c r="F452" s="88"/>
      <c r="G452" s="89"/>
      <c r="H452" s="57"/>
      <c r="I452" s="57"/>
      <c r="J452" s="57"/>
      <c r="K452" s="57"/>
      <c r="L452" s="57"/>
    </row>
    <row r="453" ht="16.5" customHeight="1">
      <c r="A453" s="57"/>
      <c r="B453" s="73"/>
      <c r="C453" s="74"/>
      <c r="D453" s="68"/>
      <c r="E453" s="57"/>
      <c r="F453" s="88"/>
      <c r="G453" s="89"/>
      <c r="H453" s="57"/>
      <c r="I453" s="57"/>
      <c r="J453" s="57"/>
      <c r="K453" s="57"/>
      <c r="L453" s="57"/>
    </row>
    <row r="454" ht="16.5" customHeight="1">
      <c r="A454" s="57"/>
      <c r="B454" s="73"/>
      <c r="C454" s="74"/>
      <c r="D454" s="68"/>
      <c r="E454" s="57"/>
      <c r="F454" s="88"/>
      <c r="G454" s="89"/>
      <c r="H454" s="57"/>
      <c r="I454" s="57"/>
      <c r="J454" s="57"/>
      <c r="K454" s="57"/>
      <c r="L454" s="57"/>
    </row>
    <row r="455" ht="16.5" customHeight="1">
      <c r="A455" s="57"/>
      <c r="B455" s="73"/>
      <c r="C455" s="74"/>
      <c r="D455" s="68"/>
      <c r="E455" s="57"/>
      <c r="F455" s="88"/>
      <c r="G455" s="89"/>
      <c r="H455" s="57"/>
      <c r="I455" s="57"/>
      <c r="J455" s="57"/>
      <c r="K455" s="57"/>
      <c r="L455" s="57"/>
    </row>
    <row r="456" ht="16.5" customHeight="1">
      <c r="A456" s="57"/>
      <c r="B456" s="73"/>
      <c r="C456" s="74"/>
      <c r="D456" s="68"/>
      <c r="E456" s="57"/>
      <c r="F456" s="88"/>
      <c r="G456" s="89"/>
      <c r="H456" s="57"/>
      <c r="I456" s="57"/>
      <c r="J456" s="57"/>
      <c r="K456" s="57"/>
      <c r="L456" s="57"/>
    </row>
    <row r="457" ht="16.5" customHeight="1">
      <c r="A457" s="57"/>
      <c r="B457" s="73"/>
      <c r="C457" s="74"/>
      <c r="D457" s="68"/>
      <c r="E457" s="57"/>
      <c r="F457" s="88"/>
      <c r="G457" s="89"/>
      <c r="H457" s="57"/>
      <c r="I457" s="57"/>
      <c r="J457" s="57"/>
      <c r="K457" s="57"/>
      <c r="L457" s="57"/>
    </row>
    <row r="458" ht="16.5" customHeight="1">
      <c r="A458" s="57"/>
      <c r="B458" s="73"/>
      <c r="C458" s="74"/>
      <c r="D458" s="68"/>
      <c r="E458" s="57"/>
      <c r="F458" s="88"/>
      <c r="G458" s="89"/>
      <c r="H458" s="57"/>
      <c r="I458" s="57"/>
      <c r="J458" s="57"/>
      <c r="K458" s="57"/>
      <c r="L458" s="57"/>
    </row>
    <row r="459" ht="16.5" customHeight="1">
      <c r="A459" s="57"/>
      <c r="B459" s="73"/>
      <c r="C459" s="74"/>
      <c r="D459" s="68"/>
      <c r="E459" s="57"/>
      <c r="F459" s="88"/>
      <c r="G459" s="89"/>
      <c r="H459" s="57"/>
      <c r="I459" s="57"/>
      <c r="J459" s="57"/>
      <c r="K459" s="57"/>
      <c r="L459" s="57"/>
    </row>
    <row r="460" ht="16.5" customHeight="1">
      <c r="A460" s="57"/>
      <c r="B460" s="73"/>
      <c r="C460" s="74"/>
      <c r="D460" s="68"/>
      <c r="E460" s="57"/>
      <c r="F460" s="88"/>
      <c r="G460" s="89"/>
      <c r="H460" s="57"/>
      <c r="I460" s="57"/>
      <c r="J460" s="57"/>
      <c r="K460" s="57"/>
      <c r="L460" s="57"/>
    </row>
    <row r="461" ht="16.5" customHeight="1">
      <c r="A461" s="57"/>
      <c r="B461" s="73"/>
      <c r="C461" s="74"/>
      <c r="D461" s="68"/>
      <c r="E461" s="57"/>
      <c r="F461" s="88"/>
      <c r="G461" s="89"/>
      <c r="H461" s="57"/>
      <c r="I461" s="57"/>
      <c r="J461" s="57"/>
      <c r="K461" s="57"/>
      <c r="L461" s="57"/>
    </row>
    <row r="462" ht="16.5" customHeight="1">
      <c r="A462" s="57"/>
      <c r="B462" s="73"/>
      <c r="C462" s="74"/>
      <c r="D462" s="68"/>
      <c r="E462" s="57"/>
      <c r="F462" s="88"/>
      <c r="G462" s="89"/>
      <c r="H462" s="57"/>
      <c r="I462" s="57"/>
      <c r="J462" s="57"/>
      <c r="K462" s="57"/>
      <c r="L462" s="57"/>
    </row>
    <row r="463" ht="16.5" customHeight="1">
      <c r="A463" s="57"/>
      <c r="B463" s="73"/>
      <c r="C463" s="74"/>
      <c r="D463" s="68"/>
      <c r="E463" s="57"/>
      <c r="F463" s="88"/>
      <c r="G463" s="89"/>
      <c r="H463" s="57"/>
      <c r="I463" s="57"/>
      <c r="J463" s="57"/>
      <c r="K463" s="57"/>
      <c r="L463" s="57"/>
    </row>
    <row r="464" ht="16.5" customHeight="1">
      <c r="A464" s="57"/>
      <c r="B464" s="73"/>
      <c r="C464" s="74"/>
      <c r="D464" s="68"/>
      <c r="E464" s="57"/>
      <c r="F464" s="88"/>
      <c r="G464" s="89"/>
      <c r="H464" s="57"/>
      <c r="I464" s="57"/>
      <c r="J464" s="57"/>
      <c r="K464" s="57"/>
      <c r="L464" s="57"/>
    </row>
    <row r="465" ht="16.5" customHeight="1">
      <c r="A465" s="57"/>
      <c r="B465" s="73"/>
      <c r="C465" s="74"/>
      <c r="D465" s="68"/>
      <c r="E465" s="57"/>
      <c r="F465" s="88"/>
      <c r="G465" s="89"/>
      <c r="H465" s="57"/>
      <c r="I465" s="57"/>
      <c r="J465" s="57"/>
      <c r="K465" s="57"/>
      <c r="L465" s="57"/>
    </row>
    <row r="466" ht="16.5" customHeight="1">
      <c r="A466" s="57"/>
      <c r="B466" s="73"/>
      <c r="C466" s="74"/>
      <c r="D466" s="68"/>
      <c r="E466" s="57"/>
      <c r="F466" s="88"/>
      <c r="G466" s="89"/>
      <c r="H466" s="57"/>
      <c r="I466" s="57"/>
      <c r="J466" s="57"/>
      <c r="K466" s="57"/>
      <c r="L466" s="57"/>
    </row>
    <row r="467" ht="16.5" customHeight="1">
      <c r="A467" s="57"/>
      <c r="B467" s="73"/>
      <c r="C467" s="74"/>
      <c r="D467" s="68"/>
      <c r="E467" s="57"/>
      <c r="F467" s="88"/>
      <c r="G467" s="89"/>
      <c r="H467" s="57"/>
      <c r="I467" s="57"/>
      <c r="J467" s="57"/>
      <c r="K467" s="57"/>
      <c r="L467" s="57"/>
    </row>
    <row r="468" ht="16.5" customHeight="1">
      <c r="A468" s="57"/>
      <c r="B468" s="73"/>
      <c r="C468" s="74"/>
      <c r="D468" s="68"/>
      <c r="E468" s="57"/>
      <c r="F468" s="88"/>
      <c r="G468" s="89"/>
      <c r="H468" s="57"/>
      <c r="I468" s="57"/>
      <c r="J468" s="57"/>
      <c r="K468" s="57"/>
      <c r="L468" s="57"/>
    </row>
    <row r="469" ht="16.5" customHeight="1">
      <c r="A469" s="57"/>
      <c r="B469" s="73"/>
      <c r="C469" s="74"/>
      <c r="D469" s="68"/>
      <c r="E469" s="57"/>
      <c r="F469" s="88"/>
      <c r="G469" s="89"/>
      <c r="H469" s="57"/>
      <c r="I469" s="57"/>
      <c r="J469" s="57"/>
      <c r="K469" s="57"/>
      <c r="L469" s="57"/>
    </row>
    <row r="470" ht="16.5" customHeight="1">
      <c r="A470" s="57"/>
      <c r="B470" s="73"/>
      <c r="C470" s="74"/>
      <c r="D470" s="68"/>
      <c r="E470" s="57"/>
      <c r="F470" s="88"/>
      <c r="G470" s="89"/>
      <c r="H470" s="57"/>
      <c r="I470" s="57"/>
      <c r="J470" s="57"/>
      <c r="K470" s="57"/>
      <c r="L470" s="57"/>
    </row>
    <row r="471" ht="16.5" customHeight="1">
      <c r="A471" s="57"/>
      <c r="B471" s="73"/>
      <c r="C471" s="74"/>
      <c r="D471" s="68"/>
      <c r="E471" s="57"/>
      <c r="F471" s="88"/>
      <c r="G471" s="89"/>
      <c r="H471" s="57"/>
      <c r="I471" s="57"/>
      <c r="J471" s="57"/>
      <c r="K471" s="57"/>
      <c r="L471" s="57"/>
    </row>
    <row r="472" ht="16.5" customHeight="1">
      <c r="A472" s="57"/>
      <c r="B472" s="73"/>
      <c r="C472" s="74"/>
      <c r="D472" s="68"/>
      <c r="E472" s="57"/>
      <c r="F472" s="88"/>
      <c r="G472" s="89"/>
      <c r="H472" s="57"/>
      <c r="I472" s="57"/>
      <c r="J472" s="57"/>
      <c r="K472" s="57"/>
      <c r="L472" s="57"/>
    </row>
    <row r="473" ht="16.5" customHeight="1">
      <c r="A473" s="57"/>
      <c r="B473" s="73"/>
      <c r="C473" s="74"/>
      <c r="D473" s="68"/>
      <c r="E473" s="57"/>
      <c r="F473" s="88"/>
      <c r="G473" s="89"/>
      <c r="H473" s="57"/>
      <c r="I473" s="57"/>
      <c r="J473" s="57"/>
      <c r="K473" s="57"/>
      <c r="L473" s="57"/>
    </row>
    <row r="474" ht="16.5" customHeight="1">
      <c r="A474" s="57"/>
      <c r="B474" s="73"/>
      <c r="C474" s="74"/>
      <c r="D474" s="68"/>
      <c r="E474" s="57"/>
      <c r="F474" s="88"/>
      <c r="G474" s="89"/>
      <c r="H474" s="57"/>
      <c r="I474" s="57"/>
      <c r="J474" s="57"/>
      <c r="K474" s="57"/>
      <c r="L474" s="57"/>
    </row>
    <row r="475" ht="16.5" customHeight="1">
      <c r="A475" s="57"/>
      <c r="B475" s="73"/>
      <c r="C475" s="74"/>
      <c r="D475" s="68"/>
      <c r="E475" s="57"/>
      <c r="F475" s="88"/>
      <c r="G475" s="89"/>
      <c r="H475" s="57"/>
      <c r="I475" s="57"/>
      <c r="J475" s="57"/>
      <c r="K475" s="57"/>
      <c r="L475" s="57"/>
    </row>
    <row r="476" ht="16.5" customHeight="1">
      <c r="A476" s="57"/>
      <c r="B476" s="73"/>
      <c r="C476" s="74"/>
      <c r="D476" s="68"/>
      <c r="E476" s="57"/>
      <c r="F476" s="88"/>
      <c r="G476" s="89"/>
      <c r="H476" s="57"/>
      <c r="I476" s="57"/>
      <c r="J476" s="57"/>
      <c r="K476" s="57"/>
      <c r="L476" s="57"/>
    </row>
    <row r="477" ht="16.5" customHeight="1">
      <c r="A477" s="57"/>
      <c r="B477" s="73"/>
      <c r="C477" s="74"/>
      <c r="D477" s="68"/>
      <c r="E477" s="57"/>
      <c r="F477" s="88"/>
      <c r="G477" s="89"/>
      <c r="H477" s="57"/>
      <c r="I477" s="57"/>
      <c r="J477" s="57"/>
      <c r="K477" s="57"/>
      <c r="L477" s="57"/>
    </row>
    <row r="478" ht="16.5" customHeight="1">
      <c r="A478" s="57"/>
      <c r="B478" s="73"/>
      <c r="C478" s="74"/>
      <c r="D478" s="68"/>
      <c r="E478" s="57"/>
      <c r="F478" s="88"/>
      <c r="G478" s="89"/>
      <c r="H478" s="57"/>
      <c r="I478" s="57"/>
      <c r="J478" s="57"/>
      <c r="K478" s="57"/>
      <c r="L478" s="57"/>
    </row>
    <row r="479" ht="16.5" customHeight="1">
      <c r="A479" s="57"/>
      <c r="B479" s="73"/>
      <c r="C479" s="74"/>
      <c r="D479" s="68"/>
      <c r="E479" s="57"/>
      <c r="F479" s="88"/>
      <c r="G479" s="89"/>
      <c r="H479" s="57"/>
      <c r="I479" s="57"/>
      <c r="J479" s="57"/>
      <c r="K479" s="57"/>
      <c r="L479" s="57"/>
    </row>
    <row r="480" ht="16.5" customHeight="1">
      <c r="A480" s="57"/>
      <c r="B480" s="73"/>
      <c r="C480" s="74"/>
      <c r="D480" s="68"/>
      <c r="E480" s="57"/>
      <c r="F480" s="88"/>
      <c r="G480" s="89"/>
      <c r="H480" s="57"/>
      <c r="I480" s="57"/>
      <c r="J480" s="57"/>
      <c r="K480" s="57"/>
      <c r="L480" s="57"/>
    </row>
    <row r="481" ht="16.5" customHeight="1">
      <c r="A481" s="57"/>
      <c r="B481" s="73"/>
      <c r="C481" s="74"/>
      <c r="D481" s="68"/>
      <c r="E481" s="57"/>
      <c r="F481" s="88"/>
      <c r="G481" s="89"/>
      <c r="H481" s="57"/>
      <c r="I481" s="57"/>
      <c r="J481" s="57"/>
      <c r="K481" s="57"/>
      <c r="L481" s="57"/>
    </row>
    <row r="482" ht="16.5" customHeight="1">
      <c r="A482" s="57"/>
      <c r="B482" s="73"/>
      <c r="C482" s="74"/>
      <c r="D482" s="68"/>
      <c r="E482" s="57"/>
      <c r="F482" s="88"/>
      <c r="G482" s="89"/>
      <c r="H482" s="57"/>
      <c r="I482" s="57"/>
      <c r="J482" s="57"/>
      <c r="K482" s="57"/>
      <c r="L482" s="57"/>
    </row>
    <row r="483" ht="16.5" customHeight="1">
      <c r="A483" s="57"/>
      <c r="B483" s="73"/>
      <c r="C483" s="74"/>
      <c r="D483" s="68"/>
      <c r="E483" s="57"/>
      <c r="F483" s="88"/>
      <c r="G483" s="89"/>
      <c r="H483" s="57"/>
      <c r="I483" s="57"/>
      <c r="J483" s="57"/>
      <c r="K483" s="57"/>
      <c r="L483" s="57"/>
    </row>
    <row r="484" ht="16.5" customHeight="1">
      <c r="A484" s="57"/>
      <c r="B484" s="73"/>
      <c r="C484" s="74"/>
      <c r="D484" s="68"/>
      <c r="E484" s="57"/>
      <c r="F484" s="88"/>
      <c r="G484" s="89"/>
      <c r="H484" s="57"/>
      <c r="I484" s="57"/>
      <c r="J484" s="57"/>
      <c r="K484" s="57"/>
      <c r="L484" s="57"/>
    </row>
    <row r="485" ht="16.5" customHeight="1">
      <c r="A485" s="57"/>
      <c r="B485" s="73"/>
      <c r="C485" s="74"/>
      <c r="D485" s="68"/>
      <c r="E485" s="57"/>
      <c r="F485" s="88"/>
      <c r="G485" s="89"/>
      <c r="H485" s="57"/>
      <c r="I485" s="57"/>
      <c r="J485" s="57"/>
      <c r="K485" s="57"/>
      <c r="L485" s="57"/>
    </row>
    <row r="486" ht="16.5" customHeight="1">
      <c r="A486" s="57"/>
      <c r="B486" s="73"/>
      <c r="C486" s="74"/>
      <c r="D486" s="68"/>
      <c r="E486" s="57"/>
      <c r="F486" s="88"/>
      <c r="G486" s="89"/>
      <c r="H486" s="57"/>
      <c r="I486" s="57"/>
      <c r="J486" s="57"/>
      <c r="K486" s="57"/>
      <c r="L486" s="57"/>
    </row>
    <row r="487" ht="16.5" customHeight="1">
      <c r="A487" s="57"/>
      <c r="B487" s="73"/>
      <c r="C487" s="74"/>
      <c r="D487" s="68"/>
      <c r="E487" s="57"/>
      <c r="F487" s="88"/>
      <c r="G487" s="89"/>
      <c r="H487" s="57"/>
      <c r="I487" s="57"/>
      <c r="J487" s="57"/>
      <c r="K487" s="57"/>
      <c r="L487" s="57"/>
    </row>
    <row r="488" ht="16.5" customHeight="1">
      <c r="A488" s="57"/>
      <c r="B488" s="73"/>
      <c r="C488" s="74"/>
      <c r="D488" s="68"/>
      <c r="E488" s="57"/>
      <c r="F488" s="88"/>
      <c r="G488" s="89"/>
      <c r="H488" s="57"/>
      <c r="I488" s="57"/>
      <c r="J488" s="57"/>
      <c r="K488" s="57"/>
      <c r="L488" s="57"/>
    </row>
    <row r="489" ht="16.5" customHeight="1">
      <c r="A489" s="57"/>
      <c r="B489" s="73"/>
      <c r="C489" s="74"/>
      <c r="D489" s="68"/>
      <c r="E489" s="57"/>
      <c r="F489" s="88"/>
      <c r="G489" s="89"/>
      <c r="H489" s="57"/>
      <c r="I489" s="57"/>
      <c r="J489" s="57"/>
      <c r="K489" s="57"/>
      <c r="L489" s="57"/>
    </row>
    <row r="490" ht="16.5" customHeight="1">
      <c r="A490" s="57"/>
      <c r="B490" s="73"/>
      <c r="C490" s="74"/>
      <c r="D490" s="68"/>
      <c r="E490" s="57"/>
      <c r="F490" s="88"/>
      <c r="G490" s="89"/>
      <c r="H490" s="57"/>
      <c r="I490" s="57"/>
      <c r="J490" s="57"/>
      <c r="K490" s="57"/>
      <c r="L490" s="57"/>
    </row>
    <row r="491" ht="16.5" customHeight="1">
      <c r="A491" s="57"/>
      <c r="B491" s="73"/>
      <c r="C491" s="74"/>
      <c r="D491" s="68"/>
      <c r="E491" s="57"/>
      <c r="F491" s="88"/>
      <c r="G491" s="89"/>
      <c r="H491" s="57"/>
      <c r="I491" s="57"/>
      <c r="J491" s="57"/>
      <c r="K491" s="57"/>
      <c r="L491" s="57"/>
    </row>
    <row r="492" ht="16.5" customHeight="1">
      <c r="A492" s="57"/>
      <c r="B492" s="73"/>
      <c r="C492" s="74"/>
      <c r="D492" s="68"/>
      <c r="E492" s="57"/>
      <c r="F492" s="88"/>
      <c r="G492" s="89"/>
      <c r="H492" s="57"/>
      <c r="I492" s="57"/>
      <c r="J492" s="57"/>
      <c r="K492" s="57"/>
      <c r="L492" s="57"/>
    </row>
    <row r="493" ht="16.5" customHeight="1">
      <c r="A493" s="57"/>
      <c r="B493" s="73"/>
      <c r="C493" s="74"/>
      <c r="D493" s="68"/>
      <c r="E493" s="57"/>
      <c r="F493" s="88"/>
      <c r="G493" s="89"/>
      <c r="H493" s="57"/>
      <c r="I493" s="57"/>
      <c r="J493" s="57"/>
      <c r="K493" s="57"/>
      <c r="L493" s="57"/>
    </row>
    <row r="494" ht="16.5" customHeight="1">
      <c r="A494" s="57"/>
      <c r="B494" s="73"/>
      <c r="C494" s="74"/>
      <c r="D494" s="68"/>
      <c r="E494" s="57"/>
      <c r="F494" s="88"/>
      <c r="G494" s="89"/>
      <c r="H494" s="57"/>
      <c r="I494" s="57"/>
      <c r="J494" s="57"/>
      <c r="K494" s="57"/>
      <c r="L494" s="57"/>
    </row>
    <row r="495" ht="16.5" customHeight="1">
      <c r="A495" s="57"/>
      <c r="B495" s="73"/>
      <c r="C495" s="74"/>
      <c r="D495" s="68"/>
      <c r="E495" s="57"/>
      <c r="F495" s="88"/>
      <c r="G495" s="89"/>
      <c r="H495" s="57"/>
      <c r="I495" s="57"/>
      <c r="J495" s="57"/>
      <c r="K495" s="57"/>
      <c r="L495" s="57"/>
    </row>
    <row r="496" ht="16.5" customHeight="1">
      <c r="A496" s="57"/>
      <c r="B496" s="73"/>
      <c r="C496" s="74"/>
      <c r="D496" s="68"/>
      <c r="E496" s="57"/>
      <c r="F496" s="88"/>
      <c r="G496" s="89"/>
      <c r="H496" s="57"/>
      <c r="I496" s="57"/>
      <c r="J496" s="57"/>
      <c r="K496" s="57"/>
      <c r="L496" s="57"/>
    </row>
    <row r="497" ht="16.5" customHeight="1">
      <c r="A497" s="57"/>
      <c r="B497" s="73"/>
      <c r="C497" s="74"/>
      <c r="D497" s="68"/>
      <c r="E497" s="57"/>
      <c r="F497" s="88"/>
      <c r="G497" s="89"/>
      <c r="H497" s="57"/>
      <c r="I497" s="57"/>
      <c r="J497" s="57"/>
      <c r="K497" s="57"/>
      <c r="L497" s="57"/>
    </row>
    <row r="498" ht="16.5" customHeight="1">
      <c r="A498" s="57"/>
      <c r="B498" s="73"/>
      <c r="C498" s="74"/>
      <c r="D498" s="68"/>
      <c r="E498" s="57"/>
      <c r="F498" s="88"/>
      <c r="G498" s="89"/>
      <c r="H498" s="57"/>
      <c r="I498" s="57"/>
      <c r="J498" s="57"/>
      <c r="K498" s="57"/>
      <c r="L498" s="57"/>
    </row>
    <row r="499" ht="16.5" customHeight="1">
      <c r="A499" s="57"/>
      <c r="B499" s="73"/>
      <c r="C499" s="74"/>
      <c r="D499" s="68"/>
      <c r="E499" s="57"/>
      <c r="F499" s="88"/>
      <c r="G499" s="89"/>
      <c r="H499" s="57"/>
      <c r="I499" s="57"/>
      <c r="J499" s="57"/>
      <c r="K499" s="57"/>
      <c r="L499" s="57"/>
    </row>
    <row r="500" ht="16.5" customHeight="1">
      <c r="A500" s="57"/>
      <c r="B500" s="73"/>
      <c r="C500" s="74"/>
      <c r="D500" s="68"/>
      <c r="E500" s="57"/>
      <c r="F500" s="88"/>
      <c r="G500" s="89"/>
      <c r="H500" s="57"/>
      <c r="I500" s="57"/>
      <c r="J500" s="57"/>
      <c r="K500" s="57"/>
      <c r="L500" s="57"/>
    </row>
    <row r="501" ht="16.5" customHeight="1">
      <c r="A501" s="57"/>
      <c r="B501" s="73"/>
      <c r="C501" s="74"/>
      <c r="D501" s="68"/>
      <c r="E501" s="57"/>
      <c r="F501" s="88"/>
      <c r="G501" s="89"/>
      <c r="H501" s="57"/>
      <c r="I501" s="57"/>
      <c r="J501" s="57"/>
      <c r="K501" s="57"/>
      <c r="L501" s="57"/>
    </row>
    <row r="502" ht="16.5" customHeight="1">
      <c r="A502" s="57"/>
      <c r="B502" s="73"/>
      <c r="C502" s="74"/>
      <c r="D502" s="68"/>
      <c r="E502" s="57"/>
      <c r="F502" s="88"/>
      <c r="G502" s="89"/>
      <c r="H502" s="57"/>
      <c r="I502" s="57"/>
      <c r="J502" s="57"/>
      <c r="K502" s="57"/>
      <c r="L502" s="57"/>
    </row>
    <row r="503" ht="16.5" customHeight="1">
      <c r="A503" s="57"/>
      <c r="B503" s="73"/>
      <c r="C503" s="74"/>
      <c r="D503" s="68"/>
      <c r="E503" s="57"/>
      <c r="F503" s="88"/>
      <c r="G503" s="89"/>
      <c r="H503" s="57"/>
      <c r="I503" s="57"/>
      <c r="J503" s="57"/>
      <c r="K503" s="57"/>
      <c r="L503" s="57"/>
    </row>
    <row r="504" ht="16.5" customHeight="1">
      <c r="A504" s="57"/>
      <c r="B504" s="73"/>
      <c r="C504" s="74"/>
      <c r="D504" s="68"/>
      <c r="E504" s="57"/>
      <c r="F504" s="88"/>
      <c r="G504" s="89"/>
      <c r="H504" s="57"/>
      <c r="I504" s="57"/>
      <c r="J504" s="57"/>
      <c r="K504" s="57"/>
      <c r="L504" s="57"/>
    </row>
    <row r="505" ht="16.5" customHeight="1">
      <c r="A505" s="57"/>
      <c r="B505" s="73"/>
      <c r="C505" s="74"/>
      <c r="D505" s="68"/>
      <c r="E505" s="57"/>
      <c r="F505" s="88"/>
      <c r="G505" s="89"/>
      <c r="H505" s="57"/>
      <c r="I505" s="57"/>
      <c r="J505" s="57"/>
      <c r="K505" s="57"/>
      <c r="L505" s="57"/>
    </row>
    <row r="506" ht="16.5" customHeight="1">
      <c r="A506" s="57"/>
      <c r="B506" s="73"/>
      <c r="C506" s="74"/>
      <c r="D506" s="68"/>
      <c r="E506" s="57"/>
      <c r="F506" s="88"/>
      <c r="G506" s="89"/>
      <c r="H506" s="57"/>
      <c r="I506" s="57"/>
      <c r="J506" s="57"/>
      <c r="K506" s="57"/>
      <c r="L506" s="57"/>
    </row>
    <row r="507" ht="16.5" customHeight="1">
      <c r="A507" s="57"/>
      <c r="B507" s="73"/>
      <c r="C507" s="74"/>
      <c r="D507" s="68"/>
      <c r="E507" s="57"/>
      <c r="F507" s="88"/>
      <c r="G507" s="89"/>
      <c r="H507" s="57"/>
      <c r="I507" s="57"/>
      <c r="J507" s="57"/>
      <c r="K507" s="57"/>
      <c r="L507" s="57"/>
    </row>
    <row r="508" ht="16.5" customHeight="1">
      <c r="A508" s="57"/>
      <c r="B508" s="73"/>
      <c r="C508" s="74"/>
      <c r="D508" s="68"/>
      <c r="E508" s="57"/>
      <c r="F508" s="88"/>
      <c r="G508" s="89"/>
      <c r="H508" s="57"/>
      <c r="I508" s="57"/>
      <c r="J508" s="57"/>
      <c r="K508" s="57"/>
      <c r="L508" s="57"/>
    </row>
    <row r="509" ht="16.5" customHeight="1">
      <c r="A509" s="57"/>
      <c r="B509" s="73"/>
      <c r="C509" s="74"/>
      <c r="D509" s="68"/>
      <c r="E509" s="57"/>
      <c r="F509" s="88"/>
      <c r="G509" s="89"/>
      <c r="H509" s="57"/>
      <c r="I509" s="57"/>
      <c r="J509" s="57"/>
      <c r="K509" s="57"/>
      <c r="L509" s="57"/>
    </row>
    <row r="510" ht="16.5" customHeight="1">
      <c r="A510" s="57"/>
      <c r="B510" s="73"/>
      <c r="C510" s="74"/>
      <c r="D510" s="68"/>
      <c r="E510" s="57"/>
      <c r="F510" s="88"/>
      <c r="G510" s="89"/>
      <c r="H510" s="57"/>
      <c r="I510" s="57"/>
      <c r="J510" s="57"/>
      <c r="K510" s="57"/>
      <c r="L510" s="57"/>
    </row>
    <row r="511" ht="16.5" customHeight="1">
      <c r="A511" s="57"/>
      <c r="B511" s="73"/>
      <c r="C511" s="74"/>
      <c r="D511" s="68"/>
      <c r="E511" s="57"/>
      <c r="F511" s="88"/>
      <c r="G511" s="89"/>
      <c r="H511" s="57"/>
      <c r="I511" s="57"/>
      <c r="J511" s="57"/>
      <c r="K511" s="57"/>
      <c r="L511" s="57"/>
    </row>
    <row r="512" ht="16.5" customHeight="1">
      <c r="A512" s="57"/>
      <c r="B512" s="73"/>
      <c r="C512" s="74"/>
      <c r="D512" s="68"/>
      <c r="E512" s="57"/>
      <c r="F512" s="88"/>
      <c r="G512" s="89"/>
      <c r="H512" s="57"/>
      <c r="I512" s="57"/>
      <c r="J512" s="57"/>
      <c r="K512" s="57"/>
      <c r="L512" s="57"/>
    </row>
    <row r="513" ht="16.5" customHeight="1">
      <c r="A513" s="57"/>
      <c r="B513" s="73"/>
      <c r="C513" s="74"/>
      <c r="D513" s="68"/>
      <c r="E513" s="57"/>
      <c r="F513" s="88"/>
      <c r="G513" s="89"/>
      <c r="H513" s="57"/>
      <c r="I513" s="57"/>
      <c r="J513" s="57"/>
      <c r="K513" s="57"/>
      <c r="L513" s="57"/>
    </row>
    <row r="514" ht="16.5" customHeight="1">
      <c r="A514" s="57"/>
      <c r="B514" s="73"/>
      <c r="C514" s="74"/>
      <c r="D514" s="68"/>
      <c r="E514" s="57"/>
      <c r="F514" s="88"/>
      <c r="G514" s="89"/>
      <c r="H514" s="57"/>
      <c r="I514" s="57"/>
      <c r="J514" s="57"/>
      <c r="K514" s="57"/>
      <c r="L514" s="57"/>
    </row>
    <row r="515" ht="16.5" customHeight="1">
      <c r="A515" s="57"/>
      <c r="B515" s="73"/>
      <c r="C515" s="74"/>
      <c r="D515" s="68"/>
      <c r="E515" s="57"/>
      <c r="F515" s="88"/>
      <c r="G515" s="89"/>
      <c r="H515" s="57"/>
      <c r="I515" s="57"/>
      <c r="J515" s="57"/>
      <c r="K515" s="57"/>
      <c r="L515" s="57"/>
    </row>
    <row r="516" ht="16.5" customHeight="1">
      <c r="A516" s="57"/>
      <c r="B516" s="73"/>
      <c r="C516" s="74"/>
      <c r="D516" s="68"/>
      <c r="E516" s="57"/>
      <c r="F516" s="88"/>
      <c r="G516" s="89"/>
      <c r="H516" s="57"/>
      <c r="I516" s="57"/>
      <c r="J516" s="57"/>
      <c r="K516" s="57"/>
      <c r="L516" s="57"/>
    </row>
    <row r="517" ht="16.5" customHeight="1">
      <c r="A517" s="57"/>
      <c r="B517" s="73"/>
      <c r="C517" s="74"/>
      <c r="D517" s="68"/>
      <c r="E517" s="57"/>
      <c r="F517" s="88"/>
      <c r="G517" s="89"/>
      <c r="H517" s="57"/>
      <c r="I517" s="57"/>
      <c r="J517" s="57"/>
      <c r="K517" s="57"/>
      <c r="L517" s="57"/>
    </row>
    <row r="518" ht="16.5" customHeight="1">
      <c r="A518" s="57"/>
      <c r="B518" s="73"/>
      <c r="C518" s="74"/>
      <c r="D518" s="68"/>
      <c r="E518" s="57"/>
      <c r="F518" s="88"/>
      <c r="G518" s="89"/>
      <c r="H518" s="57"/>
      <c r="I518" s="57"/>
      <c r="J518" s="57"/>
      <c r="K518" s="57"/>
      <c r="L518" s="57"/>
    </row>
    <row r="519" ht="16.5" customHeight="1">
      <c r="A519" s="57"/>
      <c r="B519" s="73"/>
      <c r="C519" s="74"/>
      <c r="D519" s="68"/>
      <c r="E519" s="57"/>
      <c r="F519" s="88"/>
      <c r="G519" s="89"/>
      <c r="H519" s="57"/>
      <c r="I519" s="57"/>
      <c r="J519" s="57"/>
      <c r="K519" s="57"/>
      <c r="L519" s="57"/>
    </row>
    <row r="520" ht="16.5" customHeight="1">
      <c r="A520" s="57"/>
      <c r="B520" s="73"/>
      <c r="C520" s="74"/>
      <c r="D520" s="68"/>
      <c r="E520" s="57"/>
      <c r="F520" s="88"/>
      <c r="G520" s="89"/>
      <c r="H520" s="57"/>
      <c r="I520" s="57"/>
      <c r="J520" s="57"/>
      <c r="K520" s="57"/>
      <c r="L520" s="57"/>
    </row>
    <row r="521" ht="16.5" customHeight="1">
      <c r="A521" s="57"/>
      <c r="B521" s="73"/>
      <c r="C521" s="74"/>
      <c r="D521" s="68"/>
      <c r="E521" s="57"/>
      <c r="F521" s="88"/>
      <c r="G521" s="89"/>
      <c r="H521" s="57"/>
      <c r="I521" s="57"/>
      <c r="J521" s="57"/>
      <c r="K521" s="57"/>
      <c r="L521" s="57"/>
    </row>
    <row r="522" ht="16.5" customHeight="1">
      <c r="A522" s="57"/>
      <c r="B522" s="73"/>
      <c r="C522" s="74"/>
      <c r="D522" s="68"/>
      <c r="E522" s="57"/>
      <c r="F522" s="88"/>
      <c r="G522" s="89"/>
      <c r="H522" s="57"/>
      <c r="I522" s="57"/>
      <c r="J522" s="57"/>
      <c r="K522" s="57"/>
      <c r="L522" s="57"/>
    </row>
    <row r="523" ht="16.5" customHeight="1">
      <c r="A523" s="57"/>
      <c r="B523" s="73"/>
      <c r="C523" s="74"/>
      <c r="D523" s="68"/>
      <c r="E523" s="57"/>
      <c r="F523" s="88"/>
      <c r="G523" s="89"/>
      <c r="H523" s="57"/>
      <c r="I523" s="57"/>
      <c r="J523" s="57"/>
      <c r="K523" s="57"/>
      <c r="L523" s="57"/>
    </row>
    <row r="524" ht="16.5" customHeight="1">
      <c r="A524" s="57"/>
      <c r="B524" s="73"/>
      <c r="C524" s="74"/>
      <c r="D524" s="68"/>
      <c r="E524" s="57"/>
      <c r="F524" s="88"/>
      <c r="G524" s="89"/>
      <c r="H524" s="57"/>
      <c r="I524" s="57"/>
      <c r="J524" s="57"/>
      <c r="K524" s="57"/>
      <c r="L524" s="57"/>
    </row>
    <row r="525" ht="16.5" customHeight="1">
      <c r="A525" s="57"/>
      <c r="B525" s="73"/>
      <c r="C525" s="74"/>
      <c r="D525" s="68"/>
      <c r="E525" s="57"/>
      <c r="F525" s="88"/>
      <c r="G525" s="89"/>
      <c r="H525" s="57"/>
      <c r="I525" s="57"/>
      <c r="J525" s="57"/>
      <c r="K525" s="57"/>
      <c r="L525" s="57"/>
    </row>
    <row r="526" ht="16.5" customHeight="1">
      <c r="A526" s="57"/>
      <c r="B526" s="73"/>
      <c r="C526" s="74"/>
      <c r="D526" s="68"/>
      <c r="E526" s="57"/>
      <c r="F526" s="88"/>
      <c r="G526" s="89"/>
      <c r="H526" s="57"/>
      <c r="I526" s="57"/>
      <c r="J526" s="57"/>
      <c r="K526" s="57"/>
      <c r="L526" s="57"/>
    </row>
    <row r="527" ht="16.5" customHeight="1">
      <c r="A527" s="57"/>
      <c r="B527" s="73"/>
      <c r="C527" s="74"/>
      <c r="D527" s="68"/>
      <c r="E527" s="57"/>
      <c r="F527" s="88"/>
      <c r="G527" s="89"/>
      <c r="H527" s="57"/>
      <c r="I527" s="57"/>
      <c r="J527" s="57"/>
      <c r="K527" s="57"/>
      <c r="L527" s="57"/>
    </row>
    <row r="528" ht="16.5" customHeight="1">
      <c r="A528" s="57"/>
      <c r="B528" s="73"/>
      <c r="C528" s="74"/>
      <c r="D528" s="68"/>
      <c r="E528" s="57"/>
      <c r="F528" s="88"/>
      <c r="G528" s="89"/>
      <c r="H528" s="57"/>
      <c r="I528" s="57"/>
      <c r="J528" s="57"/>
      <c r="K528" s="57"/>
      <c r="L528" s="57"/>
    </row>
    <row r="529" ht="16.5" customHeight="1">
      <c r="A529" s="57"/>
      <c r="B529" s="73"/>
      <c r="C529" s="74"/>
      <c r="D529" s="68"/>
      <c r="E529" s="57"/>
      <c r="F529" s="88"/>
      <c r="G529" s="89"/>
      <c r="H529" s="57"/>
      <c r="I529" s="57"/>
      <c r="J529" s="57"/>
      <c r="K529" s="57"/>
      <c r="L529" s="57"/>
    </row>
    <row r="530" ht="16.5" customHeight="1">
      <c r="A530" s="57"/>
      <c r="B530" s="73"/>
      <c r="C530" s="74"/>
      <c r="D530" s="68"/>
      <c r="E530" s="57"/>
      <c r="F530" s="88"/>
      <c r="G530" s="89"/>
      <c r="H530" s="57"/>
      <c r="I530" s="57"/>
      <c r="J530" s="57"/>
      <c r="K530" s="57"/>
      <c r="L530" s="57"/>
    </row>
    <row r="531" ht="16.5" customHeight="1">
      <c r="A531" s="57"/>
      <c r="B531" s="73"/>
      <c r="C531" s="74"/>
      <c r="D531" s="68"/>
      <c r="E531" s="57"/>
      <c r="F531" s="88"/>
      <c r="G531" s="89"/>
      <c r="H531" s="57"/>
      <c r="I531" s="57"/>
      <c r="J531" s="57"/>
      <c r="K531" s="57"/>
      <c r="L531" s="57"/>
    </row>
    <row r="532" ht="16.5" customHeight="1">
      <c r="A532" s="57"/>
      <c r="B532" s="73"/>
      <c r="C532" s="74"/>
      <c r="D532" s="68"/>
      <c r="E532" s="57"/>
      <c r="F532" s="88"/>
      <c r="G532" s="89"/>
      <c r="H532" s="57"/>
      <c r="I532" s="57"/>
      <c r="J532" s="57"/>
      <c r="K532" s="57"/>
      <c r="L532" s="57"/>
    </row>
    <row r="533" ht="16.5" customHeight="1">
      <c r="A533" s="57"/>
      <c r="B533" s="73"/>
      <c r="C533" s="74"/>
      <c r="D533" s="68"/>
      <c r="E533" s="57"/>
      <c r="F533" s="88"/>
      <c r="G533" s="89"/>
      <c r="H533" s="57"/>
      <c r="I533" s="57"/>
      <c r="J533" s="57"/>
      <c r="K533" s="57"/>
      <c r="L533" s="57"/>
    </row>
    <row r="534" ht="16.5" customHeight="1">
      <c r="A534" s="57"/>
      <c r="B534" s="73"/>
      <c r="C534" s="74"/>
      <c r="D534" s="68"/>
      <c r="E534" s="57"/>
      <c r="F534" s="88"/>
      <c r="G534" s="89"/>
      <c r="H534" s="57"/>
      <c r="I534" s="57"/>
      <c r="J534" s="57"/>
      <c r="K534" s="57"/>
      <c r="L534" s="57"/>
    </row>
    <row r="535" ht="16.5" customHeight="1">
      <c r="A535" s="57"/>
      <c r="B535" s="73"/>
      <c r="C535" s="74"/>
      <c r="D535" s="68"/>
      <c r="E535" s="57"/>
      <c r="F535" s="88"/>
      <c r="G535" s="89"/>
      <c r="H535" s="57"/>
      <c r="I535" s="57"/>
      <c r="J535" s="57"/>
      <c r="K535" s="57"/>
      <c r="L535" s="57"/>
    </row>
    <row r="536" ht="16.5" customHeight="1">
      <c r="A536" s="57"/>
      <c r="B536" s="73"/>
      <c r="C536" s="74"/>
      <c r="D536" s="68"/>
      <c r="E536" s="57"/>
      <c r="F536" s="88"/>
      <c r="G536" s="89"/>
      <c r="H536" s="57"/>
      <c r="I536" s="57"/>
      <c r="J536" s="57"/>
      <c r="K536" s="57"/>
      <c r="L536" s="57"/>
    </row>
    <row r="537" ht="16.5" customHeight="1">
      <c r="A537" s="57"/>
      <c r="B537" s="73"/>
      <c r="C537" s="74"/>
      <c r="D537" s="68"/>
      <c r="E537" s="57"/>
      <c r="F537" s="88"/>
      <c r="G537" s="89"/>
      <c r="H537" s="57"/>
      <c r="I537" s="57"/>
      <c r="J537" s="57"/>
      <c r="K537" s="57"/>
      <c r="L537" s="57"/>
    </row>
    <row r="538" ht="16.5" customHeight="1">
      <c r="A538" s="57"/>
      <c r="B538" s="73"/>
      <c r="C538" s="74"/>
      <c r="D538" s="68"/>
      <c r="E538" s="57"/>
      <c r="F538" s="88"/>
      <c r="G538" s="89"/>
      <c r="H538" s="57"/>
      <c r="I538" s="57"/>
      <c r="J538" s="57"/>
      <c r="K538" s="57"/>
      <c r="L538" s="57"/>
    </row>
    <row r="539" ht="16.5" customHeight="1">
      <c r="A539" s="57"/>
      <c r="B539" s="73"/>
      <c r="C539" s="74"/>
      <c r="D539" s="68"/>
      <c r="E539" s="57"/>
      <c r="F539" s="88"/>
      <c r="G539" s="89"/>
      <c r="H539" s="57"/>
      <c r="I539" s="57"/>
      <c r="J539" s="57"/>
      <c r="K539" s="57"/>
      <c r="L539" s="57"/>
    </row>
    <row r="540" ht="16.5" customHeight="1">
      <c r="A540" s="57"/>
      <c r="B540" s="73"/>
      <c r="C540" s="74"/>
      <c r="D540" s="68"/>
      <c r="E540" s="57"/>
      <c r="F540" s="88"/>
      <c r="G540" s="89"/>
      <c r="H540" s="57"/>
      <c r="I540" s="57"/>
      <c r="J540" s="57"/>
      <c r="K540" s="57"/>
      <c r="L540" s="57"/>
    </row>
    <row r="541" ht="16.5" customHeight="1">
      <c r="A541" s="57"/>
      <c r="B541" s="73"/>
      <c r="C541" s="74"/>
      <c r="D541" s="68"/>
      <c r="E541" s="57"/>
      <c r="F541" s="88"/>
      <c r="G541" s="89"/>
      <c r="H541" s="57"/>
      <c r="I541" s="57"/>
      <c r="J541" s="57"/>
      <c r="K541" s="57"/>
      <c r="L541" s="57"/>
    </row>
    <row r="542" ht="16.5" customHeight="1">
      <c r="A542" s="57"/>
      <c r="B542" s="73"/>
      <c r="C542" s="74"/>
      <c r="D542" s="68"/>
      <c r="E542" s="57"/>
      <c r="F542" s="88"/>
      <c r="G542" s="89"/>
      <c r="H542" s="57"/>
      <c r="I542" s="57"/>
      <c r="J542" s="57"/>
      <c r="K542" s="57"/>
      <c r="L542" s="57"/>
    </row>
    <row r="543" ht="16.5" customHeight="1">
      <c r="A543" s="57"/>
      <c r="B543" s="73"/>
      <c r="C543" s="74"/>
      <c r="D543" s="68"/>
      <c r="E543" s="57"/>
      <c r="F543" s="88"/>
      <c r="G543" s="89"/>
      <c r="H543" s="57"/>
      <c r="I543" s="57"/>
      <c r="J543" s="57"/>
      <c r="K543" s="57"/>
      <c r="L543" s="57"/>
    </row>
    <row r="544" ht="16.5" customHeight="1">
      <c r="A544" s="57"/>
      <c r="B544" s="73"/>
      <c r="C544" s="74"/>
      <c r="D544" s="68"/>
      <c r="E544" s="57"/>
      <c r="F544" s="88"/>
      <c r="G544" s="89"/>
      <c r="H544" s="57"/>
      <c r="I544" s="57"/>
      <c r="J544" s="57"/>
      <c r="K544" s="57"/>
      <c r="L544" s="57"/>
    </row>
    <row r="545" ht="16.5" customHeight="1">
      <c r="A545" s="57"/>
      <c r="B545" s="73"/>
      <c r="C545" s="74"/>
      <c r="D545" s="68"/>
      <c r="E545" s="57"/>
      <c r="F545" s="88"/>
      <c r="G545" s="89"/>
      <c r="H545" s="57"/>
      <c r="I545" s="57"/>
      <c r="J545" s="57"/>
      <c r="K545" s="57"/>
      <c r="L545" s="57"/>
    </row>
    <row r="546" ht="16.5" customHeight="1">
      <c r="A546" s="57"/>
      <c r="B546" s="73"/>
      <c r="C546" s="74"/>
      <c r="D546" s="68"/>
      <c r="E546" s="57"/>
      <c r="F546" s="88"/>
      <c r="G546" s="89"/>
      <c r="H546" s="57"/>
      <c r="I546" s="57"/>
      <c r="J546" s="57"/>
      <c r="K546" s="57"/>
      <c r="L546" s="57"/>
    </row>
    <row r="547" ht="16.5" customHeight="1">
      <c r="A547" s="57"/>
      <c r="B547" s="73"/>
      <c r="C547" s="74"/>
      <c r="D547" s="68"/>
      <c r="E547" s="57"/>
      <c r="F547" s="88"/>
      <c r="G547" s="89"/>
      <c r="H547" s="57"/>
      <c r="I547" s="57"/>
      <c r="J547" s="57"/>
      <c r="K547" s="57"/>
      <c r="L547" s="57"/>
    </row>
    <row r="548" ht="16.5" customHeight="1">
      <c r="A548" s="57"/>
      <c r="B548" s="73"/>
      <c r="C548" s="74"/>
      <c r="D548" s="68"/>
      <c r="E548" s="57"/>
      <c r="F548" s="88"/>
      <c r="G548" s="89"/>
      <c r="H548" s="57"/>
      <c r="I548" s="57"/>
      <c r="J548" s="57"/>
      <c r="K548" s="57"/>
      <c r="L548" s="57"/>
    </row>
    <row r="549" ht="16.5" customHeight="1">
      <c r="A549" s="57"/>
      <c r="B549" s="73"/>
      <c r="C549" s="74"/>
      <c r="D549" s="68"/>
      <c r="E549" s="57"/>
      <c r="F549" s="88"/>
      <c r="G549" s="89"/>
      <c r="H549" s="57"/>
      <c r="I549" s="57"/>
      <c r="J549" s="57"/>
      <c r="K549" s="57"/>
      <c r="L549" s="57"/>
    </row>
    <row r="550" ht="16.5" customHeight="1">
      <c r="A550" s="57"/>
      <c r="B550" s="73"/>
      <c r="C550" s="74"/>
      <c r="D550" s="68"/>
      <c r="E550" s="57"/>
      <c r="F550" s="88"/>
      <c r="G550" s="89"/>
      <c r="H550" s="57"/>
      <c r="I550" s="57"/>
      <c r="J550" s="57"/>
      <c r="K550" s="57"/>
      <c r="L550" s="57"/>
    </row>
    <row r="551" ht="16.5" customHeight="1">
      <c r="A551" s="57"/>
      <c r="B551" s="73"/>
      <c r="C551" s="74"/>
      <c r="D551" s="68"/>
      <c r="E551" s="57"/>
      <c r="F551" s="88"/>
      <c r="G551" s="89"/>
      <c r="H551" s="57"/>
      <c r="I551" s="57"/>
      <c r="J551" s="57"/>
      <c r="K551" s="57"/>
      <c r="L551" s="57"/>
    </row>
    <row r="552" ht="16.5" customHeight="1">
      <c r="A552" s="57"/>
      <c r="B552" s="73"/>
      <c r="C552" s="74"/>
      <c r="D552" s="68"/>
      <c r="E552" s="57"/>
      <c r="F552" s="88"/>
      <c r="G552" s="89"/>
      <c r="H552" s="57"/>
      <c r="I552" s="57"/>
      <c r="J552" s="57"/>
      <c r="K552" s="57"/>
      <c r="L552" s="57"/>
    </row>
    <row r="553" ht="16.5" customHeight="1">
      <c r="A553" s="57"/>
      <c r="B553" s="73"/>
      <c r="C553" s="74"/>
      <c r="D553" s="68"/>
      <c r="E553" s="57"/>
      <c r="F553" s="88"/>
      <c r="G553" s="89"/>
      <c r="H553" s="57"/>
      <c r="I553" s="57"/>
      <c r="J553" s="57"/>
      <c r="K553" s="57"/>
      <c r="L553" s="57"/>
    </row>
    <row r="554" ht="16.5" customHeight="1">
      <c r="A554" s="57"/>
      <c r="B554" s="73"/>
      <c r="C554" s="74"/>
      <c r="D554" s="68"/>
      <c r="E554" s="57"/>
      <c r="F554" s="88"/>
      <c r="G554" s="89"/>
      <c r="H554" s="57"/>
      <c r="I554" s="57"/>
      <c r="J554" s="57"/>
      <c r="K554" s="57"/>
      <c r="L554" s="57"/>
    </row>
    <row r="555" ht="16.5" customHeight="1">
      <c r="A555" s="57"/>
      <c r="B555" s="73"/>
      <c r="C555" s="74"/>
      <c r="D555" s="68"/>
      <c r="E555" s="57"/>
      <c r="F555" s="88"/>
      <c r="G555" s="89"/>
      <c r="H555" s="57"/>
      <c r="I555" s="57"/>
      <c r="J555" s="57"/>
      <c r="K555" s="57"/>
      <c r="L555" s="57"/>
    </row>
    <row r="556" ht="16.5" customHeight="1">
      <c r="A556" s="57"/>
      <c r="B556" s="73"/>
      <c r="C556" s="74"/>
      <c r="D556" s="68"/>
      <c r="E556" s="57"/>
      <c r="F556" s="88"/>
      <c r="G556" s="89"/>
      <c r="H556" s="57"/>
      <c r="I556" s="57"/>
      <c r="J556" s="57"/>
      <c r="K556" s="57"/>
      <c r="L556" s="57"/>
    </row>
    <row r="557" ht="16.5" customHeight="1">
      <c r="A557" s="57"/>
      <c r="B557" s="73"/>
      <c r="C557" s="74"/>
      <c r="D557" s="68"/>
      <c r="E557" s="57"/>
      <c r="F557" s="88"/>
      <c r="G557" s="89"/>
      <c r="H557" s="57"/>
      <c r="I557" s="57"/>
      <c r="J557" s="57"/>
      <c r="K557" s="57"/>
      <c r="L557" s="57"/>
    </row>
    <row r="558" ht="16.5" customHeight="1">
      <c r="A558" s="57"/>
      <c r="B558" s="73"/>
      <c r="C558" s="74"/>
      <c r="D558" s="68"/>
      <c r="E558" s="57"/>
      <c r="F558" s="88"/>
      <c r="G558" s="89"/>
      <c r="H558" s="57"/>
      <c r="I558" s="57"/>
      <c r="J558" s="57"/>
      <c r="K558" s="57"/>
      <c r="L558" s="57"/>
    </row>
    <row r="559" ht="16.5" customHeight="1">
      <c r="A559" s="57"/>
      <c r="B559" s="73"/>
      <c r="C559" s="74"/>
      <c r="D559" s="68"/>
      <c r="E559" s="57"/>
      <c r="F559" s="88"/>
      <c r="G559" s="89"/>
      <c r="H559" s="57"/>
      <c r="I559" s="57"/>
      <c r="J559" s="57"/>
      <c r="K559" s="57"/>
      <c r="L559" s="57"/>
    </row>
    <row r="560" ht="16.5" customHeight="1">
      <c r="A560" s="57"/>
      <c r="B560" s="73"/>
      <c r="C560" s="74"/>
      <c r="D560" s="68"/>
      <c r="E560" s="57"/>
      <c r="F560" s="88"/>
      <c r="G560" s="89"/>
      <c r="H560" s="57"/>
      <c r="I560" s="57"/>
      <c r="J560" s="57"/>
      <c r="K560" s="57"/>
      <c r="L560" s="57"/>
    </row>
    <row r="561" ht="16.5" customHeight="1">
      <c r="A561" s="57"/>
      <c r="B561" s="73"/>
      <c r="C561" s="74"/>
      <c r="D561" s="68"/>
      <c r="E561" s="57"/>
      <c r="F561" s="88"/>
      <c r="G561" s="89"/>
      <c r="H561" s="57"/>
      <c r="I561" s="57"/>
      <c r="J561" s="57"/>
      <c r="K561" s="57"/>
      <c r="L561" s="57"/>
    </row>
    <row r="562" ht="16.5" customHeight="1">
      <c r="A562" s="57"/>
      <c r="B562" s="73"/>
      <c r="C562" s="74"/>
      <c r="D562" s="68"/>
      <c r="E562" s="57"/>
      <c r="F562" s="88"/>
      <c r="G562" s="89"/>
      <c r="H562" s="57"/>
      <c r="I562" s="57"/>
      <c r="J562" s="57"/>
      <c r="K562" s="57"/>
      <c r="L562" s="57"/>
    </row>
    <row r="563" ht="16.5" customHeight="1">
      <c r="A563" s="57"/>
      <c r="B563" s="73"/>
      <c r="C563" s="74"/>
      <c r="D563" s="68"/>
      <c r="E563" s="57"/>
      <c r="F563" s="88"/>
      <c r="G563" s="89"/>
      <c r="H563" s="57"/>
      <c r="I563" s="57"/>
      <c r="J563" s="57"/>
      <c r="K563" s="57"/>
      <c r="L563" s="57"/>
    </row>
    <row r="564" ht="16.5" customHeight="1">
      <c r="A564" s="57"/>
      <c r="B564" s="73"/>
      <c r="C564" s="74"/>
      <c r="D564" s="68"/>
      <c r="E564" s="57"/>
      <c r="F564" s="88"/>
      <c r="G564" s="89"/>
      <c r="H564" s="57"/>
      <c r="I564" s="57"/>
      <c r="J564" s="57"/>
      <c r="K564" s="57"/>
      <c r="L564" s="57"/>
    </row>
    <row r="565" ht="16.5" customHeight="1">
      <c r="A565" s="57"/>
      <c r="B565" s="73"/>
      <c r="C565" s="74"/>
      <c r="D565" s="68"/>
      <c r="E565" s="57"/>
      <c r="F565" s="88"/>
      <c r="G565" s="89"/>
      <c r="H565" s="57"/>
      <c r="I565" s="57"/>
      <c r="J565" s="57"/>
      <c r="K565" s="57"/>
      <c r="L565" s="57"/>
    </row>
    <row r="566" ht="16.5" customHeight="1">
      <c r="A566" s="57"/>
      <c r="B566" s="73"/>
      <c r="C566" s="74"/>
      <c r="D566" s="68"/>
      <c r="E566" s="57"/>
      <c r="F566" s="88"/>
      <c r="G566" s="89"/>
      <c r="H566" s="57"/>
      <c r="I566" s="57"/>
      <c r="J566" s="57"/>
      <c r="K566" s="57"/>
      <c r="L566" s="57"/>
    </row>
    <row r="567" ht="16.5" customHeight="1">
      <c r="A567" s="57"/>
      <c r="B567" s="73"/>
      <c r="C567" s="74"/>
      <c r="D567" s="68"/>
      <c r="E567" s="57"/>
      <c r="F567" s="88"/>
      <c r="G567" s="89"/>
      <c r="H567" s="57"/>
      <c r="I567" s="57"/>
      <c r="J567" s="57"/>
      <c r="K567" s="57"/>
      <c r="L567" s="57"/>
    </row>
    <row r="568" ht="16.5" customHeight="1">
      <c r="A568" s="57"/>
      <c r="B568" s="73"/>
      <c r="C568" s="74"/>
      <c r="D568" s="68"/>
      <c r="E568" s="57"/>
      <c r="F568" s="88"/>
      <c r="G568" s="89"/>
      <c r="H568" s="57"/>
      <c r="I568" s="57"/>
      <c r="J568" s="57"/>
      <c r="K568" s="57"/>
      <c r="L568" s="57"/>
    </row>
    <row r="569" ht="16.5" customHeight="1">
      <c r="A569" s="57"/>
      <c r="B569" s="73"/>
      <c r="C569" s="74"/>
      <c r="D569" s="68"/>
      <c r="E569" s="57"/>
      <c r="F569" s="88"/>
      <c r="G569" s="89"/>
      <c r="H569" s="57"/>
      <c r="I569" s="57"/>
      <c r="J569" s="57"/>
      <c r="K569" s="57"/>
      <c r="L569" s="57"/>
    </row>
    <row r="570" ht="16.5" customHeight="1">
      <c r="A570" s="57"/>
      <c r="B570" s="73"/>
      <c r="C570" s="74"/>
      <c r="D570" s="68"/>
      <c r="E570" s="57"/>
      <c r="F570" s="88"/>
      <c r="G570" s="89"/>
      <c r="H570" s="57"/>
      <c r="I570" s="57"/>
      <c r="J570" s="57"/>
      <c r="K570" s="57"/>
      <c r="L570" s="57"/>
    </row>
    <row r="571" ht="16.5" customHeight="1">
      <c r="A571" s="57"/>
      <c r="B571" s="73"/>
      <c r="C571" s="74"/>
      <c r="D571" s="68"/>
      <c r="E571" s="57"/>
      <c r="F571" s="88"/>
      <c r="G571" s="89"/>
      <c r="H571" s="57"/>
      <c r="I571" s="57"/>
      <c r="J571" s="57"/>
      <c r="K571" s="57"/>
      <c r="L571" s="57"/>
    </row>
    <row r="572" ht="16.5" customHeight="1">
      <c r="A572" s="57"/>
      <c r="B572" s="73"/>
      <c r="C572" s="74"/>
      <c r="D572" s="68"/>
      <c r="E572" s="57"/>
      <c r="F572" s="88"/>
      <c r="G572" s="89"/>
      <c r="H572" s="57"/>
      <c r="I572" s="57"/>
      <c r="J572" s="57"/>
      <c r="K572" s="57"/>
      <c r="L572" s="57"/>
    </row>
    <row r="573" ht="16.5" customHeight="1">
      <c r="A573" s="57"/>
      <c r="B573" s="73"/>
      <c r="C573" s="74"/>
      <c r="D573" s="68"/>
      <c r="E573" s="57"/>
      <c r="F573" s="88"/>
      <c r="G573" s="89"/>
      <c r="H573" s="57"/>
      <c r="I573" s="57"/>
      <c r="J573" s="57"/>
      <c r="K573" s="57"/>
      <c r="L573" s="57"/>
    </row>
    <row r="574" ht="16.5" customHeight="1">
      <c r="A574" s="57"/>
      <c r="B574" s="73"/>
      <c r="C574" s="74"/>
      <c r="D574" s="68"/>
      <c r="E574" s="57"/>
      <c r="F574" s="88"/>
      <c r="G574" s="89"/>
      <c r="H574" s="57"/>
      <c r="I574" s="57"/>
      <c r="J574" s="57"/>
      <c r="K574" s="57"/>
      <c r="L574" s="57"/>
    </row>
    <row r="575" ht="16.5" customHeight="1">
      <c r="A575" s="57"/>
      <c r="B575" s="73"/>
      <c r="C575" s="74"/>
      <c r="D575" s="68"/>
      <c r="E575" s="57"/>
      <c r="F575" s="88"/>
      <c r="G575" s="89"/>
      <c r="H575" s="57"/>
      <c r="I575" s="57"/>
      <c r="J575" s="57"/>
      <c r="K575" s="57"/>
      <c r="L575" s="57"/>
    </row>
    <row r="576" ht="16.5" customHeight="1">
      <c r="A576" s="57"/>
      <c r="B576" s="73"/>
      <c r="C576" s="74"/>
      <c r="D576" s="68"/>
      <c r="E576" s="57"/>
      <c r="F576" s="88"/>
      <c r="G576" s="89"/>
      <c r="H576" s="57"/>
      <c r="I576" s="57"/>
      <c r="J576" s="57"/>
      <c r="K576" s="57"/>
      <c r="L576" s="57"/>
    </row>
    <row r="577" ht="16.5" customHeight="1">
      <c r="A577" s="57"/>
      <c r="B577" s="73"/>
      <c r="C577" s="74"/>
      <c r="D577" s="68"/>
      <c r="E577" s="57"/>
      <c r="F577" s="88"/>
      <c r="G577" s="89"/>
      <c r="H577" s="57"/>
      <c r="I577" s="57"/>
      <c r="J577" s="57"/>
      <c r="K577" s="57"/>
      <c r="L577" s="57"/>
    </row>
    <row r="578" ht="16.5" customHeight="1">
      <c r="A578" s="57"/>
      <c r="B578" s="73"/>
      <c r="C578" s="74"/>
      <c r="D578" s="68"/>
      <c r="E578" s="57"/>
      <c r="F578" s="88"/>
      <c r="G578" s="89"/>
      <c r="H578" s="57"/>
      <c r="I578" s="57"/>
      <c r="J578" s="57"/>
      <c r="K578" s="57"/>
      <c r="L578" s="57"/>
    </row>
    <row r="579" ht="16.5" customHeight="1">
      <c r="A579" s="57"/>
      <c r="B579" s="73"/>
      <c r="C579" s="74"/>
      <c r="D579" s="68"/>
      <c r="E579" s="57"/>
      <c r="F579" s="88"/>
      <c r="G579" s="89"/>
      <c r="H579" s="57"/>
      <c r="I579" s="57"/>
      <c r="J579" s="57"/>
      <c r="K579" s="57"/>
      <c r="L579" s="57"/>
    </row>
    <row r="580" ht="16.5" customHeight="1">
      <c r="A580" s="57"/>
      <c r="B580" s="73"/>
      <c r="C580" s="74"/>
      <c r="D580" s="68"/>
      <c r="E580" s="57"/>
      <c r="F580" s="88"/>
      <c r="G580" s="89"/>
      <c r="H580" s="57"/>
      <c r="I580" s="57"/>
      <c r="J580" s="57"/>
      <c r="K580" s="57"/>
      <c r="L580" s="57"/>
    </row>
    <row r="581" ht="16.5" customHeight="1">
      <c r="A581" s="57"/>
      <c r="B581" s="73"/>
      <c r="C581" s="74"/>
      <c r="D581" s="68"/>
      <c r="E581" s="57"/>
      <c r="F581" s="88"/>
      <c r="G581" s="89"/>
      <c r="H581" s="57"/>
      <c r="I581" s="57"/>
      <c r="J581" s="57"/>
      <c r="K581" s="57"/>
      <c r="L581" s="57"/>
    </row>
    <row r="582" ht="16.5" customHeight="1">
      <c r="A582" s="57"/>
      <c r="B582" s="73"/>
      <c r="C582" s="74"/>
      <c r="D582" s="68"/>
      <c r="E582" s="57"/>
      <c r="F582" s="88"/>
      <c r="G582" s="89"/>
      <c r="H582" s="57"/>
      <c r="I582" s="57"/>
      <c r="J582" s="57"/>
      <c r="K582" s="57"/>
      <c r="L582" s="57"/>
    </row>
    <row r="583" ht="16.5" customHeight="1">
      <c r="A583" s="57"/>
      <c r="B583" s="73"/>
      <c r="C583" s="74"/>
      <c r="D583" s="68"/>
      <c r="E583" s="57"/>
      <c r="F583" s="88"/>
      <c r="G583" s="89"/>
      <c r="H583" s="57"/>
      <c r="I583" s="57"/>
      <c r="J583" s="57"/>
      <c r="K583" s="57"/>
      <c r="L583" s="57"/>
    </row>
    <row r="584" ht="16.5" customHeight="1">
      <c r="A584" s="57"/>
      <c r="B584" s="73"/>
      <c r="C584" s="74"/>
      <c r="D584" s="68"/>
      <c r="E584" s="57"/>
      <c r="F584" s="88"/>
      <c r="G584" s="89"/>
      <c r="H584" s="57"/>
      <c r="I584" s="57"/>
      <c r="J584" s="57"/>
      <c r="K584" s="57"/>
      <c r="L584" s="57"/>
    </row>
    <row r="585" ht="16.5" customHeight="1">
      <c r="A585" s="57"/>
      <c r="B585" s="73"/>
      <c r="C585" s="74"/>
      <c r="D585" s="68"/>
      <c r="E585" s="57"/>
      <c r="F585" s="88"/>
      <c r="G585" s="89"/>
      <c r="H585" s="57"/>
      <c r="I585" s="57"/>
      <c r="J585" s="57"/>
      <c r="K585" s="57"/>
      <c r="L585" s="57"/>
    </row>
    <row r="586" ht="16.5" customHeight="1">
      <c r="A586" s="57"/>
      <c r="B586" s="73"/>
      <c r="C586" s="74"/>
      <c r="D586" s="68"/>
      <c r="E586" s="57"/>
      <c r="F586" s="88"/>
      <c r="G586" s="89"/>
      <c r="H586" s="57"/>
      <c r="I586" s="57"/>
      <c r="J586" s="57"/>
      <c r="K586" s="57"/>
      <c r="L586" s="57"/>
    </row>
    <row r="587" ht="16.5" customHeight="1">
      <c r="A587" s="57"/>
      <c r="B587" s="73"/>
      <c r="C587" s="74"/>
      <c r="D587" s="68"/>
      <c r="E587" s="57"/>
      <c r="F587" s="88"/>
      <c r="G587" s="89"/>
      <c r="H587" s="57"/>
      <c r="I587" s="57"/>
      <c r="J587" s="57"/>
      <c r="K587" s="57"/>
      <c r="L587" s="57"/>
    </row>
    <row r="588" ht="16.5" customHeight="1">
      <c r="A588" s="57"/>
      <c r="B588" s="73"/>
      <c r="C588" s="74"/>
      <c r="D588" s="68"/>
      <c r="E588" s="57"/>
      <c r="F588" s="88"/>
      <c r="G588" s="89"/>
      <c r="H588" s="57"/>
      <c r="I588" s="57"/>
      <c r="J588" s="57"/>
      <c r="K588" s="57"/>
      <c r="L588" s="57"/>
    </row>
    <row r="589" ht="16.5" customHeight="1">
      <c r="A589" s="57"/>
      <c r="B589" s="73"/>
      <c r="C589" s="74"/>
      <c r="D589" s="68"/>
      <c r="E589" s="57"/>
      <c r="F589" s="88"/>
      <c r="G589" s="89"/>
      <c r="H589" s="57"/>
      <c r="I589" s="57"/>
      <c r="J589" s="57"/>
      <c r="K589" s="57"/>
      <c r="L589" s="57"/>
    </row>
    <row r="590" ht="16.5" customHeight="1">
      <c r="A590" s="57"/>
      <c r="B590" s="73"/>
      <c r="C590" s="74"/>
      <c r="D590" s="68"/>
      <c r="E590" s="57"/>
      <c r="F590" s="88"/>
      <c r="G590" s="89"/>
      <c r="H590" s="57"/>
      <c r="I590" s="57"/>
      <c r="J590" s="57"/>
      <c r="K590" s="57"/>
      <c r="L590" s="57"/>
    </row>
    <row r="591" ht="16.5" customHeight="1">
      <c r="A591" s="57"/>
      <c r="B591" s="73"/>
      <c r="C591" s="74"/>
      <c r="D591" s="68"/>
      <c r="E591" s="57"/>
      <c r="F591" s="88"/>
      <c r="G591" s="89"/>
      <c r="H591" s="57"/>
      <c r="I591" s="57"/>
      <c r="J591" s="57"/>
      <c r="K591" s="57"/>
      <c r="L591" s="57"/>
    </row>
    <row r="592" ht="16.5" customHeight="1">
      <c r="A592" s="57"/>
      <c r="B592" s="73"/>
      <c r="C592" s="74"/>
      <c r="D592" s="68"/>
      <c r="E592" s="57"/>
      <c r="F592" s="88"/>
      <c r="G592" s="89"/>
      <c r="H592" s="57"/>
      <c r="I592" s="57"/>
      <c r="J592" s="57"/>
      <c r="K592" s="57"/>
      <c r="L592" s="57"/>
    </row>
    <row r="593" ht="16.5" customHeight="1">
      <c r="A593" s="57"/>
      <c r="B593" s="73"/>
      <c r="C593" s="74"/>
      <c r="D593" s="68"/>
      <c r="E593" s="57"/>
      <c r="F593" s="88"/>
      <c r="G593" s="89"/>
      <c r="H593" s="57"/>
      <c r="I593" s="57"/>
      <c r="J593" s="57"/>
      <c r="K593" s="57"/>
      <c r="L593" s="57"/>
    </row>
    <row r="594" ht="16.5" customHeight="1">
      <c r="A594" s="57"/>
      <c r="B594" s="73"/>
      <c r="C594" s="74"/>
      <c r="D594" s="68"/>
      <c r="E594" s="57"/>
      <c r="F594" s="88"/>
      <c r="G594" s="89"/>
      <c r="H594" s="57"/>
      <c r="I594" s="57"/>
      <c r="J594" s="57"/>
      <c r="K594" s="57"/>
      <c r="L594" s="57"/>
    </row>
    <row r="595" ht="16.5" customHeight="1">
      <c r="A595" s="57"/>
      <c r="B595" s="73"/>
      <c r="C595" s="74"/>
      <c r="D595" s="68"/>
      <c r="E595" s="57"/>
      <c r="F595" s="88"/>
      <c r="G595" s="89"/>
      <c r="H595" s="57"/>
      <c r="I595" s="57"/>
      <c r="J595" s="57"/>
      <c r="K595" s="57"/>
      <c r="L595" s="57"/>
    </row>
    <row r="596" ht="16.5" customHeight="1">
      <c r="A596" s="57"/>
      <c r="B596" s="73"/>
      <c r="C596" s="74"/>
      <c r="D596" s="68"/>
      <c r="E596" s="57"/>
      <c r="F596" s="88"/>
      <c r="G596" s="89"/>
      <c r="H596" s="57"/>
      <c r="I596" s="57"/>
      <c r="J596" s="57"/>
      <c r="K596" s="57"/>
      <c r="L596" s="57"/>
    </row>
    <row r="597" ht="16.5" customHeight="1">
      <c r="A597" s="57"/>
      <c r="B597" s="73"/>
      <c r="C597" s="74"/>
      <c r="D597" s="68"/>
      <c r="E597" s="57"/>
      <c r="F597" s="88"/>
      <c r="G597" s="89"/>
      <c r="H597" s="57"/>
      <c r="I597" s="57"/>
      <c r="J597" s="57"/>
      <c r="K597" s="57"/>
      <c r="L597" s="57"/>
    </row>
    <row r="598" ht="16.5" customHeight="1">
      <c r="A598" s="57"/>
      <c r="B598" s="73"/>
      <c r="C598" s="74"/>
      <c r="D598" s="68"/>
      <c r="E598" s="57"/>
      <c r="F598" s="88"/>
      <c r="G598" s="89"/>
      <c r="H598" s="57"/>
      <c r="I598" s="57"/>
      <c r="J598" s="57"/>
      <c r="K598" s="57"/>
      <c r="L598" s="57"/>
    </row>
    <row r="599" ht="16.5" customHeight="1">
      <c r="A599" s="57"/>
      <c r="B599" s="73"/>
      <c r="C599" s="74"/>
      <c r="D599" s="68"/>
      <c r="E599" s="57"/>
      <c r="F599" s="88"/>
      <c r="G599" s="89"/>
      <c r="H599" s="57"/>
      <c r="I599" s="57"/>
      <c r="J599" s="57"/>
      <c r="K599" s="57"/>
      <c r="L599" s="57"/>
    </row>
    <row r="600" ht="16.5" customHeight="1">
      <c r="A600" s="57"/>
      <c r="B600" s="73"/>
      <c r="C600" s="74"/>
      <c r="D600" s="68"/>
      <c r="E600" s="57"/>
      <c r="F600" s="88"/>
      <c r="G600" s="89"/>
      <c r="H600" s="57"/>
      <c r="I600" s="57"/>
      <c r="J600" s="57"/>
      <c r="K600" s="57"/>
      <c r="L600" s="57"/>
    </row>
    <row r="601" ht="16.5" customHeight="1">
      <c r="A601" s="57"/>
      <c r="B601" s="73"/>
      <c r="C601" s="74"/>
      <c r="D601" s="68"/>
      <c r="E601" s="57"/>
      <c r="F601" s="88"/>
      <c r="G601" s="89"/>
      <c r="H601" s="57"/>
      <c r="I601" s="57"/>
      <c r="J601" s="57"/>
      <c r="K601" s="57"/>
      <c r="L601" s="57"/>
    </row>
    <row r="602" ht="16.5" customHeight="1">
      <c r="A602" s="57"/>
      <c r="B602" s="73"/>
      <c r="C602" s="74"/>
      <c r="D602" s="68"/>
      <c r="E602" s="57"/>
      <c r="F602" s="88"/>
      <c r="G602" s="89"/>
      <c r="H602" s="57"/>
      <c r="I602" s="57"/>
      <c r="J602" s="57"/>
      <c r="K602" s="57"/>
      <c r="L602" s="57"/>
    </row>
    <row r="603" ht="16.5" customHeight="1">
      <c r="A603" s="57"/>
      <c r="B603" s="73"/>
      <c r="C603" s="74"/>
      <c r="D603" s="68"/>
      <c r="E603" s="57"/>
      <c r="F603" s="88"/>
      <c r="G603" s="89"/>
      <c r="H603" s="57"/>
      <c r="I603" s="57"/>
      <c r="J603" s="57"/>
      <c r="K603" s="57"/>
      <c r="L603" s="57"/>
    </row>
    <row r="604" ht="16.5" customHeight="1">
      <c r="A604" s="57"/>
      <c r="B604" s="73"/>
      <c r="C604" s="74"/>
      <c r="D604" s="68"/>
      <c r="E604" s="57"/>
      <c r="F604" s="88"/>
      <c r="G604" s="89"/>
      <c r="H604" s="57"/>
      <c r="I604" s="57"/>
      <c r="J604" s="57"/>
      <c r="K604" s="57"/>
      <c r="L604" s="57"/>
    </row>
    <row r="605" ht="16.5" customHeight="1">
      <c r="A605" s="57"/>
      <c r="B605" s="73"/>
      <c r="C605" s="74"/>
      <c r="D605" s="68"/>
      <c r="E605" s="57"/>
      <c r="F605" s="88"/>
      <c r="G605" s="89"/>
      <c r="H605" s="57"/>
      <c r="I605" s="57"/>
      <c r="J605" s="57"/>
      <c r="K605" s="57"/>
      <c r="L605" s="57"/>
    </row>
    <row r="606" ht="16.5" customHeight="1">
      <c r="A606" s="57"/>
      <c r="B606" s="73"/>
      <c r="C606" s="74"/>
      <c r="D606" s="68"/>
      <c r="E606" s="57"/>
      <c r="F606" s="88"/>
      <c r="G606" s="89"/>
      <c r="H606" s="57"/>
      <c r="I606" s="57"/>
      <c r="J606" s="57"/>
      <c r="K606" s="57"/>
      <c r="L606" s="57"/>
    </row>
    <row r="607" ht="16.5" customHeight="1">
      <c r="A607" s="57"/>
      <c r="B607" s="73"/>
      <c r="C607" s="74"/>
      <c r="D607" s="68"/>
      <c r="E607" s="57"/>
      <c r="F607" s="88"/>
      <c r="G607" s="89"/>
      <c r="H607" s="57"/>
      <c r="I607" s="57"/>
      <c r="J607" s="57"/>
      <c r="K607" s="57"/>
      <c r="L607" s="57"/>
    </row>
    <row r="608" ht="16.5" customHeight="1">
      <c r="A608" s="57"/>
      <c r="B608" s="73"/>
      <c r="C608" s="74"/>
      <c r="D608" s="68"/>
      <c r="E608" s="57"/>
      <c r="F608" s="88"/>
      <c r="G608" s="89"/>
      <c r="H608" s="57"/>
      <c r="I608" s="57"/>
      <c r="J608" s="57"/>
      <c r="K608" s="57"/>
      <c r="L608" s="57"/>
    </row>
    <row r="609" ht="16.5" customHeight="1">
      <c r="A609" s="57"/>
      <c r="B609" s="73"/>
      <c r="C609" s="74"/>
      <c r="D609" s="68"/>
      <c r="E609" s="57"/>
      <c r="F609" s="88"/>
      <c r="G609" s="89"/>
      <c r="H609" s="57"/>
      <c r="I609" s="57"/>
      <c r="J609" s="57"/>
      <c r="K609" s="57"/>
      <c r="L609" s="57"/>
    </row>
    <row r="610" ht="16.5" customHeight="1">
      <c r="A610" s="57"/>
      <c r="B610" s="73"/>
      <c r="C610" s="74"/>
      <c r="D610" s="68"/>
      <c r="E610" s="57"/>
      <c r="F610" s="88"/>
      <c r="G610" s="89"/>
      <c r="H610" s="57"/>
      <c r="I610" s="57"/>
      <c r="J610" s="57"/>
      <c r="K610" s="57"/>
      <c r="L610" s="57"/>
    </row>
    <row r="611" ht="16.5" customHeight="1">
      <c r="A611" s="57"/>
      <c r="B611" s="73"/>
      <c r="C611" s="74"/>
      <c r="D611" s="68"/>
      <c r="E611" s="57"/>
      <c r="F611" s="88"/>
      <c r="G611" s="89"/>
      <c r="H611" s="57"/>
      <c r="I611" s="57"/>
      <c r="J611" s="57"/>
      <c r="K611" s="57"/>
      <c r="L611" s="57"/>
    </row>
    <row r="612" ht="16.5" customHeight="1">
      <c r="A612" s="57"/>
      <c r="B612" s="73"/>
      <c r="C612" s="74"/>
      <c r="D612" s="68"/>
      <c r="E612" s="57"/>
      <c r="F612" s="88"/>
      <c r="G612" s="89"/>
      <c r="H612" s="57"/>
      <c r="I612" s="57"/>
      <c r="J612" s="57"/>
      <c r="K612" s="57"/>
      <c r="L612" s="57"/>
    </row>
    <row r="613" ht="16.5" customHeight="1">
      <c r="A613" s="57"/>
      <c r="B613" s="73"/>
      <c r="C613" s="74"/>
      <c r="D613" s="68"/>
      <c r="E613" s="57"/>
      <c r="F613" s="88"/>
      <c r="G613" s="89"/>
      <c r="H613" s="57"/>
      <c r="I613" s="57"/>
      <c r="J613" s="57"/>
      <c r="K613" s="57"/>
      <c r="L613" s="57"/>
    </row>
    <row r="614" ht="16.5" customHeight="1">
      <c r="A614" s="57"/>
      <c r="B614" s="73"/>
      <c r="C614" s="74"/>
      <c r="D614" s="68"/>
      <c r="E614" s="57"/>
      <c r="F614" s="88"/>
      <c r="G614" s="89"/>
      <c r="H614" s="57"/>
      <c r="I614" s="57"/>
      <c r="J614" s="57"/>
      <c r="K614" s="57"/>
      <c r="L614" s="57"/>
    </row>
    <row r="615" ht="16.5" customHeight="1">
      <c r="A615" s="57"/>
      <c r="B615" s="73"/>
      <c r="C615" s="74"/>
      <c r="D615" s="68"/>
      <c r="E615" s="57"/>
      <c r="F615" s="88"/>
      <c r="G615" s="89"/>
      <c r="H615" s="57"/>
      <c r="I615" s="57"/>
      <c r="J615" s="57"/>
      <c r="K615" s="57"/>
      <c r="L615" s="57"/>
    </row>
    <row r="616" ht="16.5" customHeight="1">
      <c r="A616" s="57"/>
      <c r="B616" s="73"/>
      <c r="C616" s="74"/>
      <c r="D616" s="68"/>
      <c r="E616" s="57"/>
      <c r="F616" s="88"/>
      <c r="G616" s="89"/>
      <c r="H616" s="57"/>
      <c r="I616" s="57"/>
      <c r="J616" s="57"/>
      <c r="K616" s="57"/>
      <c r="L616" s="57"/>
    </row>
    <row r="617" ht="16.5" customHeight="1">
      <c r="A617" s="57"/>
      <c r="B617" s="73"/>
      <c r="C617" s="74"/>
      <c r="D617" s="68"/>
      <c r="E617" s="57"/>
      <c r="F617" s="88"/>
      <c r="G617" s="89"/>
      <c r="H617" s="57"/>
      <c r="I617" s="57"/>
      <c r="J617" s="57"/>
      <c r="K617" s="57"/>
      <c r="L617" s="57"/>
    </row>
    <row r="618" ht="16.5" customHeight="1">
      <c r="A618" s="57"/>
      <c r="B618" s="73"/>
      <c r="C618" s="74"/>
      <c r="D618" s="68"/>
      <c r="E618" s="57"/>
      <c r="F618" s="88"/>
      <c r="G618" s="89"/>
      <c r="H618" s="57"/>
      <c r="I618" s="57"/>
      <c r="J618" s="57"/>
      <c r="K618" s="57"/>
      <c r="L618" s="57"/>
    </row>
    <row r="619" ht="16.5" customHeight="1">
      <c r="A619" s="57"/>
      <c r="B619" s="73"/>
      <c r="C619" s="74"/>
      <c r="D619" s="68"/>
      <c r="E619" s="57"/>
      <c r="F619" s="88"/>
      <c r="G619" s="89"/>
      <c r="H619" s="57"/>
      <c r="I619" s="57"/>
      <c r="J619" s="57"/>
      <c r="K619" s="57"/>
      <c r="L619" s="57"/>
    </row>
    <row r="620" ht="16.5" customHeight="1">
      <c r="A620" s="57"/>
      <c r="B620" s="73"/>
      <c r="C620" s="74"/>
      <c r="D620" s="68"/>
      <c r="E620" s="57"/>
      <c r="F620" s="88"/>
      <c r="G620" s="89"/>
      <c r="H620" s="57"/>
      <c r="I620" s="57"/>
      <c r="J620" s="57"/>
      <c r="K620" s="57"/>
      <c r="L620" s="57"/>
    </row>
    <row r="621" ht="16.5" customHeight="1">
      <c r="A621" s="57"/>
      <c r="B621" s="73"/>
      <c r="C621" s="74"/>
      <c r="D621" s="68"/>
      <c r="E621" s="57"/>
      <c r="F621" s="88"/>
      <c r="G621" s="89"/>
      <c r="H621" s="57"/>
      <c r="I621" s="57"/>
      <c r="J621" s="57"/>
      <c r="K621" s="57"/>
      <c r="L621" s="57"/>
    </row>
    <row r="622" ht="16.5" customHeight="1">
      <c r="A622" s="57"/>
      <c r="B622" s="73"/>
      <c r="C622" s="74"/>
      <c r="D622" s="68"/>
      <c r="E622" s="57"/>
      <c r="F622" s="88"/>
      <c r="G622" s="89"/>
      <c r="H622" s="57"/>
      <c r="I622" s="57"/>
      <c r="J622" s="57"/>
      <c r="K622" s="57"/>
      <c r="L622" s="57"/>
    </row>
    <row r="623" ht="16.5" customHeight="1">
      <c r="A623" s="57"/>
      <c r="B623" s="73"/>
      <c r="C623" s="74"/>
      <c r="D623" s="68"/>
      <c r="E623" s="57"/>
      <c r="F623" s="88"/>
      <c r="G623" s="89"/>
      <c r="H623" s="57"/>
      <c r="I623" s="57"/>
      <c r="J623" s="57"/>
      <c r="K623" s="57"/>
      <c r="L623" s="57"/>
    </row>
    <row r="624" ht="16.5" customHeight="1">
      <c r="A624" s="57"/>
      <c r="B624" s="73"/>
      <c r="C624" s="74"/>
      <c r="D624" s="68"/>
      <c r="E624" s="57"/>
      <c r="F624" s="88"/>
      <c r="G624" s="89"/>
      <c r="H624" s="57"/>
      <c r="I624" s="57"/>
      <c r="J624" s="57"/>
      <c r="K624" s="57"/>
      <c r="L624" s="57"/>
    </row>
    <row r="625" ht="16.5" customHeight="1">
      <c r="A625" s="57"/>
      <c r="B625" s="73"/>
      <c r="C625" s="74"/>
      <c r="D625" s="68"/>
      <c r="E625" s="57"/>
      <c r="F625" s="88"/>
      <c r="G625" s="89"/>
      <c r="H625" s="57"/>
      <c r="I625" s="57"/>
      <c r="J625" s="57"/>
      <c r="K625" s="57"/>
      <c r="L625" s="57"/>
    </row>
    <row r="626" ht="16.5" customHeight="1">
      <c r="A626" s="57"/>
      <c r="B626" s="73"/>
      <c r="C626" s="74"/>
      <c r="D626" s="68"/>
      <c r="E626" s="57"/>
      <c r="F626" s="88"/>
      <c r="G626" s="89"/>
      <c r="H626" s="57"/>
      <c r="I626" s="57"/>
      <c r="J626" s="57"/>
      <c r="K626" s="57"/>
      <c r="L626" s="57"/>
    </row>
    <row r="627" ht="16.5" customHeight="1">
      <c r="A627" s="57"/>
      <c r="B627" s="73"/>
      <c r="C627" s="74"/>
      <c r="D627" s="68"/>
      <c r="E627" s="57"/>
      <c r="F627" s="88"/>
      <c r="G627" s="89"/>
      <c r="H627" s="57"/>
      <c r="I627" s="57"/>
      <c r="J627" s="57"/>
      <c r="K627" s="57"/>
      <c r="L627" s="57"/>
    </row>
    <row r="628" ht="16.5" customHeight="1">
      <c r="A628" s="57"/>
      <c r="B628" s="73"/>
      <c r="C628" s="74"/>
      <c r="D628" s="68"/>
      <c r="E628" s="57"/>
      <c r="F628" s="88"/>
      <c r="G628" s="89"/>
      <c r="H628" s="57"/>
      <c r="I628" s="57"/>
      <c r="J628" s="57"/>
      <c r="K628" s="57"/>
      <c r="L628" s="57"/>
    </row>
    <row r="629" ht="16.5" customHeight="1">
      <c r="A629" s="57"/>
      <c r="B629" s="73"/>
      <c r="C629" s="74"/>
      <c r="D629" s="68"/>
      <c r="E629" s="57"/>
      <c r="F629" s="88"/>
      <c r="G629" s="89"/>
      <c r="H629" s="57"/>
      <c r="I629" s="57"/>
      <c r="J629" s="57"/>
      <c r="K629" s="57"/>
      <c r="L629" s="57"/>
    </row>
    <row r="630" ht="16.5" customHeight="1">
      <c r="A630" s="57"/>
      <c r="B630" s="73"/>
      <c r="C630" s="74"/>
      <c r="D630" s="68"/>
      <c r="E630" s="57"/>
      <c r="F630" s="88"/>
      <c r="G630" s="89"/>
      <c r="H630" s="57"/>
      <c r="I630" s="57"/>
      <c r="J630" s="57"/>
      <c r="K630" s="57"/>
      <c r="L630" s="57"/>
    </row>
    <row r="631" ht="16.5" customHeight="1">
      <c r="A631" s="57"/>
      <c r="B631" s="73"/>
      <c r="C631" s="74"/>
      <c r="D631" s="68"/>
      <c r="E631" s="57"/>
      <c r="F631" s="88"/>
      <c r="G631" s="89"/>
      <c r="H631" s="57"/>
      <c r="I631" s="57"/>
      <c r="J631" s="57"/>
      <c r="K631" s="57"/>
      <c r="L631" s="57"/>
    </row>
    <row r="632" ht="16.5" customHeight="1">
      <c r="A632" s="57"/>
      <c r="B632" s="73"/>
      <c r="C632" s="74"/>
      <c r="D632" s="68"/>
      <c r="E632" s="57"/>
      <c r="F632" s="88"/>
      <c r="G632" s="89"/>
      <c r="H632" s="57"/>
      <c r="I632" s="57"/>
      <c r="J632" s="57"/>
      <c r="K632" s="57"/>
      <c r="L632" s="57"/>
    </row>
    <row r="633" ht="16.5" customHeight="1">
      <c r="A633" s="57"/>
      <c r="B633" s="73"/>
      <c r="C633" s="74"/>
      <c r="D633" s="68"/>
      <c r="E633" s="57"/>
      <c r="F633" s="88"/>
      <c r="G633" s="89"/>
      <c r="H633" s="57"/>
      <c r="I633" s="57"/>
      <c r="J633" s="57"/>
      <c r="K633" s="57"/>
      <c r="L633" s="57"/>
    </row>
    <row r="634" ht="16.5" customHeight="1">
      <c r="A634" s="57"/>
      <c r="B634" s="73"/>
      <c r="C634" s="74"/>
      <c r="D634" s="68"/>
      <c r="E634" s="57"/>
      <c r="F634" s="88"/>
      <c r="G634" s="89"/>
      <c r="H634" s="57"/>
      <c r="I634" s="57"/>
      <c r="J634" s="57"/>
      <c r="K634" s="57"/>
      <c r="L634" s="57"/>
    </row>
    <row r="635" ht="16.5" customHeight="1">
      <c r="A635" s="57"/>
      <c r="B635" s="73"/>
      <c r="C635" s="74"/>
      <c r="D635" s="68"/>
      <c r="E635" s="57"/>
      <c r="F635" s="88"/>
      <c r="G635" s="89"/>
      <c r="H635" s="57"/>
      <c r="I635" s="57"/>
      <c r="J635" s="57"/>
      <c r="K635" s="57"/>
      <c r="L635" s="57"/>
    </row>
    <row r="636" ht="16.5" customHeight="1">
      <c r="A636" s="57"/>
      <c r="B636" s="73"/>
      <c r="C636" s="74"/>
      <c r="D636" s="68"/>
      <c r="E636" s="57"/>
      <c r="F636" s="88"/>
      <c r="G636" s="89"/>
      <c r="H636" s="57"/>
      <c r="I636" s="57"/>
      <c r="J636" s="57"/>
      <c r="K636" s="57"/>
      <c r="L636" s="57"/>
    </row>
    <row r="637" ht="16.5" customHeight="1">
      <c r="A637" s="57"/>
      <c r="B637" s="73"/>
      <c r="C637" s="74"/>
      <c r="D637" s="68"/>
      <c r="E637" s="57"/>
      <c r="F637" s="88"/>
      <c r="G637" s="89"/>
      <c r="H637" s="57"/>
      <c r="I637" s="57"/>
      <c r="J637" s="57"/>
      <c r="K637" s="57"/>
      <c r="L637" s="57"/>
    </row>
    <row r="638" ht="16.5" customHeight="1">
      <c r="A638" s="57"/>
      <c r="B638" s="73"/>
      <c r="C638" s="74"/>
      <c r="D638" s="68"/>
      <c r="E638" s="57"/>
      <c r="F638" s="88"/>
      <c r="G638" s="89"/>
      <c r="H638" s="57"/>
      <c r="I638" s="57"/>
      <c r="J638" s="57"/>
      <c r="K638" s="57"/>
      <c r="L638" s="57"/>
    </row>
    <row r="639" ht="16.5" customHeight="1">
      <c r="A639" s="57"/>
      <c r="B639" s="73"/>
      <c r="C639" s="74"/>
      <c r="D639" s="68"/>
      <c r="E639" s="57"/>
      <c r="F639" s="88"/>
      <c r="G639" s="89"/>
      <c r="H639" s="57"/>
      <c r="I639" s="57"/>
      <c r="J639" s="57"/>
      <c r="K639" s="57"/>
      <c r="L639" s="57"/>
    </row>
    <row r="640" ht="16.5" customHeight="1">
      <c r="A640" s="57"/>
      <c r="B640" s="73"/>
      <c r="C640" s="74"/>
      <c r="D640" s="68"/>
      <c r="E640" s="57"/>
      <c r="F640" s="88"/>
      <c r="G640" s="89"/>
      <c r="H640" s="57"/>
      <c r="I640" s="57"/>
      <c r="J640" s="57"/>
      <c r="K640" s="57"/>
      <c r="L640" s="57"/>
    </row>
    <row r="641" ht="16.5" customHeight="1">
      <c r="A641" s="57"/>
      <c r="B641" s="73"/>
      <c r="C641" s="74"/>
      <c r="D641" s="68"/>
      <c r="E641" s="57"/>
      <c r="F641" s="88"/>
      <c r="G641" s="89"/>
      <c r="H641" s="57"/>
      <c r="I641" s="57"/>
      <c r="J641" s="57"/>
      <c r="K641" s="57"/>
      <c r="L641" s="57"/>
    </row>
    <row r="642" ht="16.5" customHeight="1">
      <c r="A642" s="57"/>
      <c r="B642" s="73"/>
      <c r="C642" s="74"/>
      <c r="D642" s="68"/>
      <c r="E642" s="57"/>
      <c r="F642" s="88"/>
      <c r="G642" s="89"/>
      <c r="H642" s="57"/>
      <c r="I642" s="57"/>
      <c r="J642" s="57"/>
      <c r="K642" s="57"/>
      <c r="L642" s="57"/>
    </row>
    <row r="643" ht="16.5" customHeight="1">
      <c r="A643" s="57"/>
      <c r="B643" s="73"/>
      <c r="C643" s="74"/>
      <c r="D643" s="68"/>
      <c r="E643" s="57"/>
      <c r="F643" s="88"/>
      <c r="G643" s="89"/>
      <c r="H643" s="57"/>
      <c r="I643" s="57"/>
      <c r="J643" s="57"/>
      <c r="K643" s="57"/>
      <c r="L643" s="57"/>
    </row>
    <row r="644" ht="16.5" customHeight="1">
      <c r="A644" s="57"/>
      <c r="B644" s="73"/>
      <c r="C644" s="74"/>
      <c r="D644" s="68"/>
      <c r="E644" s="57"/>
      <c r="F644" s="88"/>
      <c r="G644" s="89"/>
      <c r="H644" s="57"/>
      <c r="I644" s="57"/>
      <c r="J644" s="57"/>
      <c r="K644" s="57"/>
      <c r="L644" s="57"/>
    </row>
    <row r="645" ht="16.5" customHeight="1">
      <c r="A645" s="57"/>
      <c r="B645" s="73"/>
      <c r="C645" s="74"/>
      <c r="D645" s="68"/>
      <c r="E645" s="57"/>
      <c r="F645" s="88"/>
      <c r="G645" s="89"/>
      <c r="H645" s="57"/>
      <c r="I645" s="57"/>
      <c r="J645" s="57"/>
      <c r="K645" s="57"/>
      <c r="L645" s="57"/>
    </row>
    <row r="646" ht="16.5" customHeight="1">
      <c r="A646" s="57"/>
      <c r="B646" s="73"/>
      <c r="C646" s="74"/>
      <c r="D646" s="68"/>
      <c r="E646" s="57"/>
      <c r="F646" s="88"/>
      <c r="G646" s="89"/>
      <c r="H646" s="57"/>
      <c r="I646" s="57"/>
      <c r="J646" s="57"/>
      <c r="K646" s="57"/>
      <c r="L646" s="57"/>
    </row>
    <row r="647" ht="16.5" customHeight="1">
      <c r="A647" s="57"/>
      <c r="B647" s="73"/>
      <c r="C647" s="74"/>
      <c r="D647" s="68"/>
      <c r="E647" s="57"/>
      <c r="F647" s="88"/>
      <c r="G647" s="89"/>
      <c r="H647" s="57"/>
      <c r="I647" s="57"/>
      <c r="J647" s="57"/>
      <c r="K647" s="57"/>
      <c r="L647" s="57"/>
    </row>
    <row r="648" ht="16.5" customHeight="1">
      <c r="A648" s="57"/>
      <c r="B648" s="73"/>
      <c r="C648" s="74"/>
      <c r="D648" s="68"/>
      <c r="E648" s="57"/>
      <c r="F648" s="88"/>
      <c r="G648" s="89"/>
      <c r="H648" s="57"/>
      <c r="I648" s="57"/>
      <c r="J648" s="57"/>
      <c r="K648" s="57"/>
      <c r="L648" s="57"/>
    </row>
    <row r="649" ht="16.5" customHeight="1">
      <c r="A649" s="57"/>
      <c r="B649" s="73"/>
      <c r="C649" s="74"/>
      <c r="D649" s="68"/>
      <c r="E649" s="57"/>
      <c r="F649" s="88"/>
      <c r="G649" s="89"/>
      <c r="H649" s="57"/>
      <c r="I649" s="57"/>
      <c r="J649" s="57"/>
      <c r="K649" s="57"/>
      <c r="L649" s="57"/>
    </row>
    <row r="650" ht="16.5" customHeight="1">
      <c r="A650" s="57"/>
      <c r="B650" s="73"/>
      <c r="C650" s="74"/>
      <c r="D650" s="68"/>
      <c r="E650" s="57"/>
      <c r="F650" s="88"/>
      <c r="G650" s="89"/>
      <c r="H650" s="57"/>
      <c r="I650" s="57"/>
      <c r="J650" s="57"/>
      <c r="K650" s="57"/>
      <c r="L650" s="57"/>
    </row>
    <row r="651" ht="16.5" customHeight="1">
      <c r="A651" s="57"/>
      <c r="B651" s="73"/>
      <c r="C651" s="74"/>
      <c r="D651" s="68"/>
      <c r="E651" s="57"/>
      <c r="F651" s="88"/>
      <c r="G651" s="89"/>
      <c r="H651" s="57"/>
      <c r="I651" s="57"/>
      <c r="J651" s="57"/>
      <c r="K651" s="57"/>
      <c r="L651" s="57"/>
    </row>
    <row r="652" ht="16.5" customHeight="1">
      <c r="A652" s="57"/>
      <c r="B652" s="73"/>
      <c r="C652" s="74"/>
      <c r="D652" s="68"/>
      <c r="E652" s="57"/>
      <c r="F652" s="88"/>
      <c r="G652" s="89"/>
      <c r="H652" s="57"/>
      <c r="I652" s="57"/>
      <c r="J652" s="57"/>
      <c r="K652" s="57"/>
      <c r="L652" s="57"/>
    </row>
    <row r="653" ht="16.5" customHeight="1">
      <c r="A653" s="57"/>
      <c r="B653" s="73"/>
      <c r="C653" s="74"/>
      <c r="D653" s="68"/>
      <c r="E653" s="57"/>
      <c r="F653" s="88"/>
      <c r="G653" s="89"/>
      <c r="H653" s="57"/>
      <c r="I653" s="57"/>
      <c r="J653" s="57"/>
      <c r="K653" s="57"/>
      <c r="L653" s="57"/>
    </row>
    <row r="654" ht="16.5" customHeight="1">
      <c r="A654" s="57"/>
      <c r="B654" s="73"/>
      <c r="C654" s="74"/>
      <c r="D654" s="68"/>
      <c r="E654" s="57"/>
      <c r="F654" s="88"/>
      <c r="G654" s="89"/>
      <c r="H654" s="57"/>
      <c r="I654" s="57"/>
      <c r="J654" s="57"/>
      <c r="K654" s="57"/>
      <c r="L654" s="57"/>
    </row>
    <row r="655" ht="16.5" customHeight="1">
      <c r="A655" s="57"/>
      <c r="B655" s="73"/>
      <c r="C655" s="74"/>
      <c r="D655" s="68"/>
      <c r="E655" s="57"/>
      <c r="F655" s="88"/>
      <c r="G655" s="89"/>
      <c r="H655" s="57"/>
      <c r="I655" s="57"/>
      <c r="J655" s="57"/>
      <c r="K655" s="57"/>
      <c r="L655" s="57"/>
    </row>
    <row r="656" ht="16.5" customHeight="1">
      <c r="A656" s="57"/>
      <c r="B656" s="73"/>
      <c r="C656" s="74"/>
      <c r="D656" s="68"/>
      <c r="E656" s="57"/>
      <c r="F656" s="88"/>
      <c r="G656" s="89"/>
      <c r="H656" s="57"/>
      <c r="I656" s="57"/>
      <c r="J656" s="57"/>
      <c r="K656" s="57"/>
      <c r="L656" s="57"/>
    </row>
    <row r="657" ht="16.5" customHeight="1">
      <c r="A657" s="57"/>
      <c r="B657" s="73"/>
      <c r="C657" s="74"/>
      <c r="D657" s="68"/>
      <c r="E657" s="57"/>
      <c r="F657" s="88"/>
      <c r="G657" s="89"/>
      <c r="H657" s="57"/>
      <c r="I657" s="57"/>
      <c r="J657" s="57"/>
      <c r="K657" s="57"/>
      <c r="L657" s="57"/>
    </row>
    <row r="658" ht="16.5" customHeight="1">
      <c r="A658" s="57"/>
      <c r="B658" s="73"/>
      <c r="C658" s="74"/>
      <c r="D658" s="68"/>
      <c r="E658" s="57"/>
      <c r="F658" s="88"/>
      <c r="G658" s="89"/>
      <c r="H658" s="57"/>
      <c r="I658" s="57"/>
      <c r="J658" s="57"/>
      <c r="K658" s="57"/>
      <c r="L658" s="57"/>
    </row>
    <row r="659" ht="16.5" customHeight="1">
      <c r="A659" s="57"/>
      <c r="B659" s="73"/>
      <c r="C659" s="74"/>
      <c r="D659" s="68"/>
      <c r="E659" s="57"/>
      <c r="F659" s="88"/>
      <c r="G659" s="89"/>
      <c r="H659" s="57"/>
      <c r="I659" s="57"/>
      <c r="J659" s="57"/>
      <c r="K659" s="57"/>
      <c r="L659" s="57"/>
    </row>
    <row r="660" ht="16.5" customHeight="1">
      <c r="A660" s="57"/>
      <c r="B660" s="73"/>
      <c r="C660" s="74"/>
      <c r="D660" s="68"/>
      <c r="E660" s="57"/>
      <c r="F660" s="88"/>
      <c r="G660" s="89"/>
      <c r="H660" s="57"/>
      <c r="I660" s="57"/>
      <c r="J660" s="57"/>
      <c r="K660" s="57"/>
      <c r="L660" s="57"/>
    </row>
    <row r="661" ht="16.5" customHeight="1">
      <c r="A661" s="57"/>
      <c r="B661" s="73"/>
      <c r="C661" s="74"/>
      <c r="D661" s="68"/>
      <c r="E661" s="57"/>
      <c r="F661" s="88"/>
      <c r="G661" s="89"/>
      <c r="H661" s="57"/>
      <c r="I661" s="57"/>
      <c r="J661" s="57"/>
      <c r="K661" s="57"/>
      <c r="L661" s="57"/>
    </row>
    <row r="662" ht="16.5" customHeight="1">
      <c r="A662" s="57"/>
      <c r="B662" s="73"/>
      <c r="C662" s="74"/>
      <c r="D662" s="68"/>
      <c r="E662" s="57"/>
      <c r="F662" s="88"/>
      <c r="G662" s="89"/>
      <c r="H662" s="57"/>
      <c r="I662" s="57"/>
      <c r="J662" s="57"/>
      <c r="K662" s="57"/>
      <c r="L662" s="57"/>
    </row>
    <row r="663" ht="16.5" customHeight="1">
      <c r="A663" s="57"/>
      <c r="B663" s="73"/>
      <c r="C663" s="74"/>
      <c r="D663" s="68"/>
      <c r="E663" s="57"/>
      <c r="F663" s="88"/>
      <c r="G663" s="89"/>
      <c r="H663" s="57"/>
      <c r="I663" s="57"/>
      <c r="J663" s="57"/>
      <c r="K663" s="57"/>
      <c r="L663" s="57"/>
    </row>
    <row r="664" ht="16.5" customHeight="1">
      <c r="A664" s="57"/>
      <c r="B664" s="73"/>
      <c r="C664" s="74"/>
      <c r="D664" s="68"/>
      <c r="E664" s="57"/>
      <c r="F664" s="88"/>
      <c r="G664" s="89"/>
      <c r="H664" s="57"/>
      <c r="I664" s="57"/>
      <c r="J664" s="57"/>
      <c r="K664" s="57"/>
      <c r="L664" s="57"/>
    </row>
    <row r="665" ht="16.5" customHeight="1">
      <c r="A665" s="57"/>
      <c r="B665" s="73"/>
      <c r="C665" s="74"/>
      <c r="D665" s="68"/>
      <c r="E665" s="57"/>
      <c r="F665" s="88"/>
      <c r="G665" s="89"/>
      <c r="H665" s="57"/>
      <c r="I665" s="57"/>
      <c r="J665" s="57"/>
      <c r="K665" s="57"/>
      <c r="L665" s="57"/>
    </row>
    <row r="666" ht="16.5" customHeight="1">
      <c r="A666" s="57"/>
      <c r="B666" s="73"/>
      <c r="C666" s="74"/>
      <c r="D666" s="68"/>
      <c r="E666" s="57"/>
      <c r="F666" s="88"/>
      <c r="G666" s="89"/>
      <c r="H666" s="57"/>
      <c r="I666" s="57"/>
      <c r="J666" s="57"/>
      <c r="K666" s="57"/>
      <c r="L666" s="57"/>
    </row>
    <row r="667" ht="16.5" customHeight="1">
      <c r="A667" s="57"/>
      <c r="B667" s="73"/>
      <c r="C667" s="74"/>
      <c r="D667" s="68"/>
      <c r="E667" s="57"/>
      <c r="F667" s="88"/>
      <c r="G667" s="89"/>
      <c r="H667" s="57"/>
      <c r="I667" s="57"/>
      <c r="J667" s="57"/>
      <c r="K667" s="57"/>
      <c r="L667" s="57"/>
    </row>
    <row r="668" ht="16.5" customHeight="1">
      <c r="A668" s="57"/>
      <c r="B668" s="73"/>
      <c r="C668" s="74"/>
      <c r="D668" s="68"/>
      <c r="E668" s="57"/>
      <c r="F668" s="88"/>
      <c r="G668" s="89"/>
      <c r="H668" s="57"/>
      <c r="I668" s="57"/>
      <c r="J668" s="57"/>
      <c r="K668" s="57"/>
      <c r="L668" s="57"/>
    </row>
    <row r="669" ht="16.5" customHeight="1">
      <c r="A669" s="57"/>
      <c r="B669" s="73"/>
      <c r="C669" s="74"/>
      <c r="D669" s="68"/>
      <c r="E669" s="57"/>
      <c r="F669" s="88"/>
      <c r="G669" s="89"/>
      <c r="H669" s="57"/>
      <c r="I669" s="57"/>
      <c r="J669" s="57"/>
      <c r="K669" s="57"/>
      <c r="L669" s="57"/>
    </row>
    <row r="670" ht="16.5" customHeight="1">
      <c r="A670" s="57"/>
      <c r="B670" s="73"/>
      <c r="C670" s="74"/>
      <c r="D670" s="68"/>
      <c r="E670" s="57"/>
      <c r="F670" s="88"/>
      <c r="G670" s="89"/>
      <c r="H670" s="57"/>
      <c r="I670" s="57"/>
      <c r="J670" s="57"/>
      <c r="K670" s="57"/>
      <c r="L670" s="57"/>
    </row>
    <row r="671" ht="16.5" customHeight="1">
      <c r="A671" s="57"/>
      <c r="B671" s="73"/>
      <c r="C671" s="74"/>
      <c r="D671" s="68"/>
      <c r="E671" s="57"/>
      <c r="F671" s="88"/>
      <c r="G671" s="89"/>
      <c r="H671" s="57"/>
      <c r="I671" s="57"/>
      <c r="J671" s="57"/>
      <c r="K671" s="57"/>
      <c r="L671" s="57"/>
    </row>
    <row r="672" ht="16.5" customHeight="1">
      <c r="A672" s="57"/>
      <c r="B672" s="73"/>
      <c r="C672" s="74"/>
      <c r="D672" s="68"/>
      <c r="E672" s="57"/>
      <c r="F672" s="88"/>
      <c r="G672" s="89"/>
      <c r="H672" s="57"/>
      <c r="I672" s="57"/>
      <c r="J672" s="57"/>
      <c r="K672" s="57"/>
      <c r="L672" s="57"/>
    </row>
    <row r="673" ht="16.5" customHeight="1">
      <c r="A673" s="57"/>
      <c r="B673" s="73"/>
      <c r="C673" s="74"/>
      <c r="D673" s="68"/>
      <c r="E673" s="57"/>
      <c r="F673" s="88"/>
      <c r="G673" s="89"/>
      <c r="H673" s="57"/>
      <c r="I673" s="57"/>
      <c r="J673" s="57"/>
      <c r="K673" s="57"/>
      <c r="L673" s="57"/>
    </row>
    <row r="674" ht="16.5" customHeight="1">
      <c r="A674" s="57"/>
      <c r="B674" s="73"/>
      <c r="C674" s="74"/>
      <c r="D674" s="68"/>
      <c r="E674" s="57"/>
      <c r="F674" s="88"/>
      <c r="G674" s="89"/>
      <c r="H674" s="57"/>
      <c r="I674" s="57"/>
      <c r="J674" s="57"/>
      <c r="K674" s="57"/>
      <c r="L674" s="57"/>
    </row>
    <row r="675" ht="16.5" customHeight="1">
      <c r="A675" s="57"/>
      <c r="B675" s="73"/>
      <c r="C675" s="74"/>
      <c r="D675" s="68"/>
      <c r="E675" s="57"/>
      <c r="F675" s="88"/>
      <c r="G675" s="89"/>
      <c r="H675" s="57"/>
      <c r="I675" s="57"/>
      <c r="J675" s="57"/>
      <c r="K675" s="57"/>
      <c r="L675" s="57"/>
    </row>
    <row r="676" ht="16.5" customHeight="1">
      <c r="A676" s="57"/>
      <c r="B676" s="73"/>
      <c r="C676" s="74"/>
      <c r="D676" s="68"/>
      <c r="E676" s="57"/>
      <c r="F676" s="88"/>
      <c r="G676" s="89"/>
      <c r="H676" s="57"/>
      <c r="I676" s="57"/>
      <c r="J676" s="57"/>
      <c r="K676" s="57"/>
      <c r="L676" s="57"/>
    </row>
    <row r="677" ht="16.5" customHeight="1">
      <c r="A677" s="57"/>
      <c r="B677" s="73"/>
      <c r="C677" s="74"/>
      <c r="D677" s="68"/>
      <c r="E677" s="57"/>
      <c r="F677" s="88"/>
      <c r="G677" s="89"/>
      <c r="H677" s="57"/>
      <c r="I677" s="57"/>
      <c r="J677" s="57"/>
      <c r="K677" s="57"/>
      <c r="L677" s="57"/>
    </row>
    <row r="678" ht="16.5" customHeight="1">
      <c r="A678" s="57"/>
      <c r="B678" s="73"/>
      <c r="C678" s="74"/>
      <c r="D678" s="68"/>
      <c r="E678" s="57"/>
      <c r="F678" s="88"/>
      <c r="G678" s="89"/>
      <c r="H678" s="57"/>
      <c r="I678" s="57"/>
      <c r="J678" s="57"/>
      <c r="K678" s="57"/>
      <c r="L678" s="57"/>
    </row>
    <row r="679" ht="16.5" customHeight="1">
      <c r="A679" s="57"/>
      <c r="B679" s="73"/>
      <c r="C679" s="74"/>
      <c r="D679" s="68"/>
      <c r="E679" s="57"/>
      <c r="F679" s="88"/>
      <c r="G679" s="89"/>
      <c r="H679" s="57"/>
      <c r="I679" s="57"/>
      <c r="J679" s="57"/>
      <c r="K679" s="57"/>
      <c r="L679" s="57"/>
    </row>
    <row r="680" ht="16.5" customHeight="1">
      <c r="A680" s="57"/>
      <c r="B680" s="73"/>
      <c r="C680" s="74"/>
      <c r="D680" s="68"/>
      <c r="E680" s="57"/>
      <c r="F680" s="88"/>
      <c r="G680" s="89"/>
      <c r="H680" s="57"/>
      <c r="I680" s="57"/>
      <c r="J680" s="57"/>
      <c r="K680" s="57"/>
      <c r="L680" s="57"/>
    </row>
    <row r="681" ht="16.5" customHeight="1">
      <c r="A681" s="57"/>
      <c r="B681" s="73"/>
      <c r="C681" s="74"/>
      <c r="D681" s="68"/>
      <c r="E681" s="57"/>
      <c r="F681" s="88"/>
      <c r="G681" s="89"/>
      <c r="H681" s="57"/>
      <c r="I681" s="57"/>
      <c r="J681" s="57"/>
      <c r="K681" s="57"/>
      <c r="L681" s="57"/>
    </row>
    <row r="682" ht="16.5" customHeight="1">
      <c r="A682" s="57"/>
      <c r="B682" s="73"/>
      <c r="C682" s="74"/>
      <c r="D682" s="68"/>
      <c r="E682" s="57"/>
      <c r="F682" s="88"/>
      <c r="G682" s="89"/>
      <c r="H682" s="57"/>
      <c r="I682" s="57"/>
      <c r="J682" s="57"/>
      <c r="K682" s="57"/>
      <c r="L682" s="57"/>
    </row>
    <row r="683" ht="16.5" customHeight="1">
      <c r="A683" s="57"/>
      <c r="B683" s="73"/>
      <c r="C683" s="74"/>
      <c r="D683" s="68"/>
      <c r="E683" s="57"/>
      <c r="F683" s="88"/>
      <c r="G683" s="89"/>
      <c r="H683" s="57"/>
      <c r="I683" s="57"/>
      <c r="J683" s="57"/>
      <c r="K683" s="57"/>
      <c r="L683" s="57"/>
    </row>
    <row r="684" ht="16.5" customHeight="1">
      <c r="A684" s="57"/>
      <c r="B684" s="73"/>
      <c r="C684" s="74"/>
      <c r="D684" s="68"/>
      <c r="E684" s="57"/>
      <c r="F684" s="88"/>
      <c r="G684" s="89"/>
      <c r="H684" s="57"/>
      <c r="I684" s="57"/>
      <c r="J684" s="57"/>
      <c r="K684" s="57"/>
      <c r="L684" s="57"/>
    </row>
    <row r="685" ht="16.5" customHeight="1">
      <c r="A685" s="57"/>
      <c r="B685" s="73"/>
      <c r="C685" s="74"/>
      <c r="D685" s="68"/>
      <c r="E685" s="57"/>
      <c r="F685" s="88"/>
      <c r="G685" s="89"/>
      <c r="H685" s="57"/>
      <c r="I685" s="57"/>
      <c r="J685" s="57"/>
      <c r="K685" s="57"/>
      <c r="L685" s="57"/>
    </row>
    <row r="686" ht="16.5" customHeight="1">
      <c r="A686" s="57"/>
      <c r="B686" s="73"/>
      <c r="C686" s="74"/>
      <c r="D686" s="68"/>
      <c r="E686" s="57"/>
      <c r="F686" s="88"/>
      <c r="G686" s="89"/>
      <c r="H686" s="57"/>
      <c r="I686" s="57"/>
      <c r="J686" s="57"/>
      <c r="K686" s="57"/>
      <c r="L686" s="57"/>
    </row>
    <row r="687" ht="16.5" customHeight="1">
      <c r="A687" s="57"/>
      <c r="B687" s="73"/>
      <c r="C687" s="74"/>
      <c r="D687" s="68"/>
      <c r="E687" s="57"/>
      <c r="F687" s="88"/>
      <c r="G687" s="89"/>
      <c r="H687" s="57"/>
      <c r="I687" s="57"/>
      <c r="J687" s="57"/>
      <c r="K687" s="57"/>
      <c r="L687" s="57"/>
    </row>
    <row r="688" ht="16.5" customHeight="1">
      <c r="A688" s="57"/>
      <c r="B688" s="73"/>
      <c r="C688" s="74"/>
      <c r="D688" s="68"/>
      <c r="E688" s="57"/>
      <c r="F688" s="88"/>
      <c r="G688" s="89"/>
      <c r="H688" s="57"/>
      <c r="I688" s="57"/>
      <c r="J688" s="57"/>
      <c r="K688" s="57"/>
      <c r="L688" s="57"/>
    </row>
    <row r="689" ht="16.5" customHeight="1">
      <c r="A689" s="57"/>
      <c r="B689" s="73"/>
      <c r="C689" s="74"/>
      <c r="D689" s="68"/>
      <c r="E689" s="57"/>
      <c r="F689" s="88"/>
      <c r="G689" s="89"/>
      <c r="H689" s="57"/>
      <c r="I689" s="57"/>
      <c r="J689" s="57"/>
      <c r="K689" s="57"/>
      <c r="L689" s="57"/>
    </row>
    <row r="690" ht="16.5" customHeight="1">
      <c r="A690" s="57"/>
      <c r="B690" s="73"/>
      <c r="C690" s="74"/>
      <c r="D690" s="68"/>
      <c r="E690" s="57"/>
      <c r="F690" s="88"/>
      <c r="G690" s="89"/>
      <c r="H690" s="57"/>
      <c r="I690" s="57"/>
      <c r="J690" s="57"/>
      <c r="K690" s="57"/>
      <c r="L690" s="57"/>
    </row>
    <row r="691" ht="16.5" customHeight="1">
      <c r="A691" s="57"/>
      <c r="B691" s="73"/>
      <c r="C691" s="74"/>
      <c r="D691" s="68"/>
      <c r="E691" s="57"/>
      <c r="F691" s="88"/>
      <c r="G691" s="89"/>
      <c r="H691" s="57"/>
      <c r="I691" s="57"/>
      <c r="J691" s="57"/>
      <c r="K691" s="57"/>
      <c r="L691" s="57"/>
    </row>
    <row r="692" ht="16.5" customHeight="1">
      <c r="A692" s="57"/>
      <c r="B692" s="73"/>
      <c r="C692" s="74"/>
      <c r="D692" s="68"/>
      <c r="E692" s="57"/>
      <c r="F692" s="88"/>
      <c r="G692" s="89"/>
      <c r="H692" s="57"/>
      <c r="I692" s="57"/>
      <c r="J692" s="57"/>
      <c r="K692" s="57"/>
      <c r="L692" s="57"/>
    </row>
    <row r="693" ht="16.5" customHeight="1">
      <c r="A693" s="57"/>
      <c r="B693" s="73"/>
      <c r="C693" s="74"/>
      <c r="D693" s="68"/>
      <c r="E693" s="57"/>
      <c r="F693" s="88"/>
      <c r="G693" s="89"/>
      <c r="H693" s="57"/>
      <c r="I693" s="57"/>
      <c r="J693" s="57"/>
      <c r="K693" s="57"/>
      <c r="L693" s="57"/>
    </row>
    <row r="694" ht="16.5" customHeight="1">
      <c r="A694" s="57"/>
      <c r="B694" s="73"/>
      <c r="C694" s="74"/>
      <c r="D694" s="68"/>
      <c r="E694" s="57"/>
      <c r="F694" s="88"/>
      <c r="G694" s="89"/>
      <c r="H694" s="57"/>
      <c r="I694" s="57"/>
      <c r="J694" s="57"/>
      <c r="K694" s="57"/>
      <c r="L694" s="57"/>
    </row>
    <row r="695" ht="16.5" customHeight="1">
      <c r="A695" s="57"/>
      <c r="B695" s="73"/>
      <c r="C695" s="74"/>
      <c r="D695" s="68"/>
      <c r="E695" s="57"/>
      <c r="F695" s="88"/>
      <c r="G695" s="89"/>
      <c r="H695" s="57"/>
      <c r="I695" s="57"/>
      <c r="J695" s="57"/>
      <c r="K695" s="57"/>
      <c r="L695" s="57"/>
    </row>
    <row r="696" ht="16.5" customHeight="1">
      <c r="A696" s="57"/>
      <c r="B696" s="73"/>
      <c r="C696" s="74"/>
      <c r="D696" s="68"/>
      <c r="E696" s="57"/>
      <c r="F696" s="88"/>
      <c r="G696" s="89"/>
      <c r="H696" s="57"/>
      <c r="I696" s="57"/>
      <c r="J696" s="57"/>
      <c r="K696" s="57"/>
      <c r="L696" s="57"/>
    </row>
    <row r="697" ht="16.5" customHeight="1">
      <c r="A697" s="57"/>
      <c r="B697" s="73"/>
      <c r="C697" s="74"/>
      <c r="D697" s="68"/>
      <c r="E697" s="57"/>
      <c r="F697" s="88"/>
      <c r="G697" s="89"/>
      <c r="H697" s="57"/>
      <c r="I697" s="57"/>
      <c r="J697" s="57"/>
      <c r="K697" s="57"/>
      <c r="L697" s="57"/>
    </row>
    <row r="698" ht="16.5" customHeight="1">
      <c r="A698" s="57"/>
      <c r="B698" s="73"/>
      <c r="C698" s="74"/>
      <c r="D698" s="68"/>
      <c r="E698" s="57"/>
      <c r="F698" s="88"/>
      <c r="G698" s="89"/>
      <c r="H698" s="57"/>
      <c r="I698" s="57"/>
      <c r="J698" s="57"/>
      <c r="K698" s="57"/>
      <c r="L698" s="57"/>
    </row>
    <row r="699" ht="16.5" customHeight="1">
      <c r="A699" s="57"/>
      <c r="B699" s="73"/>
      <c r="C699" s="74"/>
      <c r="D699" s="68"/>
      <c r="E699" s="57"/>
      <c r="F699" s="88"/>
      <c r="G699" s="89"/>
      <c r="H699" s="57"/>
      <c r="I699" s="57"/>
      <c r="J699" s="57"/>
      <c r="K699" s="57"/>
      <c r="L699" s="57"/>
    </row>
    <row r="700" ht="16.5" customHeight="1">
      <c r="A700" s="57"/>
      <c r="B700" s="73"/>
      <c r="C700" s="74"/>
      <c r="D700" s="68"/>
      <c r="E700" s="57"/>
      <c r="F700" s="88"/>
      <c r="G700" s="89"/>
      <c r="H700" s="57"/>
      <c r="I700" s="57"/>
      <c r="J700" s="57"/>
      <c r="K700" s="57"/>
      <c r="L700" s="57"/>
    </row>
    <row r="701" ht="16.5" customHeight="1">
      <c r="A701" s="57"/>
      <c r="B701" s="73"/>
      <c r="C701" s="74"/>
      <c r="D701" s="68"/>
      <c r="E701" s="57"/>
      <c r="F701" s="88"/>
      <c r="G701" s="89"/>
      <c r="H701" s="57"/>
      <c r="I701" s="57"/>
      <c r="J701" s="57"/>
      <c r="K701" s="57"/>
      <c r="L701" s="57"/>
    </row>
    <row r="702" ht="16.5" customHeight="1">
      <c r="A702" s="57"/>
      <c r="B702" s="73"/>
      <c r="C702" s="74"/>
      <c r="D702" s="68"/>
      <c r="E702" s="57"/>
      <c r="F702" s="88"/>
      <c r="G702" s="89"/>
      <c r="H702" s="57"/>
      <c r="I702" s="57"/>
      <c r="J702" s="57"/>
      <c r="K702" s="57"/>
      <c r="L702" s="57"/>
    </row>
    <row r="703" ht="16.5" customHeight="1">
      <c r="A703" s="57"/>
      <c r="B703" s="73"/>
      <c r="C703" s="74"/>
      <c r="D703" s="68"/>
      <c r="E703" s="57"/>
      <c r="F703" s="88"/>
      <c r="G703" s="89"/>
      <c r="H703" s="57"/>
      <c r="I703" s="57"/>
      <c r="J703" s="57"/>
      <c r="K703" s="57"/>
      <c r="L703" s="57"/>
    </row>
    <row r="704" ht="16.5" customHeight="1">
      <c r="A704" s="57"/>
      <c r="B704" s="73"/>
      <c r="C704" s="74"/>
      <c r="D704" s="68"/>
      <c r="E704" s="57"/>
      <c r="F704" s="88"/>
      <c r="G704" s="89"/>
      <c r="H704" s="57"/>
      <c r="I704" s="57"/>
      <c r="J704" s="57"/>
      <c r="K704" s="57"/>
      <c r="L704" s="57"/>
    </row>
    <row r="705" ht="16.5" customHeight="1">
      <c r="A705" s="57"/>
      <c r="B705" s="73"/>
      <c r="C705" s="74"/>
      <c r="D705" s="68"/>
      <c r="E705" s="57"/>
      <c r="F705" s="88"/>
      <c r="G705" s="89"/>
      <c r="H705" s="57"/>
      <c r="I705" s="57"/>
      <c r="J705" s="57"/>
      <c r="K705" s="57"/>
      <c r="L705" s="57"/>
    </row>
    <row r="706" ht="16.5" customHeight="1">
      <c r="A706" s="57"/>
      <c r="B706" s="73"/>
      <c r="C706" s="74"/>
      <c r="D706" s="68"/>
      <c r="E706" s="57"/>
      <c r="F706" s="88"/>
      <c r="G706" s="89"/>
      <c r="H706" s="57"/>
      <c r="I706" s="57"/>
      <c r="J706" s="57"/>
      <c r="K706" s="57"/>
      <c r="L706" s="57"/>
    </row>
    <row r="707" ht="16.5" customHeight="1">
      <c r="A707" s="57"/>
      <c r="B707" s="73"/>
      <c r="C707" s="74"/>
      <c r="D707" s="68"/>
      <c r="E707" s="57"/>
      <c r="F707" s="88"/>
      <c r="G707" s="89"/>
      <c r="H707" s="57"/>
      <c r="I707" s="57"/>
      <c r="J707" s="57"/>
      <c r="K707" s="57"/>
      <c r="L707" s="57"/>
    </row>
    <row r="708" ht="16.5" customHeight="1">
      <c r="A708" s="57"/>
      <c r="B708" s="73"/>
      <c r="C708" s="74"/>
      <c r="D708" s="68"/>
      <c r="E708" s="57"/>
      <c r="F708" s="88"/>
      <c r="G708" s="89"/>
      <c r="H708" s="57"/>
      <c r="I708" s="57"/>
      <c r="J708" s="57"/>
      <c r="K708" s="57"/>
      <c r="L708" s="57"/>
    </row>
    <row r="709" ht="16.5" customHeight="1">
      <c r="A709" s="57"/>
      <c r="B709" s="73"/>
      <c r="C709" s="74"/>
      <c r="D709" s="68"/>
      <c r="E709" s="57"/>
      <c r="F709" s="88"/>
      <c r="G709" s="89"/>
      <c r="H709" s="57"/>
      <c r="I709" s="57"/>
      <c r="J709" s="57"/>
      <c r="K709" s="57"/>
      <c r="L709" s="57"/>
    </row>
    <row r="710" ht="16.5" customHeight="1">
      <c r="A710" s="57"/>
      <c r="B710" s="73"/>
      <c r="C710" s="74"/>
      <c r="D710" s="68"/>
      <c r="E710" s="57"/>
      <c r="F710" s="88"/>
      <c r="G710" s="89"/>
      <c r="H710" s="57"/>
      <c r="I710" s="57"/>
      <c r="J710" s="57"/>
      <c r="K710" s="57"/>
      <c r="L710" s="57"/>
    </row>
    <row r="711" ht="16.5" customHeight="1">
      <c r="A711" s="57"/>
      <c r="B711" s="73"/>
      <c r="C711" s="74"/>
      <c r="D711" s="68"/>
      <c r="E711" s="57"/>
      <c r="F711" s="88"/>
      <c r="G711" s="89"/>
      <c r="H711" s="57"/>
      <c r="I711" s="57"/>
      <c r="J711" s="57"/>
      <c r="K711" s="57"/>
      <c r="L711" s="57"/>
    </row>
    <row r="712" ht="16.5" customHeight="1">
      <c r="A712" s="57"/>
      <c r="B712" s="73"/>
      <c r="C712" s="74"/>
      <c r="D712" s="68"/>
      <c r="E712" s="57"/>
      <c r="F712" s="88"/>
      <c r="G712" s="89"/>
      <c r="H712" s="57"/>
      <c r="I712" s="57"/>
      <c r="J712" s="57"/>
      <c r="K712" s="57"/>
      <c r="L712" s="57"/>
    </row>
    <row r="713" ht="16.5" customHeight="1">
      <c r="A713" s="57"/>
      <c r="B713" s="73"/>
      <c r="C713" s="74"/>
      <c r="D713" s="68"/>
      <c r="E713" s="57"/>
      <c r="F713" s="88"/>
      <c r="G713" s="89"/>
      <c r="H713" s="57"/>
      <c r="I713" s="57"/>
      <c r="J713" s="57"/>
      <c r="K713" s="57"/>
      <c r="L713" s="57"/>
    </row>
    <row r="714" ht="16.5" customHeight="1">
      <c r="A714" s="57"/>
      <c r="B714" s="73"/>
      <c r="C714" s="74"/>
      <c r="D714" s="68"/>
      <c r="E714" s="57"/>
      <c r="F714" s="88"/>
      <c r="G714" s="89"/>
      <c r="H714" s="57"/>
      <c r="I714" s="57"/>
      <c r="J714" s="57"/>
      <c r="K714" s="57"/>
      <c r="L714" s="57"/>
    </row>
    <row r="715" ht="16.5" customHeight="1">
      <c r="A715" s="57"/>
      <c r="B715" s="73"/>
      <c r="C715" s="74"/>
      <c r="D715" s="68"/>
      <c r="E715" s="57"/>
      <c r="F715" s="88"/>
      <c r="G715" s="89"/>
      <c r="H715" s="57"/>
      <c r="I715" s="57"/>
      <c r="J715" s="57"/>
      <c r="K715" s="57"/>
      <c r="L715" s="57"/>
    </row>
    <row r="716" ht="16.5" customHeight="1">
      <c r="A716" s="57"/>
      <c r="B716" s="73"/>
      <c r="C716" s="74"/>
      <c r="D716" s="68"/>
      <c r="E716" s="57"/>
      <c r="F716" s="88"/>
      <c r="G716" s="89"/>
      <c r="H716" s="57"/>
      <c r="I716" s="57"/>
      <c r="J716" s="57"/>
      <c r="K716" s="57"/>
      <c r="L716" s="57"/>
    </row>
    <row r="717" ht="16.5" customHeight="1">
      <c r="A717" s="57"/>
      <c r="B717" s="73"/>
      <c r="C717" s="74"/>
      <c r="D717" s="68"/>
      <c r="E717" s="57"/>
      <c r="F717" s="88"/>
      <c r="G717" s="89"/>
      <c r="H717" s="57"/>
      <c r="I717" s="57"/>
      <c r="J717" s="57"/>
      <c r="K717" s="57"/>
      <c r="L717" s="57"/>
    </row>
    <row r="718" ht="16.5" customHeight="1">
      <c r="A718" s="57"/>
      <c r="B718" s="73"/>
      <c r="C718" s="74"/>
      <c r="D718" s="68"/>
      <c r="E718" s="57"/>
      <c r="F718" s="88"/>
      <c r="G718" s="89"/>
      <c r="H718" s="57"/>
      <c r="I718" s="57"/>
      <c r="J718" s="57"/>
      <c r="K718" s="57"/>
      <c r="L718" s="57"/>
    </row>
    <row r="719" ht="16.5" customHeight="1">
      <c r="A719" s="57"/>
      <c r="B719" s="73"/>
      <c r="C719" s="74"/>
      <c r="D719" s="68"/>
      <c r="E719" s="57"/>
      <c r="F719" s="88"/>
      <c r="G719" s="89"/>
      <c r="H719" s="57"/>
      <c r="I719" s="57"/>
      <c r="J719" s="57"/>
      <c r="K719" s="57"/>
      <c r="L719" s="57"/>
    </row>
    <row r="720" ht="16.5" customHeight="1">
      <c r="A720" s="57"/>
      <c r="B720" s="73"/>
      <c r="C720" s="74"/>
      <c r="D720" s="68"/>
      <c r="E720" s="57"/>
      <c r="F720" s="88"/>
      <c r="G720" s="89"/>
      <c r="H720" s="57"/>
      <c r="I720" s="57"/>
      <c r="J720" s="57"/>
      <c r="K720" s="57"/>
      <c r="L720" s="57"/>
    </row>
    <row r="721" ht="16.5" customHeight="1">
      <c r="A721" s="57"/>
      <c r="B721" s="73"/>
      <c r="C721" s="74"/>
      <c r="D721" s="68"/>
      <c r="E721" s="57"/>
      <c r="F721" s="88"/>
      <c r="G721" s="89"/>
      <c r="H721" s="57"/>
      <c r="I721" s="57"/>
      <c r="J721" s="57"/>
      <c r="K721" s="57"/>
      <c r="L721" s="57"/>
    </row>
    <row r="722" ht="16.5" customHeight="1">
      <c r="A722" s="57"/>
      <c r="B722" s="73"/>
      <c r="C722" s="74"/>
      <c r="D722" s="68"/>
      <c r="E722" s="57"/>
      <c r="F722" s="88"/>
      <c r="G722" s="89"/>
      <c r="H722" s="57"/>
      <c r="I722" s="57"/>
      <c r="J722" s="57"/>
      <c r="K722" s="57"/>
      <c r="L722" s="57"/>
    </row>
    <row r="723" ht="16.5" customHeight="1">
      <c r="A723" s="57"/>
      <c r="B723" s="73"/>
      <c r="C723" s="74"/>
      <c r="D723" s="68"/>
      <c r="E723" s="57"/>
      <c r="F723" s="88"/>
      <c r="G723" s="89"/>
      <c r="H723" s="57"/>
      <c r="I723" s="57"/>
      <c r="J723" s="57"/>
      <c r="K723" s="57"/>
      <c r="L723" s="57"/>
    </row>
    <row r="724" ht="16.5" customHeight="1">
      <c r="A724" s="57"/>
      <c r="B724" s="73"/>
      <c r="C724" s="74"/>
      <c r="D724" s="68"/>
      <c r="E724" s="57"/>
      <c r="F724" s="88"/>
      <c r="G724" s="89"/>
      <c r="H724" s="57"/>
      <c r="I724" s="57"/>
      <c r="J724" s="57"/>
      <c r="K724" s="57"/>
      <c r="L724" s="57"/>
    </row>
    <row r="725" ht="16.5" customHeight="1">
      <c r="A725" s="57"/>
      <c r="B725" s="73"/>
      <c r="C725" s="74"/>
      <c r="D725" s="68"/>
      <c r="E725" s="57"/>
      <c r="F725" s="88"/>
      <c r="G725" s="89"/>
      <c r="H725" s="57"/>
      <c r="I725" s="57"/>
      <c r="J725" s="57"/>
      <c r="K725" s="57"/>
      <c r="L725" s="57"/>
    </row>
    <row r="726" ht="16.5" customHeight="1">
      <c r="A726" s="57"/>
      <c r="B726" s="73"/>
      <c r="C726" s="74"/>
      <c r="D726" s="68"/>
      <c r="E726" s="57"/>
      <c r="F726" s="88"/>
      <c r="G726" s="89"/>
      <c r="H726" s="57"/>
      <c r="I726" s="57"/>
      <c r="J726" s="57"/>
      <c r="K726" s="57"/>
      <c r="L726" s="57"/>
    </row>
    <row r="727" ht="16.5" customHeight="1">
      <c r="A727" s="57"/>
      <c r="B727" s="73"/>
      <c r="C727" s="74"/>
      <c r="D727" s="68"/>
      <c r="E727" s="57"/>
      <c r="F727" s="88"/>
      <c r="G727" s="89"/>
      <c r="H727" s="57"/>
      <c r="I727" s="57"/>
      <c r="J727" s="57"/>
      <c r="K727" s="57"/>
      <c r="L727" s="57"/>
    </row>
    <row r="728" ht="16.5" customHeight="1">
      <c r="A728" s="57"/>
      <c r="B728" s="73"/>
      <c r="C728" s="74"/>
      <c r="D728" s="68"/>
      <c r="E728" s="57"/>
      <c r="F728" s="88"/>
      <c r="G728" s="89"/>
      <c r="H728" s="57"/>
      <c r="I728" s="57"/>
      <c r="J728" s="57"/>
      <c r="K728" s="57"/>
      <c r="L728" s="57"/>
    </row>
    <row r="729" ht="16.5" customHeight="1">
      <c r="A729" s="57"/>
      <c r="B729" s="73"/>
      <c r="C729" s="74"/>
      <c r="D729" s="68"/>
      <c r="E729" s="57"/>
      <c r="F729" s="88"/>
      <c r="G729" s="89"/>
      <c r="H729" s="57"/>
      <c r="I729" s="57"/>
      <c r="J729" s="57"/>
      <c r="K729" s="57"/>
      <c r="L729" s="57"/>
    </row>
    <row r="730" ht="16.5" customHeight="1">
      <c r="A730" s="57"/>
      <c r="B730" s="73"/>
      <c r="C730" s="74"/>
      <c r="D730" s="68"/>
      <c r="E730" s="57"/>
      <c r="F730" s="88"/>
      <c r="G730" s="89"/>
      <c r="H730" s="57"/>
      <c r="I730" s="57"/>
      <c r="J730" s="57"/>
      <c r="K730" s="57"/>
      <c r="L730" s="57"/>
    </row>
    <row r="731" ht="16.5" customHeight="1">
      <c r="A731" s="57"/>
      <c r="B731" s="73"/>
      <c r="C731" s="74"/>
      <c r="D731" s="68"/>
      <c r="E731" s="57"/>
      <c r="F731" s="88"/>
      <c r="G731" s="89"/>
      <c r="H731" s="57"/>
      <c r="I731" s="57"/>
      <c r="J731" s="57"/>
      <c r="K731" s="57"/>
      <c r="L731" s="57"/>
    </row>
    <row r="732" ht="16.5" customHeight="1">
      <c r="A732" s="57"/>
      <c r="B732" s="73"/>
      <c r="C732" s="74"/>
      <c r="D732" s="68"/>
      <c r="E732" s="57"/>
      <c r="F732" s="88"/>
      <c r="G732" s="89"/>
      <c r="H732" s="57"/>
      <c r="I732" s="57"/>
      <c r="J732" s="57"/>
      <c r="K732" s="57"/>
      <c r="L732" s="57"/>
    </row>
    <row r="733" ht="16.5" customHeight="1">
      <c r="A733" s="57"/>
      <c r="B733" s="73"/>
      <c r="C733" s="74"/>
      <c r="D733" s="68"/>
      <c r="E733" s="57"/>
      <c r="F733" s="88"/>
      <c r="G733" s="89"/>
      <c r="H733" s="57"/>
      <c r="I733" s="57"/>
      <c r="J733" s="57"/>
      <c r="K733" s="57"/>
      <c r="L733" s="57"/>
    </row>
    <row r="734" ht="16.5" customHeight="1">
      <c r="A734" s="57"/>
      <c r="B734" s="73"/>
      <c r="C734" s="74"/>
      <c r="D734" s="68"/>
      <c r="E734" s="57"/>
      <c r="F734" s="88"/>
      <c r="G734" s="89"/>
      <c r="H734" s="57"/>
      <c r="I734" s="57"/>
      <c r="J734" s="57"/>
      <c r="K734" s="57"/>
      <c r="L734" s="57"/>
    </row>
    <row r="735" ht="16.5" customHeight="1">
      <c r="A735" s="57"/>
      <c r="B735" s="73"/>
      <c r="C735" s="74"/>
      <c r="D735" s="68"/>
      <c r="E735" s="57"/>
      <c r="F735" s="88"/>
      <c r="G735" s="89"/>
      <c r="H735" s="57"/>
      <c r="I735" s="57"/>
      <c r="J735" s="57"/>
      <c r="K735" s="57"/>
      <c r="L735" s="57"/>
    </row>
    <row r="736" ht="16.5" customHeight="1">
      <c r="A736" s="57"/>
      <c r="B736" s="73"/>
      <c r="C736" s="74"/>
      <c r="D736" s="68"/>
      <c r="E736" s="57"/>
      <c r="F736" s="88"/>
      <c r="G736" s="89"/>
      <c r="H736" s="57"/>
      <c r="I736" s="57"/>
      <c r="J736" s="57"/>
      <c r="K736" s="57"/>
      <c r="L736" s="57"/>
    </row>
    <row r="737" ht="16.5" customHeight="1">
      <c r="A737" s="57"/>
      <c r="B737" s="73"/>
      <c r="C737" s="74"/>
      <c r="D737" s="68"/>
      <c r="E737" s="57"/>
      <c r="F737" s="88"/>
      <c r="G737" s="89"/>
      <c r="H737" s="57"/>
      <c r="I737" s="57"/>
      <c r="J737" s="57"/>
      <c r="K737" s="57"/>
      <c r="L737" s="57"/>
    </row>
    <row r="738" ht="16.5" customHeight="1">
      <c r="A738" s="57"/>
      <c r="B738" s="73"/>
      <c r="C738" s="74"/>
      <c r="D738" s="68"/>
      <c r="E738" s="57"/>
      <c r="F738" s="88"/>
      <c r="G738" s="89"/>
      <c r="H738" s="57"/>
      <c r="I738" s="57"/>
      <c r="J738" s="57"/>
      <c r="K738" s="57"/>
      <c r="L738" s="57"/>
    </row>
    <row r="739" ht="16.5" customHeight="1">
      <c r="A739" s="57"/>
      <c r="B739" s="73"/>
      <c r="C739" s="74"/>
      <c r="D739" s="68"/>
      <c r="E739" s="57"/>
      <c r="F739" s="88"/>
      <c r="G739" s="89"/>
      <c r="H739" s="57"/>
      <c r="I739" s="57"/>
      <c r="J739" s="57"/>
      <c r="K739" s="57"/>
      <c r="L739" s="57"/>
    </row>
    <row r="740" ht="16.5" customHeight="1">
      <c r="A740" s="57"/>
      <c r="B740" s="73"/>
      <c r="C740" s="74"/>
      <c r="D740" s="68"/>
      <c r="E740" s="57"/>
      <c r="F740" s="88"/>
      <c r="G740" s="89"/>
      <c r="H740" s="57"/>
      <c r="I740" s="57"/>
      <c r="J740" s="57"/>
      <c r="K740" s="57"/>
      <c r="L740" s="57"/>
    </row>
    <row r="741" ht="16.5" customHeight="1">
      <c r="A741" s="57"/>
      <c r="B741" s="73"/>
      <c r="C741" s="74"/>
      <c r="D741" s="68"/>
      <c r="E741" s="57"/>
      <c r="F741" s="88"/>
      <c r="G741" s="89"/>
      <c r="H741" s="57"/>
      <c r="I741" s="57"/>
      <c r="J741" s="57"/>
      <c r="K741" s="57"/>
      <c r="L741" s="57"/>
    </row>
    <row r="742" ht="16.5" customHeight="1">
      <c r="A742" s="57"/>
      <c r="B742" s="73"/>
      <c r="C742" s="74"/>
      <c r="D742" s="68"/>
      <c r="E742" s="57"/>
      <c r="F742" s="88"/>
      <c r="G742" s="89"/>
      <c r="H742" s="57"/>
      <c r="I742" s="57"/>
      <c r="J742" s="57"/>
      <c r="K742" s="57"/>
      <c r="L742" s="57"/>
    </row>
    <row r="743" ht="16.5" customHeight="1">
      <c r="A743" s="57"/>
      <c r="B743" s="73"/>
      <c r="C743" s="74"/>
      <c r="D743" s="68"/>
      <c r="E743" s="57"/>
      <c r="F743" s="88"/>
      <c r="G743" s="89"/>
      <c r="H743" s="57"/>
      <c r="I743" s="57"/>
      <c r="J743" s="57"/>
      <c r="K743" s="57"/>
      <c r="L743" s="57"/>
    </row>
    <row r="744" ht="16.5" customHeight="1">
      <c r="A744" s="57"/>
      <c r="B744" s="73"/>
      <c r="C744" s="74"/>
      <c r="D744" s="68"/>
      <c r="E744" s="57"/>
      <c r="F744" s="88"/>
      <c r="G744" s="89"/>
      <c r="H744" s="57"/>
      <c r="I744" s="57"/>
      <c r="J744" s="57"/>
      <c r="K744" s="57"/>
      <c r="L744" s="57"/>
    </row>
    <row r="745" ht="16.5" customHeight="1">
      <c r="A745" s="57"/>
      <c r="B745" s="73"/>
      <c r="C745" s="74"/>
      <c r="D745" s="68"/>
      <c r="E745" s="57"/>
      <c r="F745" s="88"/>
      <c r="G745" s="89"/>
      <c r="H745" s="57"/>
      <c r="I745" s="57"/>
      <c r="J745" s="57"/>
      <c r="K745" s="57"/>
      <c r="L745" s="57"/>
    </row>
    <row r="746" ht="16.5" customHeight="1">
      <c r="A746" s="57"/>
      <c r="B746" s="73"/>
      <c r="C746" s="74"/>
      <c r="D746" s="68"/>
      <c r="E746" s="57"/>
      <c r="F746" s="88"/>
      <c r="G746" s="89"/>
      <c r="H746" s="57"/>
      <c r="I746" s="57"/>
      <c r="J746" s="57"/>
      <c r="K746" s="57"/>
      <c r="L746" s="57"/>
    </row>
    <row r="747" ht="16.5" customHeight="1">
      <c r="A747" s="57"/>
      <c r="B747" s="73"/>
      <c r="C747" s="74"/>
      <c r="D747" s="68"/>
      <c r="E747" s="57"/>
      <c r="F747" s="88"/>
      <c r="G747" s="89"/>
      <c r="H747" s="57"/>
      <c r="I747" s="57"/>
      <c r="J747" s="57"/>
      <c r="K747" s="57"/>
      <c r="L747" s="57"/>
    </row>
    <row r="748" ht="16.5" customHeight="1">
      <c r="A748" s="57"/>
      <c r="B748" s="73"/>
      <c r="C748" s="74"/>
      <c r="D748" s="68"/>
      <c r="E748" s="57"/>
      <c r="F748" s="88"/>
      <c r="G748" s="89"/>
      <c r="H748" s="57"/>
      <c r="I748" s="57"/>
      <c r="J748" s="57"/>
      <c r="K748" s="57"/>
      <c r="L748" s="57"/>
    </row>
    <row r="749" ht="16.5" customHeight="1">
      <c r="A749" s="57"/>
      <c r="B749" s="73"/>
      <c r="C749" s="74"/>
      <c r="D749" s="68"/>
      <c r="E749" s="57"/>
      <c r="F749" s="88"/>
      <c r="G749" s="89"/>
      <c r="H749" s="57"/>
      <c r="I749" s="57"/>
      <c r="J749" s="57"/>
      <c r="K749" s="57"/>
      <c r="L749" s="57"/>
    </row>
    <row r="750" ht="16.5" customHeight="1">
      <c r="A750" s="57"/>
      <c r="B750" s="73"/>
      <c r="C750" s="74"/>
      <c r="D750" s="68"/>
      <c r="E750" s="57"/>
      <c r="F750" s="88"/>
      <c r="G750" s="89"/>
      <c r="H750" s="57"/>
      <c r="I750" s="57"/>
      <c r="J750" s="57"/>
      <c r="K750" s="57"/>
      <c r="L750" s="57"/>
    </row>
    <row r="751" ht="16.5" customHeight="1">
      <c r="A751" s="57"/>
      <c r="B751" s="73"/>
      <c r="C751" s="74"/>
      <c r="D751" s="68"/>
      <c r="E751" s="57"/>
      <c r="F751" s="88"/>
      <c r="G751" s="89"/>
      <c r="H751" s="57"/>
      <c r="I751" s="57"/>
      <c r="J751" s="57"/>
      <c r="K751" s="57"/>
      <c r="L751" s="57"/>
    </row>
    <row r="752" ht="16.5" customHeight="1">
      <c r="A752" s="57"/>
      <c r="B752" s="73"/>
      <c r="C752" s="74"/>
      <c r="D752" s="68"/>
      <c r="E752" s="57"/>
      <c r="F752" s="88"/>
      <c r="G752" s="89"/>
      <c r="H752" s="57"/>
      <c r="I752" s="57"/>
      <c r="J752" s="57"/>
      <c r="K752" s="57"/>
      <c r="L752" s="57"/>
    </row>
    <row r="753" ht="16.5" customHeight="1">
      <c r="A753" s="57"/>
      <c r="B753" s="73"/>
      <c r="C753" s="74"/>
      <c r="D753" s="68"/>
      <c r="E753" s="57"/>
      <c r="F753" s="88"/>
      <c r="G753" s="89"/>
      <c r="H753" s="57"/>
      <c r="I753" s="57"/>
      <c r="J753" s="57"/>
      <c r="K753" s="57"/>
      <c r="L753" s="57"/>
    </row>
    <row r="754" ht="16.5" customHeight="1">
      <c r="A754" s="57"/>
      <c r="B754" s="73"/>
      <c r="C754" s="74"/>
      <c r="D754" s="68"/>
      <c r="E754" s="57"/>
      <c r="F754" s="88"/>
      <c r="G754" s="89"/>
      <c r="H754" s="57"/>
      <c r="I754" s="57"/>
      <c r="J754" s="57"/>
      <c r="K754" s="57"/>
      <c r="L754" s="57"/>
    </row>
    <row r="755" ht="16.5" customHeight="1">
      <c r="A755" s="57"/>
      <c r="B755" s="73"/>
      <c r="C755" s="74"/>
      <c r="D755" s="68"/>
      <c r="E755" s="57"/>
      <c r="F755" s="88"/>
      <c r="G755" s="89"/>
      <c r="H755" s="57"/>
      <c r="I755" s="57"/>
      <c r="J755" s="57"/>
      <c r="K755" s="57"/>
      <c r="L755" s="57"/>
    </row>
    <row r="756" ht="16.5" customHeight="1">
      <c r="A756" s="57"/>
      <c r="B756" s="73"/>
      <c r="C756" s="74"/>
      <c r="D756" s="68"/>
      <c r="E756" s="57"/>
      <c r="F756" s="88"/>
      <c r="G756" s="89"/>
      <c r="H756" s="57"/>
      <c r="I756" s="57"/>
      <c r="J756" s="57"/>
      <c r="K756" s="57"/>
      <c r="L756" s="57"/>
    </row>
    <row r="757" ht="16.5" customHeight="1">
      <c r="A757" s="57"/>
      <c r="B757" s="73"/>
      <c r="C757" s="74"/>
      <c r="D757" s="68"/>
      <c r="E757" s="57"/>
      <c r="F757" s="88"/>
      <c r="G757" s="89"/>
      <c r="H757" s="57"/>
      <c r="I757" s="57"/>
      <c r="J757" s="57"/>
      <c r="K757" s="57"/>
      <c r="L757" s="57"/>
    </row>
    <row r="758" ht="16.5" customHeight="1">
      <c r="A758" s="57"/>
      <c r="B758" s="73"/>
      <c r="C758" s="74"/>
      <c r="D758" s="68"/>
      <c r="E758" s="57"/>
      <c r="F758" s="88"/>
      <c r="G758" s="89"/>
      <c r="H758" s="57"/>
      <c r="I758" s="57"/>
      <c r="J758" s="57"/>
      <c r="K758" s="57"/>
      <c r="L758" s="57"/>
    </row>
    <row r="759" ht="16.5" customHeight="1">
      <c r="A759" s="57"/>
      <c r="B759" s="73"/>
      <c r="C759" s="74"/>
      <c r="D759" s="68"/>
      <c r="E759" s="57"/>
      <c r="F759" s="88"/>
      <c r="G759" s="89"/>
      <c r="H759" s="57"/>
      <c r="I759" s="57"/>
      <c r="J759" s="57"/>
      <c r="K759" s="57"/>
      <c r="L759" s="57"/>
    </row>
    <row r="760" ht="16.5" customHeight="1">
      <c r="A760" s="57"/>
      <c r="B760" s="73"/>
      <c r="C760" s="74"/>
      <c r="D760" s="68"/>
      <c r="E760" s="57"/>
      <c r="F760" s="88"/>
      <c r="G760" s="89"/>
      <c r="H760" s="57"/>
      <c r="I760" s="57"/>
      <c r="J760" s="57"/>
      <c r="K760" s="57"/>
      <c r="L760" s="57"/>
    </row>
    <row r="761" ht="16.5" customHeight="1">
      <c r="A761" s="57"/>
      <c r="B761" s="73"/>
      <c r="C761" s="74"/>
      <c r="D761" s="68"/>
      <c r="E761" s="57"/>
      <c r="F761" s="88"/>
      <c r="G761" s="89"/>
      <c r="H761" s="57"/>
      <c r="I761" s="57"/>
      <c r="J761" s="57"/>
      <c r="K761" s="57"/>
      <c r="L761" s="57"/>
    </row>
    <row r="762" ht="16.5" customHeight="1">
      <c r="A762" s="57"/>
      <c r="B762" s="73"/>
      <c r="C762" s="74"/>
      <c r="D762" s="68"/>
      <c r="E762" s="57"/>
      <c r="F762" s="88"/>
      <c r="G762" s="89"/>
      <c r="H762" s="57"/>
      <c r="I762" s="57"/>
      <c r="J762" s="57"/>
      <c r="K762" s="57"/>
      <c r="L762" s="57"/>
    </row>
    <row r="763" ht="16.5" customHeight="1">
      <c r="A763" s="57"/>
      <c r="B763" s="73"/>
      <c r="C763" s="74"/>
      <c r="D763" s="68"/>
      <c r="E763" s="57"/>
      <c r="F763" s="88"/>
      <c r="G763" s="89"/>
      <c r="H763" s="57"/>
      <c r="I763" s="57"/>
      <c r="J763" s="57"/>
      <c r="K763" s="57"/>
      <c r="L763" s="57"/>
    </row>
    <row r="764" ht="16.5" customHeight="1">
      <c r="A764" s="57"/>
      <c r="B764" s="73"/>
      <c r="C764" s="74"/>
      <c r="D764" s="68"/>
      <c r="E764" s="57"/>
      <c r="F764" s="88"/>
      <c r="G764" s="89"/>
      <c r="H764" s="57"/>
      <c r="I764" s="57"/>
      <c r="J764" s="57"/>
      <c r="K764" s="57"/>
      <c r="L764" s="57"/>
    </row>
    <row r="765" ht="16.5" customHeight="1">
      <c r="A765" s="57"/>
      <c r="B765" s="73"/>
      <c r="C765" s="74"/>
      <c r="D765" s="68"/>
      <c r="E765" s="57"/>
      <c r="F765" s="88"/>
      <c r="G765" s="89"/>
      <c r="H765" s="57"/>
      <c r="I765" s="57"/>
      <c r="J765" s="57"/>
      <c r="K765" s="57"/>
      <c r="L765" s="57"/>
    </row>
    <row r="766" ht="16.5" customHeight="1">
      <c r="A766" s="57"/>
      <c r="B766" s="73"/>
      <c r="C766" s="74"/>
      <c r="D766" s="68"/>
      <c r="E766" s="57"/>
      <c r="F766" s="88"/>
      <c r="G766" s="89"/>
      <c r="H766" s="57"/>
      <c r="I766" s="57"/>
      <c r="J766" s="57"/>
      <c r="K766" s="57"/>
      <c r="L766" s="57"/>
    </row>
    <row r="767" ht="16.5" customHeight="1">
      <c r="A767" s="57"/>
      <c r="B767" s="73"/>
      <c r="C767" s="74"/>
      <c r="D767" s="68"/>
      <c r="E767" s="57"/>
      <c r="F767" s="88"/>
      <c r="G767" s="89"/>
      <c r="H767" s="57"/>
      <c r="I767" s="57"/>
      <c r="J767" s="57"/>
      <c r="K767" s="57"/>
      <c r="L767" s="57"/>
    </row>
    <row r="768" ht="16.5" customHeight="1">
      <c r="A768" s="57"/>
      <c r="B768" s="73"/>
      <c r="C768" s="74"/>
      <c r="D768" s="68"/>
      <c r="E768" s="57"/>
      <c r="F768" s="88"/>
      <c r="G768" s="89"/>
      <c r="H768" s="57"/>
      <c r="I768" s="57"/>
      <c r="J768" s="57"/>
      <c r="K768" s="57"/>
      <c r="L768" s="57"/>
    </row>
    <row r="769" ht="16.5" customHeight="1">
      <c r="A769" s="57"/>
      <c r="B769" s="73"/>
      <c r="C769" s="74"/>
      <c r="D769" s="68"/>
      <c r="E769" s="57"/>
      <c r="F769" s="88"/>
      <c r="G769" s="89"/>
      <c r="H769" s="57"/>
      <c r="I769" s="57"/>
      <c r="J769" s="57"/>
      <c r="K769" s="57"/>
      <c r="L769" s="57"/>
    </row>
    <row r="770" ht="16.5" customHeight="1">
      <c r="A770" s="57"/>
      <c r="B770" s="73"/>
      <c r="C770" s="74"/>
      <c r="D770" s="68"/>
      <c r="E770" s="57"/>
      <c r="F770" s="88"/>
      <c r="G770" s="89"/>
      <c r="H770" s="57"/>
      <c r="I770" s="57"/>
      <c r="J770" s="57"/>
      <c r="K770" s="57"/>
      <c r="L770" s="57"/>
    </row>
    <row r="771" ht="16.5" customHeight="1">
      <c r="A771" s="57"/>
      <c r="B771" s="73"/>
      <c r="C771" s="74"/>
      <c r="D771" s="68"/>
      <c r="E771" s="57"/>
      <c r="F771" s="88"/>
      <c r="G771" s="89"/>
      <c r="H771" s="57"/>
      <c r="I771" s="57"/>
      <c r="J771" s="57"/>
      <c r="K771" s="57"/>
      <c r="L771" s="57"/>
    </row>
    <row r="772" ht="16.5" customHeight="1">
      <c r="A772" s="57"/>
      <c r="B772" s="73"/>
      <c r="C772" s="74"/>
      <c r="D772" s="68"/>
      <c r="E772" s="57"/>
      <c r="F772" s="88"/>
      <c r="G772" s="89"/>
      <c r="H772" s="57"/>
      <c r="I772" s="57"/>
      <c r="J772" s="57"/>
      <c r="K772" s="57"/>
      <c r="L772" s="57"/>
    </row>
    <row r="773" ht="16.5" customHeight="1">
      <c r="A773" s="57"/>
      <c r="B773" s="73"/>
      <c r="C773" s="74"/>
      <c r="D773" s="68"/>
      <c r="E773" s="57"/>
      <c r="F773" s="88"/>
      <c r="G773" s="89"/>
      <c r="H773" s="57"/>
      <c r="I773" s="57"/>
      <c r="J773" s="57"/>
      <c r="K773" s="57"/>
      <c r="L773" s="57"/>
    </row>
    <row r="774" ht="16.5" customHeight="1">
      <c r="A774" s="57"/>
      <c r="B774" s="73"/>
      <c r="C774" s="74"/>
      <c r="D774" s="68"/>
      <c r="E774" s="57"/>
      <c r="F774" s="88"/>
      <c r="G774" s="89"/>
      <c r="H774" s="57"/>
      <c r="I774" s="57"/>
      <c r="J774" s="57"/>
      <c r="K774" s="57"/>
      <c r="L774" s="57"/>
    </row>
    <row r="775" ht="16.5" customHeight="1">
      <c r="A775" s="57"/>
      <c r="B775" s="73"/>
      <c r="C775" s="74"/>
      <c r="D775" s="68"/>
      <c r="E775" s="57"/>
      <c r="F775" s="88"/>
      <c r="G775" s="89"/>
      <c r="H775" s="57"/>
      <c r="I775" s="57"/>
      <c r="J775" s="57"/>
      <c r="K775" s="57"/>
      <c r="L775" s="57"/>
    </row>
    <row r="776" ht="16.5" customHeight="1">
      <c r="A776" s="57"/>
      <c r="B776" s="73"/>
      <c r="C776" s="74"/>
      <c r="D776" s="68"/>
      <c r="E776" s="57"/>
      <c r="F776" s="88"/>
      <c r="G776" s="89"/>
      <c r="H776" s="57"/>
      <c r="I776" s="57"/>
      <c r="J776" s="57"/>
      <c r="K776" s="57"/>
      <c r="L776" s="57"/>
    </row>
    <row r="777" ht="16.5" customHeight="1">
      <c r="A777" s="57"/>
      <c r="B777" s="73"/>
      <c r="C777" s="74"/>
      <c r="D777" s="68"/>
      <c r="E777" s="57"/>
      <c r="F777" s="88"/>
      <c r="G777" s="89"/>
      <c r="H777" s="57"/>
      <c r="I777" s="57"/>
      <c r="J777" s="57"/>
      <c r="K777" s="57"/>
      <c r="L777" s="57"/>
    </row>
    <row r="778" ht="16.5" customHeight="1">
      <c r="A778" s="57"/>
      <c r="B778" s="73"/>
      <c r="C778" s="74"/>
      <c r="D778" s="68"/>
      <c r="E778" s="57"/>
      <c r="F778" s="88"/>
      <c r="G778" s="89"/>
      <c r="H778" s="57"/>
      <c r="I778" s="57"/>
      <c r="J778" s="57"/>
      <c r="K778" s="57"/>
      <c r="L778" s="57"/>
    </row>
    <row r="779" ht="16.5" customHeight="1">
      <c r="A779" s="57"/>
      <c r="B779" s="73"/>
      <c r="C779" s="74"/>
      <c r="D779" s="68"/>
      <c r="E779" s="57"/>
      <c r="F779" s="88"/>
      <c r="G779" s="89"/>
      <c r="H779" s="57"/>
      <c r="I779" s="57"/>
      <c r="J779" s="57"/>
      <c r="K779" s="57"/>
      <c r="L779" s="57"/>
    </row>
    <row r="780" ht="16.5" customHeight="1">
      <c r="A780" s="57"/>
      <c r="B780" s="73"/>
      <c r="C780" s="74"/>
      <c r="D780" s="68"/>
      <c r="E780" s="57"/>
      <c r="F780" s="88"/>
      <c r="G780" s="89"/>
      <c r="H780" s="57"/>
      <c r="I780" s="57"/>
      <c r="J780" s="57"/>
      <c r="K780" s="57"/>
      <c r="L780" s="57"/>
    </row>
    <row r="781" ht="16.5" customHeight="1">
      <c r="A781" s="57"/>
      <c r="B781" s="73"/>
      <c r="C781" s="74"/>
      <c r="D781" s="68"/>
      <c r="E781" s="57"/>
      <c r="F781" s="88"/>
      <c r="G781" s="89"/>
      <c r="H781" s="57"/>
      <c r="I781" s="57"/>
      <c r="J781" s="57"/>
      <c r="K781" s="57"/>
      <c r="L781" s="57"/>
    </row>
    <row r="782" ht="16.5" customHeight="1">
      <c r="A782" s="57"/>
      <c r="B782" s="73"/>
      <c r="C782" s="74"/>
      <c r="D782" s="68"/>
      <c r="E782" s="57"/>
      <c r="F782" s="88"/>
      <c r="G782" s="89"/>
      <c r="H782" s="57"/>
      <c r="I782" s="57"/>
      <c r="J782" s="57"/>
      <c r="K782" s="57"/>
      <c r="L782" s="57"/>
    </row>
    <row r="783" ht="16.5" customHeight="1">
      <c r="A783" s="57"/>
      <c r="B783" s="73"/>
      <c r="C783" s="74"/>
      <c r="D783" s="68"/>
      <c r="E783" s="57"/>
      <c r="F783" s="88"/>
      <c r="G783" s="89"/>
      <c r="H783" s="57"/>
      <c r="I783" s="57"/>
      <c r="J783" s="57"/>
      <c r="K783" s="57"/>
      <c r="L783" s="57"/>
    </row>
    <row r="784" ht="16.5" customHeight="1">
      <c r="A784" s="57"/>
      <c r="B784" s="73"/>
      <c r="C784" s="74"/>
      <c r="D784" s="68"/>
      <c r="E784" s="57"/>
      <c r="F784" s="88"/>
      <c r="G784" s="89"/>
      <c r="H784" s="57"/>
      <c r="I784" s="57"/>
      <c r="J784" s="57"/>
      <c r="K784" s="57"/>
      <c r="L784" s="57"/>
    </row>
    <row r="785" ht="16.5" customHeight="1">
      <c r="A785" s="57"/>
      <c r="B785" s="73"/>
      <c r="C785" s="74"/>
      <c r="D785" s="68"/>
      <c r="E785" s="57"/>
      <c r="F785" s="88"/>
      <c r="G785" s="89"/>
      <c r="H785" s="57"/>
      <c r="I785" s="57"/>
      <c r="J785" s="57"/>
      <c r="K785" s="57"/>
      <c r="L785" s="57"/>
    </row>
    <row r="786" ht="16.5" customHeight="1">
      <c r="A786" s="57"/>
      <c r="B786" s="73"/>
      <c r="C786" s="74"/>
      <c r="D786" s="68"/>
      <c r="E786" s="57"/>
      <c r="F786" s="88"/>
      <c r="G786" s="89"/>
      <c r="H786" s="57"/>
      <c r="I786" s="57"/>
      <c r="J786" s="57"/>
      <c r="K786" s="57"/>
      <c r="L786" s="57"/>
    </row>
    <row r="787" ht="16.5" customHeight="1">
      <c r="A787" s="57"/>
      <c r="B787" s="73"/>
      <c r="C787" s="74"/>
      <c r="D787" s="68"/>
      <c r="E787" s="57"/>
      <c r="F787" s="88"/>
      <c r="G787" s="89"/>
      <c r="H787" s="57"/>
      <c r="I787" s="57"/>
      <c r="J787" s="57"/>
      <c r="K787" s="57"/>
      <c r="L787" s="57"/>
    </row>
    <row r="788" ht="16.5" customHeight="1">
      <c r="A788" s="57"/>
      <c r="B788" s="73"/>
      <c r="C788" s="74"/>
      <c r="D788" s="68"/>
      <c r="E788" s="57"/>
      <c r="F788" s="88"/>
      <c r="G788" s="89"/>
      <c r="H788" s="57"/>
      <c r="I788" s="57"/>
      <c r="J788" s="57"/>
      <c r="K788" s="57"/>
      <c r="L788" s="57"/>
    </row>
    <row r="789" ht="16.5" customHeight="1">
      <c r="A789" s="57"/>
      <c r="B789" s="73"/>
      <c r="C789" s="74"/>
      <c r="D789" s="68"/>
      <c r="E789" s="57"/>
      <c r="F789" s="88"/>
      <c r="G789" s="89"/>
      <c r="H789" s="57"/>
      <c r="I789" s="57"/>
      <c r="J789" s="57"/>
      <c r="K789" s="57"/>
      <c r="L789" s="57"/>
    </row>
    <row r="790" ht="16.5" customHeight="1">
      <c r="A790" s="57"/>
      <c r="B790" s="73"/>
      <c r="C790" s="74"/>
      <c r="D790" s="68"/>
      <c r="E790" s="57"/>
      <c r="F790" s="88"/>
      <c r="G790" s="89"/>
      <c r="H790" s="57"/>
      <c r="I790" s="57"/>
      <c r="J790" s="57"/>
      <c r="K790" s="57"/>
      <c r="L790" s="57"/>
    </row>
    <row r="791" ht="16.5" customHeight="1">
      <c r="A791" s="57"/>
      <c r="B791" s="73"/>
      <c r="C791" s="74"/>
      <c r="D791" s="68"/>
      <c r="E791" s="57"/>
      <c r="F791" s="88"/>
      <c r="G791" s="89"/>
      <c r="H791" s="57"/>
      <c r="I791" s="57"/>
      <c r="J791" s="57"/>
      <c r="K791" s="57"/>
      <c r="L791" s="57"/>
    </row>
    <row r="792" ht="16.5" customHeight="1">
      <c r="A792" s="57"/>
      <c r="B792" s="73"/>
      <c r="C792" s="74"/>
      <c r="D792" s="68"/>
      <c r="E792" s="57"/>
      <c r="F792" s="88"/>
      <c r="G792" s="89"/>
      <c r="H792" s="57"/>
      <c r="I792" s="57"/>
      <c r="J792" s="57"/>
      <c r="K792" s="57"/>
      <c r="L792" s="57"/>
    </row>
    <row r="793" ht="16.5" customHeight="1">
      <c r="A793" s="57"/>
      <c r="B793" s="73"/>
      <c r="C793" s="74"/>
      <c r="D793" s="68"/>
      <c r="E793" s="57"/>
      <c r="F793" s="88"/>
      <c r="G793" s="89"/>
      <c r="H793" s="57"/>
      <c r="I793" s="57"/>
      <c r="J793" s="57"/>
      <c r="K793" s="57"/>
      <c r="L793" s="57"/>
    </row>
    <row r="794" ht="16.5" customHeight="1">
      <c r="A794" s="57"/>
      <c r="B794" s="73"/>
      <c r="C794" s="74"/>
      <c r="D794" s="68"/>
      <c r="E794" s="57"/>
      <c r="F794" s="88"/>
      <c r="G794" s="89"/>
      <c r="H794" s="57"/>
      <c r="I794" s="57"/>
      <c r="J794" s="57"/>
      <c r="K794" s="57"/>
      <c r="L794" s="57"/>
    </row>
    <row r="795" ht="16.5" customHeight="1">
      <c r="A795" s="57"/>
      <c r="B795" s="73"/>
      <c r="C795" s="74"/>
      <c r="D795" s="68"/>
      <c r="E795" s="57"/>
      <c r="F795" s="88"/>
      <c r="G795" s="89"/>
      <c r="H795" s="57"/>
      <c r="I795" s="57"/>
      <c r="J795" s="57"/>
      <c r="K795" s="57"/>
      <c r="L795" s="57"/>
    </row>
    <row r="796" ht="16.5" customHeight="1">
      <c r="A796" s="57"/>
      <c r="B796" s="73"/>
      <c r="C796" s="74"/>
      <c r="D796" s="68"/>
      <c r="E796" s="57"/>
      <c r="F796" s="88"/>
      <c r="G796" s="89"/>
      <c r="H796" s="57"/>
      <c r="I796" s="57"/>
      <c r="J796" s="57"/>
      <c r="K796" s="57"/>
      <c r="L796" s="57"/>
    </row>
    <row r="797" ht="16.5" customHeight="1">
      <c r="A797" s="57"/>
      <c r="B797" s="73"/>
      <c r="C797" s="74"/>
      <c r="D797" s="68"/>
      <c r="E797" s="57"/>
      <c r="F797" s="88"/>
      <c r="G797" s="89"/>
      <c r="H797" s="57"/>
      <c r="I797" s="57"/>
      <c r="J797" s="57"/>
      <c r="K797" s="57"/>
      <c r="L797" s="57"/>
    </row>
    <row r="798" ht="16.5" customHeight="1">
      <c r="A798" s="57"/>
      <c r="B798" s="73"/>
      <c r="C798" s="74"/>
      <c r="D798" s="68"/>
      <c r="E798" s="57"/>
      <c r="F798" s="88"/>
      <c r="G798" s="89"/>
      <c r="H798" s="57"/>
      <c r="I798" s="57"/>
      <c r="J798" s="57"/>
      <c r="K798" s="57"/>
      <c r="L798" s="57"/>
    </row>
    <row r="799" ht="16.5" customHeight="1">
      <c r="A799" s="57"/>
      <c r="B799" s="73"/>
      <c r="C799" s="74"/>
      <c r="D799" s="68"/>
      <c r="E799" s="57"/>
      <c r="F799" s="88"/>
      <c r="G799" s="89"/>
      <c r="H799" s="57"/>
      <c r="I799" s="57"/>
      <c r="J799" s="57"/>
      <c r="K799" s="57"/>
      <c r="L799" s="57"/>
    </row>
    <row r="800" ht="16.5" customHeight="1">
      <c r="A800" s="57"/>
      <c r="B800" s="73"/>
      <c r="C800" s="74"/>
      <c r="D800" s="68"/>
      <c r="E800" s="57"/>
      <c r="F800" s="88"/>
      <c r="G800" s="89"/>
      <c r="H800" s="57"/>
      <c r="I800" s="57"/>
      <c r="J800" s="57"/>
      <c r="K800" s="57"/>
      <c r="L800" s="57"/>
    </row>
    <row r="801" ht="16.5" customHeight="1">
      <c r="A801" s="57"/>
      <c r="B801" s="73"/>
      <c r="C801" s="74"/>
      <c r="D801" s="68"/>
      <c r="E801" s="57"/>
      <c r="F801" s="88"/>
      <c r="G801" s="89"/>
      <c r="H801" s="57"/>
      <c r="I801" s="57"/>
      <c r="J801" s="57"/>
      <c r="K801" s="57"/>
      <c r="L801" s="57"/>
    </row>
    <row r="802" ht="16.5" customHeight="1">
      <c r="A802" s="57"/>
      <c r="B802" s="73"/>
      <c r="C802" s="74"/>
      <c r="D802" s="68"/>
      <c r="E802" s="57"/>
      <c r="F802" s="88"/>
      <c r="G802" s="89"/>
      <c r="H802" s="57"/>
      <c r="I802" s="57"/>
      <c r="J802" s="57"/>
      <c r="K802" s="57"/>
      <c r="L802" s="57"/>
    </row>
    <row r="803" ht="16.5" customHeight="1">
      <c r="A803" s="57"/>
      <c r="B803" s="73"/>
      <c r="C803" s="74"/>
      <c r="D803" s="68"/>
      <c r="E803" s="57"/>
      <c r="F803" s="88"/>
      <c r="G803" s="89"/>
      <c r="H803" s="57"/>
      <c r="I803" s="57"/>
      <c r="J803" s="57"/>
      <c r="K803" s="57"/>
      <c r="L803" s="57"/>
    </row>
    <row r="804" ht="16.5" customHeight="1">
      <c r="A804" s="57"/>
      <c r="B804" s="73"/>
      <c r="C804" s="74"/>
      <c r="D804" s="68"/>
      <c r="E804" s="57"/>
      <c r="F804" s="88"/>
      <c r="G804" s="89"/>
      <c r="H804" s="57"/>
      <c r="I804" s="57"/>
      <c r="J804" s="57"/>
      <c r="K804" s="57"/>
      <c r="L804" s="57"/>
    </row>
    <row r="805" ht="16.5" customHeight="1">
      <c r="A805" s="57"/>
      <c r="B805" s="73"/>
      <c r="C805" s="74"/>
      <c r="D805" s="68"/>
      <c r="E805" s="57"/>
      <c r="F805" s="88"/>
      <c r="G805" s="89"/>
      <c r="H805" s="57"/>
      <c r="I805" s="57"/>
      <c r="J805" s="57"/>
      <c r="K805" s="57"/>
      <c r="L805" s="57"/>
    </row>
    <row r="806" ht="16.5" customHeight="1">
      <c r="A806" s="57"/>
      <c r="B806" s="73"/>
      <c r="C806" s="74"/>
      <c r="D806" s="68"/>
      <c r="E806" s="57"/>
      <c r="F806" s="88"/>
      <c r="G806" s="89"/>
      <c r="H806" s="57"/>
      <c r="I806" s="57"/>
      <c r="J806" s="57"/>
      <c r="K806" s="57"/>
      <c r="L806" s="57"/>
    </row>
    <row r="807" ht="16.5" customHeight="1">
      <c r="A807" s="57"/>
      <c r="B807" s="73"/>
      <c r="C807" s="74"/>
      <c r="D807" s="68"/>
      <c r="E807" s="57"/>
      <c r="F807" s="88"/>
      <c r="G807" s="89"/>
      <c r="H807" s="57"/>
      <c r="I807" s="57"/>
      <c r="J807" s="57"/>
      <c r="K807" s="57"/>
      <c r="L807" s="57"/>
    </row>
    <row r="808" ht="16.5" customHeight="1">
      <c r="A808" s="57"/>
      <c r="B808" s="73"/>
      <c r="C808" s="74"/>
      <c r="D808" s="68"/>
      <c r="E808" s="57"/>
      <c r="F808" s="88"/>
      <c r="G808" s="89"/>
      <c r="H808" s="57"/>
      <c r="I808" s="57"/>
      <c r="J808" s="57"/>
      <c r="K808" s="57"/>
      <c r="L808" s="57"/>
    </row>
    <row r="809" ht="16.5" customHeight="1">
      <c r="A809" s="57"/>
      <c r="B809" s="73"/>
      <c r="C809" s="74"/>
      <c r="D809" s="68"/>
      <c r="E809" s="57"/>
      <c r="F809" s="88"/>
      <c r="G809" s="89"/>
      <c r="H809" s="57"/>
      <c r="I809" s="57"/>
      <c r="J809" s="57"/>
      <c r="K809" s="57"/>
      <c r="L809" s="57"/>
    </row>
    <row r="810" ht="16.5" customHeight="1">
      <c r="A810" s="57"/>
      <c r="B810" s="73"/>
      <c r="C810" s="74"/>
      <c r="D810" s="68"/>
      <c r="E810" s="57"/>
      <c r="F810" s="88"/>
      <c r="G810" s="89"/>
      <c r="H810" s="57"/>
      <c r="I810" s="57"/>
      <c r="J810" s="57"/>
      <c r="K810" s="57"/>
      <c r="L810" s="57"/>
    </row>
    <row r="811" ht="16.5" customHeight="1">
      <c r="A811" s="57"/>
      <c r="B811" s="73"/>
      <c r="C811" s="74"/>
      <c r="D811" s="68"/>
      <c r="E811" s="57"/>
      <c r="F811" s="88"/>
      <c r="G811" s="89"/>
      <c r="H811" s="57"/>
      <c r="I811" s="57"/>
      <c r="J811" s="57"/>
      <c r="K811" s="57"/>
      <c r="L811" s="57"/>
    </row>
    <row r="812" ht="16.5" customHeight="1">
      <c r="A812" s="57"/>
      <c r="B812" s="73"/>
      <c r="C812" s="74"/>
      <c r="D812" s="68"/>
      <c r="E812" s="57"/>
      <c r="F812" s="88"/>
      <c r="G812" s="89"/>
      <c r="H812" s="57"/>
      <c r="I812" s="57"/>
      <c r="J812" s="57"/>
      <c r="K812" s="57"/>
      <c r="L812" s="57"/>
    </row>
    <row r="813" ht="16.5" customHeight="1">
      <c r="A813" s="57"/>
      <c r="B813" s="73"/>
      <c r="C813" s="74"/>
      <c r="D813" s="68"/>
      <c r="E813" s="57"/>
      <c r="F813" s="88"/>
      <c r="G813" s="89"/>
      <c r="H813" s="57"/>
      <c r="I813" s="57"/>
      <c r="J813" s="57"/>
      <c r="K813" s="57"/>
      <c r="L813" s="57"/>
    </row>
    <row r="814" ht="16.5" customHeight="1">
      <c r="A814" s="57"/>
      <c r="B814" s="73"/>
      <c r="C814" s="74"/>
      <c r="D814" s="68"/>
      <c r="E814" s="57"/>
      <c r="F814" s="88"/>
      <c r="G814" s="89"/>
      <c r="H814" s="57"/>
      <c r="I814" s="57"/>
      <c r="J814" s="57"/>
      <c r="K814" s="57"/>
      <c r="L814" s="57"/>
    </row>
    <row r="815" ht="16.5" customHeight="1">
      <c r="A815" s="57"/>
      <c r="B815" s="73"/>
      <c r="C815" s="74"/>
      <c r="D815" s="68"/>
      <c r="E815" s="57"/>
      <c r="F815" s="88"/>
      <c r="G815" s="89"/>
      <c r="H815" s="57"/>
      <c r="I815" s="57"/>
      <c r="J815" s="57"/>
      <c r="K815" s="57"/>
      <c r="L815" s="57"/>
    </row>
    <row r="816" ht="16.5" customHeight="1">
      <c r="A816" s="57"/>
      <c r="B816" s="73"/>
      <c r="C816" s="74"/>
      <c r="D816" s="68"/>
      <c r="E816" s="57"/>
      <c r="F816" s="88"/>
      <c r="G816" s="89"/>
      <c r="H816" s="57"/>
      <c r="I816" s="57"/>
      <c r="J816" s="57"/>
      <c r="K816" s="57"/>
      <c r="L816" s="57"/>
    </row>
    <row r="817" ht="16.5" customHeight="1">
      <c r="A817" s="57"/>
      <c r="B817" s="73"/>
      <c r="C817" s="74"/>
      <c r="D817" s="68"/>
      <c r="E817" s="57"/>
      <c r="F817" s="88"/>
      <c r="G817" s="89"/>
      <c r="H817" s="57"/>
      <c r="I817" s="57"/>
      <c r="J817" s="57"/>
      <c r="K817" s="57"/>
      <c r="L817" s="57"/>
    </row>
    <row r="818" ht="16.5" customHeight="1">
      <c r="A818" s="57"/>
      <c r="B818" s="73"/>
      <c r="C818" s="74"/>
      <c r="D818" s="68"/>
      <c r="E818" s="57"/>
      <c r="F818" s="88"/>
      <c r="G818" s="89"/>
      <c r="H818" s="57"/>
      <c r="I818" s="57"/>
      <c r="J818" s="57"/>
      <c r="K818" s="57"/>
      <c r="L818" s="57"/>
    </row>
    <row r="819" ht="16.5" customHeight="1">
      <c r="A819" s="57"/>
      <c r="B819" s="73"/>
      <c r="C819" s="74"/>
      <c r="D819" s="68"/>
      <c r="E819" s="57"/>
      <c r="F819" s="88"/>
      <c r="G819" s="89"/>
      <c r="H819" s="57"/>
      <c r="I819" s="57"/>
      <c r="J819" s="57"/>
      <c r="K819" s="57"/>
      <c r="L819" s="57"/>
    </row>
    <row r="820" ht="16.5" customHeight="1">
      <c r="A820" s="57"/>
      <c r="B820" s="73"/>
      <c r="C820" s="74"/>
      <c r="D820" s="68"/>
      <c r="E820" s="57"/>
      <c r="F820" s="88"/>
      <c r="G820" s="89"/>
      <c r="H820" s="57"/>
      <c r="I820" s="57"/>
      <c r="J820" s="57"/>
      <c r="K820" s="57"/>
      <c r="L820" s="57"/>
    </row>
    <row r="821" ht="16.5" customHeight="1">
      <c r="A821" s="57"/>
      <c r="B821" s="73"/>
      <c r="C821" s="74"/>
      <c r="D821" s="68"/>
      <c r="E821" s="57"/>
      <c r="F821" s="88"/>
      <c r="G821" s="89"/>
      <c r="H821" s="57"/>
      <c r="I821" s="57"/>
      <c r="J821" s="57"/>
      <c r="K821" s="57"/>
      <c r="L821" s="57"/>
    </row>
    <row r="822" ht="16.5" customHeight="1">
      <c r="A822" s="57"/>
      <c r="B822" s="73"/>
      <c r="C822" s="74"/>
      <c r="D822" s="68"/>
      <c r="E822" s="57"/>
      <c r="F822" s="88"/>
      <c r="G822" s="89"/>
      <c r="H822" s="57"/>
      <c r="I822" s="57"/>
      <c r="J822" s="57"/>
      <c r="K822" s="57"/>
      <c r="L822" s="57"/>
    </row>
    <row r="823" ht="16.5" customHeight="1">
      <c r="A823" s="57"/>
      <c r="B823" s="73"/>
      <c r="C823" s="74"/>
      <c r="D823" s="68"/>
      <c r="E823" s="57"/>
      <c r="F823" s="88"/>
      <c r="G823" s="89"/>
      <c r="H823" s="57"/>
      <c r="I823" s="57"/>
      <c r="J823" s="57"/>
      <c r="K823" s="57"/>
      <c r="L823" s="57"/>
    </row>
    <row r="824" ht="16.5" customHeight="1">
      <c r="A824" s="57"/>
      <c r="B824" s="73"/>
      <c r="C824" s="74"/>
      <c r="D824" s="68"/>
      <c r="E824" s="57"/>
      <c r="F824" s="88"/>
      <c r="G824" s="89"/>
      <c r="H824" s="57"/>
      <c r="I824" s="57"/>
      <c r="J824" s="57"/>
      <c r="K824" s="57"/>
      <c r="L824" s="57"/>
    </row>
    <row r="825" ht="16.5" customHeight="1">
      <c r="A825" s="57"/>
      <c r="B825" s="73"/>
      <c r="C825" s="74"/>
      <c r="D825" s="68"/>
      <c r="E825" s="57"/>
      <c r="F825" s="88"/>
      <c r="G825" s="89"/>
      <c r="H825" s="57"/>
      <c r="I825" s="57"/>
      <c r="J825" s="57"/>
      <c r="K825" s="57"/>
      <c r="L825" s="57"/>
    </row>
    <row r="826" ht="16.5" customHeight="1">
      <c r="A826" s="57"/>
      <c r="B826" s="73"/>
      <c r="C826" s="74"/>
      <c r="D826" s="68"/>
      <c r="E826" s="57"/>
      <c r="F826" s="88"/>
      <c r="G826" s="89"/>
      <c r="H826" s="57"/>
      <c r="I826" s="57"/>
      <c r="J826" s="57"/>
      <c r="K826" s="57"/>
      <c r="L826" s="57"/>
    </row>
    <row r="827" ht="16.5" customHeight="1">
      <c r="A827" s="57"/>
      <c r="B827" s="73"/>
      <c r="C827" s="74"/>
      <c r="D827" s="68"/>
      <c r="E827" s="57"/>
      <c r="F827" s="88"/>
      <c r="G827" s="89"/>
      <c r="H827" s="57"/>
      <c r="I827" s="57"/>
      <c r="J827" s="57"/>
      <c r="K827" s="57"/>
      <c r="L827" s="57"/>
    </row>
    <row r="828" ht="16.5" customHeight="1">
      <c r="A828" s="57"/>
      <c r="B828" s="73"/>
      <c r="C828" s="74"/>
      <c r="D828" s="68"/>
      <c r="E828" s="57"/>
      <c r="F828" s="88"/>
      <c r="G828" s="89"/>
      <c r="H828" s="57"/>
      <c r="I828" s="57"/>
      <c r="J828" s="57"/>
      <c r="K828" s="57"/>
      <c r="L828" s="57"/>
    </row>
    <row r="829" ht="16.5" customHeight="1">
      <c r="A829" s="57"/>
      <c r="B829" s="73"/>
      <c r="C829" s="74"/>
      <c r="D829" s="68"/>
      <c r="E829" s="57"/>
      <c r="F829" s="88"/>
      <c r="G829" s="89"/>
      <c r="H829" s="57"/>
      <c r="I829" s="57"/>
      <c r="J829" s="57"/>
      <c r="K829" s="57"/>
      <c r="L829" s="57"/>
    </row>
    <row r="830" ht="16.5" customHeight="1">
      <c r="A830" s="57"/>
      <c r="B830" s="73"/>
      <c r="C830" s="74"/>
      <c r="D830" s="68"/>
      <c r="E830" s="57"/>
      <c r="F830" s="88"/>
      <c r="G830" s="89"/>
      <c r="H830" s="57"/>
      <c r="I830" s="57"/>
      <c r="J830" s="57"/>
      <c r="K830" s="57"/>
      <c r="L830" s="57"/>
    </row>
    <row r="831" ht="16.5" customHeight="1">
      <c r="A831" s="57"/>
      <c r="B831" s="73"/>
      <c r="C831" s="74"/>
      <c r="D831" s="68"/>
      <c r="E831" s="57"/>
      <c r="F831" s="88"/>
      <c r="G831" s="89"/>
      <c r="H831" s="57"/>
      <c r="I831" s="57"/>
      <c r="J831" s="57"/>
      <c r="K831" s="57"/>
      <c r="L831" s="57"/>
    </row>
    <row r="832" ht="16.5" customHeight="1">
      <c r="A832" s="57"/>
      <c r="B832" s="73"/>
      <c r="C832" s="74"/>
      <c r="D832" s="68"/>
      <c r="E832" s="57"/>
      <c r="F832" s="88"/>
      <c r="G832" s="89"/>
      <c r="H832" s="57"/>
      <c r="I832" s="57"/>
      <c r="J832" s="57"/>
      <c r="K832" s="57"/>
      <c r="L832" s="57"/>
    </row>
    <row r="833" ht="16.5" customHeight="1">
      <c r="A833" s="57"/>
      <c r="B833" s="73"/>
      <c r="C833" s="74"/>
      <c r="D833" s="68"/>
      <c r="E833" s="57"/>
      <c r="F833" s="88"/>
      <c r="G833" s="89"/>
      <c r="H833" s="57"/>
      <c r="I833" s="57"/>
      <c r="J833" s="57"/>
      <c r="K833" s="57"/>
      <c r="L833" s="57"/>
    </row>
    <row r="834" ht="16.5" customHeight="1">
      <c r="A834" s="57"/>
      <c r="B834" s="73"/>
      <c r="C834" s="74"/>
      <c r="D834" s="68"/>
      <c r="E834" s="57"/>
      <c r="F834" s="88"/>
      <c r="G834" s="89"/>
      <c r="H834" s="57"/>
      <c r="I834" s="57"/>
      <c r="J834" s="57"/>
      <c r="K834" s="57"/>
      <c r="L834" s="57"/>
    </row>
    <row r="835" ht="16.5" customHeight="1">
      <c r="A835" s="57"/>
      <c r="B835" s="73"/>
      <c r="C835" s="74"/>
      <c r="D835" s="68"/>
      <c r="E835" s="57"/>
      <c r="F835" s="88"/>
      <c r="G835" s="89"/>
      <c r="H835" s="57"/>
      <c r="I835" s="57"/>
      <c r="J835" s="57"/>
      <c r="K835" s="57"/>
      <c r="L835" s="57"/>
    </row>
    <row r="836" ht="16.5" customHeight="1">
      <c r="A836" s="57"/>
      <c r="B836" s="73"/>
      <c r="C836" s="74"/>
      <c r="D836" s="68"/>
      <c r="E836" s="57"/>
      <c r="F836" s="88"/>
      <c r="G836" s="89"/>
      <c r="H836" s="57"/>
      <c r="I836" s="57"/>
      <c r="J836" s="57"/>
      <c r="K836" s="57"/>
      <c r="L836" s="57"/>
    </row>
    <row r="837" ht="16.5" customHeight="1">
      <c r="A837" s="57"/>
      <c r="B837" s="73"/>
      <c r="C837" s="74"/>
      <c r="D837" s="68"/>
      <c r="E837" s="57"/>
      <c r="F837" s="88"/>
      <c r="G837" s="89"/>
      <c r="H837" s="57"/>
      <c r="I837" s="57"/>
      <c r="J837" s="57"/>
      <c r="K837" s="57"/>
      <c r="L837" s="57"/>
    </row>
    <row r="838" ht="16.5" customHeight="1">
      <c r="A838" s="57"/>
      <c r="B838" s="73"/>
      <c r="C838" s="74"/>
      <c r="D838" s="68"/>
      <c r="E838" s="57"/>
      <c r="F838" s="88"/>
      <c r="G838" s="89"/>
      <c r="H838" s="57"/>
      <c r="I838" s="57"/>
      <c r="J838" s="57"/>
      <c r="K838" s="57"/>
      <c r="L838" s="57"/>
    </row>
    <row r="839" ht="16.5" customHeight="1">
      <c r="A839" s="57"/>
      <c r="B839" s="73"/>
      <c r="C839" s="74"/>
      <c r="D839" s="68"/>
      <c r="E839" s="57"/>
      <c r="F839" s="88"/>
      <c r="G839" s="89"/>
      <c r="H839" s="57"/>
      <c r="I839" s="57"/>
      <c r="J839" s="57"/>
      <c r="K839" s="57"/>
      <c r="L839" s="57"/>
    </row>
    <row r="840" ht="16.5" customHeight="1">
      <c r="A840" s="57"/>
      <c r="B840" s="73"/>
      <c r="C840" s="74"/>
      <c r="D840" s="68"/>
      <c r="E840" s="57"/>
      <c r="F840" s="88"/>
      <c r="G840" s="89"/>
      <c r="H840" s="57"/>
      <c r="I840" s="57"/>
      <c r="J840" s="57"/>
      <c r="K840" s="57"/>
      <c r="L840" s="57"/>
    </row>
    <row r="841" ht="16.5" customHeight="1">
      <c r="A841" s="57"/>
      <c r="B841" s="73"/>
      <c r="C841" s="74"/>
      <c r="D841" s="68"/>
      <c r="E841" s="57"/>
      <c r="F841" s="88"/>
      <c r="G841" s="89"/>
      <c r="H841" s="57"/>
      <c r="I841" s="57"/>
      <c r="J841" s="57"/>
      <c r="K841" s="57"/>
      <c r="L841" s="57"/>
    </row>
    <row r="842" ht="16.5" customHeight="1">
      <c r="A842" s="57"/>
      <c r="B842" s="73"/>
      <c r="C842" s="74"/>
      <c r="D842" s="68"/>
      <c r="E842" s="57"/>
      <c r="F842" s="88"/>
      <c r="G842" s="89"/>
      <c r="H842" s="57"/>
      <c r="I842" s="57"/>
      <c r="J842" s="57"/>
      <c r="K842" s="57"/>
      <c r="L842" s="57"/>
    </row>
    <row r="843" ht="16.5" customHeight="1">
      <c r="A843" s="57"/>
      <c r="B843" s="73"/>
      <c r="C843" s="74"/>
      <c r="D843" s="68"/>
      <c r="E843" s="57"/>
      <c r="F843" s="88"/>
      <c r="G843" s="89"/>
      <c r="H843" s="57"/>
      <c r="I843" s="57"/>
      <c r="J843" s="57"/>
      <c r="K843" s="57"/>
      <c r="L843" s="57"/>
    </row>
    <row r="844" ht="16.5" customHeight="1">
      <c r="A844" s="57"/>
      <c r="B844" s="73"/>
      <c r="C844" s="74"/>
      <c r="D844" s="68"/>
      <c r="E844" s="57"/>
      <c r="F844" s="88"/>
      <c r="G844" s="89"/>
      <c r="H844" s="57"/>
      <c r="I844" s="57"/>
      <c r="J844" s="57"/>
      <c r="K844" s="57"/>
      <c r="L844" s="57"/>
    </row>
    <row r="845" ht="16.5" customHeight="1">
      <c r="A845" s="57"/>
      <c r="B845" s="73"/>
      <c r="C845" s="74"/>
      <c r="D845" s="68"/>
      <c r="E845" s="57"/>
      <c r="F845" s="88"/>
      <c r="G845" s="89"/>
      <c r="H845" s="57"/>
      <c r="I845" s="57"/>
      <c r="J845" s="57"/>
      <c r="K845" s="57"/>
      <c r="L845" s="57"/>
    </row>
    <row r="846" ht="16.5" customHeight="1">
      <c r="A846" s="57"/>
      <c r="B846" s="73"/>
      <c r="C846" s="74"/>
      <c r="D846" s="68"/>
      <c r="E846" s="57"/>
      <c r="F846" s="88"/>
      <c r="G846" s="89"/>
      <c r="H846" s="57"/>
      <c r="I846" s="57"/>
      <c r="J846" s="57"/>
      <c r="K846" s="57"/>
      <c r="L846" s="57"/>
    </row>
    <row r="847" ht="16.5" customHeight="1">
      <c r="A847" s="57"/>
      <c r="B847" s="73"/>
      <c r="C847" s="74"/>
      <c r="D847" s="68"/>
      <c r="E847" s="57"/>
      <c r="F847" s="88"/>
      <c r="G847" s="89"/>
      <c r="H847" s="57"/>
      <c r="I847" s="57"/>
      <c r="J847" s="57"/>
      <c r="K847" s="57"/>
      <c r="L847" s="57"/>
    </row>
    <row r="848" ht="16.5" customHeight="1">
      <c r="A848" s="57"/>
      <c r="B848" s="73"/>
      <c r="C848" s="74"/>
      <c r="D848" s="68"/>
      <c r="E848" s="57"/>
      <c r="F848" s="88"/>
      <c r="G848" s="89"/>
      <c r="H848" s="57"/>
      <c r="I848" s="57"/>
      <c r="J848" s="57"/>
      <c r="K848" s="57"/>
      <c r="L848" s="57"/>
    </row>
    <row r="849" ht="16.5" customHeight="1">
      <c r="A849" s="57"/>
      <c r="B849" s="73"/>
      <c r="C849" s="74"/>
      <c r="D849" s="68"/>
      <c r="E849" s="57"/>
      <c r="F849" s="88"/>
      <c r="G849" s="89"/>
      <c r="H849" s="57"/>
      <c r="I849" s="57"/>
      <c r="J849" s="57"/>
      <c r="K849" s="57"/>
      <c r="L849" s="57"/>
    </row>
    <row r="850" ht="16.5" customHeight="1">
      <c r="A850" s="57"/>
      <c r="B850" s="73"/>
      <c r="C850" s="74"/>
      <c r="D850" s="68"/>
      <c r="E850" s="57"/>
      <c r="F850" s="88"/>
      <c r="G850" s="89"/>
      <c r="H850" s="57"/>
      <c r="I850" s="57"/>
      <c r="J850" s="57"/>
      <c r="K850" s="57"/>
      <c r="L850" s="57"/>
    </row>
    <row r="851" ht="16.5" customHeight="1">
      <c r="A851" s="57"/>
      <c r="B851" s="73"/>
      <c r="C851" s="74"/>
      <c r="D851" s="68"/>
      <c r="E851" s="57"/>
      <c r="F851" s="88"/>
      <c r="G851" s="89"/>
      <c r="H851" s="57"/>
      <c r="I851" s="57"/>
      <c r="J851" s="57"/>
      <c r="K851" s="57"/>
      <c r="L851" s="57"/>
    </row>
    <row r="852" ht="16.5" customHeight="1">
      <c r="A852" s="57"/>
      <c r="B852" s="73"/>
      <c r="C852" s="74"/>
      <c r="D852" s="68"/>
      <c r="E852" s="57"/>
      <c r="F852" s="88"/>
      <c r="G852" s="89"/>
      <c r="H852" s="57"/>
      <c r="I852" s="57"/>
      <c r="J852" s="57"/>
      <c r="K852" s="57"/>
      <c r="L852" s="57"/>
    </row>
    <row r="853" ht="16.5" customHeight="1">
      <c r="A853" s="57"/>
      <c r="B853" s="73"/>
      <c r="C853" s="74"/>
      <c r="D853" s="68"/>
      <c r="E853" s="57"/>
      <c r="F853" s="88"/>
      <c r="G853" s="89"/>
      <c r="H853" s="57"/>
      <c r="I853" s="57"/>
      <c r="J853" s="57"/>
      <c r="K853" s="57"/>
      <c r="L853" s="57"/>
    </row>
    <row r="854" ht="16.5" customHeight="1">
      <c r="A854" s="57"/>
      <c r="B854" s="73"/>
      <c r="C854" s="74"/>
      <c r="D854" s="68"/>
      <c r="E854" s="57"/>
      <c r="F854" s="88"/>
      <c r="G854" s="89"/>
      <c r="H854" s="57"/>
      <c r="I854" s="57"/>
      <c r="J854" s="57"/>
      <c r="K854" s="57"/>
      <c r="L854" s="57"/>
    </row>
    <row r="855" ht="16.5" customHeight="1">
      <c r="A855" s="57"/>
      <c r="B855" s="73"/>
      <c r="C855" s="74"/>
      <c r="D855" s="68"/>
      <c r="E855" s="57"/>
      <c r="F855" s="88"/>
      <c r="G855" s="89"/>
      <c r="H855" s="57"/>
      <c r="I855" s="57"/>
      <c r="J855" s="57"/>
      <c r="K855" s="57"/>
      <c r="L855" s="57"/>
    </row>
    <row r="856" ht="16.5" customHeight="1">
      <c r="A856" s="57"/>
      <c r="B856" s="73"/>
      <c r="C856" s="74"/>
      <c r="D856" s="68"/>
      <c r="E856" s="57"/>
      <c r="F856" s="88"/>
      <c r="G856" s="89"/>
      <c r="H856" s="57"/>
      <c r="I856" s="57"/>
      <c r="J856" s="57"/>
      <c r="K856" s="57"/>
      <c r="L856" s="57"/>
    </row>
    <row r="857" ht="16.5" customHeight="1">
      <c r="A857" s="57"/>
      <c r="B857" s="73"/>
      <c r="C857" s="74"/>
      <c r="D857" s="68"/>
      <c r="E857" s="57"/>
      <c r="F857" s="88"/>
      <c r="G857" s="89"/>
      <c r="H857" s="57"/>
      <c r="I857" s="57"/>
      <c r="J857" s="57"/>
      <c r="K857" s="57"/>
      <c r="L857" s="57"/>
    </row>
    <row r="858" ht="16.5" customHeight="1">
      <c r="A858" s="57"/>
      <c r="B858" s="73"/>
      <c r="C858" s="74"/>
      <c r="D858" s="68"/>
      <c r="E858" s="57"/>
      <c r="F858" s="88"/>
      <c r="G858" s="89"/>
      <c r="H858" s="57"/>
      <c r="I858" s="57"/>
      <c r="J858" s="57"/>
      <c r="K858" s="57"/>
      <c r="L858" s="57"/>
    </row>
    <row r="859" ht="16.5" customHeight="1">
      <c r="A859" s="57"/>
      <c r="B859" s="73"/>
      <c r="C859" s="74"/>
      <c r="D859" s="68"/>
      <c r="E859" s="57"/>
      <c r="F859" s="88"/>
      <c r="G859" s="89"/>
      <c r="H859" s="57"/>
      <c r="I859" s="57"/>
      <c r="J859" s="57"/>
      <c r="K859" s="57"/>
      <c r="L859" s="57"/>
    </row>
    <row r="860" ht="16.5" customHeight="1">
      <c r="A860" s="57"/>
      <c r="B860" s="73"/>
      <c r="C860" s="74"/>
      <c r="D860" s="68"/>
      <c r="E860" s="57"/>
      <c r="F860" s="88"/>
      <c r="G860" s="89"/>
      <c r="H860" s="57"/>
      <c r="I860" s="57"/>
      <c r="J860" s="57"/>
      <c r="K860" s="57"/>
      <c r="L860" s="57"/>
    </row>
    <row r="861" ht="16.5" customHeight="1">
      <c r="A861" s="57"/>
      <c r="B861" s="73"/>
      <c r="C861" s="74"/>
      <c r="D861" s="68"/>
      <c r="E861" s="57"/>
      <c r="F861" s="88"/>
      <c r="G861" s="89"/>
      <c r="H861" s="57"/>
      <c r="I861" s="57"/>
      <c r="J861" s="57"/>
      <c r="K861" s="57"/>
      <c r="L861" s="57"/>
    </row>
    <row r="862" ht="16.5" customHeight="1">
      <c r="A862" s="57"/>
      <c r="B862" s="73"/>
      <c r="C862" s="74"/>
      <c r="D862" s="68"/>
      <c r="E862" s="57"/>
      <c r="F862" s="88"/>
      <c r="G862" s="89"/>
      <c r="H862" s="57"/>
      <c r="I862" s="57"/>
      <c r="J862" s="57"/>
      <c r="K862" s="57"/>
      <c r="L862" s="57"/>
    </row>
    <row r="863" ht="16.5" customHeight="1">
      <c r="A863" s="57"/>
      <c r="B863" s="73"/>
      <c r="C863" s="74"/>
      <c r="D863" s="68"/>
      <c r="E863" s="57"/>
      <c r="F863" s="88"/>
      <c r="G863" s="89"/>
      <c r="H863" s="57"/>
      <c r="I863" s="57"/>
      <c r="J863" s="57"/>
      <c r="K863" s="57"/>
      <c r="L863" s="57"/>
    </row>
    <row r="864" ht="16.5" customHeight="1">
      <c r="A864" s="57"/>
      <c r="B864" s="73"/>
      <c r="C864" s="74"/>
      <c r="D864" s="68"/>
      <c r="E864" s="57"/>
      <c r="F864" s="88"/>
      <c r="G864" s="89"/>
      <c r="H864" s="57"/>
      <c r="I864" s="57"/>
      <c r="J864" s="57"/>
      <c r="K864" s="57"/>
      <c r="L864" s="57"/>
    </row>
    <row r="865" ht="16.5" customHeight="1">
      <c r="A865" s="57"/>
      <c r="B865" s="73"/>
      <c r="C865" s="74"/>
      <c r="D865" s="68"/>
      <c r="E865" s="57"/>
      <c r="F865" s="88"/>
      <c r="G865" s="89"/>
      <c r="H865" s="57"/>
      <c r="I865" s="57"/>
      <c r="J865" s="57"/>
      <c r="K865" s="57"/>
      <c r="L865" s="57"/>
    </row>
    <row r="866" ht="16.5" customHeight="1">
      <c r="A866" s="57"/>
      <c r="B866" s="73"/>
      <c r="C866" s="74"/>
      <c r="D866" s="68"/>
      <c r="E866" s="57"/>
      <c r="F866" s="88"/>
      <c r="G866" s="89"/>
      <c r="H866" s="57"/>
      <c r="I866" s="57"/>
      <c r="J866" s="57"/>
      <c r="K866" s="57"/>
      <c r="L866" s="57"/>
    </row>
    <row r="867" ht="16.5" customHeight="1">
      <c r="A867" s="57"/>
      <c r="B867" s="73"/>
      <c r="C867" s="74"/>
      <c r="D867" s="68"/>
      <c r="E867" s="57"/>
      <c r="F867" s="88"/>
      <c r="G867" s="89"/>
      <c r="H867" s="57"/>
      <c r="I867" s="57"/>
      <c r="J867" s="57"/>
      <c r="K867" s="57"/>
      <c r="L867" s="57"/>
    </row>
    <row r="868" ht="16.5" customHeight="1">
      <c r="A868" s="57"/>
      <c r="B868" s="73"/>
      <c r="C868" s="74"/>
      <c r="D868" s="68"/>
      <c r="E868" s="57"/>
      <c r="F868" s="88"/>
      <c r="G868" s="89"/>
      <c r="H868" s="57"/>
      <c r="I868" s="57"/>
      <c r="J868" s="57"/>
      <c r="K868" s="57"/>
      <c r="L868" s="57"/>
    </row>
    <row r="869" ht="16.5" customHeight="1">
      <c r="A869" s="57"/>
      <c r="B869" s="73"/>
      <c r="C869" s="74"/>
      <c r="D869" s="68"/>
      <c r="E869" s="57"/>
      <c r="F869" s="88"/>
      <c r="G869" s="89"/>
      <c r="H869" s="57"/>
      <c r="I869" s="57"/>
      <c r="J869" s="57"/>
      <c r="K869" s="57"/>
      <c r="L869" s="57"/>
    </row>
    <row r="870" ht="16.5" customHeight="1">
      <c r="A870" s="57"/>
      <c r="B870" s="73"/>
      <c r="C870" s="74"/>
      <c r="D870" s="68"/>
      <c r="E870" s="57"/>
      <c r="F870" s="88"/>
      <c r="G870" s="89"/>
      <c r="H870" s="57"/>
      <c r="I870" s="57"/>
      <c r="J870" s="57"/>
      <c r="K870" s="57"/>
      <c r="L870" s="57"/>
    </row>
    <row r="871" ht="16.5" customHeight="1">
      <c r="A871" s="57"/>
      <c r="B871" s="73"/>
      <c r="C871" s="74"/>
      <c r="D871" s="68"/>
      <c r="E871" s="57"/>
      <c r="F871" s="88"/>
      <c r="G871" s="89"/>
      <c r="H871" s="57"/>
      <c r="I871" s="57"/>
      <c r="J871" s="57"/>
      <c r="K871" s="57"/>
      <c r="L871" s="57"/>
    </row>
    <row r="872" ht="16.5" customHeight="1">
      <c r="A872" s="57"/>
      <c r="B872" s="73"/>
      <c r="C872" s="74"/>
      <c r="D872" s="68"/>
      <c r="E872" s="57"/>
      <c r="F872" s="88"/>
      <c r="G872" s="89"/>
      <c r="H872" s="57"/>
      <c r="I872" s="57"/>
      <c r="J872" s="57"/>
      <c r="K872" s="57"/>
      <c r="L872" s="57"/>
    </row>
    <row r="873" ht="16.5" customHeight="1">
      <c r="A873" s="57"/>
      <c r="B873" s="73"/>
      <c r="C873" s="74"/>
      <c r="D873" s="68"/>
      <c r="E873" s="57"/>
      <c r="F873" s="88"/>
      <c r="G873" s="89"/>
      <c r="H873" s="57"/>
      <c r="I873" s="57"/>
      <c r="J873" s="57"/>
      <c r="K873" s="57"/>
      <c r="L873" s="57"/>
    </row>
    <row r="874" ht="16.5" customHeight="1">
      <c r="A874" s="57"/>
      <c r="B874" s="73"/>
      <c r="C874" s="74"/>
      <c r="D874" s="68"/>
      <c r="E874" s="57"/>
      <c r="F874" s="88"/>
      <c r="G874" s="89"/>
      <c r="H874" s="57"/>
      <c r="I874" s="57"/>
      <c r="J874" s="57"/>
      <c r="K874" s="57"/>
      <c r="L874" s="57"/>
    </row>
    <row r="875" ht="16.5" customHeight="1">
      <c r="A875" s="57"/>
      <c r="B875" s="73"/>
      <c r="C875" s="74"/>
      <c r="D875" s="68"/>
      <c r="E875" s="57"/>
      <c r="F875" s="88"/>
      <c r="G875" s="89"/>
      <c r="H875" s="57"/>
      <c r="I875" s="57"/>
      <c r="J875" s="57"/>
      <c r="K875" s="57"/>
      <c r="L875" s="57"/>
    </row>
    <row r="876" ht="16.5" customHeight="1">
      <c r="A876" s="57"/>
      <c r="B876" s="73"/>
      <c r="C876" s="74"/>
      <c r="D876" s="68"/>
      <c r="E876" s="57"/>
      <c r="F876" s="88"/>
      <c r="G876" s="89"/>
      <c r="H876" s="57"/>
      <c r="I876" s="57"/>
      <c r="J876" s="57"/>
      <c r="K876" s="57"/>
      <c r="L876" s="57"/>
    </row>
    <row r="877" ht="16.5" customHeight="1">
      <c r="A877" s="57"/>
      <c r="B877" s="73"/>
      <c r="C877" s="74"/>
      <c r="D877" s="68"/>
      <c r="E877" s="57"/>
      <c r="F877" s="88"/>
      <c r="G877" s="89"/>
      <c r="H877" s="57"/>
      <c r="I877" s="57"/>
      <c r="J877" s="57"/>
      <c r="K877" s="57"/>
      <c r="L877" s="57"/>
    </row>
    <row r="878" ht="16.5" customHeight="1">
      <c r="A878" s="57"/>
      <c r="B878" s="73"/>
      <c r="C878" s="74"/>
      <c r="D878" s="68"/>
      <c r="E878" s="57"/>
      <c r="F878" s="88"/>
      <c r="G878" s="89"/>
      <c r="H878" s="57"/>
      <c r="I878" s="57"/>
      <c r="J878" s="57"/>
      <c r="K878" s="57"/>
      <c r="L878" s="57"/>
    </row>
    <row r="879" ht="16.5" customHeight="1">
      <c r="A879" s="57"/>
      <c r="B879" s="73"/>
      <c r="C879" s="74"/>
      <c r="D879" s="68"/>
      <c r="E879" s="57"/>
      <c r="F879" s="88"/>
      <c r="G879" s="89"/>
      <c r="H879" s="57"/>
      <c r="I879" s="57"/>
      <c r="J879" s="57"/>
      <c r="K879" s="57"/>
      <c r="L879" s="57"/>
    </row>
    <row r="880" ht="16.5" customHeight="1">
      <c r="A880" s="57"/>
      <c r="B880" s="73"/>
      <c r="C880" s="74"/>
      <c r="D880" s="68"/>
      <c r="E880" s="57"/>
      <c r="F880" s="88"/>
      <c r="G880" s="89"/>
      <c r="H880" s="57"/>
      <c r="I880" s="57"/>
      <c r="J880" s="57"/>
      <c r="K880" s="57"/>
      <c r="L880" s="57"/>
    </row>
    <row r="881" ht="16.5" customHeight="1">
      <c r="A881" s="57"/>
      <c r="B881" s="73"/>
      <c r="C881" s="74"/>
      <c r="D881" s="68"/>
      <c r="E881" s="57"/>
      <c r="F881" s="88"/>
      <c r="G881" s="89"/>
      <c r="H881" s="57"/>
      <c r="I881" s="57"/>
      <c r="J881" s="57"/>
      <c r="K881" s="57"/>
      <c r="L881" s="57"/>
    </row>
    <row r="882" ht="16.5" customHeight="1">
      <c r="A882" s="57"/>
      <c r="B882" s="73"/>
      <c r="C882" s="74"/>
      <c r="D882" s="68"/>
      <c r="E882" s="57"/>
      <c r="F882" s="88"/>
      <c r="G882" s="89"/>
      <c r="H882" s="57"/>
      <c r="I882" s="57"/>
      <c r="J882" s="57"/>
      <c r="K882" s="57"/>
      <c r="L882" s="57"/>
    </row>
    <row r="883" ht="16.5" customHeight="1">
      <c r="A883" s="57"/>
      <c r="B883" s="73"/>
      <c r="C883" s="74"/>
      <c r="D883" s="68"/>
      <c r="E883" s="57"/>
      <c r="F883" s="88"/>
      <c r="G883" s="89"/>
      <c r="H883" s="57"/>
      <c r="I883" s="57"/>
      <c r="J883" s="57"/>
      <c r="K883" s="57"/>
      <c r="L883" s="57"/>
    </row>
    <row r="884" ht="16.5" customHeight="1">
      <c r="A884" s="57"/>
      <c r="B884" s="73"/>
      <c r="C884" s="74"/>
      <c r="D884" s="68"/>
      <c r="E884" s="57"/>
      <c r="F884" s="88"/>
      <c r="G884" s="89"/>
      <c r="H884" s="57"/>
      <c r="I884" s="57"/>
      <c r="J884" s="57"/>
      <c r="K884" s="57"/>
      <c r="L884" s="57"/>
    </row>
    <row r="885" ht="16.5" customHeight="1">
      <c r="A885" s="57"/>
      <c r="B885" s="73"/>
      <c r="C885" s="74"/>
      <c r="D885" s="68"/>
      <c r="E885" s="57"/>
      <c r="F885" s="88"/>
      <c r="G885" s="89"/>
      <c r="H885" s="57"/>
      <c r="I885" s="57"/>
      <c r="J885" s="57"/>
      <c r="K885" s="57"/>
      <c r="L885" s="57"/>
    </row>
    <row r="886" ht="16.5" customHeight="1">
      <c r="A886" s="57"/>
      <c r="B886" s="73"/>
      <c r="C886" s="74"/>
      <c r="D886" s="68"/>
      <c r="E886" s="57"/>
      <c r="F886" s="88"/>
      <c r="G886" s="89"/>
      <c r="H886" s="57"/>
      <c r="I886" s="57"/>
      <c r="J886" s="57"/>
      <c r="K886" s="57"/>
      <c r="L886" s="57"/>
    </row>
    <row r="887" ht="16.5" customHeight="1">
      <c r="A887" s="57"/>
      <c r="B887" s="73"/>
      <c r="C887" s="74"/>
      <c r="D887" s="68"/>
      <c r="E887" s="57"/>
      <c r="F887" s="88"/>
      <c r="G887" s="89"/>
      <c r="H887" s="57"/>
      <c r="I887" s="57"/>
      <c r="J887" s="57"/>
      <c r="K887" s="57"/>
      <c r="L887" s="57"/>
    </row>
    <row r="888" ht="16.5" customHeight="1">
      <c r="A888" s="57"/>
      <c r="B888" s="73"/>
      <c r="C888" s="74"/>
      <c r="D888" s="68"/>
      <c r="E888" s="57"/>
      <c r="F888" s="88"/>
      <c r="G888" s="89"/>
      <c r="H888" s="57"/>
      <c r="I888" s="57"/>
      <c r="J888" s="57"/>
      <c r="K888" s="57"/>
      <c r="L888" s="57"/>
    </row>
    <row r="889" ht="16.5" customHeight="1">
      <c r="A889" s="57"/>
      <c r="B889" s="73"/>
      <c r="C889" s="74"/>
      <c r="D889" s="68"/>
      <c r="E889" s="57"/>
      <c r="F889" s="88"/>
      <c r="G889" s="89"/>
      <c r="H889" s="57"/>
      <c r="I889" s="57"/>
      <c r="J889" s="57"/>
      <c r="K889" s="57"/>
      <c r="L889" s="57"/>
    </row>
    <row r="890" ht="16.5" customHeight="1">
      <c r="A890" s="57"/>
      <c r="B890" s="73"/>
      <c r="C890" s="74"/>
      <c r="D890" s="68"/>
      <c r="E890" s="57"/>
      <c r="F890" s="88"/>
      <c r="G890" s="89"/>
      <c r="H890" s="57"/>
      <c r="I890" s="57"/>
      <c r="J890" s="57"/>
      <c r="K890" s="57"/>
      <c r="L890" s="57"/>
    </row>
    <row r="891" ht="16.5" customHeight="1">
      <c r="A891" s="57"/>
      <c r="B891" s="73"/>
      <c r="C891" s="74"/>
      <c r="D891" s="68"/>
      <c r="E891" s="57"/>
      <c r="F891" s="88"/>
      <c r="G891" s="89"/>
      <c r="H891" s="57"/>
      <c r="I891" s="57"/>
      <c r="J891" s="57"/>
      <c r="K891" s="57"/>
      <c r="L891" s="57"/>
    </row>
    <row r="892" ht="16.5" customHeight="1">
      <c r="A892" s="57"/>
      <c r="B892" s="73"/>
      <c r="C892" s="74"/>
      <c r="D892" s="68"/>
      <c r="E892" s="57"/>
      <c r="F892" s="88"/>
      <c r="G892" s="89"/>
      <c r="H892" s="57"/>
      <c r="I892" s="57"/>
      <c r="J892" s="57"/>
      <c r="K892" s="57"/>
      <c r="L892" s="57"/>
    </row>
    <row r="893" ht="16.5" customHeight="1">
      <c r="A893" s="57"/>
      <c r="B893" s="73"/>
      <c r="C893" s="74"/>
      <c r="D893" s="68"/>
      <c r="E893" s="57"/>
      <c r="F893" s="88"/>
      <c r="G893" s="89"/>
      <c r="H893" s="57"/>
      <c r="I893" s="57"/>
      <c r="J893" s="57"/>
      <c r="K893" s="57"/>
      <c r="L893" s="57"/>
    </row>
    <row r="894" ht="16.5" customHeight="1">
      <c r="A894" s="57"/>
      <c r="B894" s="73"/>
      <c r="C894" s="74"/>
      <c r="D894" s="68"/>
      <c r="E894" s="57"/>
      <c r="F894" s="88"/>
      <c r="G894" s="89"/>
      <c r="H894" s="57"/>
      <c r="I894" s="57"/>
      <c r="J894" s="57"/>
      <c r="K894" s="57"/>
      <c r="L894" s="57"/>
    </row>
    <row r="895" ht="16.5" customHeight="1">
      <c r="A895" s="57"/>
      <c r="B895" s="73"/>
      <c r="C895" s="74"/>
      <c r="D895" s="68"/>
      <c r="E895" s="57"/>
      <c r="F895" s="88"/>
      <c r="G895" s="89"/>
      <c r="H895" s="57"/>
      <c r="I895" s="57"/>
      <c r="J895" s="57"/>
      <c r="K895" s="57"/>
      <c r="L895" s="57"/>
    </row>
    <row r="896" ht="16.5" customHeight="1">
      <c r="A896" s="57"/>
      <c r="B896" s="73"/>
      <c r="C896" s="74"/>
      <c r="D896" s="68"/>
      <c r="E896" s="57"/>
      <c r="F896" s="88"/>
      <c r="G896" s="89"/>
      <c r="H896" s="57"/>
      <c r="I896" s="57"/>
      <c r="J896" s="57"/>
      <c r="K896" s="57"/>
      <c r="L896" s="57"/>
    </row>
    <row r="897" ht="16.5" customHeight="1">
      <c r="A897" s="57"/>
      <c r="B897" s="73"/>
      <c r="C897" s="74"/>
      <c r="D897" s="68"/>
      <c r="E897" s="57"/>
      <c r="F897" s="88"/>
      <c r="G897" s="89"/>
      <c r="H897" s="57"/>
      <c r="I897" s="57"/>
      <c r="J897" s="57"/>
      <c r="K897" s="57"/>
      <c r="L897" s="57"/>
    </row>
    <row r="898" ht="16.5" customHeight="1">
      <c r="A898" s="57"/>
      <c r="B898" s="73"/>
      <c r="C898" s="74"/>
      <c r="D898" s="68"/>
      <c r="E898" s="57"/>
      <c r="F898" s="88"/>
      <c r="G898" s="89"/>
      <c r="H898" s="57"/>
      <c r="I898" s="57"/>
      <c r="J898" s="57"/>
      <c r="K898" s="57"/>
      <c r="L898" s="57"/>
    </row>
    <row r="899" ht="16.5" customHeight="1">
      <c r="A899" s="57"/>
      <c r="B899" s="73"/>
      <c r="C899" s="74"/>
      <c r="D899" s="68"/>
      <c r="E899" s="57"/>
      <c r="F899" s="88"/>
      <c r="G899" s="89"/>
      <c r="H899" s="57"/>
      <c r="I899" s="57"/>
      <c r="J899" s="57"/>
      <c r="K899" s="57"/>
      <c r="L899" s="57"/>
    </row>
    <row r="900" ht="16.5" customHeight="1">
      <c r="A900" s="57"/>
      <c r="B900" s="73"/>
      <c r="C900" s="74"/>
      <c r="D900" s="68"/>
      <c r="E900" s="57"/>
      <c r="F900" s="88"/>
      <c r="G900" s="89"/>
      <c r="H900" s="57"/>
      <c r="I900" s="57"/>
      <c r="J900" s="57"/>
      <c r="K900" s="57"/>
      <c r="L900" s="57"/>
    </row>
    <row r="901" ht="16.5" customHeight="1">
      <c r="A901" s="57"/>
      <c r="B901" s="73"/>
      <c r="C901" s="74"/>
      <c r="D901" s="68"/>
      <c r="E901" s="57"/>
      <c r="F901" s="88"/>
      <c r="G901" s="89"/>
      <c r="H901" s="57"/>
      <c r="I901" s="57"/>
      <c r="J901" s="57"/>
      <c r="K901" s="57"/>
      <c r="L901" s="57"/>
    </row>
    <row r="902" ht="16.5" customHeight="1">
      <c r="A902" s="57"/>
      <c r="B902" s="73"/>
      <c r="C902" s="74"/>
      <c r="D902" s="68"/>
      <c r="E902" s="57"/>
      <c r="F902" s="88"/>
      <c r="G902" s="89"/>
      <c r="H902" s="57"/>
      <c r="I902" s="57"/>
      <c r="J902" s="57"/>
      <c r="K902" s="57"/>
      <c r="L902" s="57"/>
    </row>
    <row r="903" ht="16.5" customHeight="1">
      <c r="A903" s="57"/>
      <c r="B903" s="73"/>
      <c r="C903" s="74"/>
      <c r="D903" s="68"/>
      <c r="E903" s="57"/>
      <c r="F903" s="88"/>
      <c r="G903" s="89"/>
      <c r="H903" s="57"/>
      <c r="I903" s="57"/>
      <c r="J903" s="57"/>
      <c r="K903" s="57"/>
      <c r="L903" s="57"/>
    </row>
    <row r="904" ht="16.5" customHeight="1">
      <c r="A904" s="57"/>
      <c r="B904" s="73"/>
      <c r="C904" s="74"/>
      <c r="D904" s="68"/>
      <c r="E904" s="57"/>
      <c r="F904" s="88"/>
      <c r="G904" s="89"/>
      <c r="H904" s="57"/>
      <c r="I904" s="57"/>
      <c r="J904" s="57"/>
      <c r="K904" s="57"/>
      <c r="L904" s="57"/>
    </row>
    <row r="905" ht="16.5" customHeight="1">
      <c r="A905" s="57"/>
      <c r="B905" s="73"/>
      <c r="C905" s="74"/>
      <c r="D905" s="68"/>
      <c r="E905" s="57"/>
      <c r="F905" s="88"/>
      <c r="G905" s="89"/>
      <c r="H905" s="57"/>
      <c r="I905" s="57"/>
      <c r="J905" s="57"/>
      <c r="K905" s="57"/>
      <c r="L905" s="57"/>
    </row>
    <row r="906" ht="16.5" customHeight="1">
      <c r="A906" s="57"/>
      <c r="B906" s="73"/>
      <c r="C906" s="74"/>
      <c r="D906" s="68"/>
      <c r="E906" s="57"/>
      <c r="F906" s="88"/>
      <c r="G906" s="89"/>
      <c r="H906" s="57"/>
      <c r="I906" s="57"/>
      <c r="J906" s="57"/>
      <c r="K906" s="57"/>
      <c r="L906" s="57"/>
    </row>
    <row r="907" ht="16.5" customHeight="1">
      <c r="A907" s="57"/>
      <c r="B907" s="73"/>
      <c r="C907" s="74"/>
      <c r="D907" s="68"/>
      <c r="E907" s="57"/>
      <c r="F907" s="88"/>
      <c r="G907" s="89"/>
      <c r="H907" s="57"/>
      <c r="I907" s="57"/>
      <c r="J907" s="57"/>
      <c r="K907" s="57"/>
      <c r="L907" s="57"/>
    </row>
    <row r="908" ht="16.5" customHeight="1">
      <c r="A908" s="57"/>
      <c r="B908" s="73"/>
      <c r="C908" s="74"/>
      <c r="D908" s="68"/>
      <c r="E908" s="57"/>
      <c r="F908" s="88"/>
      <c r="G908" s="89"/>
      <c r="H908" s="57"/>
      <c r="I908" s="57"/>
      <c r="J908" s="57"/>
      <c r="K908" s="57"/>
      <c r="L908" s="57"/>
    </row>
    <row r="909" ht="16.5" customHeight="1">
      <c r="A909" s="57"/>
      <c r="B909" s="73"/>
      <c r="C909" s="74"/>
      <c r="D909" s="68"/>
      <c r="E909" s="57"/>
      <c r="F909" s="88"/>
      <c r="G909" s="89"/>
      <c r="H909" s="57"/>
      <c r="I909" s="57"/>
      <c r="J909" s="57"/>
      <c r="K909" s="57"/>
      <c r="L909" s="57"/>
    </row>
    <row r="910" ht="16.5" customHeight="1">
      <c r="A910" s="57"/>
      <c r="B910" s="73"/>
      <c r="C910" s="74"/>
      <c r="D910" s="68"/>
      <c r="E910" s="57"/>
      <c r="F910" s="88"/>
      <c r="G910" s="89"/>
      <c r="H910" s="57"/>
      <c r="I910" s="57"/>
      <c r="J910" s="57"/>
      <c r="K910" s="57"/>
      <c r="L910" s="57"/>
    </row>
    <row r="911" ht="16.5" customHeight="1">
      <c r="A911" s="57"/>
      <c r="B911" s="73"/>
      <c r="C911" s="74"/>
      <c r="D911" s="68"/>
      <c r="E911" s="57"/>
      <c r="F911" s="88"/>
      <c r="G911" s="89"/>
      <c r="H911" s="57"/>
      <c r="I911" s="57"/>
      <c r="J911" s="57"/>
      <c r="K911" s="57"/>
      <c r="L911" s="57"/>
    </row>
    <row r="912" ht="16.5" customHeight="1">
      <c r="A912" s="57"/>
      <c r="B912" s="73"/>
      <c r="C912" s="74"/>
      <c r="D912" s="68"/>
      <c r="E912" s="57"/>
      <c r="F912" s="88"/>
      <c r="G912" s="89"/>
      <c r="H912" s="57"/>
      <c r="I912" s="57"/>
      <c r="J912" s="57"/>
      <c r="K912" s="57"/>
      <c r="L912" s="57"/>
    </row>
    <row r="913" ht="16.5" customHeight="1">
      <c r="A913" s="57"/>
      <c r="B913" s="73"/>
      <c r="C913" s="74"/>
      <c r="D913" s="68"/>
      <c r="E913" s="57"/>
      <c r="F913" s="88"/>
      <c r="G913" s="89"/>
      <c r="H913" s="57"/>
      <c r="I913" s="57"/>
      <c r="J913" s="57"/>
      <c r="K913" s="57"/>
      <c r="L913" s="57"/>
    </row>
    <row r="914" ht="16.5" customHeight="1">
      <c r="A914" s="57"/>
      <c r="B914" s="73"/>
      <c r="C914" s="74"/>
      <c r="D914" s="68"/>
      <c r="E914" s="57"/>
      <c r="F914" s="88"/>
      <c r="G914" s="89"/>
      <c r="H914" s="57"/>
      <c r="I914" s="57"/>
      <c r="J914" s="57"/>
      <c r="K914" s="57"/>
      <c r="L914" s="57"/>
    </row>
    <row r="915" ht="16.5" customHeight="1">
      <c r="A915" s="57"/>
      <c r="B915" s="73"/>
      <c r="C915" s="74"/>
      <c r="D915" s="68"/>
      <c r="E915" s="57"/>
      <c r="F915" s="88"/>
      <c r="G915" s="89"/>
      <c r="H915" s="57"/>
      <c r="I915" s="57"/>
      <c r="J915" s="57"/>
      <c r="K915" s="57"/>
      <c r="L915" s="57"/>
    </row>
    <row r="916" ht="16.5" customHeight="1">
      <c r="A916" s="57"/>
      <c r="B916" s="73"/>
      <c r="C916" s="74"/>
      <c r="D916" s="68"/>
      <c r="E916" s="57"/>
      <c r="F916" s="88"/>
      <c r="G916" s="89"/>
      <c r="H916" s="57"/>
      <c r="I916" s="57"/>
      <c r="J916" s="57"/>
      <c r="K916" s="57"/>
      <c r="L916" s="57"/>
    </row>
    <row r="917" ht="16.5" customHeight="1">
      <c r="A917" s="57"/>
      <c r="B917" s="73"/>
      <c r="C917" s="74"/>
      <c r="D917" s="68"/>
      <c r="E917" s="57"/>
      <c r="F917" s="88"/>
      <c r="G917" s="89"/>
      <c r="H917" s="57"/>
      <c r="I917" s="57"/>
      <c r="J917" s="57"/>
      <c r="K917" s="57"/>
      <c r="L917" s="57"/>
    </row>
    <row r="918" ht="16.5" customHeight="1">
      <c r="A918" s="57"/>
      <c r="B918" s="73"/>
      <c r="C918" s="74"/>
      <c r="D918" s="68"/>
      <c r="E918" s="57"/>
      <c r="F918" s="88"/>
      <c r="G918" s="89"/>
      <c r="H918" s="57"/>
      <c r="I918" s="57"/>
      <c r="J918" s="57"/>
      <c r="K918" s="57"/>
      <c r="L918" s="57"/>
    </row>
    <row r="919" ht="16.5" customHeight="1">
      <c r="A919" s="57"/>
      <c r="B919" s="73"/>
      <c r="C919" s="74"/>
      <c r="D919" s="68"/>
      <c r="E919" s="57"/>
      <c r="F919" s="88"/>
      <c r="G919" s="89"/>
      <c r="H919" s="57"/>
      <c r="I919" s="57"/>
      <c r="J919" s="57"/>
      <c r="K919" s="57"/>
      <c r="L919" s="57"/>
    </row>
    <row r="920" ht="16.5" customHeight="1">
      <c r="A920" s="57"/>
      <c r="B920" s="73"/>
      <c r="C920" s="74"/>
      <c r="D920" s="68"/>
      <c r="E920" s="57"/>
      <c r="F920" s="88"/>
      <c r="G920" s="89"/>
      <c r="H920" s="57"/>
      <c r="I920" s="57"/>
      <c r="J920" s="57"/>
      <c r="K920" s="57"/>
      <c r="L920" s="57"/>
    </row>
    <row r="921" ht="16.5" customHeight="1">
      <c r="A921" s="57"/>
      <c r="B921" s="73"/>
      <c r="C921" s="74"/>
      <c r="D921" s="68"/>
      <c r="E921" s="57"/>
      <c r="F921" s="88"/>
      <c r="G921" s="89"/>
      <c r="H921" s="57"/>
      <c r="I921" s="57"/>
      <c r="J921" s="57"/>
      <c r="K921" s="57"/>
      <c r="L921" s="57"/>
    </row>
    <row r="922" ht="16.5" customHeight="1">
      <c r="A922" s="57"/>
      <c r="B922" s="73"/>
      <c r="C922" s="74"/>
      <c r="D922" s="68"/>
      <c r="E922" s="57"/>
      <c r="F922" s="88"/>
      <c r="G922" s="89"/>
      <c r="H922" s="57"/>
      <c r="I922" s="57"/>
      <c r="J922" s="57"/>
      <c r="K922" s="57"/>
      <c r="L922" s="57"/>
    </row>
    <row r="923" ht="16.5" customHeight="1">
      <c r="A923" s="57"/>
      <c r="B923" s="73"/>
      <c r="C923" s="74"/>
      <c r="D923" s="68"/>
      <c r="E923" s="57"/>
      <c r="F923" s="88"/>
      <c r="G923" s="89"/>
      <c r="H923" s="57"/>
      <c r="I923" s="57"/>
      <c r="J923" s="57"/>
      <c r="K923" s="57"/>
      <c r="L923" s="57"/>
    </row>
    <row r="924" ht="16.5" customHeight="1">
      <c r="A924" s="57"/>
      <c r="B924" s="73"/>
      <c r="C924" s="74"/>
      <c r="D924" s="68"/>
      <c r="E924" s="57"/>
      <c r="F924" s="88"/>
      <c r="G924" s="89"/>
      <c r="H924" s="57"/>
      <c r="I924" s="57"/>
      <c r="J924" s="57"/>
      <c r="K924" s="57"/>
      <c r="L924" s="57"/>
    </row>
    <row r="925" ht="16.5" customHeight="1">
      <c r="A925" s="57"/>
      <c r="B925" s="73"/>
      <c r="C925" s="74"/>
      <c r="D925" s="68"/>
      <c r="E925" s="57"/>
      <c r="F925" s="88"/>
      <c r="G925" s="89"/>
      <c r="H925" s="57"/>
      <c r="I925" s="57"/>
      <c r="J925" s="57"/>
      <c r="K925" s="57"/>
      <c r="L925" s="57"/>
    </row>
    <row r="926" ht="16.5" customHeight="1">
      <c r="A926" s="57"/>
      <c r="B926" s="73"/>
      <c r="C926" s="74"/>
      <c r="D926" s="68"/>
      <c r="E926" s="57"/>
      <c r="F926" s="88"/>
      <c r="G926" s="89"/>
      <c r="H926" s="57"/>
      <c r="I926" s="57"/>
      <c r="J926" s="57"/>
      <c r="K926" s="57"/>
      <c r="L926" s="57"/>
    </row>
    <row r="927" ht="16.5" customHeight="1">
      <c r="A927" s="57"/>
      <c r="B927" s="73"/>
      <c r="C927" s="74"/>
      <c r="D927" s="68"/>
      <c r="E927" s="57"/>
      <c r="F927" s="88"/>
      <c r="G927" s="89"/>
      <c r="H927" s="57"/>
      <c r="I927" s="57"/>
      <c r="J927" s="57"/>
      <c r="K927" s="57"/>
      <c r="L927" s="57"/>
    </row>
    <row r="928" ht="16.5" customHeight="1">
      <c r="A928" s="57"/>
      <c r="B928" s="73"/>
      <c r="C928" s="74"/>
      <c r="D928" s="68"/>
      <c r="E928" s="57"/>
      <c r="F928" s="88"/>
      <c r="G928" s="89"/>
      <c r="H928" s="57"/>
      <c r="I928" s="57"/>
      <c r="J928" s="57"/>
      <c r="K928" s="57"/>
      <c r="L928" s="57"/>
    </row>
    <row r="929" ht="16.5" customHeight="1">
      <c r="A929" s="57"/>
      <c r="B929" s="73"/>
      <c r="C929" s="74"/>
      <c r="D929" s="68"/>
      <c r="E929" s="57"/>
      <c r="F929" s="88"/>
      <c r="G929" s="89"/>
      <c r="H929" s="57"/>
      <c r="I929" s="57"/>
      <c r="J929" s="57"/>
      <c r="K929" s="57"/>
      <c r="L929" s="57"/>
    </row>
    <row r="930" ht="16.5" customHeight="1">
      <c r="A930" s="57"/>
      <c r="B930" s="73"/>
      <c r="C930" s="74"/>
      <c r="D930" s="68"/>
      <c r="E930" s="57"/>
      <c r="F930" s="88"/>
      <c r="G930" s="89"/>
      <c r="H930" s="57"/>
      <c r="I930" s="57"/>
      <c r="J930" s="57"/>
      <c r="K930" s="57"/>
      <c r="L930" s="57"/>
    </row>
    <row r="931" ht="16.5" customHeight="1">
      <c r="A931" s="57"/>
      <c r="B931" s="73"/>
      <c r="C931" s="74"/>
      <c r="D931" s="68"/>
      <c r="E931" s="57"/>
      <c r="F931" s="88"/>
      <c r="G931" s="89"/>
      <c r="H931" s="57"/>
      <c r="I931" s="57"/>
      <c r="J931" s="57"/>
      <c r="K931" s="57"/>
      <c r="L931" s="57"/>
    </row>
    <row r="932" ht="16.5" customHeight="1">
      <c r="A932" s="57"/>
      <c r="B932" s="73"/>
      <c r="C932" s="74"/>
      <c r="D932" s="68"/>
      <c r="E932" s="57"/>
      <c r="F932" s="88"/>
      <c r="G932" s="89"/>
      <c r="H932" s="57"/>
      <c r="I932" s="57"/>
      <c r="J932" s="57"/>
      <c r="K932" s="57"/>
      <c r="L932" s="57"/>
    </row>
    <row r="933" ht="16.5" customHeight="1">
      <c r="A933" s="57"/>
      <c r="B933" s="73"/>
      <c r="C933" s="74"/>
      <c r="D933" s="68"/>
      <c r="E933" s="57"/>
      <c r="F933" s="88"/>
      <c r="G933" s="89"/>
      <c r="H933" s="57"/>
      <c r="I933" s="57"/>
      <c r="J933" s="57"/>
      <c r="K933" s="57"/>
      <c r="L933" s="57"/>
    </row>
    <row r="934" ht="16.5" customHeight="1">
      <c r="A934" s="57"/>
      <c r="B934" s="73"/>
      <c r="C934" s="74"/>
      <c r="D934" s="68"/>
      <c r="E934" s="57"/>
      <c r="F934" s="88"/>
      <c r="G934" s="89"/>
      <c r="H934" s="57"/>
      <c r="I934" s="57"/>
      <c r="J934" s="57"/>
      <c r="K934" s="57"/>
      <c r="L934" s="57"/>
    </row>
    <row r="935" ht="16.5" customHeight="1">
      <c r="A935" s="57"/>
      <c r="B935" s="73"/>
      <c r="C935" s="74"/>
      <c r="D935" s="68"/>
      <c r="E935" s="57"/>
      <c r="F935" s="88"/>
      <c r="G935" s="89"/>
      <c r="H935" s="57"/>
      <c r="I935" s="57"/>
      <c r="J935" s="57"/>
      <c r="K935" s="57"/>
      <c r="L935" s="57"/>
    </row>
    <row r="936" ht="16.5" customHeight="1">
      <c r="A936" s="57"/>
      <c r="B936" s="73"/>
      <c r="C936" s="74"/>
      <c r="D936" s="68"/>
      <c r="E936" s="57"/>
      <c r="F936" s="88"/>
      <c r="G936" s="89"/>
      <c r="H936" s="57"/>
      <c r="I936" s="57"/>
      <c r="J936" s="57"/>
      <c r="K936" s="57"/>
      <c r="L936" s="57"/>
    </row>
    <row r="937" ht="16.5" customHeight="1">
      <c r="A937" s="57"/>
      <c r="B937" s="73"/>
      <c r="C937" s="74"/>
      <c r="D937" s="68"/>
      <c r="E937" s="57"/>
      <c r="F937" s="88"/>
      <c r="G937" s="89"/>
      <c r="H937" s="57"/>
      <c r="I937" s="57"/>
      <c r="J937" s="57"/>
      <c r="K937" s="57"/>
      <c r="L937" s="57"/>
    </row>
    <row r="938" ht="16.5" customHeight="1">
      <c r="A938" s="57"/>
      <c r="B938" s="73"/>
      <c r="C938" s="74"/>
      <c r="D938" s="68"/>
      <c r="E938" s="57"/>
      <c r="F938" s="88"/>
      <c r="G938" s="89"/>
      <c r="H938" s="57"/>
      <c r="I938" s="57"/>
      <c r="J938" s="57"/>
      <c r="K938" s="57"/>
      <c r="L938" s="57"/>
    </row>
    <row r="939" ht="16.5" customHeight="1">
      <c r="A939" s="57"/>
      <c r="B939" s="73"/>
      <c r="C939" s="74"/>
      <c r="D939" s="68"/>
      <c r="E939" s="57"/>
      <c r="F939" s="88"/>
      <c r="G939" s="89"/>
      <c r="H939" s="57"/>
      <c r="I939" s="57"/>
      <c r="J939" s="57"/>
      <c r="K939" s="57"/>
      <c r="L939" s="57"/>
    </row>
    <row r="940" ht="16.5" customHeight="1">
      <c r="A940" s="57"/>
      <c r="B940" s="73"/>
      <c r="C940" s="74"/>
      <c r="D940" s="68"/>
      <c r="E940" s="57"/>
      <c r="F940" s="88"/>
      <c r="G940" s="89"/>
      <c r="H940" s="57"/>
      <c r="I940" s="57"/>
      <c r="J940" s="57"/>
      <c r="K940" s="57"/>
      <c r="L940" s="57"/>
    </row>
    <row r="941" ht="16.5" customHeight="1">
      <c r="A941" s="57"/>
      <c r="B941" s="73"/>
      <c r="C941" s="74"/>
      <c r="D941" s="68"/>
      <c r="E941" s="57"/>
      <c r="F941" s="88"/>
      <c r="G941" s="89"/>
      <c r="H941" s="57"/>
      <c r="I941" s="57"/>
      <c r="J941" s="57"/>
      <c r="K941" s="57"/>
      <c r="L941" s="57"/>
    </row>
    <row r="942" ht="16.5" customHeight="1">
      <c r="A942" s="57"/>
      <c r="B942" s="73"/>
      <c r="C942" s="74"/>
      <c r="D942" s="68"/>
      <c r="E942" s="57"/>
      <c r="F942" s="88"/>
      <c r="G942" s="89"/>
      <c r="H942" s="57"/>
      <c r="I942" s="57"/>
      <c r="J942" s="57"/>
      <c r="K942" s="57"/>
      <c r="L942" s="57"/>
    </row>
    <row r="943" ht="16.5" customHeight="1">
      <c r="A943" s="57"/>
      <c r="B943" s="73"/>
      <c r="C943" s="74"/>
      <c r="D943" s="68"/>
      <c r="E943" s="57"/>
      <c r="F943" s="88"/>
      <c r="G943" s="89"/>
      <c r="H943" s="57"/>
      <c r="I943" s="57"/>
      <c r="J943" s="57"/>
      <c r="K943" s="57"/>
      <c r="L943" s="57"/>
    </row>
    <row r="944" ht="16.5" customHeight="1">
      <c r="A944" s="57"/>
      <c r="B944" s="73"/>
      <c r="C944" s="74"/>
      <c r="D944" s="68"/>
      <c r="E944" s="57"/>
      <c r="F944" s="88"/>
      <c r="G944" s="89"/>
      <c r="H944" s="57"/>
      <c r="I944" s="57"/>
      <c r="J944" s="57"/>
      <c r="K944" s="57"/>
      <c r="L944" s="57"/>
    </row>
    <row r="945" ht="16.5" customHeight="1">
      <c r="A945" s="57"/>
      <c r="B945" s="73"/>
      <c r="C945" s="74"/>
      <c r="D945" s="68"/>
      <c r="E945" s="57"/>
      <c r="F945" s="88"/>
      <c r="G945" s="89"/>
      <c r="H945" s="57"/>
      <c r="I945" s="57"/>
      <c r="J945" s="57"/>
      <c r="K945" s="57"/>
      <c r="L945" s="57"/>
    </row>
    <row r="946" ht="16.5" customHeight="1">
      <c r="A946" s="57"/>
      <c r="B946" s="73"/>
      <c r="C946" s="74"/>
      <c r="D946" s="68"/>
      <c r="E946" s="57"/>
      <c r="F946" s="88"/>
      <c r="G946" s="89"/>
      <c r="H946" s="57"/>
      <c r="I946" s="57"/>
      <c r="J946" s="57"/>
      <c r="K946" s="57"/>
      <c r="L946" s="57"/>
    </row>
    <row r="947" ht="16.5" customHeight="1">
      <c r="A947" s="57"/>
      <c r="B947" s="73"/>
      <c r="C947" s="74"/>
      <c r="D947" s="68"/>
      <c r="E947" s="57"/>
      <c r="F947" s="88"/>
      <c r="G947" s="89"/>
      <c r="H947" s="57"/>
      <c r="I947" s="57"/>
      <c r="J947" s="57"/>
      <c r="K947" s="57"/>
      <c r="L947" s="57"/>
    </row>
    <row r="948" ht="16.5" customHeight="1">
      <c r="A948" s="57"/>
      <c r="B948" s="73"/>
      <c r="C948" s="74"/>
      <c r="D948" s="68"/>
      <c r="E948" s="57"/>
      <c r="F948" s="88"/>
      <c r="G948" s="89"/>
      <c r="H948" s="57"/>
      <c r="I948" s="57"/>
      <c r="J948" s="57"/>
      <c r="K948" s="57"/>
      <c r="L948" s="57"/>
    </row>
    <row r="949" ht="16.5" customHeight="1">
      <c r="A949" s="57"/>
      <c r="B949" s="73"/>
      <c r="C949" s="74"/>
      <c r="D949" s="68"/>
      <c r="E949" s="57"/>
      <c r="F949" s="88"/>
      <c r="G949" s="89"/>
      <c r="H949" s="57"/>
      <c r="I949" s="57"/>
      <c r="J949" s="57"/>
      <c r="K949" s="57"/>
      <c r="L949" s="57"/>
    </row>
    <row r="950" ht="16.5" customHeight="1">
      <c r="A950" s="57"/>
      <c r="B950" s="73"/>
      <c r="C950" s="74"/>
      <c r="D950" s="68"/>
      <c r="E950" s="57"/>
      <c r="F950" s="88"/>
      <c r="G950" s="89"/>
      <c r="H950" s="57"/>
      <c r="I950" s="57"/>
      <c r="J950" s="57"/>
      <c r="K950" s="57"/>
      <c r="L950" s="57"/>
    </row>
    <row r="951" ht="16.5" customHeight="1">
      <c r="A951" s="57"/>
      <c r="B951" s="73"/>
      <c r="C951" s="74"/>
      <c r="D951" s="68"/>
      <c r="E951" s="57"/>
      <c r="F951" s="88"/>
      <c r="G951" s="89"/>
      <c r="H951" s="57"/>
      <c r="I951" s="57"/>
      <c r="J951" s="57"/>
      <c r="K951" s="57"/>
      <c r="L951" s="57"/>
    </row>
    <row r="952" ht="16.5" customHeight="1">
      <c r="A952" s="57"/>
      <c r="B952" s="73"/>
      <c r="C952" s="74"/>
      <c r="D952" s="68"/>
      <c r="E952" s="57"/>
      <c r="F952" s="88"/>
      <c r="G952" s="89"/>
      <c r="H952" s="57"/>
      <c r="I952" s="57"/>
      <c r="J952" s="57"/>
      <c r="K952" s="57"/>
      <c r="L952" s="57"/>
    </row>
    <row r="953" ht="16.5" customHeight="1">
      <c r="A953" s="57"/>
      <c r="B953" s="73"/>
      <c r="C953" s="74"/>
      <c r="D953" s="68"/>
      <c r="E953" s="57"/>
      <c r="F953" s="88"/>
      <c r="G953" s="89"/>
      <c r="H953" s="57"/>
      <c r="I953" s="57"/>
      <c r="J953" s="57"/>
      <c r="K953" s="57"/>
      <c r="L953" s="57"/>
    </row>
    <row r="954" ht="16.5" customHeight="1">
      <c r="A954" s="57"/>
      <c r="B954" s="73"/>
      <c r="C954" s="74"/>
      <c r="D954" s="68"/>
      <c r="E954" s="57"/>
      <c r="F954" s="88"/>
      <c r="G954" s="89"/>
      <c r="H954" s="57"/>
      <c r="I954" s="57"/>
      <c r="J954" s="57"/>
      <c r="K954" s="57"/>
      <c r="L954" s="57"/>
    </row>
    <row r="955" ht="16.5" customHeight="1">
      <c r="A955" s="57"/>
      <c r="B955" s="73"/>
      <c r="C955" s="74"/>
      <c r="D955" s="68"/>
      <c r="E955" s="57"/>
      <c r="F955" s="88"/>
      <c r="G955" s="89"/>
      <c r="H955" s="57"/>
      <c r="I955" s="57"/>
      <c r="J955" s="57"/>
      <c r="K955" s="57"/>
      <c r="L955" s="57"/>
    </row>
    <row r="956" ht="16.5" customHeight="1">
      <c r="A956" s="57"/>
      <c r="B956" s="73"/>
      <c r="C956" s="74"/>
      <c r="D956" s="68"/>
      <c r="E956" s="57"/>
      <c r="F956" s="88"/>
      <c r="G956" s="89"/>
      <c r="H956" s="57"/>
      <c r="I956" s="57"/>
      <c r="J956" s="57"/>
      <c r="K956" s="57"/>
      <c r="L956" s="57"/>
    </row>
    <row r="957" ht="16.5" customHeight="1">
      <c r="A957" s="57"/>
      <c r="B957" s="73"/>
      <c r="C957" s="74"/>
      <c r="D957" s="68"/>
      <c r="E957" s="57"/>
      <c r="F957" s="88"/>
      <c r="G957" s="89"/>
      <c r="H957" s="57"/>
      <c r="I957" s="57"/>
      <c r="J957" s="57"/>
      <c r="K957" s="57"/>
      <c r="L957" s="57"/>
    </row>
    <row r="958" ht="16.5" customHeight="1">
      <c r="A958" s="57"/>
      <c r="B958" s="73"/>
      <c r="C958" s="74"/>
      <c r="D958" s="68"/>
      <c r="E958" s="57"/>
      <c r="F958" s="88"/>
      <c r="G958" s="89"/>
      <c r="H958" s="57"/>
      <c r="I958" s="57"/>
      <c r="J958" s="57"/>
      <c r="K958" s="57"/>
      <c r="L958" s="57"/>
    </row>
    <row r="959" ht="16.5" customHeight="1">
      <c r="A959" s="57"/>
      <c r="B959" s="73"/>
      <c r="C959" s="74"/>
      <c r="D959" s="68"/>
      <c r="E959" s="57"/>
      <c r="F959" s="88"/>
      <c r="G959" s="89"/>
      <c r="H959" s="57"/>
      <c r="I959" s="57"/>
      <c r="J959" s="57"/>
      <c r="K959" s="57"/>
      <c r="L959" s="57"/>
    </row>
    <row r="960" ht="16.5" customHeight="1">
      <c r="A960" s="57"/>
      <c r="B960" s="73"/>
      <c r="C960" s="74"/>
      <c r="D960" s="68"/>
      <c r="E960" s="57"/>
      <c r="F960" s="88"/>
      <c r="G960" s="89"/>
      <c r="H960" s="57"/>
      <c r="I960" s="57"/>
      <c r="J960" s="57"/>
      <c r="K960" s="57"/>
      <c r="L960" s="57"/>
    </row>
    <row r="961" ht="16.5" customHeight="1">
      <c r="A961" s="57"/>
      <c r="B961" s="73"/>
      <c r="C961" s="74"/>
      <c r="D961" s="68"/>
      <c r="E961" s="57"/>
      <c r="F961" s="88"/>
      <c r="G961" s="89"/>
      <c r="H961" s="57"/>
      <c r="I961" s="57"/>
      <c r="J961" s="57"/>
      <c r="K961" s="57"/>
      <c r="L961" s="57"/>
    </row>
    <row r="962" ht="16.5" customHeight="1">
      <c r="A962" s="57"/>
      <c r="B962" s="73"/>
      <c r="C962" s="74"/>
      <c r="D962" s="68"/>
      <c r="E962" s="57"/>
      <c r="F962" s="88"/>
      <c r="G962" s="89"/>
      <c r="H962" s="57"/>
      <c r="I962" s="57"/>
      <c r="J962" s="57"/>
      <c r="K962" s="57"/>
      <c r="L962" s="57"/>
    </row>
    <row r="963" ht="16.5" customHeight="1">
      <c r="A963" s="57"/>
      <c r="B963" s="73"/>
      <c r="C963" s="74"/>
      <c r="D963" s="68"/>
      <c r="E963" s="57"/>
      <c r="F963" s="88"/>
      <c r="G963" s="89"/>
      <c r="H963" s="57"/>
      <c r="I963" s="57"/>
      <c r="J963" s="57"/>
      <c r="K963" s="57"/>
      <c r="L963" s="57"/>
    </row>
    <row r="964" ht="16.5" customHeight="1">
      <c r="A964" s="57"/>
      <c r="B964" s="73"/>
      <c r="C964" s="74"/>
      <c r="D964" s="68"/>
      <c r="E964" s="57"/>
      <c r="F964" s="88"/>
      <c r="G964" s="89"/>
      <c r="H964" s="57"/>
      <c r="I964" s="57"/>
      <c r="J964" s="57"/>
      <c r="K964" s="57"/>
      <c r="L964" s="57"/>
    </row>
    <row r="965" ht="16.5" customHeight="1">
      <c r="A965" s="57"/>
      <c r="B965" s="73"/>
      <c r="C965" s="74"/>
      <c r="D965" s="68"/>
      <c r="E965" s="57"/>
      <c r="F965" s="88"/>
      <c r="G965" s="89"/>
      <c r="H965" s="57"/>
      <c r="I965" s="57"/>
      <c r="J965" s="57"/>
      <c r="K965" s="57"/>
      <c r="L965" s="57"/>
    </row>
    <row r="966" ht="16.5" customHeight="1">
      <c r="A966" s="57"/>
      <c r="B966" s="73"/>
      <c r="C966" s="74"/>
      <c r="D966" s="68"/>
      <c r="E966" s="57"/>
      <c r="F966" s="88"/>
      <c r="G966" s="89"/>
      <c r="H966" s="57"/>
      <c r="I966" s="57"/>
      <c r="J966" s="57"/>
      <c r="K966" s="57"/>
      <c r="L966" s="57"/>
    </row>
    <row r="967" ht="16.5" customHeight="1">
      <c r="A967" s="57"/>
      <c r="B967" s="73"/>
      <c r="C967" s="74"/>
      <c r="D967" s="68"/>
      <c r="E967" s="57"/>
      <c r="F967" s="88"/>
      <c r="G967" s="89"/>
      <c r="H967" s="57"/>
      <c r="I967" s="57"/>
      <c r="J967" s="57"/>
      <c r="K967" s="57"/>
      <c r="L967" s="57"/>
    </row>
    <row r="968" ht="16.5" customHeight="1">
      <c r="A968" s="57"/>
      <c r="B968" s="73"/>
      <c r="C968" s="74"/>
      <c r="D968" s="68"/>
      <c r="E968" s="57"/>
      <c r="F968" s="88"/>
      <c r="G968" s="89"/>
      <c r="H968" s="57"/>
      <c r="I968" s="57"/>
      <c r="J968" s="57"/>
      <c r="K968" s="57"/>
      <c r="L968" s="57"/>
    </row>
    <row r="969" ht="16.5" customHeight="1">
      <c r="A969" s="57"/>
      <c r="B969" s="73"/>
      <c r="C969" s="74"/>
      <c r="D969" s="68"/>
      <c r="E969" s="57"/>
      <c r="F969" s="88"/>
      <c r="G969" s="89"/>
      <c r="H969" s="57"/>
      <c r="I969" s="57"/>
      <c r="J969" s="57"/>
      <c r="K969" s="57"/>
      <c r="L969" s="57"/>
    </row>
    <row r="970" ht="16.5" customHeight="1">
      <c r="A970" s="57"/>
      <c r="B970" s="73"/>
      <c r="C970" s="74"/>
      <c r="D970" s="68"/>
      <c r="E970" s="57"/>
      <c r="F970" s="88"/>
      <c r="G970" s="89"/>
      <c r="H970" s="57"/>
      <c r="I970" s="57"/>
      <c r="J970" s="57"/>
      <c r="K970" s="57"/>
      <c r="L970" s="57"/>
    </row>
    <row r="971" ht="16.5" customHeight="1">
      <c r="A971" s="57"/>
      <c r="B971" s="73"/>
      <c r="C971" s="74"/>
      <c r="D971" s="68"/>
      <c r="E971" s="57"/>
      <c r="F971" s="88"/>
      <c r="G971" s="89"/>
      <c r="H971" s="57"/>
      <c r="I971" s="57"/>
      <c r="J971" s="57"/>
      <c r="K971" s="57"/>
      <c r="L971" s="57"/>
    </row>
    <row r="972" ht="16.5" customHeight="1">
      <c r="A972" s="57"/>
      <c r="B972" s="73"/>
      <c r="C972" s="74"/>
      <c r="D972" s="68"/>
      <c r="E972" s="57"/>
      <c r="F972" s="88"/>
      <c r="G972" s="89"/>
      <c r="H972" s="57"/>
      <c r="I972" s="57"/>
      <c r="J972" s="57"/>
      <c r="K972" s="57"/>
      <c r="L972" s="57"/>
    </row>
    <row r="973" ht="16.5" customHeight="1">
      <c r="A973" s="57"/>
      <c r="B973" s="73"/>
      <c r="C973" s="74"/>
      <c r="D973" s="68"/>
      <c r="E973" s="57"/>
      <c r="F973" s="88"/>
      <c r="G973" s="89"/>
      <c r="H973" s="57"/>
      <c r="I973" s="57"/>
      <c r="J973" s="57"/>
      <c r="K973" s="57"/>
      <c r="L973" s="57"/>
    </row>
    <row r="974" ht="16.5" customHeight="1">
      <c r="A974" s="57"/>
      <c r="B974" s="73"/>
      <c r="C974" s="74"/>
      <c r="D974" s="68"/>
      <c r="E974" s="57"/>
      <c r="F974" s="88"/>
      <c r="G974" s="89"/>
      <c r="H974" s="57"/>
      <c r="I974" s="57"/>
      <c r="J974" s="57"/>
      <c r="K974" s="57"/>
      <c r="L974" s="57"/>
    </row>
    <row r="975" ht="16.5" customHeight="1">
      <c r="A975" s="57"/>
      <c r="B975" s="73"/>
      <c r="C975" s="74"/>
      <c r="D975" s="68"/>
      <c r="E975" s="57"/>
      <c r="F975" s="88"/>
      <c r="G975" s="89"/>
      <c r="H975" s="57"/>
      <c r="I975" s="57"/>
      <c r="J975" s="57"/>
      <c r="K975" s="57"/>
      <c r="L975" s="57"/>
    </row>
    <row r="976" ht="16.5" customHeight="1">
      <c r="A976" s="57"/>
      <c r="B976" s="73"/>
      <c r="C976" s="74"/>
      <c r="D976" s="68"/>
      <c r="E976" s="57"/>
      <c r="F976" s="88"/>
      <c r="G976" s="89"/>
      <c r="H976" s="57"/>
      <c r="I976" s="57"/>
      <c r="J976" s="57"/>
      <c r="K976" s="57"/>
      <c r="L976" s="57"/>
    </row>
    <row r="977" ht="16.5" customHeight="1">
      <c r="A977" s="57"/>
      <c r="B977" s="73"/>
      <c r="C977" s="74"/>
      <c r="D977" s="68"/>
      <c r="E977" s="57"/>
      <c r="F977" s="88"/>
      <c r="G977" s="89"/>
      <c r="H977" s="57"/>
      <c r="I977" s="57"/>
      <c r="J977" s="57"/>
      <c r="K977" s="57"/>
      <c r="L977" s="57"/>
    </row>
    <row r="978" ht="16.5" customHeight="1">
      <c r="A978" s="57"/>
      <c r="B978" s="73"/>
      <c r="C978" s="74"/>
      <c r="D978" s="68"/>
      <c r="E978" s="57"/>
      <c r="F978" s="88"/>
      <c r="G978" s="89"/>
      <c r="H978" s="57"/>
      <c r="I978" s="57"/>
      <c r="J978" s="57"/>
      <c r="K978" s="57"/>
      <c r="L978" s="57"/>
    </row>
    <row r="979" ht="16.5" customHeight="1">
      <c r="A979" s="57"/>
      <c r="B979" s="73"/>
      <c r="C979" s="74"/>
      <c r="D979" s="68"/>
      <c r="E979" s="57"/>
      <c r="F979" s="88"/>
      <c r="G979" s="89"/>
      <c r="H979" s="57"/>
      <c r="I979" s="57"/>
      <c r="J979" s="57"/>
      <c r="K979" s="57"/>
      <c r="L979" s="57"/>
    </row>
    <row r="980" ht="16.5" customHeight="1">
      <c r="A980" s="57"/>
      <c r="B980" s="73"/>
      <c r="C980" s="74"/>
      <c r="D980" s="68"/>
      <c r="E980" s="57"/>
      <c r="F980" s="88"/>
      <c r="G980" s="89"/>
      <c r="H980" s="57"/>
      <c r="I980" s="57"/>
      <c r="J980" s="57"/>
      <c r="K980" s="57"/>
      <c r="L980" s="57"/>
    </row>
    <row r="981" ht="16.5" customHeight="1">
      <c r="A981" s="57"/>
      <c r="B981" s="73"/>
      <c r="C981" s="74"/>
      <c r="D981" s="68"/>
      <c r="E981" s="57"/>
      <c r="F981" s="88"/>
      <c r="G981" s="89"/>
      <c r="H981" s="57"/>
      <c r="I981" s="57"/>
      <c r="J981" s="57"/>
      <c r="K981" s="57"/>
      <c r="L981" s="57"/>
    </row>
    <row r="982" ht="16.5" customHeight="1">
      <c r="A982" s="57"/>
      <c r="B982" s="73"/>
      <c r="C982" s="74"/>
      <c r="D982" s="68"/>
      <c r="E982" s="57"/>
      <c r="F982" s="88"/>
      <c r="G982" s="89"/>
      <c r="H982" s="57"/>
      <c r="I982" s="57"/>
      <c r="J982" s="57"/>
      <c r="K982" s="57"/>
      <c r="L982" s="57"/>
    </row>
    <row r="983" ht="16.5" customHeight="1">
      <c r="A983" s="57"/>
      <c r="B983" s="73"/>
      <c r="C983" s="74"/>
      <c r="D983" s="68"/>
      <c r="E983" s="57"/>
      <c r="F983" s="88"/>
      <c r="G983" s="89"/>
      <c r="H983" s="57"/>
      <c r="I983" s="57"/>
      <c r="J983" s="57"/>
      <c r="K983" s="57"/>
      <c r="L983" s="57"/>
    </row>
    <row r="984" ht="16.5" customHeight="1">
      <c r="A984" s="57"/>
      <c r="B984" s="73"/>
      <c r="C984" s="74"/>
      <c r="D984" s="68"/>
      <c r="E984" s="57"/>
      <c r="F984" s="88"/>
      <c r="G984" s="89"/>
      <c r="H984" s="57"/>
      <c r="I984" s="57"/>
      <c r="J984" s="57"/>
      <c r="K984" s="57"/>
      <c r="L984" s="57"/>
    </row>
    <row r="985" ht="16.5" customHeight="1">
      <c r="A985" s="57"/>
      <c r="B985" s="73"/>
      <c r="C985" s="74"/>
      <c r="D985" s="68"/>
      <c r="E985" s="57"/>
      <c r="F985" s="88"/>
      <c r="G985" s="89"/>
      <c r="H985" s="57"/>
      <c r="I985" s="57"/>
      <c r="J985" s="57"/>
      <c r="K985" s="57"/>
      <c r="L985" s="57"/>
    </row>
    <row r="986" ht="16.5" customHeight="1">
      <c r="A986" s="57"/>
      <c r="B986" s="73"/>
      <c r="C986" s="74"/>
      <c r="D986" s="68"/>
      <c r="E986" s="57"/>
      <c r="F986" s="88"/>
      <c r="G986" s="89"/>
      <c r="H986" s="57"/>
      <c r="I986" s="57"/>
      <c r="J986" s="57"/>
      <c r="K986" s="57"/>
      <c r="L986" s="57"/>
    </row>
    <row r="987" ht="16.5" customHeight="1">
      <c r="A987" s="57"/>
      <c r="B987" s="73"/>
      <c r="C987" s="74"/>
      <c r="D987" s="68"/>
      <c r="E987" s="57"/>
      <c r="F987" s="88"/>
      <c r="G987" s="89"/>
      <c r="H987" s="57"/>
      <c r="I987" s="57"/>
      <c r="J987" s="57"/>
      <c r="K987" s="57"/>
      <c r="L987" s="57"/>
    </row>
    <row r="988" ht="16.5" customHeight="1">
      <c r="A988" s="57"/>
      <c r="B988" s="73"/>
      <c r="C988" s="74"/>
      <c r="D988" s="68"/>
      <c r="E988" s="57"/>
      <c r="F988" s="88"/>
      <c r="G988" s="89"/>
      <c r="H988" s="57"/>
      <c r="I988" s="57"/>
      <c r="J988" s="57"/>
      <c r="K988" s="57"/>
      <c r="L988" s="57"/>
    </row>
    <row r="989" ht="16.5" customHeight="1">
      <c r="A989" s="57"/>
      <c r="B989" s="73"/>
      <c r="C989" s="74"/>
      <c r="D989" s="68"/>
      <c r="E989" s="57"/>
      <c r="F989" s="88"/>
      <c r="G989" s="89"/>
      <c r="H989" s="57"/>
      <c r="I989" s="57"/>
      <c r="J989" s="57"/>
      <c r="K989" s="57"/>
      <c r="L989" s="57"/>
    </row>
    <row r="990" ht="16.5" customHeight="1">
      <c r="A990" s="57"/>
      <c r="B990" s="73"/>
      <c r="C990" s="74"/>
      <c r="D990" s="68"/>
      <c r="E990" s="57"/>
      <c r="F990" s="88"/>
      <c r="G990" s="89"/>
      <c r="H990" s="57"/>
      <c r="I990" s="57"/>
      <c r="J990" s="57"/>
      <c r="K990" s="57"/>
      <c r="L990" s="57"/>
    </row>
    <row r="991" ht="16.5" customHeight="1">
      <c r="A991" s="57"/>
      <c r="B991" s="73"/>
      <c r="C991" s="74"/>
      <c r="D991" s="68"/>
      <c r="E991" s="57"/>
      <c r="F991" s="88"/>
      <c r="G991" s="89"/>
      <c r="H991" s="57"/>
      <c r="I991" s="57"/>
      <c r="J991" s="57"/>
      <c r="K991" s="57"/>
      <c r="L991" s="57"/>
    </row>
    <row r="992" ht="16.5" customHeight="1">
      <c r="A992" s="57"/>
      <c r="B992" s="73"/>
      <c r="C992" s="74"/>
      <c r="D992" s="68"/>
      <c r="E992" s="57"/>
      <c r="F992" s="88"/>
      <c r="G992" s="89"/>
      <c r="H992" s="57"/>
      <c r="I992" s="57"/>
      <c r="J992" s="57"/>
      <c r="K992" s="57"/>
      <c r="L992" s="57"/>
    </row>
    <row r="993" ht="16.5" customHeight="1">
      <c r="A993" s="57"/>
      <c r="B993" s="73"/>
      <c r="C993" s="74"/>
      <c r="D993" s="68"/>
      <c r="E993" s="57"/>
      <c r="F993" s="88"/>
      <c r="G993" s="89"/>
      <c r="H993" s="57"/>
      <c r="I993" s="57"/>
      <c r="J993" s="57"/>
      <c r="K993" s="57"/>
      <c r="L993" s="57"/>
    </row>
    <row r="994" ht="16.5" customHeight="1">
      <c r="A994" s="57"/>
      <c r="B994" s="73"/>
      <c r="C994" s="74"/>
      <c r="D994" s="68"/>
      <c r="E994" s="57"/>
      <c r="F994" s="88"/>
      <c r="G994" s="89"/>
      <c r="H994" s="57"/>
      <c r="I994" s="57"/>
      <c r="J994" s="57"/>
      <c r="K994" s="57"/>
      <c r="L994" s="57"/>
    </row>
    <row r="995" ht="16.5" customHeight="1">
      <c r="A995" s="57"/>
      <c r="B995" s="73"/>
      <c r="C995" s="74"/>
      <c r="D995" s="68"/>
      <c r="E995" s="57"/>
      <c r="F995" s="88"/>
      <c r="G995" s="89"/>
      <c r="H995" s="57"/>
      <c r="I995" s="57"/>
      <c r="J995" s="57"/>
      <c r="K995" s="57"/>
      <c r="L995" s="57"/>
    </row>
    <row r="996" ht="16.5" customHeight="1">
      <c r="A996" s="57"/>
      <c r="B996" s="73"/>
      <c r="C996" s="74"/>
      <c r="D996" s="68"/>
      <c r="E996" s="57"/>
      <c r="F996" s="88"/>
      <c r="G996" s="89"/>
      <c r="H996" s="57"/>
      <c r="I996" s="57"/>
      <c r="J996" s="57"/>
      <c r="K996" s="57"/>
      <c r="L996" s="57"/>
    </row>
    <row r="997" ht="16.5" customHeight="1">
      <c r="A997" s="57"/>
      <c r="B997" s="73"/>
      <c r="C997" s="74"/>
      <c r="D997" s="68"/>
      <c r="E997" s="57"/>
      <c r="F997" s="88"/>
      <c r="G997" s="89"/>
      <c r="H997" s="57"/>
      <c r="I997" s="57"/>
      <c r="J997" s="57"/>
      <c r="K997" s="57"/>
      <c r="L997" s="57"/>
    </row>
    <row r="998" ht="16.5" customHeight="1">
      <c r="A998" s="57"/>
      <c r="B998" s="73"/>
      <c r="C998" s="74"/>
      <c r="D998" s="68"/>
      <c r="E998" s="57"/>
      <c r="F998" s="88"/>
      <c r="G998" s="89"/>
      <c r="H998" s="57"/>
      <c r="I998" s="57"/>
      <c r="J998" s="57"/>
      <c r="K998" s="57"/>
      <c r="L998" s="57"/>
    </row>
    <row r="999" ht="16.5" customHeight="1">
      <c r="A999" s="57"/>
      <c r="B999" s="73"/>
      <c r="C999" s="74"/>
      <c r="D999" s="68"/>
      <c r="E999" s="57"/>
      <c r="F999" s="88"/>
      <c r="G999" s="89"/>
      <c r="H999" s="57"/>
      <c r="I999" s="57"/>
      <c r="J999" s="57"/>
      <c r="K999" s="57"/>
      <c r="L999" s="57"/>
    </row>
    <row r="1000" ht="16.5" customHeight="1">
      <c r="A1000" s="57"/>
      <c r="B1000" s="73"/>
      <c r="C1000" s="74"/>
      <c r="D1000" s="68"/>
      <c r="E1000" s="57"/>
      <c r="F1000" s="88"/>
      <c r="G1000" s="89"/>
      <c r="H1000" s="57"/>
      <c r="I1000" s="57"/>
      <c r="J1000" s="57"/>
      <c r="K1000" s="57"/>
      <c r="L1000" s="57"/>
    </row>
    <row r="1001" ht="16.5" customHeight="1">
      <c r="A1001" s="57"/>
      <c r="B1001" s="73"/>
      <c r="C1001" s="74"/>
      <c r="D1001" s="68"/>
      <c r="E1001" s="57"/>
      <c r="F1001" s="88"/>
      <c r="G1001" s="89"/>
      <c r="H1001" s="57"/>
      <c r="I1001" s="57"/>
      <c r="J1001" s="57"/>
      <c r="K1001" s="57"/>
      <c r="L1001" s="57"/>
    </row>
    <row r="1002" ht="16.5" customHeight="1">
      <c r="A1002" s="57"/>
      <c r="B1002" s="73"/>
      <c r="C1002" s="74"/>
      <c r="D1002" s="68"/>
      <c r="E1002" s="57"/>
      <c r="F1002" s="88"/>
      <c r="G1002" s="89"/>
      <c r="H1002" s="57"/>
      <c r="I1002" s="57"/>
      <c r="J1002" s="57"/>
      <c r="K1002" s="57"/>
      <c r="L1002" s="57"/>
    </row>
    <row r="1003" ht="16.5" customHeight="1">
      <c r="A1003" s="57"/>
      <c r="B1003" s="73"/>
      <c r="C1003" s="74"/>
      <c r="D1003" s="68"/>
      <c r="E1003" s="57"/>
      <c r="F1003" s="88"/>
      <c r="G1003" s="89"/>
      <c r="H1003" s="57"/>
      <c r="I1003" s="57"/>
      <c r="J1003" s="57"/>
      <c r="K1003" s="57"/>
      <c r="L1003" s="57"/>
    </row>
    <row r="1004" ht="16.5" customHeight="1">
      <c r="A1004" s="57"/>
      <c r="B1004" s="73"/>
      <c r="C1004" s="74"/>
      <c r="D1004" s="68"/>
      <c r="E1004" s="57"/>
      <c r="F1004" s="88"/>
      <c r="G1004" s="89"/>
      <c r="H1004" s="57"/>
      <c r="I1004" s="57"/>
      <c r="J1004" s="57"/>
      <c r="K1004" s="57"/>
      <c r="L1004" s="57"/>
    </row>
    <row r="1005" ht="16.5" customHeight="1">
      <c r="A1005" s="57"/>
      <c r="B1005" s="73"/>
      <c r="C1005" s="74"/>
      <c r="D1005" s="68"/>
      <c r="E1005" s="57"/>
      <c r="F1005" s="88"/>
      <c r="G1005" s="89"/>
      <c r="H1005" s="57"/>
      <c r="I1005" s="57"/>
      <c r="J1005" s="57"/>
      <c r="K1005" s="57"/>
      <c r="L1005" s="57"/>
    </row>
    <row r="1006" ht="16.5" customHeight="1">
      <c r="A1006" s="57"/>
      <c r="B1006" s="73"/>
      <c r="C1006" s="74"/>
      <c r="D1006" s="68"/>
      <c r="E1006" s="57"/>
      <c r="F1006" s="88"/>
      <c r="G1006" s="89"/>
      <c r="H1006" s="57"/>
      <c r="I1006" s="57"/>
      <c r="J1006" s="57"/>
      <c r="K1006" s="57"/>
      <c r="L1006" s="57"/>
    </row>
    <row r="1007" ht="16.5" customHeight="1">
      <c r="A1007" s="57"/>
      <c r="B1007" s="73"/>
      <c r="C1007" s="74"/>
      <c r="D1007" s="68"/>
      <c r="E1007" s="57"/>
      <c r="F1007" s="88"/>
      <c r="G1007" s="89"/>
      <c r="H1007" s="57"/>
      <c r="I1007" s="57"/>
      <c r="J1007" s="57"/>
      <c r="K1007" s="57"/>
      <c r="L1007" s="57"/>
    </row>
    <row r="1008" ht="16.5" customHeight="1">
      <c r="A1008" s="57"/>
      <c r="B1008" s="73"/>
      <c r="C1008" s="74"/>
      <c r="D1008" s="68"/>
      <c r="E1008" s="57"/>
      <c r="F1008" s="88"/>
      <c r="G1008" s="89"/>
      <c r="H1008" s="57"/>
      <c r="I1008" s="57"/>
      <c r="J1008" s="57"/>
      <c r="K1008" s="57"/>
      <c r="L1008" s="57"/>
    </row>
    <row r="1009" ht="16.5" customHeight="1">
      <c r="A1009" s="57"/>
      <c r="B1009" s="73"/>
      <c r="C1009" s="74"/>
      <c r="D1009" s="68"/>
      <c r="E1009" s="57"/>
      <c r="F1009" s="88"/>
      <c r="G1009" s="89"/>
      <c r="H1009" s="57"/>
      <c r="I1009" s="57"/>
      <c r="J1009" s="57"/>
      <c r="K1009" s="57"/>
      <c r="L1009" s="57"/>
    </row>
    <row r="1010" ht="16.5" customHeight="1">
      <c r="A1010" s="57"/>
      <c r="B1010" s="73"/>
      <c r="C1010" s="74"/>
      <c r="D1010" s="68"/>
      <c r="E1010" s="57"/>
      <c r="F1010" s="88"/>
      <c r="G1010" s="89"/>
      <c r="H1010" s="57"/>
      <c r="I1010" s="57"/>
      <c r="J1010" s="57"/>
      <c r="K1010" s="57"/>
      <c r="L1010" s="57"/>
    </row>
    <row r="1011" ht="16.5" customHeight="1">
      <c r="A1011" s="57"/>
      <c r="B1011" s="73"/>
      <c r="C1011" s="74"/>
      <c r="D1011" s="68"/>
      <c r="E1011" s="57"/>
      <c r="F1011" s="88"/>
      <c r="G1011" s="89"/>
      <c r="H1011" s="57"/>
      <c r="I1011" s="57"/>
      <c r="J1011" s="57"/>
      <c r="K1011" s="57"/>
      <c r="L1011" s="57"/>
    </row>
    <row r="1012" ht="16.5" customHeight="1">
      <c r="A1012" s="57"/>
      <c r="B1012" s="73"/>
      <c r="C1012" s="74"/>
      <c r="D1012" s="68"/>
      <c r="E1012" s="57"/>
      <c r="F1012" s="88"/>
      <c r="G1012" s="89"/>
      <c r="H1012" s="57"/>
      <c r="I1012" s="57"/>
      <c r="J1012" s="57"/>
      <c r="K1012" s="57"/>
      <c r="L1012" s="57"/>
    </row>
    <row r="1013" ht="16.5" customHeight="1">
      <c r="A1013" s="57"/>
      <c r="B1013" s="73"/>
      <c r="C1013" s="74"/>
      <c r="D1013" s="68"/>
      <c r="E1013" s="57"/>
      <c r="F1013" s="88"/>
      <c r="G1013" s="89"/>
      <c r="H1013" s="57"/>
      <c r="I1013" s="57"/>
      <c r="J1013" s="57"/>
      <c r="K1013" s="57"/>
      <c r="L1013" s="57"/>
    </row>
    <row r="1014" ht="16.5" customHeight="1">
      <c r="A1014" s="57"/>
      <c r="B1014" s="73"/>
      <c r="C1014" s="74"/>
      <c r="D1014" s="68"/>
      <c r="E1014" s="57"/>
      <c r="F1014" s="88"/>
      <c r="G1014" s="89"/>
      <c r="H1014" s="57"/>
      <c r="I1014" s="57"/>
      <c r="J1014" s="57"/>
      <c r="K1014" s="57"/>
      <c r="L1014" s="57"/>
    </row>
    <row r="1015" ht="16.5" customHeight="1">
      <c r="A1015" s="57"/>
      <c r="B1015" s="73"/>
      <c r="C1015" s="74"/>
      <c r="D1015" s="68"/>
      <c r="E1015" s="57"/>
      <c r="F1015" s="88"/>
      <c r="G1015" s="89"/>
      <c r="H1015" s="57"/>
      <c r="I1015" s="57"/>
      <c r="J1015" s="57"/>
      <c r="K1015" s="57"/>
      <c r="L1015" s="57"/>
    </row>
    <row r="1016" ht="16.5" customHeight="1">
      <c r="A1016" s="57"/>
      <c r="B1016" s="73"/>
      <c r="C1016" s="74"/>
      <c r="D1016" s="68"/>
      <c r="E1016" s="57"/>
      <c r="F1016" s="88"/>
      <c r="G1016" s="89"/>
      <c r="H1016" s="57"/>
      <c r="I1016" s="57"/>
      <c r="J1016" s="57"/>
      <c r="K1016" s="57"/>
      <c r="L1016" s="57"/>
    </row>
    <row r="1017" ht="16.5" customHeight="1">
      <c r="A1017" s="57"/>
      <c r="B1017" s="73"/>
      <c r="C1017" s="74"/>
      <c r="D1017" s="68"/>
      <c r="E1017" s="57"/>
      <c r="F1017" s="88"/>
      <c r="G1017" s="89"/>
      <c r="H1017" s="57"/>
      <c r="I1017" s="57"/>
      <c r="J1017" s="57"/>
      <c r="K1017" s="57"/>
      <c r="L1017" s="57"/>
    </row>
    <row r="1018" ht="16.5" customHeight="1">
      <c r="A1018" s="57"/>
      <c r="B1018" s="73"/>
      <c r="C1018" s="74"/>
      <c r="D1018" s="68"/>
      <c r="E1018" s="57"/>
      <c r="F1018" s="88"/>
      <c r="G1018" s="89"/>
      <c r="H1018" s="57"/>
      <c r="I1018" s="57"/>
      <c r="J1018" s="57"/>
      <c r="K1018" s="57"/>
      <c r="L1018" s="57"/>
    </row>
    <row r="1019" ht="16.5" customHeight="1">
      <c r="A1019" s="57"/>
      <c r="B1019" s="73"/>
      <c r="C1019" s="74"/>
      <c r="D1019" s="68"/>
      <c r="E1019" s="57"/>
      <c r="F1019" s="88"/>
      <c r="G1019" s="89"/>
      <c r="H1019" s="57"/>
      <c r="I1019" s="57"/>
      <c r="J1019" s="57"/>
      <c r="K1019" s="57"/>
      <c r="L1019" s="57"/>
    </row>
    <row r="1020" ht="16.5" customHeight="1">
      <c r="A1020" s="57"/>
      <c r="B1020" s="73"/>
      <c r="C1020" s="74"/>
      <c r="D1020" s="68"/>
      <c r="E1020" s="57"/>
      <c r="F1020" s="88"/>
      <c r="G1020" s="89"/>
      <c r="H1020" s="57"/>
      <c r="I1020" s="57"/>
      <c r="J1020" s="57"/>
      <c r="K1020" s="57"/>
      <c r="L1020" s="57"/>
    </row>
    <row r="1021" ht="16.5" customHeight="1">
      <c r="A1021" s="57"/>
      <c r="B1021" s="73"/>
      <c r="C1021" s="74"/>
      <c r="D1021" s="68"/>
      <c r="E1021" s="57"/>
      <c r="F1021" s="88"/>
      <c r="G1021" s="89"/>
      <c r="H1021" s="57"/>
      <c r="I1021" s="57"/>
      <c r="J1021" s="57"/>
      <c r="K1021" s="57"/>
      <c r="L1021" s="57"/>
    </row>
    <row r="1022" ht="16.5" customHeight="1">
      <c r="A1022" s="57"/>
      <c r="B1022" s="73"/>
      <c r="C1022" s="74"/>
      <c r="D1022" s="68"/>
      <c r="E1022" s="57"/>
      <c r="F1022" s="88"/>
      <c r="G1022" s="89"/>
      <c r="H1022" s="57"/>
      <c r="I1022" s="57"/>
      <c r="J1022" s="57"/>
      <c r="K1022" s="57"/>
      <c r="L1022" s="57"/>
    </row>
    <row r="1023" ht="16.5" customHeight="1">
      <c r="A1023" s="57"/>
      <c r="B1023" s="73"/>
      <c r="C1023" s="74"/>
      <c r="D1023" s="68"/>
      <c r="E1023" s="57"/>
      <c r="F1023" s="88"/>
      <c r="G1023" s="89"/>
      <c r="H1023" s="57"/>
      <c r="I1023" s="57"/>
      <c r="J1023" s="57"/>
      <c r="K1023" s="57"/>
      <c r="L1023" s="57"/>
    </row>
    <row r="1024" ht="16.5" customHeight="1">
      <c r="A1024" s="57"/>
      <c r="B1024" s="73"/>
      <c r="C1024" s="74"/>
      <c r="D1024" s="68"/>
      <c r="E1024" s="57"/>
      <c r="F1024" s="88"/>
      <c r="G1024" s="89"/>
      <c r="H1024" s="57"/>
      <c r="I1024" s="57"/>
      <c r="J1024" s="57"/>
      <c r="K1024" s="57"/>
      <c r="L1024" s="57"/>
    </row>
    <row r="1025" ht="16.5" customHeight="1">
      <c r="A1025" s="57"/>
      <c r="B1025" s="73"/>
      <c r="C1025" s="74"/>
      <c r="D1025" s="68"/>
      <c r="E1025" s="57"/>
      <c r="F1025" s="88"/>
      <c r="G1025" s="89"/>
      <c r="H1025" s="57"/>
      <c r="I1025" s="57"/>
      <c r="J1025" s="57"/>
      <c r="K1025" s="57"/>
      <c r="L1025" s="57"/>
    </row>
    <row r="1026" ht="16.5" customHeight="1">
      <c r="A1026" s="57"/>
      <c r="B1026" s="73"/>
      <c r="C1026" s="74"/>
      <c r="D1026" s="68"/>
      <c r="E1026" s="57"/>
      <c r="F1026" s="88"/>
      <c r="G1026" s="89"/>
      <c r="H1026" s="57"/>
      <c r="I1026" s="57"/>
      <c r="J1026" s="57"/>
      <c r="K1026" s="57"/>
      <c r="L1026" s="57"/>
    </row>
    <row r="1027" ht="16.5" customHeight="1">
      <c r="A1027" s="57"/>
      <c r="B1027" s="73"/>
      <c r="C1027" s="74"/>
      <c r="D1027" s="68"/>
      <c r="E1027" s="57"/>
      <c r="F1027" s="88"/>
      <c r="G1027" s="89"/>
      <c r="H1027" s="57"/>
      <c r="I1027" s="57"/>
      <c r="J1027" s="57"/>
      <c r="K1027" s="57"/>
      <c r="L1027" s="57"/>
    </row>
    <row r="1028" ht="16.5" customHeight="1">
      <c r="A1028" s="57"/>
      <c r="B1028" s="73"/>
      <c r="C1028" s="74"/>
      <c r="D1028" s="68"/>
      <c r="E1028" s="57"/>
      <c r="F1028" s="88"/>
      <c r="G1028" s="89"/>
      <c r="H1028" s="57"/>
      <c r="I1028" s="57"/>
      <c r="J1028" s="57"/>
      <c r="K1028" s="57"/>
      <c r="L1028" s="57"/>
    </row>
    <row r="1029" ht="16.5" customHeight="1">
      <c r="A1029" s="57"/>
      <c r="B1029" s="73"/>
      <c r="C1029" s="74"/>
      <c r="D1029" s="68"/>
      <c r="E1029" s="57"/>
      <c r="F1029" s="88"/>
      <c r="G1029" s="89"/>
      <c r="H1029" s="57"/>
      <c r="I1029" s="57"/>
      <c r="J1029" s="57"/>
      <c r="K1029" s="57"/>
      <c r="L1029" s="57"/>
    </row>
    <row r="1030" ht="16.5" customHeight="1">
      <c r="A1030" s="57"/>
      <c r="B1030" s="73"/>
      <c r="C1030" s="74"/>
      <c r="D1030" s="68"/>
      <c r="E1030" s="57"/>
      <c r="F1030" s="88"/>
      <c r="G1030" s="89"/>
      <c r="H1030" s="57"/>
      <c r="I1030" s="57"/>
      <c r="J1030" s="57"/>
      <c r="K1030" s="57"/>
      <c r="L1030" s="57"/>
    </row>
    <row r="1031" ht="16.5" customHeight="1">
      <c r="A1031" s="57"/>
      <c r="B1031" s="73"/>
      <c r="C1031" s="74"/>
      <c r="D1031" s="68"/>
      <c r="E1031" s="57"/>
      <c r="F1031" s="88"/>
      <c r="G1031" s="89"/>
      <c r="H1031" s="57"/>
      <c r="I1031" s="57"/>
      <c r="J1031" s="57"/>
      <c r="K1031" s="57"/>
      <c r="L1031" s="57"/>
    </row>
    <row r="1032" ht="16.5" customHeight="1">
      <c r="A1032" s="57"/>
      <c r="B1032" s="73"/>
      <c r="C1032" s="74"/>
      <c r="D1032" s="68"/>
      <c r="E1032" s="57"/>
      <c r="F1032" s="88"/>
      <c r="G1032" s="89"/>
      <c r="H1032" s="57"/>
      <c r="I1032" s="57"/>
      <c r="J1032" s="57"/>
      <c r="K1032" s="57"/>
      <c r="L1032" s="57"/>
    </row>
    <row r="1033" ht="16.5" customHeight="1">
      <c r="A1033" s="57"/>
      <c r="B1033" s="73"/>
      <c r="C1033" s="74"/>
      <c r="D1033" s="68"/>
      <c r="E1033" s="57"/>
      <c r="F1033" s="88"/>
      <c r="G1033" s="89"/>
      <c r="H1033" s="57"/>
      <c r="I1033" s="57"/>
      <c r="J1033" s="57"/>
      <c r="K1033" s="57"/>
      <c r="L1033" s="57"/>
    </row>
    <row r="1034" ht="16.5" customHeight="1">
      <c r="A1034" s="57"/>
      <c r="B1034" s="73"/>
      <c r="C1034" s="74"/>
      <c r="D1034" s="68"/>
      <c r="E1034" s="57"/>
      <c r="F1034" s="88"/>
      <c r="G1034" s="89"/>
      <c r="H1034" s="57"/>
      <c r="I1034" s="57"/>
      <c r="J1034" s="57"/>
      <c r="K1034" s="57"/>
      <c r="L1034" s="57"/>
    </row>
    <row r="1035" ht="16.5" customHeight="1">
      <c r="A1035" s="57"/>
      <c r="B1035" s="73"/>
      <c r="C1035" s="74"/>
      <c r="D1035" s="68"/>
      <c r="E1035" s="57"/>
      <c r="F1035" s="88"/>
      <c r="G1035" s="89"/>
      <c r="H1035" s="57"/>
      <c r="I1035" s="57"/>
      <c r="J1035" s="57"/>
      <c r="K1035" s="57"/>
      <c r="L1035" s="57"/>
    </row>
    <row r="1036" ht="16.5" customHeight="1">
      <c r="A1036" s="57"/>
      <c r="B1036" s="73"/>
      <c r="C1036" s="74"/>
      <c r="D1036" s="68"/>
      <c r="E1036" s="57"/>
      <c r="F1036" s="88"/>
      <c r="G1036" s="89"/>
      <c r="H1036" s="57"/>
      <c r="I1036" s="57"/>
      <c r="J1036" s="57"/>
      <c r="K1036" s="57"/>
      <c r="L1036" s="57"/>
    </row>
    <row r="1037" ht="16.5" customHeight="1">
      <c r="A1037" s="57"/>
      <c r="B1037" s="73"/>
      <c r="C1037" s="74"/>
      <c r="D1037" s="68"/>
      <c r="E1037" s="57"/>
      <c r="F1037" s="88"/>
      <c r="G1037" s="89"/>
      <c r="H1037" s="57"/>
      <c r="I1037" s="57"/>
      <c r="J1037" s="57"/>
      <c r="K1037" s="57"/>
      <c r="L1037" s="57"/>
    </row>
    <row r="1038" ht="16.5" customHeight="1">
      <c r="A1038" s="57"/>
      <c r="B1038" s="73"/>
      <c r="C1038" s="74"/>
      <c r="D1038" s="68"/>
      <c r="E1038" s="57"/>
      <c r="F1038" s="88"/>
      <c r="G1038" s="89"/>
      <c r="H1038" s="57"/>
      <c r="I1038" s="57"/>
      <c r="J1038" s="57"/>
      <c r="K1038" s="57"/>
      <c r="L1038" s="57"/>
    </row>
    <row r="1039" ht="16.5" customHeight="1">
      <c r="A1039" s="57"/>
      <c r="B1039" s="73"/>
      <c r="C1039" s="74"/>
      <c r="D1039" s="68"/>
      <c r="E1039" s="57"/>
      <c r="F1039" s="88"/>
      <c r="G1039" s="89"/>
      <c r="H1039" s="57"/>
      <c r="I1039" s="57"/>
      <c r="J1039" s="57"/>
      <c r="K1039" s="57"/>
      <c r="L1039" s="57"/>
    </row>
    <row r="1040" ht="16.5" customHeight="1">
      <c r="A1040" s="57"/>
      <c r="B1040" s="73"/>
      <c r="C1040" s="74"/>
      <c r="D1040" s="68"/>
      <c r="E1040" s="57"/>
      <c r="F1040" s="88"/>
      <c r="G1040" s="89"/>
      <c r="H1040" s="57"/>
      <c r="I1040" s="57"/>
      <c r="J1040" s="57"/>
      <c r="K1040" s="57"/>
      <c r="L1040" s="57"/>
    </row>
    <row r="1041" ht="16.5" customHeight="1">
      <c r="A1041" s="57"/>
      <c r="B1041" s="73"/>
      <c r="C1041" s="74"/>
      <c r="D1041" s="68"/>
      <c r="E1041" s="57"/>
      <c r="F1041" s="88"/>
      <c r="G1041" s="89"/>
      <c r="H1041" s="57"/>
      <c r="I1041" s="57"/>
      <c r="J1041" s="57"/>
      <c r="K1041" s="57"/>
      <c r="L1041" s="57"/>
    </row>
    <row r="1042" ht="16.5" customHeight="1">
      <c r="A1042" s="57"/>
      <c r="B1042" s="73"/>
      <c r="C1042" s="74"/>
      <c r="D1042" s="68"/>
      <c r="E1042" s="57"/>
      <c r="F1042" s="88"/>
      <c r="G1042" s="89"/>
      <c r="H1042" s="57"/>
      <c r="I1042" s="57"/>
      <c r="J1042" s="57"/>
      <c r="K1042" s="57"/>
      <c r="L1042" s="57"/>
    </row>
    <row r="1043" ht="16.5" customHeight="1">
      <c r="A1043" s="57"/>
      <c r="B1043" s="73"/>
      <c r="C1043" s="74"/>
      <c r="D1043" s="68"/>
      <c r="E1043" s="57"/>
      <c r="F1043" s="88"/>
      <c r="G1043" s="89"/>
      <c r="H1043" s="57"/>
      <c r="I1043" s="57"/>
      <c r="J1043" s="57"/>
      <c r="K1043" s="57"/>
      <c r="L1043" s="57"/>
    </row>
    <row r="1044" ht="16.5" customHeight="1">
      <c r="A1044" s="57"/>
      <c r="B1044" s="73"/>
      <c r="C1044" s="74"/>
      <c r="D1044" s="68"/>
      <c r="E1044" s="57"/>
      <c r="F1044" s="88"/>
      <c r="G1044" s="89"/>
      <c r="H1044" s="57"/>
      <c r="I1044" s="57"/>
      <c r="J1044" s="57"/>
      <c r="K1044" s="57"/>
      <c r="L1044" s="57"/>
    </row>
    <row r="1045" ht="16.5" customHeight="1">
      <c r="A1045" s="57"/>
      <c r="B1045" s="73"/>
      <c r="C1045" s="74"/>
      <c r="D1045" s="68"/>
      <c r="E1045" s="57"/>
      <c r="F1045" s="88"/>
      <c r="G1045" s="89"/>
      <c r="H1045" s="57"/>
      <c r="I1045" s="57"/>
      <c r="J1045" s="57"/>
      <c r="K1045" s="57"/>
      <c r="L1045" s="57"/>
    </row>
    <row r="1046" ht="16.5" customHeight="1">
      <c r="A1046" s="57"/>
      <c r="B1046" s="73"/>
      <c r="C1046" s="74"/>
      <c r="D1046" s="68"/>
      <c r="E1046" s="57"/>
      <c r="F1046" s="88"/>
      <c r="G1046" s="89"/>
      <c r="H1046" s="57"/>
      <c r="I1046" s="57"/>
      <c r="J1046" s="57"/>
      <c r="K1046" s="57"/>
      <c r="L1046" s="57"/>
    </row>
    <row r="1047" ht="16.5" customHeight="1">
      <c r="A1047" s="57"/>
      <c r="B1047" s="73"/>
      <c r="C1047" s="74"/>
      <c r="D1047" s="68"/>
      <c r="E1047" s="57"/>
      <c r="F1047" s="88"/>
      <c r="G1047" s="89"/>
      <c r="H1047" s="57"/>
      <c r="I1047" s="57"/>
      <c r="J1047" s="57"/>
      <c r="K1047" s="57"/>
      <c r="L1047" s="57"/>
    </row>
    <row r="1048" ht="16.5" customHeight="1">
      <c r="A1048" s="57"/>
      <c r="B1048" s="73"/>
      <c r="C1048" s="74"/>
      <c r="D1048" s="68"/>
      <c r="E1048" s="57"/>
      <c r="F1048" s="88"/>
      <c r="G1048" s="89"/>
      <c r="H1048" s="57"/>
      <c r="I1048" s="57"/>
      <c r="J1048" s="57"/>
      <c r="K1048" s="57"/>
      <c r="L1048" s="57"/>
    </row>
    <row r="1049" ht="16.5" customHeight="1">
      <c r="A1049" s="57"/>
      <c r="B1049" s="73"/>
      <c r="C1049" s="74"/>
      <c r="D1049" s="68"/>
      <c r="E1049" s="57"/>
      <c r="F1049" s="88"/>
      <c r="G1049" s="89"/>
      <c r="H1049" s="57"/>
      <c r="I1049" s="57"/>
      <c r="J1049" s="57"/>
      <c r="K1049" s="57"/>
      <c r="L1049" s="57"/>
    </row>
    <row r="1050" ht="16.5" customHeight="1">
      <c r="A1050" s="57"/>
      <c r="B1050" s="73"/>
      <c r="C1050" s="74"/>
      <c r="D1050" s="68"/>
      <c r="E1050" s="57"/>
      <c r="F1050" s="88"/>
      <c r="G1050" s="89"/>
      <c r="H1050" s="57"/>
      <c r="I1050" s="57"/>
      <c r="J1050" s="57"/>
      <c r="K1050" s="57"/>
      <c r="L1050" s="57"/>
    </row>
    <row r="1051" ht="16.5" customHeight="1">
      <c r="A1051" s="57"/>
      <c r="B1051" s="73"/>
      <c r="C1051" s="74"/>
      <c r="D1051" s="68"/>
      <c r="E1051" s="57"/>
      <c r="F1051" s="88"/>
      <c r="G1051" s="89"/>
      <c r="H1051" s="57"/>
      <c r="I1051" s="57"/>
      <c r="J1051" s="57"/>
      <c r="K1051" s="57"/>
      <c r="L1051" s="57"/>
    </row>
    <row r="1052" ht="16.5" customHeight="1">
      <c r="A1052" s="57"/>
      <c r="B1052" s="73"/>
      <c r="C1052" s="74"/>
      <c r="D1052" s="68"/>
      <c r="E1052" s="57"/>
      <c r="F1052" s="88"/>
      <c r="G1052" s="89"/>
      <c r="H1052" s="57"/>
      <c r="I1052" s="57"/>
      <c r="J1052" s="57"/>
      <c r="K1052" s="57"/>
      <c r="L1052" s="57"/>
    </row>
    <row r="1053" ht="16.5" customHeight="1">
      <c r="A1053" s="57"/>
      <c r="B1053" s="73"/>
      <c r="C1053" s="74"/>
      <c r="D1053" s="68"/>
      <c r="E1053" s="57"/>
      <c r="F1053" s="88"/>
      <c r="G1053" s="89"/>
      <c r="H1053" s="57"/>
      <c r="I1053" s="57"/>
      <c r="J1053" s="57"/>
      <c r="K1053" s="57"/>
      <c r="L1053" s="57"/>
    </row>
    <row r="1054" ht="16.5" customHeight="1">
      <c r="A1054" s="57"/>
      <c r="B1054" s="73"/>
      <c r="C1054" s="74"/>
      <c r="D1054" s="68"/>
      <c r="E1054" s="57"/>
      <c r="F1054" s="88"/>
      <c r="G1054" s="89"/>
      <c r="H1054" s="57"/>
      <c r="I1054" s="57"/>
      <c r="J1054" s="57"/>
      <c r="K1054" s="57"/>
      <c r="L1054" s="57"/>
    </row>
    <row r="1055" ht="16.5" customHeight="1">
      <c r="A1055" s="57"/>
      <c r="B1055" s="73"/>
      <c r="C1055" s="74"/>
      <c r="D1055" s="68"/>
      <c r="E1055" s="57"/>
      <c r="F1055" s="88"/>
      <c r="G1055" s="89"/>
      <c r="H1055" s="57"/>
      <c r="I1055" s="57"/>
      <c r="J1055" s="57"/>
      <c r="K1055" s="57"/>
      <c r="L1055" s="57"/>
    </row>
    <row r="1056" ht="16.5" customHeight="1">
      <c r="A1056" s="57"/>
      <c r="B1056" s="73"/>
      <c r="C1056" s="74"/>
      <c r="D1056" s="68"/>
      <c r="E1056" s="57"/>
      <c r="F1056" s="88"/>
      <c r="G1056" s="89"/>
      <c r="H1056" s="57"/>
      <c r="I1056" s="57"/>
      <c r="J1056" s="57"/>
      <c r="K1056" s="57"/>
      <c r="L1056" s="57"/>
    </row>
    <row r="1057" ht="16.5" customHeight="1">
      <c r="A1057" s="57"/>
      <c r="B1057" s="73"/>
      <c r="C1057" s="74"/>
      <c r="D1057" s="68"/>
      <c r="E1057" s="57"/>
      <c r="F1057" s="88"/>
      <c r="G1057" s="89"/>
      <c r="H1057" s="57"/>
      <c r="I1057" s="57"/>
      <c r="J1057" s="57"/>
      <c r="K1057" s="57"/>
      <c r="L1057" s="57"/>
    </row>
    <row r="1058" ht="16.5" customHeight="1">
      <c r="A1058" s="57"/>
      <c r="B1058" s="73"/>
      <c r="C1058" s="74"/>
      <c r="D1058" s="68"/>
      <c r="E1058" s="57"/>
      <c r="F1058" s="88"/>
      <c r="G1058" s="89"/>
      <c r="H1058" s="57"/>
      <c r="I1058" s="57"/>
      <c r="J1058" s="57"/>
      <c r="K1058" s="57"/>
      <c r="L1058" s="57"/>
    </row>
    <row r="1059" ht="16.5" customHeight="1">
      <c r="A1059" s="57"/>
      <c r="B1059" s="73"/>
      <c r="C1059" s="74"/>
      <c r="D1059" s="68"/>
      <c r="E1059" s="57"/>
      <c r="F1059" s="88"/>
      <c r="G1059" s="89"/>
      <c r="H1059" s="57"/>
      <c r="I1059" s="57"/>
      <c r="J1059" s="57"/>
      <c r="K1059" s="57"/>
      <c r="L1059" s="57"/>
    </row>
    <row r="1060" ht="16.5" customHeight="1">
      <c r="A1060" s="57"/>
      <c r="B1060" s="73"/>
      <c r="C1060" s="74"/>
      <c r="D1060" s="68"/>
      <c r="E1060" s="57"/>
      <c r="F1060" s="88"/>
      <c r="G1060" s="89"/>
      <c r="H1060" s="57"/>
      <c r="I1060" s="57"/>
      <c r="J1060" s="57"/>
      <c r="K1060" s="57"/>
      <c r="L1060" s="57"/>
    </row>
    <row r="1061" ht="16.5" customHeight="1">
      <c r="A1061" s="57"/>
      <c r="B1061" s="73"/>
      <c r="C1061" s="74"/>
      <c r="D1061" s="68"/>
      <c r="E1061" s="57"/>
      <c r="F1061" s="88"/>
      <c r="G1061" s="89"/>
      <c r="H1061" s="57"/>
      <c r="I1061" s="57"/>
      <c r="J1061" s="57"/>
      <c r="K1061" s="57"/>
      <c r="L1061" s="57"/>
    </row>
    <row r="1062" ht="16.5" customHeight="1">
      <c r="A1062" s="57"/>
      <c r="B1062" s="73"/>
      <c r="C1062" s="74"/>
      <c r="D1062" s="68"/>
      <c r="E1062" s="57"/>
      <c r="F1062" s="88"/>
      <c r="G1062" s="89"/>
      <c r="H1062" s="57"/>
      <c r="I1062" s="57"/>
      <c r="J1062" s="57"/>
      <c r="K1062" s="57"/>
      <c r="L1062" s="57"/>
    </row>
    <row r="1063" ht="16.5" customHeight="1">
      <c r="A1063" s="57"/>
      <c r="B1063" s="73"/>
      <c r="C1063" s="74"/>
      <c r="D1063" s="68"/>
      <c r="E1063" s="57"/>
      <c r="F1063" s="88"/>
      <c r="G1063" s="89"/>
      <c r="H1063" s="57"/>
      <c r="I1063" s="57"/>
      <c r="J1063" s="57"/>
      <c r="K1063" s="57"/>
      <c r="L1063" s="57"/>
    </row>
    <row r="1064" ht="16.5" customHeight="1">
      <c r="A1064" s="57"/>
      <c r="B1064" s="73"/>
      <c r="C1064" s="74"/>
      <c r="D1064" s="68"/>
      <c r="E1064" s="57"/>
      <c r="F1064" s="88"/>
      <c r="G1064" s="89"/>
      <c r="H1064" s="57"/>
      <c r="I1064" s="57"/>
      <c r="J1064" s="57"/>
      <c r="K1064" s="57"/>
      <c r="L1064" s="57"/>
    </row>
    <row r="1065" ht="16.5" customHeight="1">
      <c r="A1065" s="57"/>
      <c r="B1065" s="73"/>
      <c r="C1065" s="74"/>
      <c r="D1065" s="68"/>
      <c r="E1065" s="57"/>
      <c r="F1065" s="88"/>
      <c r="G1065" s="89"/>
      <c r="H1065" s="57"/>
      <c r="I1065" s="57"/>
      <c r="J1065" s="57"/>
      <c r="K1065" s="57"/>
      <c r="L1065" s="57"/>
    </row>
    <row r="1066" ht="16.5" customHeight="1">
      <c r="A1066" s="57"/>
      <c r="B1066" s="73"/>
      <c r="C1066" s="74"/>
      <c r="D1066" s="68"/>
      <c r="E1066" s="57"/>
      <c r="F1066" s="88"/>
      <c r="G1066" s="89"/>
      <c r="H1066" s="57"/>
      <c r="I1066" s="57"/>
      <c r="J1066" s="57"/>
      <c r="K1066" s="57"/>
      <c r="L1066" s="57"/>
    </row>
    <row r="1067" ht="16.5" customHeight="1">
      <c r="A1067" s="57"/>
      <c r="B1067" s="73"/>
      <c r="C1067" s="74"/>
      <c r="D1067" s="68"/>
      <c r="E1067" s="57"/>
      <c r="F1067" s="88"/>
      <c r="G1067" s="89"/>
      <c r="H1067" s="57"/>
      <c r="I1067" s="57"/>
      <c r="J1067" s="57"/>
      <c r="K1067" s="57"/>
      <c r="L1067" s="57"/>
    </row>
    <row r="1068" ht="16.5" customHeight="1">
      <c r="A1068" s="57"/>
      <c r="B1068" s="73"/>
      <c r="C1068" s="74"/>
      <c r="D1068" s="68"/>
      <c r="E1068" s="57"/>
      <c r="F1068" s="88"/>
      <c r="G1068" s="89"/>
      <c r="H1068" s="57"/>
      <c r="I1068" s="57"/>
      <c r="J1068" s="57"/>
      <c r="K1068" s="57"/>
      <c r="L1068" s="57"/>
    </row>
    <row r="1069" ht="16.5" customHeight="1">
      <c r="A1069" s="57"/>
      <c r="B1069" s="73"/>
      <c r="C1069" s="74"/>
      <c r="D1069" s="68"/>
      <c r="E1069" s="57"/>
      <c r="F1069" s="88"/>
      <c r="G1069" s="89"/>
      <c r="H1069" s="57"/>
      <c r="I1069" s="57"/>
      <c r="J1069" s="57"/>
      <c r="K1069" s="57"/>
      <c r="L1069" s="57"/>
    </row>
    <row r="1070" ht="16.5" customHeight="1">
      <c r="A1070" s="57"/>
      <c r="B1070" s="73"/>
      <c r="C1070" s="74"/>
      <c r="D1070" s="68"/>
      <c r="E1070" s="57"/>
      <c r="F1070" s="88"/>
      <c r="G1070" s="89"/>
      <c r="H1070" s="57"/>
      <c r="I1070" s="57"/>
      <c r="J1070" s="57"/>
      <c r="K1070" s="57"/>
      <c r="L1070" s="57"/>
    </row>
    <row r="1071" ht="16.5" customHeight="1">
      <c r="A1071" s="57"/>
      <c r="B1071" s="73"/>
      <c r="C1071" s="74"/>
      <c r="D1071" s="68"/>
      <c r="E1071" s="57"/>
      <c r="F1071" s="88"/>
      <c r="G1071" s="89"/>
      <c r="H1071" s="57"/>
      <c r="I1071" s="57"/>
      <c r="J1071" s="57"/>
      <c r="K1071" s="57"/>
      <c r="L1071" s="57"/>
    </row>
    <row r="1072" ht="16.5" customHeight="1">
      <c r="A1072" s="57"/>
      <c r="B1072" s="73"/>
      <c r="C1072" s="74"/>
      <c r="D1072" s="68"/>
      <c r="E1072" s="57"/>
      <c r="F1072" s="88"/>
      <c r="G1072" s="89"/>
      <c r="H1072" s="57"/>
      <c r="I1072" s="57"/>
      <c r="J1072" s="57"/>
      <c r="K1072" s="57"/>
      <c r="L1072" s="57"/>
    </row>
    <row r="1073" ht="16.5" customHeight="1">
      <c r="A1073" s="57"/>
      <c r="B1073" s="73"/>
      <c r="C1073" s="74"/>
      <c r="D1073" s="68"/>
      <c r="E1073" s="57"/>
      <c r="F1073" s="88"/>
      <c r="G1073" s="89"/>
      <c r="H1073" s="57"/>
      <c r="I1073" s="57"/>
      <c r="J1073" s="57"/>
      <c r="K1073" s="57"/>
      <c r="L1073" s="57"/>
    </row>
    <row r="1074" ht="16.5" customHeight="1">
      <c r="A1074" s="57"/>
      <c r="B1074" s="73"/>
      <c r="C1074" s="74"/>
      <c r="D1074" s="68"/>
      <c r="E1074" s="57"/>
      <c r="F1074" s="88"/>
      <c r="G1074" s="89"/>
      <c r="H1074" s="57"/>
      <c r="I1074" s="57"/>
      <c r="J1074" s="57"/>
      <c r="K1074" s="57"/>
      <c r="L1074" s="57"/>
    </row>
    <row r="1075" ht="16.5" customHeight="1">
      <c r="A1075" s="57"/>
      <c r="B1075" s="73"/>
      <c r="C1075" s="74"/>
      <c r="D1075" s="68"/>
      <c r="E1075" s="57"/>
      <c r="F1075" s="88"/>
      <c r="G1075" s="89"/>
      <c r="H1075" s="57"/>
      <c r="I1075" s="57"/>
      <c r="J1075" s="57"/>
      <c r="K1075" s="57"/>
      <c r="L1075" s="57"/>
    </row>
    <row r="1076" ht="16.5" customHeight="1">
      <c r="A1076" s="57"/>
      <c r="B1076" s="73"/>
      <c r="C1076" s="74"/>
      <c r="D1076" s="68"/>
      <c r="E1076" s="57"/>
      <c r="F1076" s="88"/>
      <c r="G1076" s="89"/>
      <c r="H1076" s="57"/>
      <c r="I1076" s="57"/>
      <c r="J1076" s="57"/>
      <c r="K1076" s="57"/>
      <c r="L1076" s="57"/>
    </row>
    <row r="1077" ht="16.5" customHeight="1">
      <c r="A1077" s="57"/>
      <c r="B1077" s="73"/>
      <c r="C1077" s="74"/>
      <c r="D1077" s="68"/>
      <c r="E1077" s="57"/>
      <c r="F1077" s="88"/>
      <c r="G1077" s="89"/>
      <c r="H1077" s="57"/>
      <c r="I1077" s="57"/>
      <c r="J1077" s="57"/>
      <c r="K1077" s="57"/>
      <c r="L1077" s="57"/>
    </row>
    <row r="1078" ht="16.5" customHeight="1">
      <c r="A1078" s="57"/>
      <c r="B1078" s="73"/>
      <c r="C1078" s="74"/>
      <c r="D1078" s="68"/>
      <c r="E1078" s="57"/>
      <c r="F1078" s="88"/>
      <c r="G1078" s="89"/>
      <c r="H1078" s="57"/>
      <c r="I1078" s="57"/>
      <c r="J1078" s="57"/>
      <c r="K1078" s="57"/>
      <c r="L1078" s="57"/>
    </row>
    <row r="1079" ht="16.5" customHeight="1">
      <c r="A1079" s="57"/>
      <c r="B1079" s="73"/>
      <c r="C1079" s="74"/>
      <c r="D1079" s="68"/>
      <c r="E1079" s="57"/>
      <c r="F1079" s="88"/>
      <c r="G1079" s="89"/>
      <c r="H1079" s="57"/>
      <c r="I1079" s="57"/>
      <c r="J1079" s="57"/>
      <c r="K1079" s="57"/>
      <c r="L1079" s="57"/>
    </row>
    <row r="1080" ht="16.5" customHeight="1">
      <c r="A1080" s="57"/>
      <c r="B1080" s="73"/>
      <c r="C1080" s="74"/>
      <c r="D1080" s="68"/>
      <c r="E1080" s="57"/>
      <c r="F1080" s="88"/>
      <c r="G1080" s="89"/>
      <c r="H1080" s="57"/>
      <c r="I1080" s="57"/>
      <c r="J1080" s="57"/>
      <c r="K1080" s="57"/>
      <c r="L1080" s="57"/>
    </row>
    <row r="1081" ht="16.5" customHeight="1">
      <c r="A1081" s="57"/>
      <c r="B1081" s="73"/>
      <c r="C1081" s="74"/>
      <c r="D1081" s="68"/>
      <c r="E1081" s="57"/>
      <c r="F1081" s="88"/>
      <c r="G1081" s="89"/>
      <c r="H1081" s="57"/>
      <c r="I1081" s="57"/>
      <c r="J1081" s="57"/>
      <c r="K1081" s="57"/>
      <c r="L1081" s="57"/>
    </row>
    <row r="1082" ht="16.5" customHeight="1">
      <c r="A1082" s="57"/>
      <c r="B1082" s="73"/>
      <c r="C1082" s="74"/>
      <c r="D1082" s="68"/>
      <c r="E1082" s="57"/>
      <c r="F1082" s="88"/>
      <c r="G1082" s="89"/>
      <c r="H1082" s="57"/>
      <c r="I1082" s="57"/>
      <c r="J1082" s="57"/>
      <c r="K1082" s="57"/>
      <c r="L1082" s="57"/>
    </row>
    <row r="1083" ht="16.5" customHeight="1">
      <c r="A1083" s="57"/>
      <c r="B1083" s="73"/>
      <c r="C1083" s="74"/>
      <c r="D1083" s="68"/>
      <c r="E1083" s="57"/>
      <c r="F1083" s="88"/>
      <c r="G1083" s="89"/>
      <c r="H1083" s="57"/>
      <c r="I1083" s="57"/>
      <c r="J1083" s="57"/>
      <c r="K1083" s="57"/>
      <c r="L1083" s="57"/>
    </row>
    <row r="1084" ht="16.5" customHeight="1">
      <c r="A1084" s="57"/>
      <c r="B1084" s="73"/>
      <c r="C1084" s="74"/>
      <c r="D1084" s="68"/>
      <c r="E1084" s="57"/>
      <c r="F1084" s="88"/>
      <c r="G1084" s="89"/>
      <c r="H1084" s="57"/>
      <c r="I1084" s="57"/>
      <c r="J1084" s="57"/>
      <c r="K1084" s="57"/>
      <c r="L1084" s="57"/>
    </row>
    <row r="1085" ht="16.5" customHeight="1">
      <c r="A1085" s="57"/>
      <c r="B1085" s="73"/>
      <c r="C1085" s="74"/>
      <c r="D1085" s="68"/>
      <c r="E1085" s="57"/>
      <c r="F1085" s="88"/>
      <c r="G1085" s="89"/>
      <c r="H1085" s="57"/>
      <c r="I1085" s="57"/>
      <c r="J1085" s="57"/>
      <c r="K1085" s="57"/>
      <c r="L1085" s="57"/>
    </row>
    <row r="1086" ht="16.5" customHeight="1">
      <c r="A1086" s="57"/>
      <c r="B1086" s="73"/>
      <c r="C1086" s="74"/>
      <c r="D1086" s="68"/>
      <c r="E1086" s="57"/>
      <c r="F1086" s="88"/>
      <c r="G1086" s="89"/>
      <c r="H1086" s="57"/>
      <c r="I1086" s="57"/>
      <c r="J1086" s="57"/>
      <c r="K1086" s="57"/>
      <c r="L1086" s="57"/>
    </row>
    <row r="1087" ht="16.5" customHeight="1">
      <c r="A1087" s="57"/>
      <c r="B1087" s="73"/>
      <c r="C1087" s="74"/>
      <c r="D1087" s="68"/>
      <c r="E1087" s="57"/>
      <c r="F1087" s="88"/>
      <c r="G1087" s="89"/>
      <c r="H1087" s="57"/>
      <c r="I1087" s="57"/>
      <c r="J1087" s="57"/>
      <c r="K1087" s="57"/>
      <c r="L1087" s="57"/>
    </row>
    <row r="1088" ht="16.5" customHeight="1">
      <c r="A1088" s="57"/>
      <c r="B1088" s="73"/>
      <c r="C1088" s="74"/>
      <c r="D1088" s="68"/>
      <c r="E1088" s="57"/>
      <c r="F1088" s="88"/>
      <c r="G1088" s="89"/>
      <c r="H1088" s="57"/>
      <c r="I1088" s="57"/>
      <c r="J1088" s="57"/>
      <c r="K1088" s="57"/>
      <c r="L1088" s="57"/>
    </row>
    <row r="1089" ht="16.5" customHeight="1">
      <c r="A1089" s="57"/>
      <c r="B1089" s="73"/>
      <c r="C1089" s="74"/>
      <c r="D1089" s="68"/>
      <c r="E1089" s="57"/>
      <c r="F1089" s="88"/>
      <c r="G1089" s="89"/>
      <c r="H1089" s="57"/>
      <c r="I1089" s="57"/>
      <c r="J1089" s="57"/>
      <c r="K1089" s="57"/>
      <c r="L1089" s="57"/>
    </row>
    <row r="1090" ht="16.5" customHeight="1">
      <c r="A1090" s="57"/>
      <c r="B1090" s="73"/>
      <c r="C1090" s="74"/>
      <c r="D1090" s="68"/>
      <c r="E1090" s="57"/>
      <c r="F1090" s="88"/>
      <c r="G1090" s="89"/>
      <c r="H1090" s="57"/>
      <c r="I1090" s="57"/>
      <c r="J1090" s="57"/>
      <c r="K1090" s="57"/>
      <c r="L1090" s="57"/>
    </row>
    <row r="1091" ht="16.5" customHeight="1">
      <c r="A1091" s="57"/>
      <c r="B1091" s="73"/>
      <c r="C1091" s="74"/>
      <c r="D1091" s="68"/>
      <c r="E1091" s="57"/>
      <c r="F1091" s="88"/>
      <c r="G1091" s="89"/>
      <c r="H1091" s="57"/>
      <c r="I1091" s="57"/>
      <c r="J1091" s="57"/>
      <c r="K1091" s="57"/>
      <c r="L1091" s="57"/>
    </row>
    <row r="1092" ht="16.5" customHeight="1">
      <c r="A1092" s="57"/>
      <c r="B1092" s="73"/>
      <c r="C1092" s="74"/>
      <c r="D1092" s="68"/>
      <c r="E1092" s="57"/>
      <c r="F1092" s="88"/>
      <c r="G1092" s="89"/>
      <c r="H1092" s="57"/>
      <c r="I1092" s="57"/>
      <c r="J1092" s="57"/>
      <c r="K1092" s="57"/>
      <c r="L1092" s="57"/>
    </row>
    <row r="1093" ht="16.5" customHeight="1">
      <c r="A1093" s="57"/>
      <c r="B1093" s="73"/>
      <c r="C1093" s="74"/>
      <c r="D1093" s="68"/>
      <c r="E1093" s="57"/>
      <c r="F1093" s="88"/>
      <c r="G1093" s="89"/>
      <c r="H1093" s="57"/>
      <c r="I1093" s="57"/>
      <c r="J1093" s="57"/>
      <c r="K1093" s="57"/>
      <c r="L1093" s="57"/>
    </row>
    <row r="1094" ht="16.5" customHeight="1">
      <c r="A1094" s="57"/>
      <c r="B1094" s="73"/>
      <c r="C1094" s="74"/>
      <c r="D1094" s="68"/>
      <c r="E1094" s="57"/>
      <c r="F1094" s="88"/>
      <c r="G1094" s="89"/>
      <c r="H1094" s="57"/>
      <c r="I1094" s="57"/>
      <c r="J1094" s="57"/>
      <c r="K1094" s="57"/>
      <c r="L1094" s="57"/>
    </row>
    <row r="1095" ht="16.5" customHeight="1">
      <c r="A1095" s="57"/>
      <c r="B1095" s="73"/>
      <c r="C1095" s="74"/>
      <c r="D1095" s="68"/>
      <c r="E1095" s="57"/>
      <c r="F1095" s="88"/>
      <c r="G1095" s="89"/>
      <c r="H1095" s="57"/>
      <c r="I1095" s="57"/>
      <c r="J1095" s="57"/>
      <c r="K1095" s="57"/>
      <c r="L1095" s="57"/>
    </row>
    <row r="1096" ht="16.5" customHeight="1">
      <c r="A1096" s="57"/>
      <c r="B1096" s="73"/>
      <c r="C1096" s="74"/>
      <c r="D1096" s="68"/>
      <c r="E1096" s="57"/>
      <c r="F1096" s="88"/>
      <c r="G1096" s="89"/>
      <c r="H1096" s="57"/>
      <c r="I1096" s="57"/>
      <c r="J1096" s="57"/>
      <c r="K1096" s="57"/>
      <c r="L1096" s="57"/>
    </row>
    <row r="1097" ht="16.5" customHeight="1">
      <c r="A1097" s="57"/>
      <c r="B1097" s="73"/>
      <c r="C1097" s="74"/>
      <c r="D1097" s="68"/>
      <c r="E1097" s="57"/>
      <c r="F1097" s="88"/>
      <c r="G1097" s="89"/>
      <c r="H1097" s="57"/>
      <c r="I1097" s="57"/>
      <c r="J1097" s="57"/>
      <c r="K1097" s="57"/>
      <c r="L1097" s="57"/>
    </row>
    <row r="1098" ht="16.5" customHeight="1">
      <c r="A1098" s="57"/>
      <c r="B1098" s="73"/>
      <c r="C1098" s="74"/>
      <c r="D1098" s="68"/>
      <c r="E1098" s="57"/>
      <c r="F1098" s="88"/>
      <c r="G1098" s="89"/>
      <c r="H1098" s="57"/>
      <c r="I1098" s="57"/>
      <c r="J1098" s="57"/>
      <c r="K1098" s="57"/>
      <c r="L1098" s="57"/>
    </row>
    <row r="1099" ht="16.5" customHeight="1">
      <c r="A1099" s="57"/>
      <c r="B1099" s="73"/>
      <c r="C1099" s="74"/>
      <c r="D1099" s="68"/>
      <c r="E1099" s="57"/>
      <c r="F1099" s="88"/>
      <c r="G1099" s="89"/>
      <c r="H1099" s="57"/>
      <c r="I1099" s="57"/>
      <c r="J1099" s="57"/>
      <c r="K1099" s="57"/>
      <c r="L1099" s="57"/>
    </row>
    <row r="1100" ht="16.5" customHeight="1">
      <c r="A1100" s="57"/>
      <c r="B1100" s="73"/>
      <c r="C1100" s="74"/>
      <c r="D1100" s="68"/>
      <c r="E1100" s="57"/>
      <c r="F1100" s="88"/>
      <c r="G1100" s="89"/>
      <c r="H1100" s="57"/>
      <c r="I1100" s="57"/>
      <c r="J1100" s="57"/>
      <c r="K1100" s="57"/>
      <c r="L1100" s="57"/>
    </row>
    <row r="1101" ht="16.5" customHeight="1">
      <c r="A1101" s="57"/>
      <c r="B1101" s="73"/>
      <c r="C1101" s="74"/>
      <c r="D1101" s="68"/>
      <c r="E1101" s="57"/>
      <c r="F1101" s="88"/>
      <c r="G1101" s="89"/>
      <c r="H1101" s="57"/>
      <c r="I1101" s="57"/>
      <c r="J1101" s="57"/>
      <c r="K1101" s="57"/>
      <c r="L1101" s="57"/>
    </row>
    <row r="1102" ht="16.5" customHeight="1">
      <c r="A1102" s="57"/>
      <c r="B1102" s="73"/>
      <c r="C1102" s="74"/>
      <c r="D1102" s="68"/>
      <c r="E1102" s="57"/>
      <c r="F1102" s="88"/>
      <c r="G1102" s="89"/>
      <c r="H1102" s="57"/>
      <c r="I1102" s="57"/>
      <c r="J1102" s="57"/>
      <c r="K1102" s="57"/>
      <c r="L1102" s="57"/>
    </row>
    <row r="1103" ht="16.5" customHeight="1">
      <c r="A1103" s="57"/>
      <c r="B1103" s="73"/>
      <c r="C1103" s="74"/>
      <c r="D1103" s="68"/>
      <c r="E1103" s="57"/>
      <c r="F1103" s="88"/>
      <c r="G1103" s="89"/>
      <c r="H1103" s="57"/>
      <c r="I1103" s="57"/>
      <c r="J1103" s="57"/>
      <c r="K1103" s="57"/>
      <c r="L1103" s="57"/>
    </row>
    <row r="1104" ht="16.5" customHeight="1">
      <c r="A1104" s="57"/>
      <c r="B1104" s="73"/>
      <c r="C1104" s="74"/>
      <c r="D1104" s="68"/>
      <c r="E1104" s="57"/>
      <c r="F1104" s="88"/>
      <c r="G1104" s="89"/>
      <c r="H1104" s="57"/>
      <c r="I1104" s="57"/>
      <c r="J1104" s="57"/>
      <c r="K1104" s="57"/>
      <c r="L1104" s="57"/>
    </row>
    <row r="1105" ht="16.5" customHeight="1">
      <c r="A1105" s="57"/>
      <c r="B1105" s="73"/>
      <c r="C1105" s="74"/>
      <c r="D1105" s="68"/>
      <c r="E1105" s="57"/>
      <c r="F1105" s="88"/>
      <c r="G1105" s="89"/>
      <c r="H1105" s="57"/>
      <c r="I1105" s="57"/>
      <c r="J1105" s="57"/>
      <c r="K1105" s="57"/>
      <c r="L1105" s="57"/>
    </row>
    <row r="1106" ht="16.5" customHeight="1">
      <c r="A1106" s="57"/>
      <c r="B1106" s="73"/>
      <c r="C1106" s="74"/>
      <c r="D1106" s="68"/>
      <c r="E1106" s="57"/>
      <c r="F1106" s="88"/>
      <c r="G1106" s="89"/>
      <c r="H1106" s="57"/>
      <c r="I1106" s="57"/>
      <c r="J1106" s="57"/>
      <c r="K1106" s="57"/>
      <c r="L1106" s="57"/>
    </row>
    <row r="1107" ht="16.5" customHeight="1">
      <c r="A1107" s="57"/>
      <c r="B1107" s="73"/>
      <c r="C1107" s="74"/>
      <c r="D1107" s="68"/>
      <c r="E1107" s="57"/>
      <c r="F1107" s="88"/>
      <c r="G1107" s="89"/>
      <c r="H1107" s="57"/>
      <c r="I1107" s="57"/>
      <c r="J1107" s="57"/>
      <c r="K1107" s="57"/>
      <c r="L1107" s="57"/>
    </row>
    <row r="1108" ht="16.5" customHeight="1">
      <c r="A1108" s="57"/>
      <c r="B1108" s="73"/>
      <c r="C1108" s="74"/>
      <c r="D1108" s="68"/>
      <c r="E1108" s="57"/>
      <c r="F1108" s="88"/>
      <c r="G1108" s="89"/>
      <c r="H1108" s="57"/>
      <c r="I1108" s="57"/>
      <c r="J1108" s="57"/>
      <c r="K1108" s="57"/>
      <c r="L1108" s="57"/>
    </row>
    <row r="1109" ht="16.5" customHeight="1">
      <c r="A1109" s="57"/>
      <c r="B1109" s="73"/>
      <c r="C1109" s="74"/>
      <c r="D1109" s="68"/>
      <c r="E1109" s="57"/>
      <c r="F1109" s="88"/>
      <c r="G1109" s="89"/>
      <c r="H1109" s="57"/>
      <c r="I1109" s="57"/>
      <c r="J1109" s="57"/>
      <c r="K1109" s="57"/>
      <c r="L1109" s="57"/>
    </row>
    <row r="1110" ht="16.5" customHeight="1">
      <c r="A1110" s="57"/>
      <c r="B1110" s="73"/>
      <c r="C1110" s="74"/>
      <c r="D1110" s="68"/>
      <c r="E1110" s="57"/>
      <c r="F1110" s="88"/>
      <c r="G1110" s="89"/>
      <c r="H1110" s="57"/>
      <c r="I1110" s="57"/>
      <c r="J1110" s="57"/>
      <c r="K1110" s="57"/>
      <c r="L1110" s="57"/>
    </row>
    <row r="1111" ht="16.5" customHeight="1">
      <c r="A1111" s="57"/>
      <c r="B1111" s="73"/>
      <c r="C1111" s="74"/>
      <c r="D1111" s="68"/>
      <c r="E1111" s="57"/>
      <c r="F1111" s="88"/>
      <c r="G1111" s="89"/>
      <c r="H1111" s="57"/>
      <c r="I1111" s="57"/>
      <c r="J1111" s="57"/>
      <c r="K1111" s="57"/>
      <c r="L1111" s="57"/>
    </row>
    <row r="1112" ht="16.5" customHeight="1">
      <c r="A1112" s="57"/>
      <c r="B1112" s="73"/>
      <c r="C1112" s="74"/>
      <c r="D1112" s="68"/>
      <c r="E1112" s="57"/>
      <c r="F1112" s="88"/>
      <c r="G1112" s="89"/>
      <c r="H1112" s="57"/>
      <c r="I1112" s="57"/>
      <c r="J1112" s="57"/>
      <c r="K1112" s="57"/>
      <c r="L1112" s="57"/>
    </row>
    <row r="1113" ht="16.5" customHeight="1">
      <c r="A1113" s="57"/>
      <c r="B1113" s="73"/>
      <c r="C1113" s="74"/>
      <c r="D1113" s="68"/>
      <c r="E1113" s="57"/>
      <c r="F1113" s="88"/>
      <c r="G1113" s="89"/>
      <c r="H1113" s="57"/>
      <c r="I1113" s="57"/>
      <c r="J1113" s="57"/>
      <c r="K1113" s="57"/>
      <c r="L1113" s="57"/>
    </row>
    <row r="1114" ht="16.5" customHeight="1">
      <c r="A1114" s="57"/>
      <c r="B1114" s="73"/>
      <c r="C1114" s="74"/>
      <c r="D1114" s="68"/>
      <c r="E1114" s="57"/>
      <c r="F1114" s="88"/>
      <c r="G1114" s="89"/>
      <c r="H1114" s="57"/>
      <c r="I1114" s="57"/>
      <c r="J1114" s="57"/>
      <c r="K1114" s="57"/>
      <c r="L1114" s="57"/>
    </row>
    <row r="1115" ht="16.5" customHeight="1">
      <c r="A1115" s="57"/>
      <c r="B1115" s="73"/>
      <c r="C1115" s="74"/>
      <c r="D1115" s="68"/>
      <c r="E1115" s="57"/>
      <c r="F1115" s="88"/>
      <c r="G1115" s="89"/>
      <c r="H1115" s="57"/>
      <c r="I1115" s="57"/>
      <c r="J1115" s="57"/>
      <c r="K1115" s="57"/>
      <c r="L1115" s="57"/>
    </row>
    <row r="1116" ht="16.5" customHeight="1">
      <c r="A1116" s="57"/>
      <c r="B1116" s="73"/>
      <c r="C1116" s="74"/>
      <c r="D1116" s="68"/>
      <c r="E1116" s="57"/>
      <c r="F1116" s="88"/>
      <c r="G1116" s="89"/>
      <c r="H1116" s="57"/>
      <c r="I1116" s="57"/>
      <c r="J1116" s="57"/>
      <c r="K1116" s="57"/>
      <c r="L1116" s="57"/>
    </row>
    <row r="1117" ht="16.5" customHeight="1">
      <c r="A1117" s="57"/>
      <c r="B1117" s="73"/>
      <c r="C1117" s="74"/>
      <c r="D1117" s="68"/>
      <c r="E1117" s="57"/>
      <c r="F1117" s="88"/>
      <c r="G1117" s="89"/>
      <c r="H1117" s="57"/>
      <c r="I1117" s="57"/>
      <c r="J1117" s="57"/>
      <c r="K1117" s="57"/>
      <c r="L1117" s="57"/>
    </row>
    <row r="1118" ht="16.5" customHeight="1">
      <c r="A1118" s="57"/>
      <c r="B1118" s="73"/>
      <c r="C1118" s="74"/>
      <c r="D1118" s="68"/>
      <c r="E1118" s="57"/>
      <c r="F1118" s="88"/>
      <c r="G1118" s="89"/>
      <c r="H1118" s="57"/>
      <c r="I1118" s="57"/>
      <c r="J1118" s="57"/>
      <c r="K1118" s="57"/>
      <c r="L1118" s="57"/>
    </row>
    <row r="1119" ht="16.5" customHeight="1">
      <c r="A1119" s="57"/>
      <c r="B1119" s="73"/>
      <c r="C1119" s="74"/>
      <c r="D1119" s="68"/>
      <c r="E1119" s="57"/>
      <c r="F1119" s="88"/>
      <c r="G1119" s="89"/>
      <c r="H1119" s="57"/>
      <c r="I1119" s="57"/>
      <c r="J1119" s="57"/>
      <c r="K1119" s="57"/>
      <c r="L1119" s="57"/>
    </row>
    <row r="1120" ht="16.5" customHeight="1">
      <c r="A1120" s="57"/>
      <c r="B1120" s="73"/>
      <c r="C1120" s="74"/>
      <c r="D1120" s="68"/>
      <c r="E1120" s="57"/>
      <c r="F1120" s="88"/>
      <c r="G1120" s="89"/>
      <c r="H1120" s="57"/>
      <c r="I1120" s="57"/>
      <c r="J1120" s="57"/>
      <c r="K1120" s="57"/>
      <c r="L1120" s="57"/>
    </row>
    <row r="1121" ht="16.5" customHeight="1">
      <c r="A1121" s="57"/>
      <c r="B1121" s="73"/>
      <c r="C1121" s="74"/>
      <c r="D1121" s="68"/>
      <c r="E1121" s="57"/>
      <c r="F1121" s="88"/>
      <c r="G1121" s="89"/>
      <c r="H1121" s="57"/>
      <c r="I1121" s="57"/>
      <c r="J1121" s="57"/>
      <c r="K1121" s="57"/>
      <c r="L1121" s="57"/>
    </row>
    <row r="1122" ht="16.5" customHeight="1">
      <c r="A1122" s="57"/>
      <c r="B1122" s="73"/>
      <c r="C1122" s="74"/>
      <c r="D1122" s="68"/>
      <c r="E1122" s="57"/>
      <c r="F1122" s="88"/>
      <c r="G1122" s="89"/>
      <c r="H1122" s="57"/>
      <c r="I1122" s="57"/>
      <c r="J1122" s="57"/>
      <c r="K1122" s="57"/>
      <c r="L1122" s="57"/>
    </row>
    <row r="1123" ht="16.5" customHeight="1">
      <c r="A1123" s="57"/>
      <c r="B1123" s="73"/>
      <c r="C1123" s="74"/>
      <c r="D1123" s="68"/>
      <c r="E1123" s="57"/>
      <c r="F1123" s="88"/>
      <c r="G1123" s="89"/>
      <c r="H1123" s="57"/>
      <c r="I1123" s="57"/>
      <c r="J1123" s="57"/>
      <c r="K1123" s="57"/>
      <c r="L1123" s="57"/>
    </row>
    <row r="1124" ht="16.5" customHeight="1">
      <c r="A1124" s="57"/>
      <c r="B1124" s="73"/>
      <c r="C1124" s="74"/>
      <c r="D1124" s="68"/>
      <c r="E1124" s="57"/>
      <c r="F1124" s="88"/>
      <c r="G1124" s="89"/>
      <c r="H1124" s="57"/>
      <c r="I1124" s="57"/>
      <c r="J1124" s="57"/>
      <c r="K1124" s="57"/>
      <c r="L1124" s="57"/>
    </row>
    <row r="1125" ht="16.5" customHeight="1">
      <c r="A1125" s="57"/>
      <c r="B1125" s="73"/>
      <c r="C1125" s="74"/>
      <c r="D1125" s="68"/>
      <c r="E1125" s="57"/>
      <c r="F1125" s="88"/>
      <c r="G1125" s="89"/>
      <c r="H1125" s="57"/>
      <c r="I1125" s="57"/>
      <c r="J1125" s="57"/>
      <c r="K1125" s="57"/>
      <c r="L1125" s="57"/>
    </row>
    <row r="1126" ht="16.5" customHeight="1">
      <c r="A1126" s="57"/>
      <c r="B1126" s="73"/>
      <c r="C1126" s="74"/>
      <c r="D1126" s="68"/>
      <c r="E1126" s="57"/>
      <c r="F1126" s="88"/>
      <c r="G1126" s="89"/>
      <c r="H1126" s="57"/>
      <c r="I1126" s="57"/>
      <c r="J1126" s="57"/>
      <c r="K1126" s="57"/>
      <c r="L1126" s="57"/>
    </row>
    <row r="1127" ht="16.5" customHeight="1">
      <c r="A1127" s="57"/>
      <c r="B1127" s="73"/>
      <c r="C1127" s="74"/>
      <c r="D1127" s="68"/>
      <c r="E1127" s="57"/>
      <c r="F1127" s="88"/>
      <c r="G1127" s="89"/>
      <c r="H1127" s="57"/>
      <c r="I1127" s="57"/>
      <c r="J1127" s="57"/>
      <c r="K1127" s="57"/>
      <c r="L1127" s="57"/>
    </row>
    <row r="1128" ht="16.5" customHeight="1">
      <c r="A1128" s="57"/>
      <c r="B1128" s="73"/>
      <c r="C1128" s="74"/>
      <c r="D1128" s="68"/>
      <c r="E1128" s="57"/>
      <c r="F1128" s="88"/>
      <c r="G1128" s="89"/>
      <c r="H1128" s="57"/>
      <c r="I1128" s="57"/>
      <c r="J1128" s="57"/>
      <c r="K1128" s="57"/>
      <c r="L1128" s="57"/>
    </row>
    <row r="1129" ht="16.5" customHeight="1">
      <c r="A1129" s="57"/>
      <c r="B1129" s="73"/>
      <c r="C1129" s="74"/>
      <c r="D1129" s="68"/>
      <c r="E1129" s="57"/>
      <c r="F1129" s="88"/>
      <c r="G1129" s="89"/>
      <c r="H1129" s="57"/>
      <c r="I1129" s="57"/>
      <c r="J1129" s="57"/>
      <c r="K1129" s="57"/>
      <c r="L1129" s="57"/>
    </row>
    <row r="1130" ht="16.5" customHeight="1">
      <c r="A1130" s="57"/>
      <c r="B1130" s="73"/>
      <c r="C1130" s="74"/>
      <c r="D1130" s="68"/>
      <c r="E1130" s="57"/>
      <c r="F1130" s="88"/>
      <c r="G1130" s="89"/>
      <c r="H1130" s="57"/>
      <c r="I1130" s="57"/>
      <c r="J1130" s="57"/>
      <c r="K1130" s="57"/>
      <c r="L1130" s="57"/>
    </row>
    <row r="1131" ht="16.5" customHeight="1">
      <c r="A1131" s="57"/>
      <c r="B1131" s="73"/>
      <c r="C1131" s="74"/>
      <c r="D1131" s="68"/>
      <c r="E1131" s="57"/>
      <c r="F1131" s="88"/>
      <c r="G1131" s="89"/>
      <c r="H1131" s="57"/>
      <c r="I1131" s="57"/>
      <c r="J1131" s="57"/>
      <c r="K1131" s="57"/>
      <c r="L1131" s="57"/>
    </row>
    <row r="1132" ht="16.5" customHeight="1">
      <c r="A1132" s="57"/>
      <c r="B1132" s="73"/>
      <c r="C1132" s="74"/>
      <c r="D1132" s="68"/>
      <c r="E1132" s="57"/>
      <c r="F1132" s="88"/>
      <c r="G1132" s="89"/>
      <c r="H1132" s="57"/>
      <c r="I1132" s="57"/>
      <c r="J1132" s="57"/>
      <c r="K1132" s="57"/>
      <c r="L1132" s="57"/>
    </row>
    <row r="1133" ht="16.5" customHeight="1">
      <c r="A1133" s="57"/>
      <c r="B1133" s="73"/>
      <c r="C1133" s="74"/>
      <c r="D1133" s="68"/>
      <c r="E1133" s="57"/>
      <c r="F1133" s="88"/>
      <c r="G1133" s="89"/>
      <c r="H1133" s="57"/>
      <c r="I1133" s="57"/>
      <c r="J1133" s="57"/>
      <c r="K1133" s="57"/>
      <c r="L1133" s="57"/>
    </row>
    <row r="1134" ht="16.5" customHeight="1">
      <c r="A1134" s="57"/>
      <c r="B1134" s="73"/>
      <c r="C1134" s="74"/>
      <c r="D1134" s="68"/>
      <c r="E1134" s="57"/>
      <c r="F1134" s="88"/>
      <c r="G1134" s="89"/>
      <c r="H1134" s="57"/>
      <c r="I1134" s="57"/>
      <c r="J1134" s="57"/>
      <c r="K1134" s="57"/>
      <c r="L1134" s="57"/>
    </row>
    <row r="1135" ht="16.5" customHeight="1">
      <c r="A1135" s="57"/>
      <c r="B1135" s="73"/>
      <c r="C1135" s="74"/>
      <c r="D1135" s="68"/>
      <c r="E1135" s="57"/>
      <c r="F1135" s="88"/>
      <c r="G1135" s="89"/>
      <c r="H1135" s="57"/>
      <c r="I1135" s="57"/>
      <c r="J1135" s="57"/>
      <c r="K1135" s="57"/>
      <c r="L1135" s="57"/>
    </row>
    <row r="1136" ht="16.5" customHeight="1">
      <c r="A1136" s="57"/>
      <c r="B1136" s="73"/>
      <c r="C1136" s="74"/>
      <c r="D1136" s="68"/>
      <c r="E1136" s="57"/>
      <c r="F1136" s="88"/>
      <c r="G1136" s="89"/>
      <c r="H1136" s="57"/>
      <c r="I1136" s="57"/>
      <c r="J1136" s="57"/>
      <c r="K1136" s="57"/>
      <c r="L1136" s="57"/>
    </row>
    <row r="1137" ht="16.5" customHeight="1">
      <c r="A1137" s="57"/>
      <c r="B1137" s="73"/>
      <c r="C1137" s="74"/>
      <c r="D1137" s="68"/>
      <c r="E1137" s="57"/>
      <c r="F1137" s="88"/>
      <c r="G1137" s="89"/>
      <c r="H1137" s="57"/>
      <c r="I1137" s="57"/>
      <c r="J1137" s="57"/>
      <c r="K1137" s="57"/>
      <c r="L1137" s="57"/>
    </row>
    <row r="1138" ht="16.5" customHeight="1">
      <c r="A1138" s="57"/>
      <c r="B1138" s="73"/>
      <c r="C1138" s="74"/>
      <c r="D1138" s="68"/>
      <c r="E1138" s="57"/>
      <c r="F1138" s="88"/>
      <c r="G1138" s="89"/>
      <c r="H1138" s="57"/>
      <c r="I1138" s="57"/>
      <c r="J1138" s="57"/>
      <c r="K1138" s="57"/>
      <c r="L1138" s="57"/>
    </row>
    <row r="1139" ht="16.5" customHeight="1">
      <c r="A1139" s="57"/>
      <c r="B1139" s="73"/>
      <c r="C1139" s="74"/>
      <c r="D1139" s="68"/>
      <c r="E1139" s="57"/>
      <c r="F1139" s="88"/>
      <c r="G1139" s="89"/>
      <c r="H1139" s="57"/>
      <c r="I1139" s="57"/>
      <c r="J1139" s="57"/>
      <c r="K1139" s="57"/>
      <c r="L1139" s="57"/>
    </row>
    <row r="1140" ht="16.5" customHeight="1">
      <c r="A1140" s="57"/>
      <c r="B1140" s="73"/>
      <c r="C1140" s="74"/>
      <c r="D1140" s="68"/>
      <c r="E1140" s="57"/>
      <c r="F1140" s="88"/>
      <c r="G1140" s="89"/>
      <c r="H1140" s="57"/>
      <c r="I1140" s="57"/>
      <c r="J1140" s="57"/>
      <c r="K1140" s="57"/>
      <c r="L1140" s="57"/>
    </row>
    <row r="1141" ht="16.5" customHeight="1">
      <c r="A1141" s="57"/>
      <c r="B1141" s="73"/>
      <c r="C1141" s="74"/>
      <c r="D1141" s="68"/>
      <c r="E1141" s="57"/>
      <c r="F1141" s="88"/>
      <c r="G1141" s="89"/>
      <c r="H1141" s="57"/>
      <c r="I1141" s="57"/>
      <c r="J1141" s="57"/>
      <c r="K1141" s="57"/>
      <c r="L1141" s="57"/>
    </row>
    <row r="1142" ht="16.5" customHeight="1">
      <c r="A1142" s="57"/>
      <c r="B1142" s="73"/>
      <c r="C1142" s="74"/>
      <c r="D1142" s="68"/>
      <c r="E1142" s="57"/>
      <c r="F1142" s="88"/>
      <c r="G1142" s="89"/>
      <c r="H1142" s="57"/>
      <c r="I1142" s="57"/>
      <c r="J1142" s="57"/>
      <c r="K1142" s="57"/>
      <c r="L1142" s="57"/>
    </row>
    <row r="1143" ht="16.5" customHeight="1">
      <c r="A1143" s="57"/>
      <c r="B1143" s="73"/>
      <c r="C1143" s="74"/>
      <c r="D1143" s="68"/>
      <c r="E1143" s="57"/>
      <c r="F1143" s="88"/>
      <c r="G1143" s="89"/>
      <c r="H1143" s="57"/>
      <c r="I1143" s="57"/>
      <c r="J1143" s="57"/>
      <c r="K1143" s="57"/>
      <c r="L1143" s="57"/>
    </row>
    <row r="1144" ht="16.5" customHeight="1">
      <c r="A1144" s="57"/>
      <c r="B1144" s="73"/>
      <c r="C1144" s="74"/>
      <c r="D1144" s="68"/>
      <c r="E1144" s="57"/>
      <c r="F1144" s="88"/>
      <c r="G1144" s="89"/>
      <c r="H1144" s="57"/>
      <c r="I1144" s="57"/>
      <c r="J1144" s="57"/>
      <c r="K1144" s="57"/>
      <c r="L1144" s="57"/>
    </row>
    <row r="1145" ht="16.5" customHeight="1">
      <c r="A1145" s="57"/>
      <c r="B1145" s="73"/>
      <c r="C1145" s="74"/>
      <c r="D1145" s="68"/>
      <c r="E1145" s="57"/>
      <c r="F1145" s="88"/>
      <c r="G1145" s="89"/>
      <c r="H1145" s="57"/>
      <c r="I1145" s="57"/>
      <c r="J1145" s="57"/>
      <c r="K1145" s="57"/>
      <c r="L1145" s="57"/>
    </row>
    <row r="1146" ht="16.5" customHeight="1">
      <c r="A1146" s="57"/>
      <c r="B1146" s="73"/>
      <c r="C1146" s="74"/>
      <c r="D1146" s="68"/>
      <c r="E1146" s="57"/>
      <c r="F1146" s="88"/>
      <c r="G1146" s="89"/>
      <c r="H1146" s="57"/>
      <c r="I1146" s="57"/>
      <c r="J1146" s="57"/>
      <c r="K1146" s="57"/>
      <c r="L1146" s="57"/>
    </row>
    <row r="1147" ht="16.5" customHeight="1">
      <c r="A1147" s="57"/>
      <c r="B1147" s="73"/>
      <c r="C1147" s="74"/>
      <c r="D1147" s="68"/>
      <c r="E1147" s="57"/>
      <c r="F1147" s="88"/>
      <c r="G1147" s="89"/>
      <c r="H1147" s="57"/>
      <c r="I1147" s="57"/>
      <c r="J1147" s="57"/>
      <c r="K1147" s="57"/>
      <c r="L1147" s="57"/>
    </row>
    <row r="1148" ht="16.5" customHeight="1">
      <c r="A1148" s="57"/>
      <c r="B1148" s="73"/>
      <c r="C1148" s="74"/>
      <c r="D1148" s="68"/>
      <c r="E1148" s="57"/>
      <c r="F1148" s="88"/>
      <c r="G1148" s="89"/>
      <c r="H1148" s="57"/>
      <c r="I1148" s="57"/>
      <c r="J1148" s="57"/>
      <c r="K1148" s="57"/>
      <c r="L1148" s="57"/>
    </row>
    <row r="1149" ht="16.5" customHeight="1">
      <c r="A1149" s="57"/>
      <c r="B1149" s="73"/>
      <c r="C1149" s="74"/>
      <c r="D1149" s="68"/>
      <c r="E1149" s="57"/>
      <c r="F1149" s="88"/>
      <c r="G1149" s="89"/>
      <c r="H1149" s="57"/>
      <c r="I1149" s="57"/>
      <c r="J1149" s="57"/>
      <c r="K1149" s="57"/>
      <c r="L1149" s="57"/>
    </row>
    <row r="1150" ht="16.5" customHeight="1">
      <c r="A1150" s="57"/>
      <c r="B1150" s="73"/>
      <c r="C1150" s="74"/>
      <c r="D1150" s="68"/>
      <c r="E1150" s="57"/>
      <c r="F1150" s="88"/>
      <c r="G1150" s="89"/>
      <c r="H1150" s="57"/>
      <c r="I1150" s="57"/>
      <c r="J1150" s="57"/>
      <c r="K1150" s="57"/>
      <c r="L1150" s="57"/>
    </row>
    <row r="1151" ht="16.5" customHeight="1">
      <c r="A1151" s="57"/>
      <c r="B1151" s="73"/>
      <c r="C1151" s="74"/>
      <c r="D1151" s="68"/>
      <c r="E1151" s="57"/>
      <c r="F1151" s="88"/>
      <c r="G1151" s="89"/>
      <c r="H1151" s="57"/>
      <c r="I1151" s="57"/>
      <c r="J1151" s="57"/>
      <c r="K1151" s="57"/>
      <c r="L1151" s="57"/>
    </row>
    <row r="1152" ht="16.5" customHeight="1">
      <c r="A1152" s="57"/>
      <c r="B1152" s="73"/>
      <c r="C1152" s="74"/>
      <c r="D1152" s="68"/>
      <c r="E1152" s="57"/>
      <c r="F1152" s="88"/>
      <c r="G1152" s="89"/>
      <c r="H1152" s="57"/>
      <c r="I1152" s="57"/>
      <c r="J1152" s="57"/>
      <c r="K1152" s="57"/>
      <c r="L1152" s="57"/>
    </row>
    <row r="1153" ht="16.5" customHeight="1">
      <c r="A1153" s="57"/>
      <c r="B1153" s="73"/>
      <c r="C1153" s="74"/>
      <c r="D1153" s="68"/>
      <c r="E1153" s="57"/>
      <c r="F1153" s="88"/>
      <c r="G1153" s="89"/>
      <c r="H1153" s="57"/>
      <c r="I1153" s="57"/>
      <c r="J1153" s="57"/>
      <c r="K1153" s="57"/>
      <c r="L1153" s="57"/>
    </row>
    <row r="1154" ht="16.5" customHeight="1">
      <c r="A1154" s="57"/>
      <c r="B1154" s="73"/>
      <c r="C1154" s="74"/>
      <c r="D1154" s="68"/>
      <c r="E1154" s="57"/>
      <c r="F1154" s="88"/>
      <c r="G1154" s="89"/>
      <c r="H1154" s="57"/>
      <c r="I1154" s="57"/>
      <c r="J1154" s="57"/>
      <c r="K1154" s="57"/>
      <c r="L1154" s="57"/>
    </row>
    <row r="1155" ht="16.5" customHeight="1">
      <c r="A1155" s="57"/>
      <c r="B1155" s="73"/>
      <c r="C1155" s="74"/>
      <c r="D1155" s="68"/>
      <c r="E1155" s="57"/>
      <c r="F1155" s="88"/>
      <c r="G1155" s="89"/>
      <c r="H1155" s="57"/>
      <c r="I1155" s="57"/>
      <c r="J1155" s="57"/>
      <c r="K1155" s="57"/>
      <c r="L1155" s="57"/>
    </row>
    <row r="1156" ht="16.5" customHeight="1">
      <c r="A1156" s="57"/>
      <c r="B1156" s="73"/>
      <c r="C1156" s="74"/>
      <c r="D1156" s="68"/>
      <c r="E1156" s="57"/>
      <c r="F1156" s="88"/>
      <c r="G1156" s="89"/>
      <c r="H1156" s="57"/>
      <c r="I1156" s="57"/>
      <c r="J1156" s="57"/>
      <c r="K1156" s="57"/>
      <c r="L1156" s="57"/>
    </row>
    <row r="1157" ht="16.5" customHeight="1">
      <c r="A1157" s="57"/>
      <c r="B1157" s="73"/>
      <c r="C1157" s="74"/>
      <c r="D1157" s="68"/>
      <c r="E1157" s="57"/>
      <c r="F1157" s="88"/>
      <c r="G1157" s="89"/>
      <c r="H1157" s="57"/>
      <c r="I1157" s="57"/>
      <c r="J1157" s="57"/>
      <c r="K1157" s="57"/>
      <c r="L1157" s="57"/>
    </row>
    <row r="1158" ht="16.5" customHeight="1">
      <c r="A1158" s="57"/>
      <c r="B1158" s="73"/>
      <c r="C1158" s="74"/>
      <c r="D1158" s="68"/>
      <c r="E1158" s="57"/>
      <c r="F1158" s="88"/>
      <c r="G1158" s="89"/>
      <c r="H1158" s="57"/>
      <c r="I1158" s="57"/>
      <c r="J1158" s="57"/>
      <c r="K1158" s="57"/>
      <c r="L1158" s="57"/>
    </row>
    <row r="1159" ht="16.5" customHeight="1">
      <c r="A1159" s="57"/>
      <c r="B1159" s="73"/>
      <c r="C1159" s="74"/>
      <c r="D1159" s="68"/>
      <c r="E1159" s="57"/>
      <c r="F1159" s="88"/>
      <c r="G1159" s="89"/>
      <c r="H1159" s="57"/>
      <c r="I1159" s="57"/>
      <c r="J1159" s="57"/>
      <c r="K1159" s="57"/>
      <c r="L1159" s="57"/>
    </row>
    <row r="1160" ht="16.5" customHeight="1">
      <c r="A1160" s="57"/>
      <c r="B1160" s="73"/>
      <c r="C1160" s="74"/>
      <c r="D1160" s="68"/>
      <c r="E1160" s="57"/>
      <c r="F1160" s="88"/>
      <c r="G1160" s="89"/>
      <c r="H1160" s="57"/>
      <c r="I1160" s="57"/>
      <c r="J1160" s="57"/>
      <c r="K1160" s="57"/>
      <c r="L1160" s="57"/>
    </row>
    <row r="1161" ht="16.5" customHeight="1">
      <c r="A1161" s="57"/>
      <c r="B1161" s="73"/>
      <c r="C1161" s="74"/>
      <c r="D1161" s="68"/>
      <c r="E1161" s="57"/>
      <c r="F1161" s="88"/>
      <c r="G1161" s="89"/>
      <c r="H1161" s="57"/>
      <c r="I1161" s="57"/>
      <c r="J1161" s="57"/>
      <c r="K1161" s="57"/>
      <c r="L1161" s="57"/>
    </row>
    <row r="1162" ht="16.5" customHeight="1">
      <c r="A1162" s="57"/>
      <c r="B1162" s="73"/>
      <c r="C1162" s="74"/>
      <c r="D1162" s="68"/>
      <c r="E1162" s="57"/>
      <c r="F1162" s="88"/>
      <c r="G1162" s="89"/>
      <c r="H1162" s="57"/>
      <c r="I1162" s="57"/>
      <c r="J1162" s="57"/>
      <c r="K1162" s="57"/>
      <c r="L1162" s="57"/>
    </row>
    <row r="1163" ht="16.5" customHeight="1">
      <c r="A1163" s="57"/>
      <c r="B1163" s="73"/>
      <c r="C1163" s="74"/>
      <c r="D1163" s="68"/>
      <c r="E1163" s="57"/>
      <c r="F1163" s="88"/>
      <c r="G1163" s="89"/>
      <c r="H1163" s="57"/>
      <c r="I1163" s="57"/>
      <c r="J1163" s="57"/>
      <c r="K1163" s="57"/>
      <c r="L1163" s="57"/>
    </row>
    <row r="1164" ht="16.5" customHeight="1">
      <c r="A1164" s="57"/>
      <c r="B1164" s="73"/>
      <c r="C1164" s="74"/>
      <c r="D1164" s="68"/>
      <c r="E1164" s="57"/>
      <c r="F1164" s="88"/>
      <c r="G1164" s="89"/>
      <c r="H1164" s="57"/>
      <c r="I1164" s="57"/>
      <c r="J1164" s="57"/>
      <c r="K1164" s="57"/>
      <c r="L1164" s="57"/>
    </row>
    <row r="1165" ht="16.5" customHeight="1">
      <c r="A1165" s="57"/>
      <c r="B1165" s="73"/>
      <c r="C1165" s="74"/>
      <c r="D1165" s="68"/>
      <c r="E1165" s="57"/>
      <c r="F1165" s="88"/>
      <c r="G1165" s="89"/>
      <c r="H1165" s="57"/>
      <c r="I1165" s="57"/>
      <c r="J1165" s="57"/>
      <c r="K1165" s="57"/>
      <c r="L1165" s="57"/>
    </row>
    <row r="1166" ht="16.5" customHeight="1">
      <c r="A1166" s="57"/>
      <c r="B1166" s="73"/>
      <c r="C1166" s="74"/>
      <c r="D1166" s="68"/>
      <c r="E1166" s="57"/>
      <c r="F1166" s="88"/>
      <c r="G1166" s="89"/>
      <c r="H1166" s="57"/>
      <c r="I1166" s="57"/>
      <c r="J1166" s="57"/>
      <c r="K1166" s="57"/>
      <c r="L1166" s="57"/>
    </row>
    <row r="1167" ht="16.5" customHeight="1">
      <c r="A1167" s="57"/>
      <c r="B1167" s="73"/>
      <c r="C1167" s="74"/>
      <c r="D1167" s="68"/>
      <c r="E1167" s="57"/>
      <c r="F1167" s="88"/>
      <c r="G1167" s="89"/>
      <c r="H1167" s="57"/>
      <c r="I1167" s="57"/>
      <c r="J1167" s="57"/>
      <c r="K1167" s="57"/>
      <c r="L1167" s="57"/>
    </row>
    <row r="1168" ht="16.5" customHeight="1">
      <c r="A1168" s="57"/>
      <c r="B1168" s="73"/>
      <c r="C1168" s="74"/>
      <c r="D1168" s="68"/>
      <c r="E1168" s="57"/>
      <c r="F1168" s="88"/>
      <c r="G1168" s="89"/>
      <c r="H1168" s="57"/>
      <c r="I1168" s="57"/>
      <c r="J1168" s="57"/>
      <c r="K1168" s="57"/>
      <c r="L1168" s="57"/>
    </row>
    <row r="1169" ht="16.5" customHeight="1">
      <c r="A1169" s="57"/>
      <c r="B1169" s="73"/>
      <c r="C1169" s="74"/>
      <c r="D1169" s="68"/>
      <c r="E1169" s="57"/>
      <c r="F1169" s="88"/>
      <c r="G1169" s="89"/>
      <c r="H1169" s="57"/>
      <c r="I1169" s="57"/>
      <c r="J1169" s="57"/>
      <c r="K1169" s="57"/>
      <c r="L1169" s="57"/>
    </row>
    <row r="1170" ht="16.5" customHeight="1">
      <c r="A1170" s="57"/>
      <c r="B1170" s="73"/>
      <c r="C1170" s="74"/>
      <c r="D1170" s="68"/>
      <c r="E1170" s="57"/>
      <c r="F1170" s="88"/>
      <c r="G1170" s="89"/>
      <c r="H1170" s="57"/>
      <c r="I1170" s="57"/>
      <c r="J1170" s="57"/>
      <c r="K1170" s="57"/>
      <c r="L1170" s="57"/>
    </row>
    <row r="1171" ht="16.5" customHeight="1">
      <c r="A1171" s="57"/>
      <c r="B1171" s="73"/>
      <c r="C1171" s="74"/>
      <c r="D1171" s="68"/>
      <c r="E1171" s="57"/>
      <c r="F1171" s="88"/>
      <c r="G1171" s="89"/>
      <c r="H1171" s="57"/>
      <c r="I1171" s="57"/>
      <c r="J1171" s="57"/>
      <c r="K1171" s="57"/>
      <c r="L1171" s="57"/>
    </row>
    <row r="1172" ht="16.5" customHeight="1">
      <c r="A1172" s="57"/>
      <c r="B1172" s="73"/>
      <c r="C1172" s="74"/>
      <c r="D1172" s="68"/>
      <c r="E1172" s="57"/>
      <c r="F1172" s="88"/>
      <c r="G1172" s="89"/>
      <c r="H1172" s="57"/>
      <c r="I1172" s="57"/>
      <c r="J1172" s="57"/>
      <c r="K1172" s="57"/>
      <c r="L1172" s="57"/>
    </row>
    <row r="1173" ht="16.5" customHeight="1">
      <c r="A1173" s="57"/>
      <c r="B1173" s="73"/>
      <c r="C1173" s="74"/>
      <c r="D1173" s="68"/>
      <c r="E1173" s="57"/>
      <c r="F1173" s="88"/>
      <c r="G1173" s="89"/>
      <c r="H1173" s="57"/>
      <c r="I1173" s="57"/>
      <c r="J1173" s="57"/>
      <c r="K1173" s="57"/>
      <c r="L1173" s="57"/>
    </row>
    <row r="1174" ht="16.5" customHeight="1">
      <c r="A1174" s="57"/>
      <c r="B1174" s="73"/>
      <c r="C1174" s="74"/>
      <c r="D1174" s="68"/>
      <c r="E1174" s="57"/>
      <c r="F1174" s="88"/>
      <c r="G1174" s="89"/>
      <c r="H1174" s="57"/>
      <c r="I1174" s="57"/>
      <c r="J1174" s="57"/>
      <c r="K1174" s="57"/>
      <c r="L1174" s="57"/>
    </row>
    <row r="1175" ht="16.5" customHeight="1">
      <c r="A1175" s="57"/>
      <c r="B1175" s="73"/>
      <c r="C1175" s="74"/>
      <c r="D1175" s="68"/>
      <c r="E1175" s="57"/>
      <c r="F1175" s="88"/>
      <c r="G1175" s="89"/>
      <c r="H1175" s="57"/>
      <c r="I1175" s="57"/>
      <c r="J1175" s="57"/>
      <c r="K1175" s="57"/>
      <c r="L1175" s="57"/>
    </row>
    <row r="1176" ht="16.5" customHeight="1">
      <c r="A1176" s="57"/>
      <c r="B1176" s="73"/>
      <c r="C1176" s="74"/>
      <c r="D1176" s="68"/>
      <c r="E1176" s="57"/>
      <c r="F1176" s="88"/>
      <c r="G1176" s="89"/>
      <c r="H1176" s="57"/>
      <c r="I1176" s="57"/>
      <c r="J1176" s="57"/>
      <c r="K1176" s="57"/>
      <c r="L1176" s="57"/>
    </row>
    <row r="1177" ht="16.5" customHeight="1">
      <c r="A1177" s="57"/>
      <c r="B1177" s="73"/>
      <c r="C1177" s="74"/>
      <c r="D1177" s="68"/>
      <c r="E1177" s="57"/>
      <c r="F1177" s="88"/>
      <c r="G1177" s="89"/>
      <c r="H1177" s="57"/>
      <c r="I1177" s="57"/>
      <c r="J1177" s="57"/>
      <c r="K1177" s="57"/>
      <c r="L1177" s="57"/>
    </row>
    <row r="1178" ht="16.5" customHeight="1">
      <c r="A1178" s="57"/>
      <c r="B1178" s="73"/>
      <c r="C1178" s="74"/>
      <c r="D1178" s="68"/>
      <c r="E1178" s="57"/>
      <c r="F1178" s="88"/>
      <c r="G1178" s="89"/>
      <c r="H1178" s="57"/>
      <c r="I1178" s="57"/>
      <c r="J1178" s="57"/>
      <c r="K1178" s="57"/>
      <c r="L1178" s="57"/>
    </row>
    <row r="1179" ht="16.5" customHeight="1">
      <c r="A1179" s="57"/>
      <c r="B1179" s="73"/>
      <c r="C1179" s="74"/>
      <c r="D1179" s="68"/>
      <c r="E1179" s="57"/>
      <c r="F1179" s="88"/>
      <c r="G1179" s="89"/>
      <c r="H1179" s="57"/>
      <c r="I1179" s="57"/>
      <c r="J1179" s="57"/>
      <c r="K1179" s="57"/>
      <c r="L1179" s="57"/>
    </row>
    <row r="1180" ht="16.5" customHeight="1">
      <c r="A1180" s="57"/>
      <c r="B1180" s="73"/>
      <c r="C1180" s="74"/>
      <c r="D1180" s="68"/>
      <c r="E1180" s="57"/>
      <c r="F1180" s="88"/>
      <c r="G1180" s="89"/>
      <c r="H1180" s="57"/>
      <c r="I1180" s="57"/>
      <c r="J1180" s="57"/>
      <c r="K1180" s="57"/>
      <c r="L1180" s="57"/>
    </row>
    <row r="1181" ht="16.5" customHeight="1">
      <c r="A1181" s="57"/>
      <c r="B1181" s="73"/>
      <c r="C1181" s="74"/>
      <c r="D1181" s="68"/>
      <c r="E1181" s="57"/>
      <c r="F1181" s="88"/>
      <c r="G1181" s="89"/>
      <c r="H1181" s="57"/>
      <c r="I1181" s="57"/>
      <c r="J1181" s="57"/>
      <c r="K1181" s="57"/>
      <c r="L1181" s="57"/>
    </row>
    <row r="1182" ht="16.5" customHeight="1">
      <c r="A1182" s="57"/>
      <c r="B1182" s="73"/>
      <c r="C1182" s="74"/>
      <c r="D1182" s="68"/>
      <c r="E1182" s="57"/>
      <c r="F1182" s="88"/>
      <c r="G1182" s="89"/>
      <c r="H1182" s="57"/>
      <c r="I1182" s="57"/>
      <c r="J1182" s="57"/>
      <c r="K1182" s="57"/>
      <c r="L1182" s="57"/>
    </row>
    <row r="1183" ht="16.5" customHeight="1">
      <c r="A1183" s="57"/>
      <c r="B1183" s="73"/>
      <c r="C1183" s="74"/>
      <c r="D1183" s="68"/>
      <c r="E1183" s="57"/>
      <c r="F1183" s="88"/>
      <c r="G1183" s="89"/>
      <c r="H1183" s="57"/>
      <c r="I1183" s="57"/>
      <c r="J1183" s="57"/>
      <c r="K1183" s="57"/>
      <c r="L1183" s="57"/>
    </row>
    <row r="1184" ht="16.5" customHeight="1">
      <c r="A1184" s="57"/>
      <c r="B1184" s="73"/>
      <c r="C1184" s="74"/>
      <c r="D1184" s="68"/>
      <c r="E1184" s="57"/>
      <c r="F1184" s="88"/>
      <c r="G1184" s="89"/>
      <c r="H1184" s="57"/>
      <c r="I1184" s="57"/>
      <c r="J1184" s="57"/>
      <c r="K1184" s="57"/>
      <c r="L1184" s="57"/>
    </row>
    <row r="1185" ht="16.5" customHeight="1">
      <c r="A1185" s="57"/>
      <c r="B1185" s="73"/>
      <c r="C1185" s="74"/>
      <c r="D1185" s="68"/>
      <c r="E1185" s="57"/>
      <c r="F1185" s="88"/>
      <c r="G1185" s="89"/>
      <c r="H1185" s="57"/>
      <c r="I1185" s="57"/>
      <c r="J1185" s="57"/>
      <c r="K1185" s="57"/>
      <c r="L1185" s="57"/>
    </row>
    <row r="1186" ht="16.5" customHeight="1">
      <c r="A1186" s="57"/>
      <c r="B1186" s="73"/>
      <c r="C1186" s="74"/>
      <c r="D1186" s="68"/>
      <c r="E1186" s="57"/>
      <c r="F1186" s="88"/>
      <c r="G1186" s="89"/>
      <c r="H1186" s="57"/>
      <c r="I1186" s="57"/>
      <c r="J1186" s="57"/>
      <c r="K1186" s="57"/>
      <c r="L1186" s="57"/>
    </row>
    <row r="1187" ht="16.5" customHeight="1">
      <c r="A1187" s="57"/>
      <c r="B1187" s="73"/>
      <c r="C1187" s="74"/>
      <c r="D1187" s="68"/>
      <c r="E1187" s="57"/>
      <c r="F1187" s="88"/>
      <c r="G1187" s="89"/>
      <c r="H1187" s="57"/>
      <c r="I1187" s="57"/>
      <c r="J1187" s="57"/>
      <c r="K1187" s="57"/>
      <c r="L1187" s="57"/>
    </row>
    <row r="1188" ht="16.5" customHeight="1">
      <c r="A1188" s="57"/>
      <c r="B1188" s="73"/>
      <c r="C1188" s="74"/>
      <c r="D1188" s="68"/>
      <c r="E1188" s="57"/>
      <c r="F1188" s="88"/>
      <c r="G1188" s="89"/>
      <c r="H1188" s="57"/>
      <c r="I1188" s="57"/>
      <c r="J1188" s="57"/>
      <c r="K1188" s="57"/>
      <c r="L1188" s="57"/>
    </row>
    <row r="1189" ht="16.5" customHeight="1">
      <c r="A1189" s="57"/>
      <c r="B1189" s="73"/>
      <c r="C1189" s="74"/>
      <c r="D1189" s="68"/>
      <c r="E1189" s="57"/>
      <c r="F1189" s="88"/>
      <c r="G1189" s="89"/>
      <c r="H1189" s="57"/>
      <c r="I1189" s="57"/>
      <c r="J1189" s="57"/>
      <c r="K1189" s="57"/>
      <c r="L1189" s="57"/>
    </row>
    <row r="1190" ht="16.5" customHeight="1">
      <c r="A1190" s="57"/>
      <c r="B1190" s="73"/>
      <c r="C1190" s="74"/>
      <c r="D1190" s="68"/>
      <c r="E1190" s="57"/>
      <c r="F1190" s="88"/>
      <c r="G1190" s="89"/>
      <c r="H1190" s="57"/>
      <c r="I1190" s="57"/>
      <c r="J1190" s="57"/>
      <c r="K1190" s="57"/>
      <c r="L1190" s="57"/>
    </row>
    <row r="1191" ht="16.5" customHeight="1">
      <c r="A1191" s="57"/>
      <c r="B1191" s="73"/>
      <c r="C1191" s="74"/>
      <c r="D1191" s="68"/>
      <c r="E1191" s="57"/>
      <c r="F1191" s="88"/>
      <c r="G1191" s="89"/>
      <c r="H1191" s="57"/>
      <c r="I1191" s="57"/>
      <c r="J1191" s="57"/>
      <c r="K1191" s="57"/>
      <c r="L1191" s="57"/>
    </row>
    <row r="1192" ht="16.5" customHeight="1">
      <c r="A1192" s="57"/>
      <c r="B1192" s="73"/>
      <c r="C1192" s="74"/>
      <c r="D1192" s="68"/>
      <c r="E1192" s="57"/>
      <c r="F1192" s="88"/>
      <c r="G1192" s="89"/>
      <c r="H1192" s="57"/>
      <c r="I1192" s="57"/>
      <c r="J1192" s="57"/>
      <c r="K1192" s="57"/>
      <c r="L1192" s="57"/>
    </row>
    <row r="1193" ht="16.5" customHeight="1">
      <c r="A1193" s="57"/>
      <c r="B1193" s="73"/>
      <c r="C1193" s="74"/>
      <c r="D1193" s="68"/>
      <c r="E1193" s="57"/>
      <c r="F1193" s="88"/>
      <c r="G1193" s="89"/>
      <c r="H1193" s="57"/>
      <c r="I1193" s="57"/>
      <c r="J1193" s="57"/>
      <c r="K1193" s="57"/>
      <c r="L1193" s="57"/>
    </row>
    <row r="1194" ht="16.5" customHeight="1">
      <c r="A1194" s="57"/>
      <c r="B1194" s="73"/>
      <c r="C1194" s="74"/>
      <c r="D1194" s="68"/>
      <c r="E1194" s="57"/>
      <c r="F1194" s="88"/>
      <c r="G1194" s="89"/>
      <c r="H1194" s="57"/>
      <c r="I1194" s="57"/>
      <c r="J1194" s="57"/>
      <c r="K1194" s="57"/>
      <c r="L1194" s="57"/>
    </row>
    <row r="1195" ht="16.5" customHeight="1">
      <c r="A1195" s="57"/>
      <c r="B1195" s="73"/>
      <c r="C1195" s="74"/>
      <c r="D1195" s="68"/>
      <c r="E1195" s="57"/>
      <c r="F1195" s="88"/>
      <c r="G1195" s="89"/>
      <c r="H1195" s="57"/>
      <c r="I1195" s="57"/>
      <c r="J1195" s="57"/>
      <c r="K1195" s="57"/>
      <c r="L1195" s="57"/>
    </row>
    <row r="1196" ht="16.5" customHeight="1">
      <c r="A1196" s="57"/>
      <c r="B1196" s="73"/>
      <c r="C1196" s="74"/>
      <c r="D1196" s="68"/>
      <c r="E1196" s="57"/>
      <c r="F1196" s="88"/>
      <c r="G1196" s="89"/>
      <c r="H1196" s="57"/>
      <c r="I1196" s="57"/>
      <c r="J1196" s="57"/>
      <c r="K1196" s="57"/>
      <c r="L1196" s="57"/>
    </row>
    <row r="1197" ht="16.5" customHeight="1">
      <c r="A1197" s="57"/>
      <c r="B1197" s="73"/>
      <c r="C1197" s="74"/>
      <c r="D1197" s="68"/>
      <c r="E1197" s="57"/>
      <c r="F1197" s="88"/>
      <c r="G1197" s="89"/>
      <c r="H1197" s="57"/>
      <c r="I1197" s="57"/>
      <c r="J1197" s="57"/>
      <c r="K1197" s="57"/>
      <c r="L1197" s="57"/>
    </row>
    <row r="1198" ht="16.5" customHeight="1">
      <c r="A1198" s="57"/>
      <c r="B1198" s="73"/>
      <c r="C1198" s="74"/>
      <c r="D1198" s="68"/>
      <c r="E1198" s="57"/>
      <c r="F1198" s="88"/>
      <c r="G1198" s="89"/>
      <c r="H1198" s="57"/>
      <c r="I1198" s="57"/>
      <c r="J1198" s="57"/>
      <c r="K1198" s="57"/>
      <c r="L1198" s="57"/>
    </row>
    <row r="1199" ht="16.5" customHeight="1">
      <c r="A1199" s="57"/>
      <c r="B1199" s="73"/>
      <c r="C1199" s="74"/>
      <c r="D1199" s="68"/>
      <c r="E1199" s="57"/>
      <c r="F1199" s="88"/>
      <c r="G1199" s="89"/>
      <c r="H1199" s="57"/>
      <c r="I1199" s="57"/>
      <c r="J1199" s="57"/>
      <c r="K1199" s="57"/>
      <c r="L1199" s="57"/>
    </row>
    <row r="1200" ht="16.5" customHeight="1">
      <c r="A1200" s="57"/>
      <c r="B1200" s="73"/>
      <c r="C1200" s="74"/>
      <c r="D1200" s="68"/>
      <c r="E1200" s="57"/>
      <c r="F1200" s="88"/>
      <c r="G1200" s="89"/>
      <c r="H1200" s="57"/>
      <c r="I1200" s="57"/>
      <c r="J1200" s="57"/>
      <c r="K1200" s="57"/>
      <c r="L1200" s="57"/>
    </row>
    <row r="1201" ht="16.5" customHeight="1">
      <c r="A1201" s="57"/>
      <c r="B1201" s="73"/>
      <c r="C1201" s="74"/>
      <c r="D1201" s="68"/>
      <c r="E1201" s="57"/>
      <c r="F1201" s="88"/>
      <c r="G1201" s="89"/>
      <c r="H1201" s="57"/>
      <c r="I1201" s="57"/>
      <c r="J1201" s="57"/>
      <c r="K1201" s="57"/>
      <c r="L1201" s="57"/>
    </row>
    <row r="1202" ht="16.5" customHeight="1">
      <c r="A1202" s="57"/>
      <c r="B1202" s="73"/>
      <c r="C1202" s="74"/>
      <c r="D1202" s="68"/>
      <c r="E1202" s="57"/>
      <c r="F1202" s="88"/>
      <c r="G1202" s="89"/>
      <c r="H1202" s="57"/>
      <c r="I1202" s="57"/>
      <c r="J1202" s="57"/>
      <c r="K1202" s="57"/>
      <c r="L1202" s="57"/>
    </row>
    <row r="1203" ht="16.5" customHeight="1">
      <c r="A1203" s="57"/>
      <c r="B1203" s="73"/>
      <c r="C1203" s="74"/>
      <c r="D1203" s="68"/>
      <c r="E1203" s="57"/>
      <c r="F1203" s="88"/>
      <c r="G1203" s="89"/>
      <c r="H1203" s="57"/>
      <c r="I1203" s="57"/>
      <c r="J1203" s="57"/>
      <c r="K1203" s="57"/>
      <c r="L1203" s="57"/>
    </row>
    <row r="1204" ht="16.5" customHeight="1">
      <c r="A1204" s="57"/>
      <c r="B1204" s="73"/>
      <c r="C1204" s="74"/>
      <c r="D1204" s="68"/>
      <c r="E1204" s="57"/>
      <c r="F1204" s="88"/>
      <c r="G1204" s="89"/>
      <c r="H1204" s="57"/>
      <c r="I1204" s="57"/>
      <c r="J1204" s="57"/>
      <c r="K1204" s="57"/>
      <c r="L1204" s="57"/>
    </row>
    <row r="1205" ht="16.5" customHeight="1">
      <c r="A1205" s="57"/>
      <c r="B1205" s="73"/>
      <c r="C1205" s="74"/>
      <c r="D1205" s="68"/>
      <c r="E1205" s="57"/>
      <c r="F1205" s="88"/>
      <c r="G1205" s="89"/>
      <c r="H1205" s="57"/>
      <c r="I1205" s="57"/>
      <c r="J1205" s="57"/>
      <c r="K1205" s="57"/>
      <c r="L1205" s="57"/>
    </row>
    <row r="1206" ht="16.5" customHeight="1">
      <c r="A1206" s="57"/>
      <c r="B1206" s="73"/>
      <c r="C1206" s="74"/>
      <c r="D1206" s="68"/>
      <c r="E1206" s="57"/>
      <c r="F1206" s="88"/>
      <c r="G1206" s="89"/>
      <c r="H1206" s="57"/>
      <c r="I1206" s="57"/>
      <c r="J1206" s="57"/>
      <c r="K1206" s="57"/>
      <c r="L1206" s="57"/>
    </row>
    <row r="1207" ht="16.5" customHeight="1">
      <c r="A1207" s="57"/>
      <c r="B1207" s="73"/>
      <c r="C1207" s="74"/>
      <c r="D1207" s="68"/>
      <c r="E1207" s="57"/>
      <c r="F1207" s="88"/>
      <c r="G1207" s="89"/>
      <c r="H1207" s="57"/>
      <c r="I1207" s="57"/>
      <c r="J1207" s="57"/>
      <c r="K1207" s="57"/>
      <c r="L1207" s="57"/>
    </row>
    <row r="1208" ht="16.5" customHeight="1">
      <c r="A1208" s="57"/>
      <c r="B1208" s="73"/>
      <c r="C1208" s="74"/>
      <c r="D1208" s="68"/>
      <c r="E1208" s="57"/>
      <c r="F1208" s="88"/>
      <c r="G1208" s="89"/>
      <c r="H1208" s="57"/>
      <c r="I1208" s="57"/>
      <c r="J1208" s="57"/>
      <c r="K1208" s="57"/>
      <c r="L1208" s="57"/>
    </row>
    <row r="1209" ht="16.5" customHeight="1">
      <c r="A1209" s="57"/>
      <c r="B1209" s="73"/>
      <c r="C1209" s="74"/>
      <c r="D1209" s="68"/>
      <c r="E1209" s="57"/>
      <c r="F1209" s="88"/>
      <c r="G1209" s="89"/>
      <c r="H1209" s="57"/>
      <c r="I1209" s="57"/>
      <c r="J1209" s="57"/>
      <c r="K1209" s="57"/>
      <c r="L1209" s="57"/>
    </row>
    <row r="1210" ht="16.5" customHeight="1">
      <c r="A1210" s="57"/>
      <c r="B1210" s="73"/>
      <c r="C1210" s="74"/>
      <c r="D1210" s="68"/>
      <c r="E1210" s="57"/>
      <c r="F1210" s="88"/>
      <c r="G1210" s="89"/>
      <c r="H1210" s="57"/>
      <c r="I1210" s="57"/>
      <c r="J1210" s="57"/>
      <c r="K1210" s="57"/>
      <c r="L1210" s="57"/>
    </row>
    <row r="1211" ht="16.5" customHeight="1">
      <c r="A1211" s="57"/>
      <c r="B1211" s="73"/>
      <c r="C1211" s="74"/>
      <c r="D1211" s="68"/>
      <c r="E1211" s="57"/>
      <c r="F1211" s="88"/>
      <c r="G1211" s="89"/>
      <c r="H1211" s="57"/>
      <c r="I1211" s="57"/>
      <c r="J1211" s="57"/>
      <c r="K1211" s="57"/>
      <c r="L1211" s="57"/>
    </row>
    <row r="1212" ht="16.5" customHeight="1">
      <c r="A1212" s="57"/>
      <c r="B1212" s="73"/>
      <c r="C1212" s="74"/>
      <c r="D1212" s="68"/>
      <c r="E1212" s="57"/>
      <c r="F1212" s="88"/>
      <c r="G1212" s="89"/>
      <c r="H1212" s="57"/>
      <c r="I1212" s="57"/>
      <c r="J1212" s="57"/>
      <c r="K1212" s="57"/>
      <c r="L1212" s="57"/>
    </row>
    <row r="1213" ht="16.5" customHeight="1">
      <c r="A1213" s="57"/>
      <c r="B1213" s="73"/>
      <c r="C1213" s="74"/>
      <c r="D1213" s="68"/>
      <c r="E1213" s="57"/>
      <c r="F1213" s="88"/>
      <c r="G1213" s="89"/>
      <c r="H1213" s="57"/>
      <c r="I1213" s="57"/>
      <c r="J1213" s="57"/>
      <c r="K1213" s="57"/>
      <c r="L1213" s="57"/>
    </row>
    <row r="1214" ht="16.5" customHeight="1">
      <c r="A1214" s="57"/>
      <c r="B1214" s="73"/>
      <c r="C1214" s="74"/>
      <c r="D1214" s="68"/>
      <c r="E1214" s="57"/>
      <c r="F1214" s="88"/>
      <c r="G1214" s="89"/>
      <c r="H1214" s="57"/>
      <c r="I1214" s="57"/>
      <c r="J1214" s="57"/>
      <c r="K1214" s="57"/>
      <c r="L1214" s="57"/>
    </row>
    <row r="1215" ht="16.5" customHeight="1">
      <c r="A1215" s="57"/>
      <c r="B1215" s="73"/>
      <c r="C1215" s="74"/>
      <c r="D1215" s="68"/>
      <c r="E1215" s="57"/>
      <c r="F1215" s="88"/>
      <c r="G1215" s="89"/>
      <c r="H1215" s="57"/>
      <c r="I1215" s="57"/>
      <c r="J1215" s="57"/>
      <c r="K1215" s="57"/>
      <c r="L1215" s="57"/>
    </row>
    <row r="1216" ht="16.5" customHeight="1">
      <c r="A1216" s="57"/>
      <c r="B1216" s="73"/>
      <c r="C1216" s="74"/>
      <c r="D1216" s="68"/>
      <c r="E1216" s="57"/>
      <c r="F1216" s="88"/>
      <c r="G1216" s="89"/>
      <c r="H1216" s="57"/>
      <c r="I1216" s="57"/>
      <c r="J1216" s="57"/>
      <c r="K1216" s="57"/>
      <c r="L1216" s="57"/>
    </row>
    <row r="1217" ht="16.5" customHeight="1">
      <c r="A1217" s="57"/>
      <c r="B1217" s="73"/>
      <c r="C1217" s="74"/>
      <c r="D1217" s="68"/>
      <c r="E1217" s="57"/>
      <c r="F1217" s="88"/>
      <c r="G1217" s="89"/>
      <c r="H1217" s="57"/>
      <c r="I1217" s="57"/>
      <c r="J1217" s="57"/>
      <c r="K1217" s="57"/>
      <c r="L1217" s="57"/>
    </row>
    <row r="1218" ht="16.5" customHeight="1">
      <c r="A1218" s="57"/>
      <c r="B1218" s="73"/>
      <c r="C1218" s="74"/>
      <c r="D1218" s="68"/>
      <c r="E1218" s="57"/>
      <c r="F1218" s="88"/>
      <c r="G1218" s="89"/>
      <c r="H1218" s="57"/>
      <c r="I1218" s="57"/>
      <c r="J1218" s="57"/>
      <c r="K1218" s="57"/>
      <c r="L1218" s="57"/>
    </row>
    <row r="1219" ht="16.5" customHeight="1">
      <c r="A1219" s="57"/>
      <c r="B1219" s="73"/>
      <c r="C1219" s="74"/>
      <c r="D1219" s="68"/>
      <c r="E1219" s="57"/>
      <c r="F1219" s="88"/>
      <c r="G1219" s="89"/>
      <c r="H1219" s="57"/>
      <c r="I1219" s="57"/>
      <c r="J1219" s="57"/>
      <c r="K1219" s="57"/>
      <c r="L1219" s="57"/>
    </row>
    <row r="1220" ht="16.5" customHeight="1">
      <c r="A1220" s="57"/>
      <c r="B1220" s="73"/>
      <c r="C1220" s="74"/>
      <c r="D1220" s="68"/>
      <c r="E1220" s="57"/>
      <c r="F1220" s="88"/>
      <c r="G1220" s="89"/>
      <c r="H1220" s="57"/>
      <c r="I1220" s="57"/>
      <c r="J1220" s="57"/>
      <c r="K1220" s="57"/>
      <c r="L1220" s="57"/>
    </row>
    <row r="1221" ht="16.5" customHeight="1">
      <c r="A1221" s="57"/>
      <c r="B1221" s="73"/>
      <c r="C1221" s="74"/>
      <c r="D1221" s="68"/>
      <c r="E1221" s="57"/>
      <c r="F1221" s="88"/>
      <c r="G1221" s="89"/>
      <c r="H1221" s="57"/>
      <c r="I1221" s="57"/>
      <c r="J1221" s="57"/>
      <c r="K1221" s="57"/>
      <c r="L1221" s="57"/>
    </row>
    <row r="1222" ht="16.5" customHeight="1">
      <c r="A1222" s="57"/>
      <c r="B1222" s="73"/>
      <c r="C1222" s="74"/>
      <c r="D1222" s="68"/>
      <c r="E1222" s="57"/>
      <c r="F1222" s="88"/>
      <c r="G1222" s="89"/>
      <c r="H1222" s="57"/>
      <c r="I1222" s="57"/>
      <c r="J1222" s="57"/>
      <c r="K1222" s="57"/>
      <c r="L1222" s="57"/>
    </row>
    <row r="1223" ht="16.5" customHeight="1">
      <c r="A1223" s="57"/>
      <c r="B1223" s="73"/>
      <c r="C1223" s="74"/>
      <c r="D1223" s="68"/>
      <c r="E1223" s="57"/>
      <c r="F1223" s="88"/>
      <c r="G1223" s="89"/>
      <c r="H1223" s="57"/>
      <c r="I1223" s="57"/>
      <c r="J1223" s="57"/>
      <c r="K1223" s="57"/>
      <c r="L1223" s="57"/>
    </row>
    <row r="1224" ht="16.5" customHeight="1">
      <c r="A1224" s="57"/>
      <c r="B1224" s="73"/>
      <c r="C1224" s="74"/>
      <c r="D1224" s="68"/>
      <c r="E1224" s="57"/>
      <c r="F1224" s="88"/>
      <c r="G1224" s="89"/>
      <c r="H1224" s="57"/>
      <c r="I1224" s="57"/>
      <c r="J1224" s="57"/>
      <c r="K1224" s="57"/>
      <c r="L1224" s="57"/>
    </row>
    <row r="1225" ht="16.5" customHeight="1">
      <c r="A1225" s="57"/>
      <c r="B1225" s="73"/>
      <c r="C1225" s="74"/>
      <c r="D1225" s="68"/>
      <c r="E1225" s="57"/>
      <c r="F1225" s="88"/>
      <c r="G1225" s="89"/>
      <c r="H1225" s="57"/>
      <c r="I1225" s="57"/>
      <c r="J1225" s="57"/>
      <c r="K1225" s="57"/>
      <c r="L1225" s="57"/>
    </row>
    <row r="1226" ht="16.5" customHeight="1">
      <c r="A1226" s="57"/>
      <c r="B1226" s="73"/>
      <c r="C1226" s="74"/>
      <c r="D1226" s="68"/>
      <c r="E1226" s="57"/>
      <c r="F1226" s="88"/>
      <c r="G1226" s="89"/>
      <c r="H1226" s="57"/>
      <c r="I1226" s="57"/>
      <c r="J1226" s="57"/>
      <c r="K1226" s="57"/>
      <c r="L1226" s="57"/>
    </row>
    <row r="1227" ht="16.5" customHeight="1">
      <c r="A1227" s="57"/>
      <c r="B1227" s="73"/>
      <c r="C1227" s="74"/>
      <c r="D1227" s="68"/>
      <c r="E1227" s="57"/>
      <c r="F1227" s="88"/>
      <c r="G1227" s="89"/>
      <c r="H1227" s="57"/>
      <c r="I1227" s="57"/>
      <c r="J1227" s="57"/>
      <c r="K1227" s="57"/>
      <c r="L1227" s="57"/>
    </row>
    <row r="1228" ht="16.5" customHeight="1">
      <c r="A1228" s="57"/>
      <c r="B1228" s="73"/>
      <c r="C1228" s="74"/>
      <c r="D1228" s="68"/>
      <c r="E1228" s="57"/>
      <c r="F1228" s="88"/>
      <c r="G1228" s="89"/>
      <c r="H1228" s="57"/>
      <c r="I1228" s="57"/>
      <c r="J1228" s="57"/>
      <c r="K1228" s="57"/>
      <c r="L1228" s="57"/>
    </row>
    <row r="1229" ht="16.5" customHeight="1">
      <c r="A1229" s="57"/>
      <c r="B1229" s="73"/>
      <c r="C1229" s="74"/>
      <c r="D1229" s="68"/>
      <c r="E1229" s="57"/>
      <c r="F1229" s="88"/>
      <c r="G1229" s="89"/>
      <c r="H1229" s="57"/>
      <c r="I1229" s="57"/>
      <c r="J1229" s="57"/>
      <c r="K1229" s="57"/>
      <c r="L1229" s="57"/>
    </row>
    <row r="1230" ht="16.5" customHeight="1">
      <c r="A1230" s="57"/>
      <c r="B1230" s="73"/>
      <c r="C1230" s="74"/>
      <c r="D1230" s="68"/>
      <c r="E1230" s="57"/>
      <c r="F1230" s="88"/>
      <c r="G1230" s="89"/>
      <c r="H1230" s="57"/>
      <c r="I1230" s="57"/>
      <c r="J1230" s="57"/>
      <c r="K1230" s="57"/>
      <c r="L1230" s="57"/>
    </row>
    <row r="1231" ht="16.5" customHeight="1">
      <c r="A1231" s="57"/>
      <c r="B1231" s="73"/>
      <c r="C1231" s="74"/>
      <c r="D1231" s="68"/>
      <c r="E1231" s="57"/>
      <c r="F1231" s="88"/>
      <c r="G1231" s="89"/>
      <c r="H1231" s="57"/>
      <c r="I1231" s="57"/>
      <c r="J1231" s="57"/>
      <c r="K1231" s="57"/>
      <c r="L1231" s="57"/>
    </row>
    <row r="1232" ht="16.5" customHeight="1">
      <c r="A1232" s="57"/>
      <c r="B1232" s="73"/>
      <c r="C1232" s="74"/>
      <c r="D1232" s="68"/>
      <c r="E1232" s="57"/>
      <c r="F1232" s="88"/>
      <c r="G1232" s="89"/>
      <c r="H1232" s="57"/>
      <c r="I1232" s="57"/>
      <c r="J1232" s="57"/>
      <c r="K1232" s="57"/>
      <c r="L1232" s="57"/>
    </row>
    <row r="1233" ht="16.5" customHeight="1">
      <c r="A1233" s="57"/>
      <c r="B1233" s="73"/>
      <c r="C1233" s="74"/>
      <c r="D1233" s="68"/>
      <c r="E1233" s="57"/>
      <c r="F1233" s="88"/>
      <c r="G1233" s="89"/>
      <c r="H1233" s="57"/>
      <c r="I1233" s="57"/>
      <c r="J1233" s="57"/>
      <c r="K1233" s="57"/>
      <c r="L1233" s="57"/>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4.86"/>
    <col customWidth="1" min="2" max="2" width="20.29"/>
    <col customWidth="1" min="3" max="4" width="13.86"/>
    <col customWidth="1" min="5" max="5" width="26.29"/>
    <col customWidth="1" min="6" max="6" width="65.71"/>
    <col customWidth="1" min="7" max="7" width="6.57"/>
    <col customWidth="1" hidden="1" min="8" max="8" width="6.43"/>
    <col customWidth="1" min="9" max="9" width="5.29"/>
    <col customWidth="1" hidden="1" min="10" max="10" width="7.57"/>
    <col hidden="1" min="11" max="11" width="14.43"/>
    <col customWidth="1" hidden="1" min="12" max="12" width="6.43"/>
    <col customWidth="1" hidden="1" min="13" max="13" width="19.57"/>
    <col customWidth="1" hidden="1" min="14" max="15" width="8.29"/>
    <col hidden="1" min="16" max="21" width="14.43"/>
    <col customWidth="1" min="22" max="22" width="7.29"/>
  </cols>
  <sheetData>
    <row r="1" ht="27.75" customHeight="1">
      <c r="B1" s="91" t="str">
        <f>IF(Dashboard!dCalc="On","TAGS Archive for "&amp;ReadmeSettings!B9,"TAGS Archive for ")</f>
        <v>TAGS Archive for </v>
      </c>
      <c r="F1" s="63" t="s">
        <v>1928</v>
      </c>
      <c r="J1" s="92"/>
      <c r="K1" s="93"/>
      <c r="L1" s="94"/>
      <c r="M1" s="95"/>
      <c r="Q1" s="96"/>
      <c r="V1" s="63" t="s">
        <v>1929</v>
      </c>
    </row>
    <row r="2" ht="25.5" customHeight="1">
      <c r="F2" s="97" t="s">
        <v>1946</v>
      </c>
      <c r="G2" s="97"/>
      <c r="H2" s="97"/>
      <c r="I2" s="97"/>
      <c r="J2" s="97"/>
      <c r="K2" s="71" t="s">
        <v>1931</v>
      </c>
      <c r="L2" s="72" t="str">
        <f t="array" ref="L2">IF(Dashboard!dCalc="On",SUM(IF(ISERROR(FIND("https://",LOWER(Archive!$C:$C))),0,1)),"")</f>
        <v/>
      </c>
      <c r="M2" s="95"/>
      <c r="N2" s="64" t="s">
        <v>1947</v>
      </c>
      <c r="O2" s="64" t="s">
        <v>1948</v>
      </c>
      <c r="Q2" s="98"/>
      <c r="R2" s="64"/>
      <c r="S2" s="64"/>
      <c r="T2" s="64" t="str">
        <f>IFERROR(__xludf.DUMMYFUNCTION("IF(Dashboard!dCalc=""On"",QUERY(Archive!B:J,"" Select B, COUNT(J)  WHERE B &lt;&gt; '' GROUP BY B ORDER BY COUNT(J) desc LIMIT 10 LABEL B 'Top Tweeters', COUNT(J) 'No.'"",TRUE),"""")"),"")</f>
        <v/>
      </c>
    </row>
    <row r="3">
      <c r="B3" s="99" t="s">
        <v>1949</v>
      </c>
      <c r="C3" s="99" t="s">
        <v>1950</v>
      </c>
      <c r="D3" s="99" t="s">
        <v>1951</v>
      </c>
      <c r="K3" s="71" t="s">
        <v>1932</v>
      </c>
      <c r="L3" s="72" t="str">
        <f t="array" ref="L3">IF(Dashboard!dCalc="On",SUM(IF(ISERROR(FIND("RT",Archive!$C:$C)),0,1)),"")</f>
        <v/>
      </c>
      <c r="M3" s="100">
        <f>ROUND($D$4,1)-3</f>
        <v>-3</v>
      </c>
      <c r="N3">
        <f t="array" ref="N3:N149">FREQUENCY(Archive!E:E,M3:M148)</f>
        <v>0</v>
      </c>
      <c r="O3">
        <f>IFERROR(__xludf.DUMMYFUNCTION("FREQUENCY(FILTER(Archive!E:E,Archive!K:K&lt;&gt;""""),M3:M148)"),0.0)</f>
        <v>0</v>
      </c>
      <c r="Q3" s="96"/>
    </row>
    <row r="4" ht="18.0" customHeight="1">
      <c r="B4" s="101" t="str">
        <f>IF(Dashboard!dCalc="On",ReadmeSettings!B20&amp;" Tweets","")</f>
        <v/>
      </c>
      <c r="C4" s="102" t="str">
        <f>IF(Dashboard!dCalc="On",ReadmeSettings!B21,"")</f>
        <v/>
      </c>
      <c r="D4" s="102" t="str">
        <f>IF(Dashboard!dCalc="On",ReadmeSettings!B22,"")</f>
        <v/>
      </c>
      <c r="K4" s="71"/>
      <c r="L4" s="72"/>
      <c r="M4" s="100">
        <f t="shared" ref="M4:M148" si="1">M3+1/48</f>
        <v>-2.979166667</v>
      </c>
      <c r="N4">
        <v>0.0</v>
      </c>
      <c r="O4">
        <f>IFERROR(__xludf.DUMMYFUNCTION("""COMPUTED_VALUE"""),0.0)</f>
        <v>0</v>
      </c>
      <c r="Q4" s="96"/>
    </row>
    <row r="5">
      <c r="B5" s="103" t="str">
        <f>IF(Dashboard!dCalc="On",IF(ISERROR(L2),"",L2&amp;" Links "&amp;L3&amp;" RTs Threads "&amp;IF(L5&gt;0,TEXT(L8/L5,"#%")&amp;" (n."&amp;L8&amp;")","")),"")</f>
        <v/>
      </c>
      <c r="C5" s="104" t="str">
        <f>IF(Dashboard!dCalc="On",ReadmeSettings!B21,"")</f>
        <v/>
      </c>
      <c r="D5" s="104" t="str">
        <f>IF(Dashboard!dCalc="On",ReadmeSettings!B22,"")</f>
        <v/>
      </c>
      <c r="K5" s="71" t="s">
        <v>24</v>
      </c>
      <c r="L5" s="72" t="str">
        <f>IFERROR(__xludf.DUMMYFUNCTION("IF(Dashboard!dCalc=""On"",COUNTA(UNIQUE(Archive!$A:$A))-1,"""")"),"")</f>
        <v/>
      </c>
      <c r="M5" s="100">
        <f t="shared" si="1"/>
        <v>-2.958333333</v>
      </c>
      <c r="N5">
        <v>0.0</v>
      </c>
      <c r="O5">
        <f>IFERROR(__xludf.DUMMYFUNCTION("""COMPUTED_VALUE"""),0.0)</f>
        <v>0</v>
      </c>
      <c r="Q5" s="96"/>
    </row>
    <row r="6" ht="15.0" customHeight="1">
      <c r="B6" s="105"/>
      <c r="C6" s="106"/>
      <c r="D6" s="106"/>
      <c r="K6" s="71"/>
      <c r="L6" s="76"/>
      <c r="M6" s="100">
        <f t="shared" si="1"/>
        <v>-2.9375</v>
      </c>
      <c r="N6">
        <v>0.0</v>
      </c>
      <c r="O6">
        <f>IFERROR(__xludf.DUMMYFUNCTION("""COMPUTED_VALUE"""),0.0)</f>
        <v>0</v>
      </c>
      <c r="Q6" s="96"/>
    </row>
    <row r="7" ht="15.0" customHeight="1">
      <c r="K7" s="71"/>
      <c r="L7" s="76"/>
      <c r="M7" s="100">
        <f t="shared" si="1"/>
        <v>-2.916666667</v>
      </c>
      <c r="N7">
        <v>0.0</v>
      </c>
      <c r="O7">
        <f>IFERROR(__xludf.DUMMYFUNCTION("""COMPUTED_VALUE"""),0.0)</f>
        <v>0</v>
      </c>
      <c r="Q7" s="96"/>
    </row>
    <row r="8" ht="15.0" customHeight="1">
      <c r="K8" s="71" t="s">
        <v>1938</v>
      </c>
      <c r="L8" s="72" t="str">
        <f>IF(Dashboard!dCalc="On",COUNTA(Archive!$K:$K)-1,"")</f>
        <v/>
      </c>
      <c r="M8" s="100">
        <f t="shared" si="1"/>
        <v>-2.895833333</v>
      </c>
      <c r="N8">
        <v>0.0</v>
      </c>
      <c r="O8">
        <f>IFERROR(__xludf.DUMMYFUNCTION("""COMPUTED_VALUE"""),0.0)</f>
        <v>0</v>
      </c>
      <c r="Q8" s="96"/>
    </row>
    <row r="9" ht="15.0" customHeight="1">
      <c r="K9" s="71" t="s">
        <v>1939</v>
      </c>
      <c r="L9" s="72" t="str">
        <f t="array" ref="L9">IF(Dashboard!dCalc="On",COUNTIF(LEFT(Archive!$C:$C,1),"@"),"")</f>
        <v/>
      </c>
      <c r="M9" s="100">
        <f t="shared" si="1"/>
        <v>-2.875</v>
      </c>
      <c r="N9">
        <v>0.0</v>
      </c>
      <c r="O9">
        <f>IFERROR(__xludf.DUMMYFUNCTION("""COMPUTED_VALUE"""),0.0)</f>
        <v>0</v>
      </c>
      <c r="Q9" s="96"/>
    </row>
    <row r="10" ht="15.0" customHeight="1">
      <c r="K10" s="71"/>
      <c r="L10" s="72"/>
      <c r="M10" s="100">
        <f t="shared" si="1"/>
        <v>-2.854166667</v>
      </c>
      <c r="N10">
        <v>0.0</v>
      </c>
      <c r="O10">
        <f>IFERROR(__xludf.DUMMYFUNCTION("""COMPUTED_VALUE"""),0.0)</f>
        <v>0</v>
      </c>
      <c r="Q10" s="96"/>
    </row>
    <row r="11" ht="15.0" customHeight="1">
      <c r="K11" s="107"/>
      <c r="L11" s="108"/>
      <c r="M11" s="100">
        <f t="shared" si="1"/>
        <v>-2.833333333</v>
      </c>
      <c r="N11">
        <v>0.0</v>
      </c>
      <c r="O11">
        <f>IFERROR(__xludf.DUMMYFUNCTION("""COMPUTED_VALUE"""),0.0)</f>
        <v>0</v>
      </c>
      <c r="Q11" s="96"/>
    </row>
    <row r="12" ht="15.0" customHeight="1">
      <c r="K12" s="107"/>
      <c r="L12" s="108"/>
      <c r="M12" s="100">
        <f t="shared" si="1"/>
        <v>-2.8125</v>
      </c>
      <c r="N12">
        <v>0.0</v>
      </c>
      <c r="O12">
        <f>IFERROR(__xludf.DUMMYFUNCTION("""COMPUTED_VALUE"""),0.0)</f>
        <v>0</v>
      </c>
      <c r="Q12" s="96"/>
    </row>
    <row r="13" ht="15.0" customHeight="1">
      <c r="K13" s="107"/>
      <c r="L13" s="108"/>
      <c r="M13" s="100">
        <f t="shared" si="1"/>
        <v>-2.791666667</v>
      </c>
      <c r="N13">
        <v>0.0</v>
      </c>
      <c r="O13">
        <f>IFERROR(__xludf.DUMMYFUNCTION("""COMPUTED_VALUE"""),0.0)</f>
        <v>0</v>
      </c>
      <c r="Q13" s="98"/>
      <c r="R13" s="64"/>
      <c r="S13" s="64"/>
      <c r="T13" s="64"/>
    </row>
    <row r="14" ht="15.0" customHeight="1">
      <c r="K14" s="107"/>
      <c r="L14" s="108"/>
      <c r="M14" s="100">
        <f t="shared" si="1"/>
        <v>-2.770833333</v>
      </c>
      <c r="N14">
        <v>0.0</v>
      </c>
      <c r="O14">
        <f>IFERROR(__xludf.DUMMYFUNCTION("""COMPUTED_VALUE"""),0.0)</f>
        <v>0</v>
      </c>
      <c r="Q14" s="98" t="s">
        <v>1952</v>
      </c>
      <c r="R14" t="str">
        <f>IFERROR(__xludf.DUMMYFUNCTION("IF(Dashboard!dCalc=""On"",QUERY({Archive!A:A,Archive!E:E},""SELECT COUNT(Col1), YEAR(Col2), MONTH(Col2), DAY(Col2) WHERE dateDiff(now(), Col2) &lt; 60 GROUP BY YEAR(Col2), MONTH(Col2), DAY(Col2) LABEL COUNT(Col1) 'count'""),"""")"),"")</f>
        <v/>
      </c>
    </row>
    <row r="15" ht="15.0" customHeight="1">
      <c r="K15" s="107"/>
      <c r="L15" s="108"/>
      <c r="M15" s="100">
        <f t="shared" si="1"/>
        <v>-2.75</v>
      </c>
      <c r="N15">
        <v>0.0</v>
      </c>
      <c r="O15">
        <f>IFERROR(__xludf.DUMMYFUNCTION("""COMPUTED_VALUE"""),0.0)</f>
        <v>0</v>
      </c>
      <c r="Q15" s="96" t="str">
        <f t="array" ref="Q15:Q202">IF(S15:S202&lt;&gt;"",DATE(S15:S202,T15:T202+1,U15:U202),"")</f>
        <v/>
      </c>
    </row>
    <row r="16" ht="15.0" customHeight="1">
      <c r="K16" s="107"/>
      <c r="L16" s="108"/>
      <c r="M16" s="100">
        <f t="shared" si="1"/>
        <v>-2.729166667</v>
      </c>
      <c r="N16">
        <v>0.0</v>
      </c>
      <c r="O16">
        <f>IFERROR(__xludf.DUMMYFUNCTION("""COMPUTED_VALUE"""),0.0)</f>
        <v>0</v>
      </c>
      <c r="Q16" s="96" t="s">
        <v>1953</v>
      </c>
    </row>
    <row r="17" ht="15.0" customHeight="1">
      <c r="K17" s="107"/>
      <c r="L17" s="108"/>
      <c r="M17" s="100">
        <f t="shared" si="1"/>
        <v>-2.708333333</v>
      </c>
      <c r="N17">
        <v>0.0</v>
      </c>
      <c r="O17">
        <f>IFERROR(__xludf.DUMMYFUNCTION("""COMPUTED_VALUE"""),0.0)</f>
        <v>0</v>
      </c>
      <c r="Q17" s="96" t="s">
        <v>1953</v>
      </c>
    </row>
    <row r="18" ht="15.0" customHeight="1">
      <c r="K18" s="107"/>
      <c r="L18" s="108"/>
      <c r="M18" s="100">
        <f t="shared" si="1"/>
        <v>-2.6875</v>
      </c>
      <c r="N18">
        <v>0.0</v>
      </c>
      <c r="O18">
        <f>IFERROR(__xludf.DUMMYFUNCTION("""COMPUTED_VALUE"""),0.0)</f>
        <v>0</v>
      </c>
      <c r="Q18" s="96" t="s">
        <v>1953</v>
      </c>
    </row>
    <row r="19" ht="15.0" customHeight="1">
      <c r="K19" s="107"/>
      <c r="L19" s="108"/>
      <c r="M19" s="100">
        <f t="shared" si="1"/>
        <v>-2.666666667</v>
      </c>
      <c r="N19">
        <v>0.0</v>
      </c>
      <c r="O19">
        <f>IFERROR(__xludf.DUMMYFUNCTION("""COMPUTED_VALUE"""),0.0)</f>
        <v>0</v>
      </c>
      <c r="Q19" s="96" t="s">
        <v>1953</v>
      </c>
    </row>
    <row r="20" ht="15.0" customHeight="1">
      <c r="K20" s="107"/>
      <c r="L20" s="108"/>
      <c r="M20" s="100">
        <f t="shared" si="1"/>
        <v>-2.645833333</v>
      </c>
      <c r="N20">
        <v>0.0</v>
      </c>
      <c r="O20">
        <f>IFERROR(__xludf.DUMMYFUNCTION("""COMPUTED_VALUE"""),0.0)</f>
        <v>0</v>
      </c>
      <c r="Q20" s="96" t="s">
        <v>1953</v>
      </c>
    </row>
    <row r="21" ht="15.0" customHeight="1">
      <c r="K21" s="107"/>
      <c r="L21" s="108"/>
      <c r="M21" s="100">
        <f t="shared" si="1"/>
        <v>-2.625</v>
      </c>
      <c r="N21">
        <v>0.0</v>
      </c>
      <c r="O21">
        <f>IFERROR(__xludf.DUMMYFUNCTION("""COMPUTED_VALUE"""),0.0)</f>
        <v>0</v>
      </c>
      <c r="Q21" s="96" t="s">
        <v>1953</v>
      </c>
    </row>
    <row r="22" ht="15.0" customHeight="1">
      <c r="F22" s="109" t="s">
        <v>1954</v>
      </c>
      <c r="G22" s="110" t="s">
        <v>1955</v>
      </c>
      <c r="K22" s="107"/>
      <c r="L22" s="108"/>
      <c r="M22" s="100">
        <f t="shared" si="1"/>
        <v>-2.604166667</v>
      </c>
      <c r="N22">
        <v>0.0</v>
      </c>
      <c r="O22">
        <f>IFERROR(__xludf.DUMMYFUNCTION("""COMPUTED_VALUE"""),0.0)</f>
        <v>0</v>
      </c>
      <c r="Q22" s="96" t="s">
        <v>1953</v>
      </c>
    </row>
    <row r="23" ht="25.5" customHeight="1">
      <c r="F23" s="111" t="str">
        <f>IFERROR(__xludf.DUMMYFUNCTION("IF(Dashboard!dCalc=""On"",filterUnique(QUERY(Archive!A:E, ""SELECT A,B,C WHERE E &gt; date '""&amp;TEXT(ReadmeSettings!B22-2,""yyyy-mm-dd"")&amp;""'"")),"""")"),"")</f>
        <v/>
      </c>
      <c r="G23" s="112"/>
      <c r="I23" s="112" t="str">
        <f t="shared" ref="I23:I34" si="2">IF(LEN(H23)&gt;0,HYPERLINK(H23,"Tweet"),"")</f>
        <v/>
      </c>
      <c r="K23" s="107"/>
      <c r="L23" s="108"/>
      <c r="M23" s="100">
        <f t="shared" si="1"/>
        <v>-2.583333333</v>
      </c>
      <c r="N23">
        <v>0.0</v>
      </c>
      <c r="O23">
        <f>IFERROR(__xludf.DUMMYFUNCTION("""COMPUTED_VALUE"""),0.0)</f>
        <v>0</v>
      </c>
      <c r="Q23" s="96" t="s">
        <v>1953</v>
      </c>
    </row>
    <row r="24" ht="25.5" customHeight="1">
      <c r="F24" s="113"/>
      <c r="G24" s="114"/>
      <c r="I24" s="114" t="str">
        <f t="shared" si="2"/>
        <v/>
      </c>
      <c r="K24" s="107"/>
      <c r="L24" s="108"/>
      <c r="M24" s="100">
        <f t="shared" si="1"/>
        <v>-2.5625</v>
      </c>
      <c r="N24">
        <v>0.0</v>
      </c>
      <c r="O24">
        <f>IFERROR(__xludf.DUMMYFUNCTION("""COMPUTED_VALUE"""),0.0)</f>
        <v>0</v>
      </c>
      <c r="Q24" s="96" t="s">
        <v>1953</v>
      </c>
    </row>
    <row r="25" ht="25.5" customHeight="1">
      <c r="F25" s="115"/>
      <c r="G25" s="112"/>
      <c r="I25" s="112" t="str">
        <f t="shared" si="2"/>
        <v/>
      </c>
      <c r="K25" s="107"/>
      <c r="L25" s="108"/>
      <c r="M25" s="100">
        <f t="shared" si="1"/>
        <v>-2.541666667</v>
      </c>
      <c r="N25">
        <v>0.0</v>
      </c>
      <c r="O25">
        <f>IFERROR(__xludf.DUMMYFUNCTION("""COMPUTED_VALUE"""),0.0)</f>
        <v>0</v>
      </c>
      <c r="Q25" s="96" t="s">
        <v>1953</v>
      </c>
    </row>
    <row r="26" ht="25.5" customHeight="1">
      <c r="F26" s="113"/>
      <c r="G26" s="114"/>
      <c r="I26" s="114" t="str">
        <f t="shared" si="2"/>
        <v/>
      </c>
      <c r="K26" s="107"/>
      <c r="L26" s="108"/>
      <c r="M26" s="100">
        <f t="shared" si="1"/>
        <v>-2.520833333</v>
      </c>
      <c r="N26">
        <v>0.0</v>
      </c>
      <c r="O26">
        <f>IFERROR(__xludf.DUMMYFUNCTION("""COMPUTED_VALUE"""),0.0)</f>
        <v>0</v>
      </c>
      <c r="Q26" s="96" t="s">
        <v>1953</v>
      </c>
    </row>
    <row r="27" ht="25.5" customHeight="1">
      <c r="F27" s="115"/>
      <c r="G27" s="112"/>
      <c r="I27" s="112" t="str">
        <f t="shared" si="2"/>
        <v/>
      </c>
      <c r="K27" s="107"/>
      <c r="L27" s="108"/>
      <c r="M27" s="100">
        <f t="shared" si="1"/>
        <v>-2.5</v>
      </c>
      <c r="N27">
        <v>0.0</v>
      </c>
      <c r="O27">
        <f>IFERROR(__xludf.DUMMYFUNCTION("""COMPUTED_VALUE"""),0.0)</f>
        <v>0</v>
      </c>
      <c r="Q27" s="96" t="s">
        <v>1953</v>
      </c>
    </row>
    <row r="28" ht="25.5" customHeight="1">
      <c r="F28" s="113"/>
      <c r="G28" s="114"/>
      <c r="I28" s="114" t="str">
        <f t="shared" si="2"/>
        <v/>
      </c>
      <c r="K28" s="107"/>
      <c r="L28" s="108"/>
      <c r="M28" s="100">
        <f t="shared" si="1"/>
        <v>-2.479166667</v>
      </c>
      <c r="N28">
        <v>0.0</v>
      </c>
      <c r="O28">
        <f>IFERROR(__xludf.DUMMYFUNCTION("""COMPUTED_VALUE"""),0.0)</f>
        <v>0</v>
      </c>
      <c r="Q28" s="96" t="s">
        <v>1953</v>
      </c>
    </row>
    <row r="29" ht="25.5" customHeight="1">
      <c r="F29" s="115"/>
      <c r="G29" s="112"/>
      <c r="I29" s="112" t="str">
        <f t="shared" si="2"/>
        <v/>
      </c>
      <c r="K29" s="107"/>
      <c r="L29" s="108"/>
      <c r="M29" s="100">
        <f t="shared" si="1"/>
        <v>-2.458333333</v>
      </c>
      <c r="N29">
        <v>0.0</v>
      </c>
      <c r="O29">
        <f>IFERROR(__xludf.DUMMYFUNCTION("""COMPUTED_VALUE"""),0.0)</f>
        <v>0</v>
      </c>
      <c r="Q29" s="96" t="s">
        <v>1953</v>
      </c>
    </row>
    <row r="30" ht="25.5" customHeight="1">
      <c r="F30" s="113"/>
      <c r="G30" s="114"/>
      <c r="I30" s="114" t="str">
        <f t="shared" si="2"/>
        <v/>
      </c>
      <c r="K30" s="107"/>
      <c r="L30" s="108"/>
      <c r="M30" s="100">
        <f t="shared" si="1"/>
        <v>-2.4375</v>
      </c>
      <c r="N30">
        <v>0.0</v>
      </c>
      <c r="O30">
        <f>IFERROR(__xludf.DUMMYFUNCTION("""COMPUTED_VALUE"""),0.0)</f>
        <v>0</v>
      </c>
      <c r="Q30" s="96" t="s">
        <v>1953</v>
      </c>
    </row>
    <row r="31" ht="25.5" customHeight="1">
      <c r="F31" s="115"/>
      <c r="G31" s="112"/>
      <c r="I31" s="112" t="str">
        <f t="shared" si="2"/>
        <v/>
      </c>
      <c r="K31" s="107"/>
      <c r="L31" s="108"/>
      <c r="M31" s="100">
        <f t="shared" si="1"/>
        <v>-2.416666667</v>
      </c>
      <c r="N31">
        <v>0.0</v>
      </c>
      <c r="O31">
        <f>IFERROR(__xludf.DUMMYFUNCTION("""COMPUTED_VALUE"""),0.0)</f>
        <v>0</v>
      </c>
      <c r="Q31" s="96" t="s">
        <v>1953</v>
      </c>
    </row>
    <row r="32" ht="25.5" customHeight="1">
      <c r="F32" s="113"/>
      <c r="G32" s="114"/>
      <c r="I32" s="114" t="str">
        <f t="shared" si="2"/>
        <v/>
      </c>
      <c r="K32" s="107"/>
      <c r="L32" s="108"/>
      <c r="M32" s="100">
        <f t="shared" si="1"/>
        <v>-2.395833333</v>
      </c>
      <c r="N32">
        <v>0.0</v>
      </c>
      <c r="O32">
        <f>IFERROR(__xludf.DUMMYFUNCTION("""COMPUTED_VALUE"""),0.0)</f>
        <v>0</v>
      </c>
      <c r="Q32" s="96" t="s">
        <v>1953</v>
      </c>
    </row>
    <row r="33" ht="25.5" customHeight="1">
      <c r="F33" s="115"/>
      <c r="G33" s="112"/>
      <c r="I33" s="112" t="str">
        <f t="shared" si="2"/>
        <v/>
      </c>
      <c r="K33" s="107"/>
      <c r="L33" s="108"/>
      <c r="M33" s="100">
        <f t="shared" si="1"/>
        <v>-2.375</v>
      </c>
      <c r="N33">
        <v>0.0</v>
      </c>
      <c r="O33">
        <f>IFERROR(__xludf.DUMMYFUNCTION("""COMPUTED_VALUE"""),0.0)</f>
        <v>0</v>
      </c>
      <c r="Q33" s="96" t="s">
        <v>1953</v>
      </c>
    </row>
    <row r="34" ht="25.5" customHeight="1">
      <c r="F34" s="113"/>
      <c r="G34" s="114"/>
      <c r="I34" s="114" t="str">
        <f t="shared" si="2"/>
        <v/>
      </c>
      <c r="K34" s="116"/>
      <c r="L34" s="108"/>
      <c r="M34" s="100">
        <f t="shared" si="1"/>
        <v>-2.354166667</v>
      </c>
      <c r="N34">
        <v>0.0</v>
      </c>
      <c r="O34">
        <f>IFERROR(__xludf.DUMMYFUNCTION("""COMPUTED_VALUE"""),0.0)</f>
        <v>0</v>
      </c>
      <c r="Q34" s="96" t="s">
        <v>1953</v>
      </c>
    </row>
    <row r="35" ht="21.75" customHeight="1">
      <c r="K35" s="116"/>
      <c r="L35" s="117"/>
      <c r="M35" s="100">
        <f t="shared" si="1"/>
        <v>-2.333333333</v>
      </c>
      <c r="N35">
        <v>0.0</v>
      </c>
      <c r="O35">
        <f>IFERROR(__xludf.DUMMYFUNCTION("""COMPUTED_VALUE"""),0.0)</f>
        <v>0</v>
      </c>
      <c r="Q35" s="96" t="s">
        <v>1953</v>
      </c>
    </row>
    <row r="36" ht="6.0" customHeight="1">
      <c r="K36" s="116"/>
      <c r="L36" s="117"/>
      <c r="M36" s="100">
        <f t="shared" si="1"/>
        <v>-2.3125</v>
      </c>
      <c r="N36">
        <v>0.0</v>
      </c>
      <c r="O36">
        <f>IFERROR(__xludf.DUMMYFUNCTION("""COMPUTED_VALUE"""),0.0)</f>
        <v>0</v>
      </c>
      <c r="Q36" s="96" t="s">
        <v>1953</v>
      </c>
    </row>
    <row r="37" ht="6.0" customHeight="1">
      <c r="K37" s="116"/>
      <c r="L37" s="117"/>
      <c r="M37" s="100">
        <f t="shared" si="1"/>
        <v>-2.291666667</v>
      </c>
      <c r="N37">
        <v>0.0</v>
      </c>
      <c r="O37">
        <f>IFERROR(__xludf.DUMMYFUNCTION("""COMPUTED_VALUE"""),0.0)</f>
        <v>0</v>
      </c>
      <c r="Q37" s="96" t="s">
        <v>1953</v>
      </c>
    </row>
    <row r="38" ht="6.0" customHeight="1">
      <c r="E38" s="95"/>
      <c r="F38" s="118"/>
      <c r="G38" s="112"/>
      <c r="K38" s="116"/>
      <c r="L38" s="117"/>
      <c r="M38" s="100">
        <f t="shared" si="1"/>
        <v>-2.270833333</v>
      </c>
      <c r="N38">
        <v>0.0</v>
      </c>
      <c r="O38">
        <f>IFERROR(__xludf.DUMMYFUNCTION("""COMPUTED_VALUE"""),0.0)</f>
        <v>0</v>
      </c>
      <c r="Q38" s="96" t="s">
        <v>1953</v>
      </c>
    </row>
    <row r="39" ht="14.25" customHeight="1">
      <c r="B39" s="119" t="s">
        <v>1956</v>
      </c>
      <c r="C39" s="38" t="str">
        <f>HYPERLINK("http://hawksey.info/tagsexplorer/?key="&amp;getSheetKey(ReadmeSettings!B9)&amp;"&amp;gid="&amp;getSheetGID("Archive"), "TAGSExplorer")</f>
        <v>TAGSExplorer</v>
      </c>
      <c r="F39" s="120"/>
      <c r="G39" s="121"/>
      <c r="K39" s="116"/>
      <c r="L39" s="117"/>
      <c r="M39" s="100">
        <f t="shared" si="1"/>
        <v>-2.25</v>
      </c>
      <c r="N39">
        <v>0.0</v>
      </c>
      <c r="O39">
        <f>IFERROR(__xludf.DUMMYFUNCTION("""COMPUTED_VALUE"""),0.0)</f>
        <v>0</v>
      </c>
      <c r="Q39" s="96" t="s">
        <v>1953</v>
      </c>
    </row>
    <row r="40" ht="14.25" customHeight="1">
      <c r="C40" s="40"/>
      <c r="F40" s="120"/>
      <c r="G40" s="121"/>
      <c r="K40" s="116"/>
      <c r="L40" s="117"/>
      <c r="M40" s="100">
        <f t="shared" si="1"/>
        <v>-2.229166667</v>
      </c>
      <c r="N40">
        <v>0.0</v>
      </c>
      <c r="O40">
        <f>IFERROR(__xludf.DUMMYFUNCTION("""COMPUTED_VALUE"""),0.0)</f>
        <v>0</v>
      </c>
      <c r="Q40" s="96" t="s">
        <v>1953</v>
      </c>
    </row>
    <row r="41" ht="14.25" customHeight="1">
      <c r="C41" s="38" t="str">
        <f>HYPERLINK("http://hawksey.info/tagsexplorer/arc.html?key="&amp;getSheetKey(ReadmeSettings!B9)&amp;"&amp;gid="&amp;getSheetGID("Archive"), "TAGS Archive")</f>
        <v>TAGS Archive</v>
      </c>
      <c r="F41" s="120"/>
      <c r="G41" s="121"/>
      <c r="K41" s="116"/>
      <c r="L41" s="117"/>
      <c r="M41" s="100">
        <f t="shared" si="1"/>
        <v>-2.208333333</v>
      </c>
      <c r="N41">
        <v>0.0</v>
      </c>
      <c r="O41">
        <f>IFERROR(__xludf.DUMMYFUNCTION("""COMPUTED_VALUE"""),0.0)</f>
        <v>0</v>
      </c>
      <c r="Q41" s="96" t="s">
        <v>1953</v>
      </c>
    </row>
    <row r="42" ht="21.75" hidden="1" customHeight="1">
      <c r="F42" s="120"/>
      <c r="G42" s="121"/>
      <c r="K42" s="116"/>
      <c r="L42" s="117"/>
      <c r="M42" s="100">
        <f t="shared" si="1"/>
        <v>-2.1875</v>
      </c>
      <c r="N42">
        <v>0.0</v>
      </c>
      <c r="O42">
        <f>IFERROR(__xludf.DUMMYFUNCTION("""COMPUTED_VALUE"""),0.0)</f>
        <v>0</v>
      </c>
      <c r="Q42" s="96" t="s">
        <v>1953</v>
      </c>
    </row>
    <row r="43" ht="21.75" hidden="1" customHeight="1">
      <c r="F43" s="120"/>
      <c r="G43" s="121"/>
      <c r="K43" s="116"/>
      <c r="L43" s="117"/>
      <c r="M43" s="100">
        <f t="shared" si="1"/>
        <v>-2.166666667</v>
      </c>
      <c r="N43">
        <v>0.0</v>
      </c>
      <c r="O43">
        <f>IFERROR(__xludf.DUMMYFUNCTION("""COMPUTED_VALUE"""),0.0)</f>
        <v>0</v>
      </c>
      <c r="Q43" s="96" t="s">
        <v>1953</v>
      </c>
    </row>
    <row r="44" ht="21.75" hidden="1" customHeight="1">
      <c r="F44" s="120"/>
      <c r="G44" s="121"/>
      <c r="K44" s="116"/>
      <c r="L44" s="117"/>
      <c r="M44" s="100">
        <f t="shared" si="1"/>
        <v>-2.145833333</v>
      </c>
      <c r="N44">
        <v>0.0</v>
      </c>
      <c r="O44">
        <f>IFERROR(__xludf.DUMMYFUNCTION("""COMPUTED_VALUE"""),0.0)</f>
        <v>0</v>
      </c>
      <c r="Q44" s="96" t="s">
        <v>1953</v>
      </c>
    </row>
    <row r="45" ht="21.75" hidden="1" customHeight="1">
      <c r="F45" s="120"/>
      <c r="G45" s="121"/>
      <c r="K45" s="116"/>
      <c r="L45" s="117"/>
      <c r="M45" s="100">
        <f t="shared" si="1"/>
        <v>-2.125</v>
      </c>
      <c r="N45">
        <v>0.0</v>
      </c>
      <c r="O45">
        <f>IFERROR(__xludf.DUMMYFUNCTION("""COMPUTED_VALUE"""),0.0)</f>
        <v>0</v>
      </c>
      <c r="Q45" s="96" t="s">
        <v>1953</v>
      </c>
    </row>
    <row r="46" hidden="1">
      <c r="K46" s="116"/>
      <c r="L46" s="117"/>
      <c r="M46" s="100">
        <f t="shared" si="1"/>
        <v>-2.104166667</v>
      </c>
      <c r="N46">
        <v>0.0</v>
      </c>
      <c r="O46">
        <f>IFERROR(__xludf.DUMMYFUNCTION("""COMPUTED_VALUE"""),0.0)</f>
        <v>0</v>
      </c>
      <c r="Q46" s="96" t="s">
        <v>1953</v>
      </c>
    </row>
    <row r="47" hidden="1">
      <c r="K47" s="116"/>
      <c r="L47" s="117"/>
      <c r="M47" s="100">
        <f t="shared" si="1"/>
        <v>-2.083333333</v>
      </c>
      <c r="N47">
        <v>0.0</v>
      </c>
      <c r="O47">
        <f>IFERROR(__xludf.DUMMYFUNCTION("""COMPUTED_VALUE"""),0.0)</f>
        <v>0</v>
      </c>
      <c r="Q47" s="96" t="s">
        <v>1953</v>
      </c>
    </row>
    <row r="48" hidden="1">
      <c r="K48" s="116"/>
      <c r="L48" s="117"/>
      <c r="M48" s="100">
        <f t="shared" si="1"/>
        <v>-2.0625</v>
      </c>
      <c r="N48">
        <v>0.0</v>
      </c>
      <c r="O48">
        <f>IFERROR(__xludf.DUMMYFUNCTION("""COMPUTED_VALUE"""),0.0)</f>
        <v>0</v>
      </c>
      <c r="Q48" s="96" t="s">
        <v>1953</v>
      </c>
    </row>
    <row r="49" hidden="1">
      <c r="K49" s="116"/>
      <c r="L49" s="117"/>
      <c r="M49" s="100">
        <f t="shared" si="1"/>
        <v>-2.041666667</v>
      </c>
      <c r="N49">
        <v>0.0</v>
      </c>
      <c r="O49">
        <f>IFERROR(__xludf.DUMMYFUNCTION("""COMPUTED_VALUE"""),0.0)</f>
        <v>0</v>
      </c>
      <c r="Q49" s="96" t="s">
        <v>1953</v>
      </c>
    </row>
    <row r="50" hidden="1">
      <c r="K50" s="116"/>
      <c r="L50" s="117"/>
      <c r="M50" s="100">
        <f t="shared" si="1"/>
        <v>-2.020833333</v>
      </c>
      <c r="N50">
        <v>0.0</v>
      </c>
      <c r="O50">
        <f>IFERROR(__xludf.DUMMYFUNCTION("""COMPUTED_VALUE"""),0.0)</f>
        <v>0</v>
      </c>
      <c r="Q50" s="96" t="s">
        <v>1953</v>
      </c>
    </row>
    <row r="51" hidden="1">
      <c r="K51" s="116"/>
      <c r="L51" s="117"/>
      <c r="M51" s="100">
        <f t="shared" si="1"/>
        <v>-2</v>
      </c>
      <c r="N51">
        <v>0.0</v>
      </c>
      <c r="O51">
        <f>IFERROR(__xludf.DUMMYFUNCTION("""COMPUTED_VALUE"""),0.0)</f>
        <v>0</v>
      </c>
      <c r="Q51" s="96" t="s">
        <v>1953</v>
      </c>
    </row>
    <row r="52" hidden="1">
      <c r="K52" s="116"/>
      <c r="L52" s="117"/>
      <c r="M52" s="100">
        <f t="shared" si="1"/>
        <v>-1.979166667</v>
      </c>
      <c r="N52">
        <v>0.0</v>
      </c>
      <c r="O52">
        <f>IFERROR(__xludf.DUMMYFUNCTION("""COMPUTED_VALUE"""),0.0)</f>
        <v>0</v>
      </c>
      <c r="Q52" s="96" t="s">
        <v>1953</v>
      </c>
    </row>
    <row r="53" hidden="1">
      <c r="K53" s="116"/>
      <c r="L53" s="117"/>
      <c r="M53" s="100">
        <f t="shared" si="1"/>
        <v>-1.958333333</v>
      </c>
      <c r="N53">
        <v>0.0</v>
      </c>
      <c r="O53">
        <f>IFERROR(__xludf.DUMMYFUNCTION("""COMPUTED_VALUE"""),0.0)</f>
        <v>0</v>
      </c>
      <c r="Q53" s="96" t="s">
        <v>1953</v>
      </c>
    </row>
    <row r="54" hidden="1">
      <c r="K54" s="116"/>
      <c r="L54" s="117"/>
      <c r="M54" s="100">
        <f t="shared" si="1"/>
        <v>-1.9375</v>
      </c>
      <c r="N54">
        <v>0.0</v>
      </c>
      <c r="O54">
        <f>IFERROR(__xludf.DUMMYFUNCTION("""COMPUTED_VALUE"""),0.0)</f>
        <v>0</v>
      </c>
      <c r="Q54" s="96" t="s">
        <v>1953</v>
      </c>
    </row>
    <row r="55" hidden="1">
      <c r="K55" s="116"/>
      <c r="L55" s="117"/>
      <c r="M55" s="100">
        <f t="shared" si="1"/>
        <v>-1.916666667</v>
      </c>
      <c r="N55">
        <v>0.0</v>
      </c>
      <c r="O55">
        <f>IFERROR(__xludf.DUMMYFUNCTION("""COMPUTED_VALUE"""),0.0)</f>
        <v>0</v>
      </c>
      <c r="Q55" s="96" t="s">
        <v>1953</v>
      </c>
    </row>
    <row r="56" hidden="1">
      <c r="K56" s="116"/>
      <c r="L56" s="117"/>
      <c r="M56" s="100">
        <f t="shared" si="1"/>
        <v>-1.895833333</v>
      </c>
      <c r="N56">
        <v>0.0</v>
      </c>
      <c r="O56">
        <f>IFERROR(__xludf.DUMMYFUNCTION("""COMPUTED_VALUE"""),0.0)</f>
        <v>0</v>
      </c>
      <c r="Q56" s="96" t="s">
        <v>1953</v>
      </c>
    </row>
    <row r="57" hidden="1">
      <c r="K57" s="116"/>
      <c r="L57" s="117"/>
      <c r="M57" s="100">
        <f t="shared" si="1"/>
        <v>-1.875</v>
      </c>
      <c r="N57">
        <v>0.0</v>
      </c>
      <c r="O57">
        <f>IFERROR(__xludf.DUMMYFUNCTION("""COMPUTED_VALUE"""),0.0)</f>
        <v>0</v>
      </c>
      <c r="Q57" s="96" t="s">
        <v>1953</v>
      </c>
    </row>
    <row r="58" hidden="1">
      <c r="K58" s="116"/>
      <c r="L58" s="117"/>
      <c r="M58" s="100">
        <f t="shared" si="1"/>
        <v>-1.854166667</v>
      </c>
      <c r="N58">
        <v>0.0</v>
      </c>
      <c r="O58">
        <f>IFERROR(__xludf.DUMMYFUNCTION("""COMPUTED_VALUE"""),0.0)</f>
        <v>0</v>
      </c>
      <c r="Q58" s="96" t="s">
        <v>1953</v>
      </c>
    </row>
    <row r="59" hidden="1">
      <c r="K59" s="116"/>
      <c r="L59" s="117"/>
      <c r="M59" s="100">
        <f t="shared" si="1"/>
        <v>-1.833333333</v>
      </c>
      <c r="N59">
        <v>0.0</v>
      </c>
      <c r="O59">
        <f>IFERROR(__xludf.DUMMYFUNCTION("""COMPUTED_VALUE"""),0.0)</f>
        <v>0</v>
      </c>
      <c r="Q59" s="96" t="s">
        <v>1953</v>
      </c>
    </row>
    <row r="60" hidden="1">
      <c r="K60" s="116"/>
      <c r="L60" s="117"/>
      <c r="M60" s="100">
        <f t="shared" si="1"/>
        <v>-1.8125</v>
      </c>
      <c r="N60">
        <v>0.0</v>
      </c>
      <c r="O60">
        <f>IFERROR(__xludf.DUMMYFUNCTION("""COMPUTED_VALUE"""),0.0)</f>
        <v>0</v>
      </c>
      <c r="Q60" s="96" t="s">
        <v>1953</v>
      </c>
    </row>
    <row r="61" hidden="1">
      <c r="K61" s="116"/>
      <c r="L61" s="117"/>
      <c r="M61" s="100">
        <f t="shared" si="1"/>
        <v>-1.791666667</v>
      </c>
      <c r="N61">
        <v>0.0</v>
      </c>
      <c r="O61">
        <f>IFERROR(__xludf.DUMMYFUNCTION("""COMPUTED_VALUE"""),0.0)</f>
        <v>0</v>
      </c>
      <c r="Q61" s="96" t="s">
        <v>1953</v>
      </c>
    </row>
    <row r="62" hidden="1">
      <c r="K62" s="116"/>
      <c r="L62" s="117"/>
      <c r="M62" s="100">
        <f t="shared" si="1"/>
        <v>-1.770833333</v>
      </c>
      <c r="N62">
        <v>0.0</v>
      </c>
      <c r="O62">
        <f>IFERROR(__xludf.DUMMYFUNCTION("""COMPUTED_VALUE"""),0.0)</f>
        <v>0</v>
      </c>
      <c r="Q62" s="96" t="s">
        <v>1953</v>
      </c>
    </row>
    <row r="63" hidden="1">
      <c r="K63" s="116"/>
      <c r="L63" s="117"/>
      <c r="M63" s="100">
        <f t="shared" si="1"/>
        <v>-1.75</v>
      </c>
      <c r="N63">
        <v>0.0</v>
      </c>
      <c r="O63">
        <f>IFERROR(__xludf.DUMMYFUNCTION("""COMPUTED_VALUE"""),0.0)</f>
        <v>0</v>
      </c>
      <c r="Q63" s="96" t="s">
        <v>1953</v>
      </c>
    </row>
    <row r="64" hidden="1">
      <c r="K64" s="116"/>
      <c r="L64" s="117"/>
      <c r="M64" s="100">
        <f t="shared" si="1"/>
        <v>-1.729166667</v>
      </c>
      <c r="N64">
        <v>0.0</v>
      </c>
      <c r="O64">
        <f>IFERROR(__xludf.DUMMYFUNCTION("""COMPUTED_VALUE"""),0.0)</f>
        <v>0</v>
      </c>
      <c r="Q64" s="96" t="s">
        <v>1953</v>
      </c>
    </row>
    <row r="65" hidden="1">
      <c r="K65" s="116"/>
      <c r="L65" s="117"/>
      <c r="M65" s="100">
        <f t="shared" si="1"/>
        <v>-1.708333333</v>
      </c>
      <c r="N65">
        <v>0.0</v>
      </c>
      <c r="O65">
        <f>IFERROR(__xludf.DUMMYFUNCTION("""COMPUTED_VALUE"""),0.0)</f>
        <v>0</v>
      </c>
      <c r="Q65" s="96" t="s">
        <v>1953</v>
      </c>
    </row>
    <row r="66" hidden="1">
      <c r="K66" s="116"/>
      <c r="L66" s="117"/>
      <c r="M66" s="100">
        <f t="shared" si="1"/>
        <v>-1.6875</v>
      </c>
      <c r="N66">
        <v>0.0</v>
      </c>
      <c r="O66">
        <f>IFERROR(__xludf.DUMMYFUNCTION("""COMPUTED_VALUE"""),0.0)</f>
        <v>0</v>
      </c>
      <c r="Q66" s="96" t="s">
        <v>1953</v>
      </c>
    </row>
    <row r="67" hidden="1">
      <c r="K67" s="116"/>
      <c r="L67" s="117"/>
      <c r="M67" s="100">
        <f t="shared" si="1"/>
        <v>-1.666666667</v>
      </c>
      <c r="N67">
        <v>0.0</v>
      </c>
      <c r="O67">
        <f>IFERROR(__xludf.DUMMYFUNCTION("""COMPUTED_VALUE"""),0.0)</f>
        <v>0</v>
      </c>
      <c r="Q67" s="96" t="s">
        <v>1953</v>
      </c>
    </row>
    <row r="68" hidden="1">
      <c r="K68" s="116"/>
      <c r="L68" s="117"/>
      <c r="M68" s="100">
        <f t="shared" si="1"/>
        <v>-1.645833333</v>
      </c>
      <c r="N68">
        <v>0.0</v>
      </c>
      <c r="O68">
        <f>IFERROR(__xludf.DUMMYFUNCTION("""COMPUTED_VALUE"""),0.0)</f>
        <v>0</v>
      </c>
      <c r="Q68" s="96" t="s">
        <v>1953</v>
      </c>
    </row>
    <row r="69" hidden="1">
      <c r="K69" s="116"/>
      <c r="L69" s="117"/>
      <c r="M69" s="100">
        <f t="shared" si="1"/>
        <v>-1.625</v>
      </c>
      <c r="N69">
        <v>0.0</v>
      </c>
      <c r="O69">
        <f>IFERROR(__xludf.DUMMYFUNCTION("""COMPUTED_VALUE"""),0.0)</f>
        <v>0</v>
      </c>
      <c r="Q69" s="96" t="s">
        <v>1953</v>
      </c>
    </row>
    <row r="70" hidden="1">
      <c r="K70" s="116"/>
      <c r="L70" s="117"/>
      <c r="M70" s="100">
        <f t="shared" si="1"/>
        <v>-1.604166667</v>
      </c>
      <c r="N70">
        <v>0.0</v>
      </c>
      <c r="O70">
        <f>IFERROR(__xludf.DUMMYFUNCTION("""COMPUTED_VALUE"""),0.0)</f>
        <v>0</v>
      </c>
      <c r="Q70" s="96" t="s">
        <v>1953</v>
      </c>
    </row>
    <row r="71" hidden="1">
      <c r="K71" s="116"/>
      <c r="L71" s="117"/>
      <c r="M71" s="100">
        <f t="shared" si="1"/>
        <v>-1.583333333</v>
      </c>
      <c r="N71">
        <v>0.0</v>
      </c>
      <c r="O71">
        <f>IFERROR(__xludf.DUMMYFUNCTION("""COMPUTED_VALUE"""),0.0)</f>
        <v>0</v>
      </c>
      <c r="Q71" s="96" t="s">
        <v>1953</v>
      </c>
    </row>
    <row r="72" hidden="1">
      <c r="K72" s="116"/>
      <c r="L72" s="117"/>
      <c r="M72" s="100">
        <f t="shared" si="1"/>
        <v>-1.5625</v>
      </c>
      <c r="N72">
        <v>0.0</v>
      </c>
      <c r="O72">
        <f>IFERROR(__xludf.DUMMYFUNCTION("""COMPUTED_VALUE"""),0.0)</f>
        <v>0</v>
      </c>
      <c r="Q72" s="96" t="s">
        <v>1953</v>
      </c>
    </row>
    <row r="73" hidden="1">
      <c r="K73" s="116"/>
      <c r="L73" s="117"/>
      <c r="M73" s="100">
        <f t="shared" si="1"/>
        <v>-1.541666667</v>
      </c>
      <c r="N73">
        <v>0.0</v>
      </c>
      <c r="O73">
        <f>IFERROR(__xludf.DUMMYFUNCTION("""COMPUTED_VALUE"""),0.0)</f>
        <v>0</v>
      </c>
      <c r="Q73" s="96" t="s">
        <v>1953</v>
      </c>
    </row>
    <row r="74" hidden="1">
      <c r="K74" s="116"/>
      <c r="L74" s="117"/>
      <c r="M74" s="100">
        <f t="shared" si="1"/>
        <v>-1.520833333</v>
      </c>
      <c r="N74">
        <v>0.0</v>
      </c>
      <c r="O74">
        <f>IFERROR(__xludf.DUMMYFUNCTION("""COMPUTED_VALUE"""),0.0)</f>
        <v>0</v>
      </c>
      <c r="Q74" s="96" t="s">
        <v>1953</v>
      </c>
    </row>
    <row r="75" hidden="1">
      <c r="K75" s="116"/>
      <c r="L75" s="117"/>
      <c r="M75" s="100">
        <f t="shared" si="1"/>
        <v>-1.5</v>
      </c>
      <c r="N75">
        <v>0.0</v>
      </c>
      <c r="O75">
        <f>IFERROR(__xludf.DUMMYFUNCTION("""COMPUTED_VALUE"""),0.0)</f>
        <v>0</v>
      </c>
      <c r="Q75" s="96" t="s">
        <v>1953</v>
      </c>
    </row>
    <row r="76" hidden="1">
      <c r="K76" s="116"/>
      <c r="L76" s="117"/>
      <c r="M76" s="100">
        <f t="shared" si="1"/>
        <v>-1.479166667</v>
      </c>
      <c r="N76">
        <v>0.0</v>
      </c>
      <c r="O76">
        <f>IFERROR(__xludf.DUMMYFUNCTION("""COMPUTED_VALUE"""),0.0)</f>
        <v>0</v>
      </c>
      <c r="Q76" s="96" t="s">
        <v>1953</v>
      </c>
    </row>
    <row r="77" hidden="1">
      <c r="K77" s="116"/>
      <c r="L77" s="117"/>
      <c r="M77" s="100">
        <f t="shared" si="1"/>
        <v>-1.458333333</v>
      </c>
      <c r="N77">
        <v>0.0</v>
      </c>
      <c r="O77">
        <f>IFERROR(__xludf.DUMMYFUNCTION("""COMPUTED_VALUE"""),0.0)</f>
        <v>0</v>
      </c>
      <c r="Q77" s="96" t="s">
        <v>1953</v>
      </c>
    </row>
    <row r="78" hidden="1">
      <c r="K78" s="116"/>
      <c r="L78" s="117"/>
      <c r="M78" s="100">
        <f t="shared" si="1"/>
        <v>-1.4375</v>
      </c>
      <c r="N78">
        <v>0.0</v>
      </c>
      <c r="O78">
        <f>IFERROR(__xludf.DUMMYFUNCTION("""COMPUTED_VALUE"""),0.0)</f>
        <v>0</v>
      </c>
      <c r="Q78" s="96" t="s">
        <v>1953</v>
      </c>
    </row>
    <row r="79" hidden="1">
      <c r="K79" s="116"/>
      <c r="L79" s="117"/>
      <c r="M79" s="100">
        <f t="shared" si="1"/>
        <v>-1.416666667</v>
      </c>
      <c r="N79">
        <v>0.0</v>
      </c>
      <c r="O79">
        <f>IFERROR(__xludf.DUMMYFUNCTION("""COMPUTED_VALUE"""),0.0)</f>
        <v>0</v>
      </c>
      <c r="Q79" s="96" t="s">
        <v>1953</v>
      </c>
    </row>
    <row r="80" hidden="1">
      <c r="K80" s="116"/>
      <c r="L80" s="117"/>
      <c r="M80" s="100">
        <f t="shared" si="1"/>
        <v>-1.395833333</v>
      </c>
      <c r="N80">
        <v>0.0</v>
      </c>
      <c r="O80">
        <f>IFERROR(__xludf.DUMMYFUNCTION("""COMPUTED_VALUE"""),0.0)</f>
        <v>0</v>
      </c>
      <c r="Q80" s="96" t="s">
        <v>1953</v>
      </c>
    </row>
    <row r="81" hidden="1">
      <c r="K81" s="116"/>
      <c r="L81" s="117"/>
      <c r="M81" s="100">
        <f t="shared" si="1"/>
        <v>-1.375</v>
      </c>
      <c r="N81">
        <v>0.0</v>
      </c>
      <c r="O81">
        <f>IFERROR(__xludf.DUMMYFUNCTION("""COMPUTED_VALUE"""),0.0)</f>
        <v>0</v>
      </c>
      <c r="Q81" s="96" t="s">
        <v>1953</v>
      </c>
    </row>
    <row r="82" hidden="1">
      <c r="K82" s="116"/>
      <c r="L82" s="117"/>
      <c r="M82" s="100">
        <f t="shared" si="1"/>
        <v>-1.354166667</v>
      </c>
      <c r="N82">
        <v>0.0</v>
      </c>
      <c r="O82">
        <f>IFERROR(__xludf.DUMMYFUNCTION("""COMPUTED_VALUE"""),0.0)</f>
        <v>0</v>
      </c>
      <c r="Q82" s="96" t="s">
        <v>1953</v>
      </c>
    </row>
    <row r="83" hidden="1">
      <c r="K83" s="116"/>
      <c r="L83" s="117"/>
      <c r="M83" s="100">
        <f t="shared" si="1"/>
        <v>-1.333333333</v>
      </c>
      <c r="N83">
        <v>0.0</v>
      </c>
      <c r="O83">
        <f>IFERROR(__xludf.DUMMYFUNCTION("""COMPUTED_VALUE"""),0.0)</f>
        <v>0</v>
      </c>
      <c r="Q83" s="96" t="s">
        <v>1953</v>
      </c>
    </row>
    <row r="84" hidden="1">
      <c r="K84" s="116"/>
      <c r="L84" s="117"/>
      <c r="M84" s="100">
        <f t="shared" si="1"/>
        <v>-1.3125</v>
      </c>
      <c r="N84">
        <v>0.0</v>
      </c>
      <c r="O84">
        <f>IFERROR(__xludf.DUMMYFUNCTION("""COMPUTED_VALUE"""),0.0)</f>
        <v>0</v>
      </c>
      <c r="Q84" s="96" t="s">
        <v>1953</v>
      </c>
    </row>
    <row r="85" hidden="1">
      <c r="K85" s="116"/>
      <c r="L85" s="117"/>
      <c r="M85" s="100">
        <f t="shared" si="1"/>
        <v>-1.291666667</v>
      </c>
      <c r="N85">
        <v>0.0</v>
      </c>
      <c r="O85">
        <f>IFERROR(__xludf.DUMMYFUNCTION("""COMPUTED_VALUE"""),0.0)</f>
        <v>0</v>
      </c>
      <c r="Q85" s="96" t="s">
        <v>1953</v>
      </c>
    </row>
    <row r="86" hidden="1">
      <c r="K86" s="116"/>
      <c r="L86" s="117"/>
      <c r="M86" s="100">
        <f t="shared" si="1"/>
        <v>-1.270833333</v>
      </c>
      <c r="N86">
        <v>0.0</v>
      </c>
      <c r="O86">
        <f>IFERROR(__xludf.DUMMYFUNCTION("""COMPUTED_VALUE"""),0.0)</f>
        <v>0</v>
      </c>
      <c r="Q86" s="96" t="s">
        <v>1953</v>
      </c>
    </row>
    <row r="87" hidden="1">
      <c r="K87" s="116"/>
      <c r="L87" s="117"/>
      <c r="M87" s="100">
        <f t="shared" si="1"/>
        <v>-1.25</v>
      </c>
      <c r="N87">
        <v>0.0</v>
      </c>
      <c r="O87">
        <f>IFERROR(__xludf.DUMMYFUNCTION("""COMPUTED_VALUE"""),0.0)</f>
        <v>0</v>
      </c>
      <c r="Q87" s="96" t="s">
        <v>1953</v>
      </c>
    </row>
    <row r="88" hidden="1">
      <c r="K88" s="116"/>
      <c r="L88" s="117"/>
      <c r="M88" s="100">
        <f t="shared" si="1"/>
        <v>-1.229166667</v>
      </c>
      <c r="N88">
        <v>0.0</v>
      </c>
      <c r="O88">
        <f>IFERROR(__xludf.DUMMYFUNCTION("""COMPUTED_VALUE"""),0.0)</f>
        <v>0</v>
      </c>
      <c r="Q88" s="96" t="s">
        <v>1953</v>
      </c>
    </row>
    <row r="89" hidden="1">
      <c r="K89" s="116"/>
      <c r="L89" s="117"/>
      <c r="M89" s="100">
        <f t="shared" si="1"/>
        <v>-1.208333333</v>
      </c>
      <c r="N89">
        <v>0.0</v>
      </c>
      <c r="O89">
        <f>IFERROR(__xludf.DUMMYFUNCTION("""COMPUTED_VALUE"""),0.0)</f>
        <v>0</v>
      </c>
      <c r="Q89" s="96" t="s">
        <v>1953</v>
      </c>
    </row>
    <row r="90" hidden="1">
      <c r="K90" s="116"/>
      <c r="L90" s="117"/>
      <c r="M90" s="100">
        <f t="shared" si="1"/>
        <v>-1.1875</v>
      </c>
      <c r="N90">
        <v>0.0</v>
      </c>
      <c r="O90">
        <f>IFERROR(__xludf.DUMMYFUNCTION("""COMPUTED_VALUE"""),0.0)</f>
        <v>0</v>
      </c>
      <c r="Q90" s="96" t="s">
        <v>1953</v>
      </c>
    </row>
    <row r="91" hidden="1">
      <c r="K91" s="116"/>
      <c r="L91" s="117"/>
      <c r="M91" s="100">
        <f t="shared" si="1"/>
        <v>-1.166666667</v>
      </c>
      <c r="N91">
        <v>0.0</v>
      </c>
      <c r="O91">
        <f>IFERROR(__xludf.DUMMYFUNCTION("""COMPUTED_VALUE"""),0.0)</f>
        <v>0</v>
      </c>
      <c r="Q91" s="96" t="s">
        <v>1953</v>
      </c>
    </row>
    <row r="92" hidden="1">
      <c r="K92" s="116"/>
      <c r="L92" s="117"/>
      <c r="M92" s="100">
        <f t="shared" si="1"/>
        <v>-1.145833333</v>
      </c>
      <c r="N92">
        <v>0.0</v>
      </c>
      <c r="O92">
        <f>IFERROR(__xludf.DUMMYFUNCTION("""COMPUTED_VALUE"""),0.0)</f>
        <v>0</v>
      </c>
      <c r="Q92" s="96" t="s">
        <v>1953</v>
      </c>
    </row>
    <row r="93" hidden="1">
      <c r="K93" s="116"/>
      <c r="L93" s="117"/>
      <c r="M93" s="100">
        <f t="shared" si="1"/>
        <v>-1.125</v>
      </c>
      <c r="N93">
        <v>0.0</v>
      </c>
      <c r="O93">
        <f>IFERROR(__xludf.DUMMYFUNCTION("""COMPUTED_VALUE"""),0.0)</f>
        <v>0</v>
      </c>
      <c r="Q93" s="96" t="s">
        <v>1953</v>
      </c>
    </row>
    <row r="94" hidden="1">
      <c r="K94" s="116"/>
      <c r="L94" s="117"/>
      <c r="M94" s="100">
        <f t="shared" si="1"/>
        <v>-1.104166667</v>
      </c>
      <c r="N94">
        <v>0.0</v>
      </c>
      <c r="O94">
        <f>IFERROR(__xludf.DUMMYFUNCTION("""COMPUTED_VALUE"""),0.0)</f>
        <v>0</v>
      </c>
      <c r="Q94" s="96" t="s">
        <v>1953</v>
      </c>
    </row>
    <row r="95" hidden="1">
      <c r="K95" s="116"/>
      <c r="L95" s="117"/>
      <c r="M95" s="100">
        <f t="shared" si="1"/>
        <v>-1.083333333</v>
      </c>
      <c r="N95">
        <v>0.0</v>
      </c>
      <c r="O95">
        <f>IFERROR(__xludf.DUMMYFUNCTION("""COMPUTED_VALUE"""),0.0)</f>
        <v>0</v>
      </c>
      <c r="Q95" s="96" t="s">
        <v>1953</v>
      </c>
    </row>
    <row r="96" hidden="1">
      <c r="K96" s="116"/>
      <c r="L96" s="117"/>
      <c r="M96" s="100">
        <f t="shared" si="1"/>
        <v>-1.0625</v>
      </c>
      <c r="N96">
        <v>0.0</v>
      </c>
      <c r="O96">
        <f>IFERROR(__xludf.DUMMYFUNCTION("""COMPUTED_VALUE"""),0.0)</f>
        <v>0</v>
      </c>
      <c r="Q96" s="96" t="s">
        <v>1953</v>
      </c>
    </row>
    <row r="97" hidden="1">
      <c r="K97" s="116"/>
      <c r="L97" s="117"/>
      <c r="M97" s="100">
        <f t="shared" si="1"/>
        <v>-1.041666667</v>
      </c>
      <c r="N97">
        <v>0.0</v>
      </c>
      <c r="O97">
        <f>IFERROR(__xludf.DUMMYFUNCTION("""COMPUTED_VALUE"""),0.0)</f>
        <v>0</v>
      </c>
      <c r="Q97" s="96" t="s">
        <v>1953</v>
      </c>
    </row>
    <row r="98" hidden="1">
      <c r="K98" s="116"/>
      <c r="L98" s="117"/>
      <c r="M98" s="100">
        <f t="shared" si="1"/>
        <v>-1.020833333</v>
      </c>
      <c r="N98">
        <v>0.0</v>
      </c>
      <c r="O98">
        <f>IFERROR(__xludf.DUMMYFUNCTION("""COMPUTED_VALUE"""),0.0)</f>
        <v>0</v>
      </c>
      <c r="Q98" s="96" t="s">
        <v>1953</v>
      </c>
    </row>
    <row r="99" hidden="1">
      <c r="K99" s="116"/>
      <c r="L99" s="117"/>
      <c r="M99" s="100">
        <f t="shared" si="1"/>
        <v>-1</v>
      </c>
      <c r="N99">
        <v>0.0</v>
      </c>
      <c r="O99">
        <f>IFERROR(__xludf.DUMMYFUNCTION("""COMPUTED_VALUE"""),0.0)</f>
        <v>0</v>
      </c>
      <c r="Q99" s="96" t="s">
        <v>1953</v>
      </c>
    </row>
    <row r="100" hidden="1">
      <c r="K100" s="116"/>
      <c r="L100" s="117"/>
      <c r="M100" s="100">
        <f t="shared" si="1"/>
        <v>-0.9791666667</v>
      </c>
      <c r="N100">
        <v>0.0</v>
      </c>
      <c r="O100">
        <f>IFERROR(__xludf.DUMMYFUNCTION("""COMPUTED_VALUE"""),0.0)</f>
        <v>0</v>
      </c>
      <c r="Q100" s="96" t="s">
        <v>1953</v>
      </c>
    </row>
    <row r="101" hidden="1">
      <c r="K101" s="116"/>
      <c r="L101" s="117"/>
      <c r="M101" s="100">
        <f t="shared" si="1"/>
        <v>-0.9583333333</v>
      </c>
      <c r="N101">
        <v>0.0</v>
      </c>
      <c r="O101">
        <f>IFERROR(__xludf.DUMMYFUNCTION("""COMPUTED_VALUE"""),0.0)</f>
        <v>0</v>
      </c>
      <c r="Q101" s="96" t="s">
        <v>1953</v>
      </c>
    </row>
    <row r="102" hidden="1">
      <c r="K102" s="116"/>
      <c r="L102" s="117"/>
      <c r="M102" s="100">
        <f t="shared" si="1"/>
        <v>-0.9375</v>
      </c>
      <c r="N102">
        <v>0.0</v>
      </c>
      <c r="O102">
        <f>IFERROR(__xludf.DUMMYFUNCTION("""COMPUTED_VALUE"""),0.0)</f>
        <v>0</v>
      </c>
      <c r="Q102" s="96" t="s">
        <v>1953</v>
      </c>
    </row>
    <row r="103" hidden="1">
      <c r="K103" s="116"/>
      <c r="L103" s="117"/>
      <c r="M103" s="100">
        <f t="shared" si="1"/>
        <v>-0.9166666667</v>
      </c>
      <c r="N103">
        <v>0.0</v>
      </c>
      <c r="O103">
        <f>IFERROR(__xludf.DUMMYFUNCTION("""COMPUTED_VALUE"""),0.0)</f>
        <v>0</v>
      </c>
      <c r="Q103" s="96" t="s">
        <v>1953</v>
      </c>
    </row>
    <row r="104" hidden="1">
      <c r="K104" s="116"/>
      <c r="L104" s="117"/>
      <c r="M104" s="100">
        <f t="shared" si="1"/>
        <v>-0.8958333333</v>
      </c>
      <c r="N104">
        <v>0.0</v>
      </c>
      <c r="O104">
        <f>IFERROR(__xludf.DUMMYFUNCTION("""COMPUTED_VALUE"""),0.0)</f>
        <v>0</v>
      </c>
      <c r="Q104" s="96" t="s">
        <v>1953</v>
      </c>
    </row>
    <row r="105" hidden="1">
      <c r="K105" s="116"/>
      <c r="L105" s="117"/>
      <c r="M105" s="100">
        <f t="shared" si="1"/>
        <v>-0.875</v>
      </c>
      <c r="N105">
        <v>0.0</v>
      </c>
      <c r="O105">
        <f>IFERROR(__xludf.DUMMYFUNCTION("""COMPUTED_VALUE"""),0.0)</f>
        <v>0</v>
      </c>
      <c r="Q105" s="96" t="s">
        <v>1953</v>
      </c>
    </row>
    <row r="106" hidden="1">
      <c r="K106" s="116"/>
      <c r="L106" s="117"/>
      <c r="M106" s="100">
        <f t="shared" si="1"/>
        <v>-0.8541666667</v>
      </c>
      <c r="N106">
        <v>0.0</v>
      </c>
      <c r="O106">
        <f>IFERROR(__xludf.DUMMYFUNCTION("""COMPUTED_VALUE"""),0.0)</f>
        <v>0</v>
      </c>
      <c r="Q106" s="96" t="s">
        <v>1953</v>
      </c>
    </row>
    <row r="107" hidden="1">
      <c r="K107" s="116"/>
      <c r="L107" s="117"/>
      <c r="M107" s="100">
        <f t="shared" si="1"/>
        <v>-0.8333333333</v>
      </c>
      <c r="N107">
        <v>0.0</v>
      </c>
      <c r="O107">
        <f>IFERROR(__xludf.DUMMYFUNCTION("""COMPUTED_VALUE"""),0.0)</f>
        <v>0</v>
      </c>
      <c r="Q107" s="96" t="s">
        <v>1953</v>
      </c>
    </row>
    <row r="108" hidden="1">
      <c r="K108" s="116"/>
      <c r="L108" s="117"/>
      <c r="M108" s="100">
        <f t="shared" si="1"/>
        <v>-0.8125</v>
      </c>
      <c r="N108">
        <v>0.0</v>
      </c>
      <c r="O108">
        <f>IFERROR(__xludf.DUMMYFUNCTION("""COMPUTED_VALUE"""),0.0)</f>
        <v>0</v>
      </c>
      <c r="Q108" s="96" t="s">
        <v>1953</v>
      </c>
    </row>
    <row r="109" hidden="1">
      <c r="K109" s="116"/>
      <c r="L109" s="117"/>
      <c r="M109" s="100">
        <f t="shared" si="1"/>
        <v>-0.7916666667</v>
      </c>
      <c r="N109">
        <v>0.0</v>
      </c>
      <c r="O109">
        <f>IFERROR(__xludf.DUMMYFUNCTION("""COMPUTED_VALUE"""),0.0)</f>
        <v>0</v>
      </c>
      <c r="Q109" s="96" t="s">
        <v>1953</v>
      </c>
    </row>
    <row r="110" hidden="1">
      <c r="K110" s="116"/>
      <c r="L110" s="117"/>
      <c r="M110" s="100">
        <f t="shared" si="1"/>
        <v>-0.7708333333</v>
      </c>
      <c r="N110">
        <v>0.0</v>
      </c>
      <c r="O110">
        <f>IFERROR(__xludf.DUMMYFUNCTION("""COMPUTED_VALUE"""),0.0)</f>
        <v>0</v>
      </c>
      <c r="Q110" s="96" t="s">
        <v>1953</v>
      </c>
    </row>
    <row r="111" hidden="1">
      <c r="K111" s="116"/>
      <c r="L111" s="117"/>
      <c r="M111" s="100">
        <f t="shared" si="1"/>
        <v>-0.75</v>
      </c>
      <c r="N111">
        <v>0.0</v>
      </c>
      <c r="O111">
        <f>IFERROR(__xludf.DUMMYFUNCTION("""COMPUTED_VALUE"""),0.0)</f>
        <v>0</v>
      </c>
      <c r="Q111" s="96" t="s">
        <v>1953</v>
      </c>
    </row>
    <row r="112" hidden="1">
      <c r="K112" s="116"/>
      <c r="L112" s="117"/>
      <c r="M112" s="100">
        <f t="shared" si="1"/>
        <v>-0.7291666667</v>
      </c>
      <c r="N112">
        <v>0.0</v>
      </c>
      <c r="O112">
        <f>IFERROR(__xludf.DUMMYFUNCTION("""COMPUTED_VALUE"""),0.0)</f>
        <v>0</v>
      </c>
      <c r="Q112" s="96" t="s">
        <v>1953</v>
      </c>
    </row>
    <row r="113" hidden="1">
      <c r="K113" s="116"/>
      <c r="L113" s="117"/>
      <c r="M113" s="100">
        <f t="shared" si="1"/>
        <v>-0.7083333333</v>
      </c>
      <c r="N113">
        <v>0.0</v>
      </c>
      <c r="O113">
        <f>IFERROR(__xludf.DUMMYFUNCTION("""COMPUTED_VALUE"""),0.0)</f>
        <v>0</v>
      </c>
      <c r="Q113" s="96" t="s">
        <v>1953</v>
      </c>
    </row>
    <row r="114" hidden="1">
      <c r="K114" s="116"/>
      <c r="L114" s="117"/>
      <c r="M114" s="100">
        <f t="shared" si="1"/>
        <v>-0.6875</v>
      </c>
      <c r="N114">
        <v>0.0</v>
      </c>
      <c r="O114">
        <f>IFERROR(__xludf.DUMMYFUNCTION("""COMPUTED_VALUE"""),0.0)</f>
        <v>0</v>
      </c>
      <c r="Q114" s="96" t="s">
        <v>1953</v>
      </c>
    </row>
    <row r="115" hidden="1">
      <c r="K115" s="116"/>
      <c r="L115" s="117"/>
      <c r="M115" s="100">
        <f t="shared" si="1"/>
        <v>-0.6666666667</v>
      </c>
      <c r="N115">
        <v>0.0</v>
      </c>
      <c r="O115">
        <f>IFERROR(__xludf.DUMMYFUNCTION("""COMPUTED_VALUE"""),0.0)</f>
        <v>0</v>
      </c>
      <c r="Q115" s="96" t="s">
        <v>1953</v>
      </c>
    </row>
    <row r="116" hidden="1">
      <c r="K116" s="116"/>
      <c r="L116" s="117"/>
      <c r="M116" s="100">
        <f t="shared" si="1"/>
        <v>-0.6458333333</v>
      </c>
      <c r="N116">
        <v>0.0</v>
      </c>
      <c r="O116">
        <f>IFERROR(__xludf.DUMMYFUNCTION("""COMPUTED_VALUE"""),0.0)</f>
        <v>0</v>
      </c>
      <c r="Q116" s="96" t="s">
        <v>1953</v>
      </c>
    </row>
    <row r="117" hidden="1">
      <c r="K117" s="116"/>
      <c r="L117" s="117"/>
      <c r="M117" s="100">
        <f t="shared" si="1"/>
        <v>-0.625</v>
      </c>
      <c r="N117">
        <v>0.0</v>
      </c>
      <c r="O117">
        <f>IFERROR(__xludf.DUMMYFUNCTION("""COMPUTED_VALUE"""),0.0)</f>
        <v>0</v>
      </c>
      <c r="Q117" s="96" t="s">
        <v>1953</v>
      </c>
    </row>
    <row r="118" hidden="1">
      <c r="K118" s="116"/>
      <c r="L118" s="117"/>
      <c r="M118" s="100">
        <f t="shared" si="1"/>
        <v>-0.6041666667</v>
      </c>
      <c r="N118">
        <v>0.0</v>
      </c>
      <c r="O118">
        <f>IFERROR(__xludf.DUMMYFUNCTION("""COMPUTED_VALUE"""),0.0)</f>
        <v>0</v>
      </c>
      <c r="Q118" s="96" t="s">
        <v>1953</v>
      </c>
    </row>
    <row r="119" hidden="1">
      <c r="K119" s="116"/>
      <c r="L119" s="117"/>
      <c r="M119" s="100">
        <f t="shared" si="1"/>
        <v>-0.5833333333</v>
      </c>
      <c r="N119">
        <v>0.0</v>
      </c>
      <c r="O119">
        <f>IFERROR(__xludf.DUMMYFUNCTION("""COMPUTED_VALUE"""),0.0)</f>
        <v>0</v>
      </c>
      <c r="Q119" s="96" t="s">
        <v>1953</v>
      </c>
    </row>
    <row r="120" hidden="1">
      <c r="K120" s="116"/>
      <c r="L120" s="117"/>
      <c r="M120" s="100">
        <f t="shared" si="1"/>
        <v>-0.5625</v>
      </c>
      <c r="N120">
        <v>0.0</v>
      </c>
      <c r="O120">
        <f>IFERROR(__xludf.DUMMYFUNCTION("""COMPUTED_VALUE"""),0.0)</f>
        <v>0</v>
      </c>
      <c r="Q120" s="96" t="s">
        <v>1953</v>
      </c>
    </row>
    <row r="121" hidden="1">
      <c r="K121" s="116"/>
      <c r="L121" s="117"/>
      <c r="M121" s="100">
        <f t="shared" si="1"/>
        <v>-0.5416666667</v>
      </c>
      <c r="N121">
        <v>0.0</v>
      </c>
      <c r="O121">
        <f>IFERROR(__xludf.DUMMYFUNCTION("""COMPUTED_VALUE"""),0.0)</f>
        <v>0</v>
      </c>
      <c r="Q121" s="96" t="s">
        <v>1953</v>
      </c>
    </row>
    <row r="122" hidden="1">
      <c r="K122" s="116"/>
      <c r="L122" s="117"/>
      <c r="M122" s="100">
        <f t="shared" si="1"/>
        <v>-0.5208333333</v>
      </c>
      <c r="N122">
        <v>0.0</v>
      </c>
      <c r="O122">
        <f>IFERROR(__xludf.DUMMYFUNCTION("""COMPUTED_VALUE"""),0.0)</f>
        <v>0</v>
      </c>
      <c r="Q122" s="96" t="s">
        <v>1953</v>
      </c>
    </row>
    <row r="123" hidden="1">
      <c r="K123" s="116"/>
      <c r="L123" s="117"/>
      <c r="M123" s="100">
        <f t="shared" si="1"/>
        <v>-0.5</v>
      </c>
      <c r="N123">
        <v>0.0</v>
      </c>
      <c r="O123">
        <f>IFERROR(__xludf.DUMMYFUNCTION("""COMPUTED_VALUE"""),0.0)</f>
        <v>0</v>
      </c>
      <c r="Q123" s="96" t="s">
        <v>1953</v>
      </c>
    </row>
    <row r="124" hidden="1">
      <c r="K124" s="116"/>
      <c r="L124" s="117"/>
      <c r="M124" s="100">
        <f t="shared" si="1"/>
        <v>-0.4791666667</v>
      </c>
      <c r="N124">
        <v>0.0</v>
      </c>
      <c r="O124">
        <f>IFERROR(__xludf.DUMMYFUNCTION("""COMPUTED_VALUE"""),0.0)</f>
        <v>0</v>
      </c>
      <c r="Q124" s="96" t="s">
        <v>1953</v>
      </c>
    </row>
    <row r="125" hidden="1">
      <c r="K125" s="116"/>
      <c r="L125" s="117"/>
      <c r="M125" s="100">
        <f t="shared" si="1"/>
        <v>-0.4583333333</v>
      </c>
      <c r="N125">
        <v>0.0</v>
      </c>
      <c r="O125">
        <f>IFERROR(__xludf.DUMMYFUNCTION("""COMPUTED_VALUE"""),0.0)</f>
        <v>0</v>
      </c>
      <c r="Q125" s="96" t="s">
        <v>1953</v>
      </c>
    </row>
    <row r="126" hidden="1">
      <c r="K126" s="116"/>
      <c r="L126" s="117"/>
      <c r="M126" s="100">
        <f t="shared" si="1"/>
        <v>-0.4375</v>
      </c>
      <c r="N126">
        <v>0.0</v>
      </c>
      <c r="O126">
        <f>IFERROR(__xludf.DUMMYFUNCTION("""COMPUTED_VALUE"""),0.0)</f>
        <v>0</v>
      </c>
      <c r="Q126" s="96" t="s">
        <v>1953</v>
      </c>
    </row>
    <row r="127" hidden="1">
      <c r="K127" s="116"/>
      <c r="L127" s="117"/>
      <c r="M127" s="100">
        <f t="shared" si="1"/>
        <v>-0.4166666667</v>
      </c>
      <c r="N127">
        <v>0.0</v>
      </c>
      <c r="O127">
        <f>IFERROR(__xludf.DUMMYFUNCTION("""COMPUTED_VALUE"""),0.0)</f>
        <v>0</v>
      </c>
      <c r="Q127" s="96" t="s">
        <v>1953</v>
      </c>
    </row>
    <row r="128" hidden="1">
      <c r="K128" s="116"/>
      <c r="L128" s="117"/>
      <c r="M128" s="100">
        <f t="shared" si="1"/>
        <v>-0.3958333333</v>
      </c>
      <c r="N128">
        <v>0.0</v>
      </c>
      <c r="O128">
        <f>IFERROR(__xludf.DUMMYFUNCTION("""COMPUTED_VALUE"""),0.0)</f>
        <v>0</v>
      </c>
      <c r="Q128" s="96" t="s">
        <v>1953</v>
      </c>
    </row>
    <row r="129" hidden="1">
      <c r="K129" s="116"/>
      <c r="L129" s="117"/>
      <c r="M129" s="100">
        <f t="shared" si="1"/>
        <v>-0.375</v>
      </c>
      <c r="N129">
        <v>0.0</v>
      </c>
      <c r="O129">
        <f>IFERROR(__xludf.DUMMYFUNCTION("""COMPUTED_VALUE"""),0.0)</f>
        <v>0</v>
      </c>
      <c r="Q129" s="96" t="s">
        <v>1953</v>
      </c>
    </row>
    <row r="130" hidden="1">
      <c r="K130" s="116"/>
      <c r="L130" s="117"/>
      <c r="M130" s="100">
        <f t="shared" si="1"/>
        <v>-0.3541666667</v>
      </c>
      <c r="N130">
        <v>0.0</v>
      </c>
      <c r="O130">
        <f>IFERROR(__xludf.DUMMYFUNCTION("""COMPUTED_VALUE"""),0.0)</f>
        <v>0</v>
      </c>
      <c r="Q130" s="96" t="s">
        <v>1953</v>
      </c>
    </row>
    <row r="131" hidden="1">
      <c r="K131" s="116"/>
      <c r="L131" s="117"/>
      <c r="M131" s="100">
        <f t="shared" si="1"/>
        <v>-0.3333333333</v>
      </c>
      <c r="N131">
        <v>0.0</v>
      </c>
      <c r="O131">
        <f>IFERROR(__xludf.DUMMYFUNCTION("""COMPUTED_VALUE"""),0.0)</f>
        <v>0</v>
      </c>
      <c r="Q131" s="96" t="s">
        <v>1953</v>
      </c>
    </row>
    <row r="132" hidden="1">
      <c r="K132" s="116"/>
      <c r="L132" s="117"/>
      <c r="M132" s="100">
        <f t="shared" si="1"/>
        <v>-0.3125</v>
      </c>
      <c r="N132">
        <v>0.0</v>
      </c>
      <c r="O132">
        <f>IFERROR(__xludf.DUMMYFUNCTION("""COMPUTED_VALUE"""),0.0)</f>
        <v>0</v>
      </c>
      <c r="Q132" s="96" t="s">
        <v>1953</v>
      </c>
    </row>
    <row r="133" hidden="1">
      <c r="K133" s="116"/>
      <c r="L133" s="117"/>
      <c r="M133" s="100">
        <f t="shared" si="1"/>
        <v>-0.2916666667</v>
      </c>
      <c r="N133">
        <v>0.0</v>
      </c>
      <c r="O133">
        <f>IFERROR(__xludf.DUMMYFUNCTION("""COMPUTED_VALUE"""),0.0)</f>
        <v>0</v>
      </c>
      <c r="Q133" s="96" t="s">
        <v>1953</v>
      </c>
    </row>
    <row r="134" hidden="1">
      <c r="K134" s="116"/>
      <c r="L134" s="117"/>
      <c r="M134" s="100">
        <f t="shared" si="1"/>
        <v>-0.2708333333</v>
      </c>
      <c r="N134">
        <v>0.0</v>
      </c>
      <c r="O134">
        <f>IFERROR(__xludf.DUMMYFUNCTION("""COMPUTED_VALUE"""),0.0)</f>
        <v>0</v>
      </c>
      <c r="Q134" s="96" t="s">
        <v>1953</v>
      </c>
    </row>
    <row r="135" hidden="1">
      <c r="K135" s="116"/>
      <c r="L135" s="117"/>
      <c r="M135" s="100">
        <f t="shared" si="1"/>
        <v>-0.25</v>
      </c>
      <c r="N135">
        <v>0.0</v>
      </c>
      <c r="O135">
        <f>IFERROR(__xludf.DUMMYFUNCTION("""COMPUTED_VALUE"""),0.0)</f>
        <v>0</v>
      </c>
      <c r="Q135" s="96" t="s">
        <v>1953</v>
      </c>
    </row>
    <row r="136" hidden="1">
      <c r="K136" s="116"/>
      <c r="L136" s="117"/>
      <c r="M136" s="100">
        <f t="shared" si="1"/>
        <v>-0.2291666667</v>
      </c>
      <c r="N136">
        <v>0.0</v>
      </c>
      <c r="O136">
        <f>IFERROR(__xludf.DUMMYFUNCTION("""COMPUTED_VALUE"""),0.0)</f>
        <v>0</v>
      </c>
      <c r="Q136" s="96" t="s">
        <v>1953</v>
      </c>
    </row>
    <row r="137" hidden="1">
      <c r="K137" s="116"/>
      <c r="L137" s="117"/>
      <c r="M137" s="100">
        <f t="shared" si="1"/>
        <v>-0.2083333333</v>
      </c>
      <c r="N137">
        <v>0.0</v>
      </c>
      <c r="O137">
        <f>IFERROR(__xludf.DUMMYFUNCTION("""COMPUTED_VALUE"""),0.0)</f>
        <v>0</v>
      </c>
      <c r="Q137" s="96" t="s">
        <v>1953</v>
      </c>
    </row>
    <row r="138" hidden="1">
      <c r="K138" s="116"/>
      <c r="L138" s="117"/>
      <c r="M138" s="100">
        <f t="shared" si="1"/>
        <v>-0.1875</v>
      </c>
      <c r="N138">
        <v>0.0</v>
      </c>
      <c r="O138">
        <f>IFERROR(__xludf.DUMMYFUNCTION("""COMPUTED_VALUE"""),0.0)</f>
        <v>0</v>
      </c>
      <c r="Q138" s="96" t="s">
        <v>1953</v>
      </c>
    </row>
    <row r="139" hidden="1">
      <c r="K139" s="116"/>
      <c r="L139" s="117"/>
      <c r="M139" s="100">
        <f t="shared" si="1"/>
        <v>-0.1666666667</v>
      </c>
      <c r="N139">
        <v>0.0</v>
      </c>
      <c r="O139">
        <f>IFERROR(__xludf.DUMMYFUNCTION("""COMPUTED_VALUE"""),0.0)</f>
        <v>0</v>
      </c>
      <c r="Q139" s="96" t="s">
        <v>1953</v>
      </c>
    </row>
    <row r="140" hidden="1">
      <c r="K140" s="116"/>
      <c r="L140" s="117"/>
      <c r="M140" s="100">
        <f t="shared" si="1"/>
        <v>-0.1458333333</v>
      </c>
      <c r="N140">
        <v>0.0</v>
      </c>
      <c r="O140">
        <f>IFERROR(__xludf.DUMMYFUNCTION("""COMPUTED_VALUE"""),0.0)</f>
        <v>0</v>
      </c>
      <c r="Q140" s="96" t="s">
        <v>1953</v>
      </c>
    </row>
    <row r="141" hidden="1">
      <c r="K141" s="116"/>
      <c r="L141" s="117"/>
      <c r="M141" s="100">
        <f t="shared" si="1"/>
        <v>-0.125</v>
      </c>
      <c r="N141">
        <v>0.0</v>
      </c>
      <c r="O141">
        <f>IFERROR(__xludf.DUMMYFUNCTION("""COMPUTED_VALUE"""),0.0)</f>
        <v>0</v>
      </c>
      <c r="Q141" s="96" t="s">
        <v>1953</v>
      </c>
    </row>
    <row r="142" hidden="1">
      <c r="K142" s="116"/>
      <c r="L142" s="117"/>
      <c r="M142" s="100">
        <f t="shared" si="1"/>
        <v>-0.1041666667</v>
      </c>
      <c r="N142">
        <v>0.0</v>
      </c>
      <c r="O142">
        <f>IFERROR(__xludf.DUMMYFUNCTION("""COMPUTED_VALUE"""),0.0)</f>
        <v>0</v>
      </c>
      <c r="Q142" s="96" t="s">
        <v>1953</v>
      </c>
    </row>
    <row r="143" hidden="1">
      <c r="K143" s="116"/>
      <c r="L143" s="117"/>
      <c r="M143" s="100">
        <f t="shared" si="1"/>
        <v>-0.08333333333</v>
      </c>
      <c r="N143">
        <v>0.0</v>
      </c>
      <c r="O143">
        <f>IFERROR(__xludf.DUMMYFUNCTION("""COMPUTED_VALUE"""),0.0)</f>
        <v>0</v>
      </c>
      <c r="Q143" s="96" t="s">
        <v>1953</v>
      </c>
    </row>
    <row r="144" hidden="1">
      <c r="K144" s="116"/>
      <c r="L144" s="117"/>
      <c r="M144" s="100">
        <f t="shared" si="1"/>
        <v>-0.0625</v>
      </c>
      <c r="N144">
        <v>0.0</v>
      </c>
      <c r="O144">
        <f>IFERROR(__xludf.DUMMYFUNCTION("""COMPUTED_VALUE"""),0.0)</f>
        <v>0</v>
      </c>
      <c r="Q144" s="96" t="s">
        <v>1953</v>
      </c>
    </row>
    <row r="145" hidden="1">
      <c r="K145" s="116"/>
      <c r="L145" s="117"/>
      <c r="M145" s="100">
        <f t="shared" si="1"/>
        <v>-0.04166666667</v>
      </c>
      <c r="N145">
        <v>0.0</v>
      </c>
      <c r="O145">
        <f>IFERROR(__xludf.DUMMYFUNCTION("""COMPUTED_VALUE"""),0.0)</f>
        <v>0</v>
      </c>
      <c r="Q145" s="96" t="s">
        <v>1953</v>
      </c>
    </row>
    <row r="146" hidden="1">
      <c r="K146" s="116"/>
      <c r="L146" s="117"/>
      <c r="M146" s="100">
        <f t="shared" si="1"/>
        <v>-0.02083333333</v>
      </c>
      <c r="N146">
        <v>0.0</v>
      </c>
      <c r="O146">
        <f>IFERROR(__xludf.DUMMYFUNCTION("""COMPUTED_VALUE"""),0.0)</f>
        <v>0</v>
      </c>
      <c r="Q146" s="96" t="s">
        <v>1953</v>
      </c>
    </row>
    <row r="147" hidden="1">
      <c r="K147" s="116"/>
      <c r="L147" s="117"/>
      <c r="M147" s="100">
        <f t="shared" si="1"/>
        <v>0</v>
      </c>
      <c r="N147">
        <v>0.0</v>
      </c>
      <c r="O147">
        <f>IFERROR(__xludf.DUMMYFUNCTION("""COMPUTED_VALUE"""),0.0)</f>
        <v>0</v>
      </c>
      <c r="Q147" s="96" t="s">
        <v>1953</v>
      </c>
    </row>
    <row r="148" hidden="1">
      <c r="K148" s="116"/>
      <c r="L148" s="117"/>
      <c r="M148" s="100">
        <f t="shared" si="1"/>
        <v>0.02083333333</v>
      </c>
      <c r="N148">
        <v>0.0</v>
      </c>
      <c r="O148">
        <f>IFERROR(__xludf.DUMMYFUNCTION("""COMPUTED_VALUE"""),0.0)</f>
        <v>0</v>
      </c>
      <c r="Q148" s="96" t="s">
        <v>1953</v>
      </c>
    </row>
    <row r="149" hidden="1">
      <c r="K149" s="116"/>
      <c r="L149" s="117"/>
      <c r="M149" s="95"/>
      <c r="N149">
        <v>292.0</v>
      </c>
      <c r="O149">
        <f>IFERROR(__xludf.DUMMYFUNCTION("""COMPUTED_VALUE"""),165.0)</f>
        <v>165</v>
      </c>
      <c r="Q149" s="96" t="s">
        <v>1953</v>
      </c>
    </row>
    <row r="150" hidden="1">
      <c r="K150" s="116"/>
      <c r="L150" s="117"/>
      <c r="M150" s="95"/>
      <c r="Q150" s="96" t="s">
        <v>1953</v>
      </c>
    </row>
    <row r="151" hidden="1">
      <c r="K151" s="122"/>
      <c r="M151" s="95"/>
      <c r="Q151" s="96" t="s">
        <v>1953</v>
      </c>
    </row>
    <row r="152" hidden="1">
      <c r="K152" s="122"/>
      <c r="M152" s="95"/>
      <c r="Q152" s="96" t="s">
        <v>1953</v>
      </c>
    </row>
    <row r="153" hidden="1">
      <c r="K153" s="122"/>
      <c r="M153" s="95"/>
      <c r="Q153" s="96" t="s">
        <v>1953</v>
      </c>
    </row>
    <row r="154" hidden="1">
      <c r="K154" s="122"/>
      <c r="M154" s="95"/>
      <c r="Q154" s="96" t="s">
        <v>1953</v>
      </c>
    </row>
    <row r="155" hidden="1">
      <c r="K155" s="122"/>
      <c r="M155" s="95"/>
      <c r="Q155" s="96" t="s">
        <v>1953</v>
      </c>
    </row>
    <row r="156" hidden="1">
      <c r="K156" s="122"/>
      <c r="M156" s="95"/>
      <c r="Q156" s="96" t="s">
        <v>1953</v>
      </c>
    </row>
    <row r="157" hidden="1">
      <c r="K157" s="122"/>
      <c r="M157" s="95"/>
      <c r="Q157" s="96" t="s">
        <v>1953</v>
      </c>
    </row>
    <row r="158" hidden="1">
      <c r="K158" s="122"/>
      <c r="M158" s="95"/>
      <c r="Q158" s="96" t="s">
        <v>1953</v>
      </c>
    </row>
    <row r="159" hidden="1">
      <c r="K159" s="122"/>
      <c r="M159" s="95"/>
      <c r="Q159" s="96" t="s">
        <v>1953</v>
      </c>
    </row>
    <row r="160" hidden="1">
      <c r="K160" s="122"/>
      <c r="M160" s="95"/>
      <c r="Q160" s="96" t="s">
        <v>1953</v>
      </c>
    </row>
    <row r="161" hidden="1">
      <c r="K161" s="122"/>
      <c r="M161" s="95"/>
      <c r="Q161" s="96" t="s">
        <v>1953</v>
      </c>
    </row>
    <row r="162" hidden="1">
      <c r="K162" s="122"/>
      <c r="M162" s="95"/>
      <c r="Q162" s="96" t="s">
        <v>1953</v>
      </c>
    </row>
    <row r="163" hidden="1">
      <c r="K163" s="122"/>
      <c r="M163" s="95"/>
      <c r="Q163" s="96" t="s">
        <v>1953</v>
      </c>
    </row>
    <row r="164" hidden="1">
      <c r="K164" s="122"/>
      <c r="M164" s="95"/>
      <c r="Q164" s="96" t="s">
        <v>1953</v>
      </c>
    </row>
    <row r="165" hidden="1">
      <c r="K165" s="122"/>
      <c r="M165" s="95"/>
      <c r="Q165" s="96" t="s">
        <v>1953</v>
      </c>
    </row>
    <row r="166" hidden="1">
      <c r="K166" s="122"/>
      <c r="M166" s="95"/>
      <c r="Q166" s="96" t="s">
        <v>1953</v>
      </c>
    </row>
    <row r="167" hidden="1">
      <c r="K167" s="122"/>
      <c r="M167" s="95"/>
      <c r="Q167" s="96" t="s">
        <v>1953</v>
      </c>
    </row>
    <row r="168" hidden="1">
      <c r="K168" s="122"/>
      <c r="M168" s="95"/>
      <c r="Q168" s="96" t="s">
        <v>1953</v>
      </c>
    </row>
    <row r="169" hidden="1">
      <c r="K169" s="122"/>
      <c r="M169" s="95"/>
      <c r="Q169" s="96" t="s">
        <v>1953</v>
      </c>
    </row>
    <row r="170" hidden="1">
      <c r="K170" s="122"/>
      <c r="M170" s="95"/>
      <c r="Q170" s="96" t="s">
        <v>1953</v>
      </c>
    </row>
    <row r="171" hidden="1">
      <c r="K171" s="122"/>
      <c r="M171" s="95"/>
      <c r="Q171" s="96" t="s">
        <v>1953</v>
      </c>
    </row>
    <row r="172" hidden="1">
      <c r="K172" s="122"/>
      <c r="M172" s="95"/>
      <c r="Q172" s="96" t="s">
        <v>1953</v>
      </c>
    </row>
    <row r="173" hidden="1">
      <c r="K173" s="122"/>
      <c r="M173" s="95"/>
      <c r="Q173" s="96" t="s">
        <v>1953</v>
      </c>
    </row>
    <row r="174" hidden="1">
      <c r="K174" s="122"/>
      <c r="M174" s="95"/>
      <c r="Q174" s="96" t="s">
        <v>1953</v>
      </c>
    </row>
    <row r="175" hidden="1">
      <c r="K175" s="122"/>
      <c r="M175" s="95"/>
      <c r="Q175" s="96" t="s">
        <v>1953</v>
      </c>
    </row>
    <row r="176" hidden="1">
      <c r="K176" s="122"/>
      <c r="M176" s="95"/>
      <c r="Q176" s="96" t="s">
        <v>1953</v>
      </c>
    </row>
    <row r="177" hidden="1">
      <c r="K177" s="122"/>
      <c r="M177" s="95"/>
      <c r="Q177" s="96" t="s">
        <v>1953</v>
      </c>
    </row>
    <row r="178" hidden="1">
      <c r="K178" s="122"/>
      <c r="M178" s="95"/>
      <c r="Q178" s="96" t="s">
        <v>1953</v>
      </c>
    </row>
    <row r="179" hidden="1">
      <c r="K179" s="122"/>
      <c r="M179" s="95"/>
      <c r="Q179" s="96" t="s">
        <v>1953</v>
      </c>
    </row>
    <row r="180" hidden="1">
      <c r="K180" s="122"/>
      <c r="M180" s="95"/>
      <c r="Q180" s="96" t="s">
        <v>1953</v>
      </c>
    </row>
    <row r="181" hidden="1">
      <c r="K181" s="122"/>
      <c r="M181" s="95"/>
      <c r="Q181" s="96" t="s">
        <v>1953</v>
      </c>
    </row>
    <row r="182" hidden="1">
      <c r="K182" s="122"/>
      <c r="M182" s="95"/>
      <c r="Q182" s="96" t="s">
        <v>1953</v>
      </c>
    </row>
    <row r="183" hidden="1">
      <c r="K183" s="122"/>
      <c r="M183" s="95"/>
      <c r="Q183" s="96" t="s">
        <v>1953</v>
      </c>
    </row>
    <row r="184" hidden="1">
      <c r="K184" s="122"/>
      <c r="M184" s="95"/>
      <c r="Q184" s="96" t="s">
        <v>1953</v>
      </c>
    </row>
    <row r="185" hidden="1">
      <c r="K185" s="122"/>
      <c r="M185" s="95"/>
      <c r="Q185" s="96" t="s">
        <v>1953</v>
      </c>
    </row>
    <row r="186" hidden="1">
      <c r="K186" s="122"/>
      <c r="M186" s="95"/>
      <c r="Q186" s="96" t="s">
        <v>1953</v>
      </c>
    </row>
    <row r="187" hidden="1">
      <c r="K187" s="122"/>
      <c r="M187" s="95"/>
      <c r="Q187" s="96" t="s">
        <v>1953</v>
      </c>
    </row>
    <row r="188" hidden="1">
      <c r="K188" s="122"/>
      <c r="M188" s="95"/>
      <c r="Q188" s="96" t="s">
        <v>1953</v>
      </c>
    </row>
    <row r="189" hidden="1">
      <c r="K189" s="122"/>
      <c r="M189" s="95"/>
      <c r="Q189" s="96" t="s">
        <v>1953</v>
      </c>
    </row>
    <row r="190" hidden="1">
      <c r="K190" s="122"/>
      <c r="M190" s="95"/>
      <c r="Q190" s="96" t="s">
        <v>1953</v>
      </c>
    </row>
    <row r="191" hidden="1">
      <c r="K191" s="122"/>
      <c r="M191" s="95"/>
      <c r="Q191" s="96" t="s">
        <v>1953</v>
      </c>
    </row>
    <row r="192" hidden="1">
      <c r="K192" s="122"/>
      <c r="M192" s="95"/>
      <c r="Q192" s="96" t="s">
        <v>1953</v>
      </c>
    </row>
    <row r="193" hidden="1">
      <c r="K193" s="122"/>
      <c r="M193" s="95"/>
      <c r="Q193" s="96" t="s">
        <v>1953</v>
      </c>
    </row>
    <row r="194" hidden="1">
      <c r="K194" s="122"/>
      <c r="M194" s="95"/>
      <c r="Q194" s="96" t="s">
        <v>1953</v>
      </c>
    </row>
    <row r="195" hidden="1">
      <c r="K195" s="122"/>
      <c r="M195" s="95"/>
      <c r="Q195" s="96" t="s">
        <v>1953</v>
      </c>
    </row>
    <row r="196" hidden="1">
      <c r="K196" s="122"/>
      <c r="M196" s="95"/>
      <c r="Q196" s="96" t="s">
        <v>1953</v>
      </c>
    </row>
    <row r="197" hidden="1">
      <c r="K197" s="122"/>
      <c r="M197" s="95"/>
      <c r="Q197" s="96" t="s">
        <v>1953</v>
      </c>
    </row>
    <row r="198" hidden="1">
      <c r="K198" s="122"/>
      <c r="M198" s="95"/>
      <c r="Q198" s="96" t="s">
        <v>1953</v>
      </c>
    </row>
    <row r="199" hidden="1">
      <c r="K199" s="122"/>
      <c r="M199" s="95"/>
      <c r="Q199" s="96" t="s">
        <v>1953</v>
      </c>
    </row>
    <row r="200" hidden="1">
      <c r="K200" s="122"/>
      <c r="M200" s="95"/>
      <c r="Q200" s="96" t="s">
        <v>1953</v>
      </c>
    </row>
    <row r="201" hidden="1">
      <c r="K201" s="122"/>
      <c r="M201" s="95"/>
      <c r="Q201" s="96" t="s">
        <v>1953</v>
      </c>
    </row>
    <row r="202" hidden="1">
      <c r="K202" s="122"/>
      <c r="M202" s="95"/>
      <c r="Q202" s="96" t="s">
        <v>1953</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