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<sst xmlns="http://schemas.openxmlformats.org/spreadsheetml/2006/main" count="3619" uniqueCount="508">
  <si>
    <t>TAGS v6.1.9.1</t>
  </si>
  <si>
    <t>id_str</t>
  </si>
  <si>
    <t>Filter</t>
  </si>
  <si>
    <t>from_user</t>
  </si>
  <si>
    <t>text</t>
  </si>
  <si>
    <t>created_at</t>
  </si>
  <si>
    <t>time</t>
  </si>
  <si>
    <t xml:space="preserve">
Created by mhawksey. Read more about this at:</t>
  </si>
  <si>
    <t>geo_coordinates</t>
  </si>
  <si>
    <t>user_lang</t>
  </si>
  <si>
    <t>in_reply_to_user_id_str</t>
  </si>
  <si>
    <t>in_reply_to_screen_name</t>
  </si>
  <si>
    <t>from_user_id_str</t>
  </si>
  <si>
    <t>in_reply_to_status_id_str</t>
  </si>
  <si>
    <t>source</t>
  </si>
  <si>
    <t>http://tags.hawksey.info</t>
  </si>
  <si>
    <t>profile_image_url</t>
  </si>
  <si>
    <t>user_followers_count</t>
  </si>
  <si>
    <t>user_friends_count</t>
  </si>
  <si>
    <t>user_location</t>
  </si>
  <si>
    <t>status_url</t>
  </si>
  <si>
    <t>entities_str</t>
  </si>
  <si>
    <t>1254475950059896832</t>
  </si>
  <si>
    <t>With this spreadsheet you can:</t>
  </si>
  <si>
    <t>elk2812</t>
  </si>
  <si>
    <t>@Fernand60915270 @farmerguanabana @jflafaurie @HenaoBernardo @Fedegan @GaulaMilitares @GaulaPolicia @NobelPrize @JuanManSantos @JEP_Colombia @PartidoFARC @IvanDuque @CongresoCol Por La Empresa e Inversión es que Ud y Su Flia Pueden Comer y Disfrutar  de Medios para que uds PARASITOS VIVAN porque Trabaja Mas facil una Pala Empeñada que un Solo MAMERTOS de Uds Se Mueva y Algo por este País Viven de Gorra del Secuestro la Extorsión y Se Camuflan de Lideres</t>
  </si>
  <si>
    <t>Sun Apr 26 18:22:28 +0000 2020</t>
  </si>
  <si>
    <t>1189782464753020928</t>
  </si>
  <si>
    <t>Fernand60915270</t>
  </si>
  <si>
    <t>1160001175380484097</t>
  </si>
  <si>
    <t>1254359335670603783</t>
  </si>
  <si>
    <t>&lt;a href="http://twitter.com/download/android" rel="nofollow"&gt;Twitter for Android&lt;/a&gt;</t>
  </si>
  <si>
    <t>http://pbs.twimg.com/profile_images/1160001592260796417/gx7aOJt6_normal.jpg</t>
  </si>
  <si>
    <t>http://twitter.com/elk2812/statuses/1254475950059896832</t>
  </si>
  <si>
    <t>- automatically pull results from a Twitter Search into a Google Spreadsheet</t>
  </si>
  <si>
    <t>Instructions:</t>
  </si>
  <si>
    <t>{"hashtags":[],"symbols":[],"user_mentions":[{"screen_name":"Fernand60915270","name":"Fernando Hidalgo","id":1189782464753021000,"id_str":"1189782464753020928","indices":[0,16]},{"screen_name":"farmerguanabana","name":"🚜FAR〽️ER🚜","id":1236320043358548000,"id_str":"1236320043358547973","indices":[17,33]},{"screen_name":"jflafaurie","name":"José Félix Lafaurie","id":192941442,"id_str":"192941442","indices":[34,45]},{"screen_name":"HenaoBernardo","name":"Bernardo Henao J.","id":635753288,"id_str":"635753288","indices":[46,60]},{"screen_name":"Fedegan","name":"FEDEGAN","id":40098182,"id_str":"40098182","indices":[61,69]},{"screen_name":"GaulaMilitares","name":"GAULA MILITARES","id":780858257984266200,"id_str":"780858257984266240","indices":[70,85]},{"screen_name":"GaulaPolicia","name":"GAULA POLICÍA","id":2364383323,"id_str":"2364383323","indices":[86,99]},{"screen_name":"NobelPrize","name":"The Nobel Prize","id":16465385,"id_str":"16465385","indices":[100,111]},{"screen_name":"JuanManSantos","name":"Juan Manuel Santos","id":64839766,"id_str":"64839766","indices":[112,126]},{"screen_name":"JEP_Colombia","name":"Jurisdicción Especial para la Paz","id":847591188332990500,"id_str":"847591188332990466","indices":[127,140]},{"screen_name":"PartidoFARC","name":"FARC","id":974748966,"id_str":"974748966","indices":[141,153]},{"screen_name":"IvanDuque","name":"Iván Duque 🇨🇴","id":77653794,"id_str":"77653794","indices":[154,164]},{"screen_name":"CongresoCol","name":"Veeduría al Congreso","id":169098615,"id_str":"169098615","indices":[165,177]}],"urls":[]}</t>
  </si>
  <si>
    <t>1254469890683084800</t>
  </si>
  <si>
    <t>JhojanObregon</t>
  </si>
  <si>
    <t>Este señor parece que solo lee el título de noticia. Tanto Uruguay, México, Colombia y Chile, viene aplicando educación a distancia muchos años atrás. Aquí un genocida apoyó prensa chicha y mató estudiantes universitarios, un suicida secuestró docentes, y así. Hipócrita! https://t.co/20GvR0Cnw0</t>
  </si>
  <si>
    <t>Sun Apr 26 17:58:23 +0000 2020</t>
  </si>
  <si>
    <t>201605528</t>
  </si>
  <si>
    <t>&lt;a href="http://twitter.com/download/iphone" rel="nofollow"&gt;Twitter for iPhone&lt;/a&gt;</t>
  </si>
  <si>
    <t>http://pbs.twimg.com/profile_images/1246568582135394305/-zASa3is_normal.jpg</t>
  </si>
  <si>
    <t>@'s</t>
  </si>
  <si>
    <t>Lima: -12.062106, -77.036526</t>
  </si>
  <si>
    <t>http://twitter.com/JhojanObregon/statuses/1254469890683084800</t>
  </si>
  <si>
    <t>% RT</t>
  </si>
  <si>
    <r>
      <t xml:space="preserve">1. If you've never run </t>
    </r>
    <r>
      <rPr>
        <rFont val="Courier New"/>
      </rPr>
      <t>TAGS &gt; Setup Twitter Access</t>
    </r>
    <r>
      <t xml:space="preserve"> do so now (this should only need be done once for all your TAGS sheets) </t>
    </r>
  </si>
  <si>
    <t>Twitter Activity</t>
  </si>
  <si>
    <t>{"hashtags":[],"symbols":[],"user_mentions":[],"urls":[{"url":"https://t.co/20GvR0Cnw0","expanded_url":"https://twitter.com/JuanSheput/status/1254243648901976064","display_url":"twitter.com/JuanSheput/sta…","indices":[272,295]}]}</t>
  </si>
  <si>
    <t xml:space="preserve">Sheet Calculation </t>
  </si>
  <si>
    <t>1254419035208462336</t>
  </si>
  <si>
    <t>farcila20</t>
  </si>
  <si>
    <t>El cómplice de Santrich en Colombia goza de total apoyo de los magistrados, jurídicamente podría decirse qué hay complicidad con el terrorismo? https://t.co/NiogAyqyXf</t>
  </si>
  <si>
    <t>Sun Apr 26 14:36:18 +0000 2020</t>
  </si>
  <si>
    <t>1210573841153581057</t>
  </si>
  <si>
    <t>http://pbs.twimg.com/profile_images/1210574132435439621/Sjgoec6c_normal.jpg</t>
  </si>
  <si>
    <t>On</t>
  </si>
  <si>
    <t>Date Bin</t>
  </si>
  <si>
    <t>http://twitter.com/farcila20/statuses/1254419035208462336</t>
  </si>
  <si>
    <t>{"hashtags":[],"symbols":[],"user_mentions":[],"urls":[{"url":"https://t.co/NiogAyqyXf","expanded_url":"https://twitter.com/palomasenadora/status/1254227705756778497","display_url":"twitter.com/palomasenadora…","indices":[144,167]}]}</t>
  </si>
  <si>
    <t>1254261736812810241</t>
  </si>
  <si>
    <t>Tapas667</t>
  </si>
  <si>
    <t>@Lucho_Pipe10 @Elbatobatillo Pues colombia apoyó en la guerra de Corea, tal vez se acuerdan y nos mandan un bombazo</t>
  </si>
  <si>
    <t>Sun Apr 26 04:11:15 +0000 2020</t>
  </si>
  <si>
    <t>819964790319837184</t>
  </si>
  <si>
    <t>Lucho_Pipe10</t>
  </si>
  <si>
    <t>1062105377637052419</t>
  </si>
  <si>
    <t>1254249765979721728</t>
  </si>
  <si>
    <t>http://pbs.twimg.com/profile_images/1241786730203799561/wWKw0yS0_normal.jpg</t>
  </si>
  <si>
    <t>2. Enter term</t>
  </si>
  <si>
    <t>Bogotá, D.C., Colombia</t>
  </si>
  <si>
    <t>http://twitter.com/Tapas667/statuses/1254261736812810241</t>
  </si>
  <si>
    <t>((FARC OR farc OR ELN OR eln OR BACRIM OR Colombia OR COLOMBIA OR paramilitares) AND (terrorismo OR guerra OR atentado OR derrocar OR destruir OR secuestro OR matanza OR armas) AND (toca OR feliz OR disfrutar OR aviso OR apoyo)) -filter:retweets</t>
  </si>
  <si>
    <t>{"hashtags":[],"symbols":[],"user_mentions":[{"screen_name":"Lucho_Pipe10","name":"Luis Felipe","id":819964790319837200,"id_str":"819964790319837184","indices":[0,13]},{"screen_name":"Elbatobatillo","name":"Elbato","id":1114102292884516900,"id_str":"1114102292884516864","indices":[14,28]}],"urls":[]}</t>
  </si>
  <si>
    <t>1254132061771882498</t>
  </si>
  <si>
    <t>FlorMariaSerna5</t>
  </si>
  <si>
    <t>@DELAESPRIELLAE @AlexLopezMaya Honorable Dr ABELARDODELAESPRILLA 
Muchas gracias por ayudar a salvar a Colombia permítame felicitarlo usted es una persona frentera sin miedo para cantarle la tabla de frente al terrorismo mi aprecio y admiración por su buen trabajo de abogado un abrazo feliz tarde</t>
  </si>
  <si>
    <t>Sat Apr 25 19:35:58 +0000 2020</t>
  </si>
  <si>
    <t>548906668</t>
  </si>
  <si>
    <t>DELAESPRIELLAE</t>
  </si>
  <si>
    <t>1224110745970991109</t>
  </si>
  <si>
    <t>1253837373814833152</t>
  </si>
  <si>
    <t>http://pbs.twimg.com/profile_images/1251262160786915330/iICorUaD_normal.jpg</t>
  </si>
  <si>
    <t>http://twitter.com/FlorMariaSerna5/statuses/1254132061771882498</t>
  </si>
  <si>
    <t>{"hashtags":[],"symbols":[],"user_mentions":[{"screen_name":"DELAESPRIELLAE","name":"DE LA ESPRIELLA Lawyers","id":548906668,"id_str":"548906668","indices":[0,15]},{"screen_name":"AlexLopezMaya","name":"Alexander López Maya","id":100006904,"id_str":"100006904","indices":[16,30]}],"urls":[]}</t>
  </si>
  <si>
    <t>1254050180506234880</t>
  </si>
  <si>
    <t>NelsonDJImenez</t>
  </si>
  <si>
    <t>@MartinSantosR Las FARC siguen vivas, solo que su CÚPULA ya no está en El Monte, está en el congreso. De resto todo igual: extorsión catatumbo. Nariño,Cauca etc. asesinatos selectivos, secuestros, tráfico de armas y droga, vínculos con carteles, reclutamiento de niños, apoyo desde Vzla. #Tontin</t>
  </si>
  <si>
    <t>Sat Apr 25 14:10:36 +0000 2020</t>
  </si>
  <si>
    <t>150327476</t>
  </si>
  <si>
    <t>MartinSantosR</t>
  </si>
  <si>
    <t>207354427</t>
  </si>
  <si>
    <t>1254027310921023488</t>
  </si>
  <si>
    <t>http://pbs.twimg.com/profile_images/1137715133202010112/G5O0qfhk_normal.jpg</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</si>
  <si>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</si>
  <si>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</si>
  <si>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</si>
  <si>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Colombia</t>
  </si>
  <si>
    <t>http://twitter.com/NelsonDJImenez/statuses/1254050180506234880</t>
  </si>
  <si>
    <t>{"hashtags":[{"text":"Tontin","indices":[288,295]}],"symbols":[],"user_mentions":[{"screen_name":"MartinSantosR","name":"Martin Santos","id":150327476,"id_str":"150327476","indices":[0,14]}],"urls":[]}</t>
  </si>
  <si>
    <t>1254047782769430534</t>
  </si>
  <si>
    <t>srcremitas</t>
  </si>
  <si>
    <t>@MartinSantosR Seria perfecto, porque el virus ayudaria a acabar con las FARC, pero no. A su papá le dieron ganas de dejar un pais en paz. La paz no sirve, los uribistas necesitamos conflicto, guerra, muerte y el traidor de su padre nos la quitó.Ahora nos toca inventar otro gracias a farcsantos</t>
  </si>
  <si>
    <t>Sat Apr 25 14:01:05 +0000 2020</t>
  </si>
  <si>
    <t>default</t>
  </si>
  <si>
    <t>1145551942258757632</t>
  </si>
  <si>
    <t>http://pbs.twimg.com/profile_images/1249463269405884421/wdw6myMc_normal.jpg</t>
  </si>
  <si>
    <t>http://twitter.com/srcremitas/statuses/1254047782769430534</t>
  </si>
  <si>
    <t>Continuous/paged</t>
  </si>
  <si>
    <t>{"hashtags":[],"symbols":[],"user_mentions":[{"screen_name":"MartinSantosR","name":"Martin Santos","id":150327476,"id_str":"150327476","indices":[0,14]}],"urls":[]}</t>
  </si>
  <si>
    <t>1254044237492113409</t>
  </si>
  <si>
    <t>antipetrico3</t>
  </si>
  <si>
    <t>@MartinSantosR Por Dios lo único que ya no existe de las FARC es la CÚPULA en El Monte! De resto está todo: extorsión es Zonas como catatumbo. Nariño,Cauca etc. asesinatos selectivos, secuestros, tráfico de armas y droga, vínculos con carteles, reclutamiento de niños, apoyo desde Vzla. #Tontin</t>
  </si>
  <si>
    <t>Sat Apr 25 13:46:59 +0000 2020</t>
  </si>
  <si>
    <t>continuous</t>
  </si>
  <si>
    <t>1095638592863506432</t>
  </si>
  <si>
    <t>http://pbs.twimg.com/profile_images/1095638928407871488/c7WffJpn_normal.jpg</t>
  </si>
  <si>
    <t>&lt;- deprecated option</t>
  </si>
  <si>
    <t>http://twitter.com/antipetrico3/statuses/1254044237492113409</t>
  </si>
  <si>
    <t>Follower count filter</t>
  </si>
  <si>
    <t>{"hashtags":[{"text":"Tontin","indices":[287,294]}],"symbols":[],"user_mentions":[{"screen_name":"MartinSantosR","name":"Martin Santos","id":150327476,"id_str":"150327476","indices":[0,14]}],"urls":[]}</t>
  </si>
  <si>
    <t>1253875239588704257</t>
  </si>
  <si>
    <t>jhopemimarido</t>
  </si>
  <si>
    <t>&lt;- if search term is being spammed you can set the minimum followers a person must have to be included in archive</t>
  </si>
  <si>
    <t>Ey, Bangtan TIENE que saber de Colombia🇨🇴 porque en el colegio les debieron enseñar en historia que Colombia fue el único país latino que envió soldados como apoyo a Corea del Sur en la guerra contra Corea del Norte.
NOS DEBES MUCHAS BANGTAN!! Merecemos más 😤
@BTS_twt #BTS #ARMY</t>
  </si>
  <si>
    <t>Sat Apr 25 02:35:27 +0000 2020</t>
  </si>
  <si>
    <t>992270820050284544</t>
  </si>
  <si>
    <t>http://pbs.twimg.com/profile_images/1254646832275378176/pAa6otEj_normal.jpg</t>
  </si>
  <si>
    <t>Number of tweets</t>
  </si>
  <si>
    <t>http://twitter.com/jhopemimarido/statuses/1253875239588704257</t>
  </si>
  <si>
    <t>&lt;- maximum varies based on the type of archive you are collecting</t>
  </si>
  <si>
    <t>{"hashtags":[{"text":"BTS","indices":[269,273]},{"text":"ARMY","indices":[274,279]}],"symbols":[],"user_mentions":[{"screen_name":"BTS_twt","name":"방탄소년단","id":335141638,"id_str":"335141638","indices":[260,268]}],"urls":[]}</t>
  </si>
  <si>
    <t>1253737741097095168</t>
  </si>
  <si>
    <t>henry0408</t>
  </si>
  <si>
    <t>Si el pueblo elige un gobierno con política de guerra y apoyo empresarial, no creamos q por arte de magia se convierta en un gobierno solidario y sentido social. Un sistema de salud que busca el enriquecimiento de unos pocos y lo que quede para la atención https://t.co/3ZNXJZwjGA</t>
  </si>
  <si>
    <t>Fri Apr 24 17:29:05 +0000 2020</t>
  </si>
  <si>
    <t>345434719</t>
  </si>
  <si>
    <t>http://pbs.twimg.com/profile_images/1214747143388446720/TjF5KTDc_normal.jpg</t>
  </si>
  <si>
    <t>Cartagena</t>
  </si>
  <si>
    <t>http://twitter.com/henry0408/statuses/1253737741097095168</t>
  </si>
  <si>
    <t>Type</t>
  </si>
  <si>
    <t>search/tweets</t>
  </si>
  <si>
    <t>{"hashtags":[],"symbols":[],"user_mentions":[],"urls":[{"url":"https://t.co/3ZNXJZwjGA","expanded_url":"https://www.aa.com.tr/es/mundo/covid-19-el-virus-que-dej%c3%b3-en-evidencia-las-desigualdades-en-el-servicio-de-salud-en-colombia/1816497","display_url":"aa.com.tr/es/mundo/covid…","indices":[257,280]}]}</t>
  </si>
  <si>
    <t>1253718340805197824</t>
  </si>
  <si>
    <t>emeryflow</t>
  </si>
  <si>
    <t>Colombia el país más entrenado militarmente. Grupos de élite infranqueables... cientos de millones en armas... lo malo viene cuando a un soldado le toca ir al médico y su eps  no  lo atiende.</t>
  </si>
  <si>
    <t>Fri Apr 24 16:12:00 +0000 2020</t>
  </si>
  <si>
    <t>473265871</t>
  </si>
  <si>
    <t>http://pbs.twimg.com/profile_images/986081730623868929/cCLOckkf_normal.jpg</t>
  </si>
  <si>
    <t>Monteria</t>
  </si>
  <si>
    <t>http://twitter.com/emeryflow/statuses/1253718340805197824</t>
  </si>
  <si>
    <t>Number of links</t>
  </si>
  <si>
    <t>{"hashtags":[],"symbols":[],"user_mentions":[],"urls":[]}</t>
  </si>
  <si>
    <t>1253659996346343425</t>
  </si>
  <si>
    <t>jose25504079</t>
  </si>
  <si>
    <t>@AngelicaLozanoC El apoyo consiste en que el gobierno criminal de Colombia, sigue arrodillado a los intereses de Trump, e intercambio de drogas ppr armas, a USA en estos momentos lo levanta la COCA, tienen via libre para transportarla.</t>
  </si>
  <si>
    <t>Fri Apr 24 12:20:09 +0000 2020</t>
  </si>
  <si>
    <t>37341338</t>
  </si>
  <si>
    <t>Stats</t>
  </si>
  <si>
    <t>AngelicaLozanoC</t>
  </si>
  <si>
    <t>1959744074</t>
  </si>
  <si>
    <t>1253529458897797120</t>
  </si>
  <si>
    <t>http://pbs.twimg.com/profile_images/1233064146335342593/xO0c0NUa_normal.jpg</t>
  </si>
  <si>
    <t>Number of Tweets</t>
  </si>
  <si>
    <t>http://twitter.com/jose25504079/statuses/1253659996346343425</t>
  </si>
  <si>
    <t>{"hashtags":[],"symbols":[],"user_mentions":[{"screen_name":"AngelicaLozanoC","name":"Angélica Lozano Correa👍🏽","id":37341338,"id_str":"37341338","indices":[0,16]}],"urls":[]}</t>
  </si>
  <si>
    <t>1253651851666489344</t>
  </si>
  <si>
    <t>juankp18</t>
  </si>
  <si>
    <t>@VickyDavilaH @GustavoBolivar que este personaje siniestro si toca hacerle inteligencia porque nació sin ella o si la tiene la utiliza para justificar la maldad y ser cómplices del narcotráfico y terrorismo en Colombia.</t>
  </si>
  <si>
    <t>Fri Apr 24 11:47:47 +0000 2020</t>
  </si>
  <si>
    <t>242730842</t>
  </si>
  <si>
    <t>VickyDavilaH</t>
  </si>
  <si>
    <t>535605390</t>
  </si>
  <si>
    <t>1253380526557278208</t>
  </si>
  <si>
    <t>http://pbs.twimg.com/profile_images/1958282964/yoyo_normal.jpg</t>
  </si>
  <si>
    <t>Unique tweets</t>
  </si>
  <si>
    <t>http://twitter.com/juankp18/statuses/1253651851666489344</t>
  </si>
  <si>
    <t>First Tweet</t>
  </si>
  <si>
    <t>{"hashtags":[],"symbols":[],"user_mentions":[{"screen_name":"VickyDavilaH","name":"Vicky Dávila","id":242730842,"id_str":"242730842","indices":[0,13]},{"screen_name":"GustavoBolivar","name":"Gustavo Bolívar","id":50981729,"id_str":"50981729","indices":[14,29]}],"urls":[]}</t>
  </si>
  <si>
    <t>1253649713779232768</t>
  </si>
  <si>
    <t>amayafutbol</t>
  </si>
  <si>
    <t>Los hijos requieren atención, cuidado, en un país como el nuestro la prioridad es la de transformar el escenario de guerra por una colombia en paz. Solo si uno de verdad quiere lo mejor para sus hijos. Alguien se siente feliz dejando que sus hijos repitan la historia ✍️.</t>
  </si>
  <si>
    <t>Fri Apr 24 11:39:18 +0000 2020</t>
  </si>
  <si>
    <t>848339208</t>
  </si>
  <si>
    <t>http://pbs.twimg.com/profile_images/1252168455148765186/AMdw9QqK_normal.jpg</t>
  </si>
  <si>
    <t>Bogota</t>
  </si>
  <si>
    <t>http://twitter.com/amayafutbol/statuses/1253649713779232768</t>
  </si>
  <si>
    <t>Last Tweet</t>
  </si>
  <si>
    <t>1253537207706701824</t>
  </si>
  <si>
    <t>malejaa89</t>
  </si>
  <si>
    <t>@AIerta @tercio_t4 Pues para vivir en Colombia y tener una vida recorrida ya, haz visto muy poco en lo q a tu país se refiere, es fácil hablar mierda cuanto no te toca o no sufres las consecuencias de la corrupción y la guerra insignias de nuestro pais, para mí no haz visto nada</t>
  </si>
  <si>
    <t>Fri Apr 24 04:12:14 +0000 2020</t>
  </si>
  <si>
    <t>383603475</t>
  </si>
  <si>
    <t>AIerta</t>
  </si>
  <si>
    <t>74662693</t>
  </si>
  <si>
    <t>1253122913089261571</t>
  </si>
  <si>
    <t>http://pbs.twimg.com/profile_images/1200779301119025152/kNhYyZE5_normal.jpg</t>
  </si>
  <si>
    <t>Make interactive</t>
  </si>
  <si>
    <t>Turn your archive into an interactive online resource using TAGSExplorer - see http://bit.ly/TAGSsetup</t>
  </si>
  <si>
    <t>Cali, Colombia</t>
  </si>
  <si>
    <t>http://twitter.com/malejaa89/statuses/1253537207706701824</t>
  </si>
  <si>
    <r>
      <t xml:space="preserve">Note: </t>
    </r>
    <r>
      <rPr>
        <rFont val="Courier New"/>
      </rPr>
      <t>Share &gt; Anyone with link</t>
    </r>
    <r>
      <rPr/>
      <t xml:space="preserve"> to use these views</t>
    </r>
  </si>
  <si>
    <t>{"hashtags":[],"symbols":[],"user_mentions":[{"screen_name":"AIerta","name":"Cuenta Huesos","id":383603475,"id_str":"383603475","indices":[0,7]},{"screen_name":"tercio_t4","name":"T3RCIO 4.0 confinado en casa","id":1236220674307436500,"id_str":"1236220674307436545","indices":[8,18]}],"urls":[]}</t>
  </si>
  <si>
    <t>1253440222928318465</t>
  </si>
  <si>
    <t>yolyhabanera</t>
  </si>
  <si>
    <t>@Fernand12652025 @MarioBe31112284 @CubanetNoticias Todo lo contrario AL FIN se conoce que ES Tiranía Castrista #Cuba solo con su apoyo "INCONDICIONAL" Tiranía Castrochavista #Venezuela donde hay 8mil Asesinatos Extrajudiciales esta DESACREDITADA sus vinculos con Terrorismo ELN Y FARC ya no engañan a nadie solo al que lo permite https://t.co/m8Q80y8FPK</t>
  </si>
  <si>
    <t>Thu Apr 23 21:46:51 +0000 2020</t>
  </si>
  <si>
    <t>1240243652309463047</t>
  </si>
  <si>
    <t>Fernand12652025</t>
  </si>
  <si>
    <t>220547296</t>
  </si>
  <si>
    <t>Link</t>
  </si>
  <si>
    <t>1252997710183116802</t>
  </si>
  <si>
    <t>http://pbs.twimg.com/profile_images/1231984050329358336/Z2GELo4e_normal.jpg</t>
  </si>
  <si>
    <t>http://twitter.com/yolyhabanera/statuses/1253440222928318465</t>
  </si>
  <si>
    <t>{"hashtags":[{"text":"Cuba","indices":[111,116]},{"text":"Venezuela","indices":[174,184]}],"symbols":[],"user_mentions":[{"screen_name":"Fernand12652025","name":"Fernando guerrero","id":1240243652309463000,"id_str":"1240243652309463047","indices":[0,16]},{"screen_name":"MarioBe31112284","name":"Mario Benedetti-2","id":1220025455316738000,"id_str":"1220025455316738048","indices":[17,33]},{"screen_name":"CubanetNoticias","name":"Cubanet 🇨🇺","id":137921743,"id_str":"137921743","indices":[34,50]}],"urls":[],"media":[{"id":1253440206956408800,"id_str":"1253440206956408833","indices":[330,353],"media_url":"http://pbs.twimg.com/media/EWUdOirUMAE0ha-.jpg","media_url_https":"https://pbs.twimg.com/media/EWUdOirUMAE0ha-.jpg","url":"https://t.co/m8Q80y8FPK","display_url":"pic.twitter.com/m8Q80y8FPK","expanded_url":"https://twitter.com/yolyhabanera/status/1253440222928318465/photo/1","type":"photo","sizes":{"medium":{"w":807,"h":591,"resize":"fit"},"thumb":{"w":150,"h":150,"resize":"crop"},"large":{"w":807,"h":591,"resize":"fit"},"small":{"w":680,"h":498,"resize":"fit"}}}]}</t>
  </si>
  <si>
    <t>1253338604874555392</t>
  </si>
  <si>
    <t>ChannelPlusCol</t>
  </si>
  <si>
    <t>El #congreso de Colombia apoyó la iniciativa de asignar $100.000 millones de pesos para combatir el #coronavirus, pero dejan claro que, estos recursos se mantienen en las fuerzas armadas para fortalecer su vinculación a la guerra contra el virus.
https://t.co/CpqvUjLKG3</t>
  </si>
  <si>
    <t>Thu Apr 23 15:03:03 +0000 2020</t>
  </si>
  <si>
    <t>1063508561026850816</t>
  </si>
  <si>
    <t>&lt;a href="https://mobile.twitter.com" rel="nofollow"&gt;Twitter Web App&lt;/a&gt;</t>
  </si>
  <si>
    <t>http://pbs.twimg.com/profile_images/1111715904562311168/HTgJGdmf_normal.png</t>
  </si>
  <si>
    <t>&lt;- conversation explorer</t>
  </si>
  <si>
    <t>http://twitter.com/ChannelPlusCol/statuses/1253338604874555392</t>
  </si>
  <si>
    <t>{"hashtags":[{"text":"congreso","indices":[3,12]},{"text":"coronavirus","indices":[100,112]}],"symbols":[],"user_mentions":[],"urls":[{"url":"https://t.co/CpqvUjLKG3","expanded_url":"https://channelplus.news/100-000-millones-del-presupuesto-de-defensa-van-a-la-guerra-del-coronavirus.html","display_url":"channelplus.news/100-000-millon…","indices":[247,270]}]}</t>
  </si>
  <si>
    <t>1253108855871082496</t>
  </si>
  <si>
    <t>josemuriel34</t>
  </si>
  <si>
    <t>@sebascervera3 Pero no te gustaría saber la farcpolitica? Es que la guerra no solo fue por paracos y está farc también tuvo apoyo de políticos afines a ellos! Eso no sería importante??</t>
  </si>
  <si>
    <t>Wed Apr 22 23:50:07 +0000 2020</t>
  </si>
  <si>
    <t>405277183</t>
  </si>
  <si>
    <t>sebascervera3</t>
  </si>
  <si>
    <t>3064098273</t>
  </si>
  <si>
    <t>1252778488274259969</t>
  </si>
  <si>
    <t>http://pbs.twimg.com/profile_images/1229822327745060865/VPKcMQXl_normal.jpg</t>
  </si>
  <si>
    <t>&lt;- searchable archive</t>
  </si>
  <si>
    <t>Number of RTs</t>
  </si>
  <si>
    <t>Itagui, Antioquia</t>
  </si>
  <si>
    <t>http://twitter.com/josemuriel34/statuses/1253108855871082496</t>
  </si>
  <si>
    <t>News</t>
  </si>
  <si>
    <t>{"hashtags":[],"symbols":[],"user_mentions":[{"screen_name":"sebascervera3","name":"Sebastian Hernandez Cervera","id":405277183,"id_str":"405277183","indices":[0,14]}],"urls":[]}</t>
  </si>
  <si>
    <t>1253094995227222016</t>
  </si>
  <si>
    <t>danzariadna</t>
  </si>
  <si>
    <t>@AdrianaLucia Apoyo total Adriana. Los insultos y amenazas son el resultado de años de terrorismo, muerte y una cultura narco. Colombia tiene mucho que aprender sobre tolerancia.</t>
  </si>
  <si>
    <t>Wed Apr 22 22:55:02 +0000 2020</t>
  </si>
  <si>
    <t>132937730</t>
  </si>
  <si>
    <t>AdrianaLucia</t>
  </si>
  <si>
    <t>746841612681158661</t>
  </si>
  <si>
    <t>1252962351231483904</t>
  </si>
  <si>
    <t>http://pbs.twimg.com/profile_images/746844160808857600/ZMEGQ5Lg_normal.jpg</t>
  </si>
  <si>
    <t>http://twitter.com/danzariadna/statuses/1253094995227222016</t>
  </si>
  <si>
    <t>{"hashtags":[],"symbols":[],"user_mentions":[{"screen_name":"AdrianaLucia","name":"Adriana Lucía","id":132937730,"id_str":"132937730","indices":[0,13]}],"urls":[]}</t>
  </si>
  <si>
    <t>1253053910111092739</t>
  </si>
  <si>
    <t>LOURDESDIAZMONS</t>
  </si>
  <si>
    <t>Declaró que los paramilitares son hijos del Estado y que recibieron adiestramiento y armas de las fuerzas regulares de Col. Esta estrategia encontró un apoyo en las cooperativas Convivir, legalizadas y respaldadas en Antioquia en los años 90 durante la gobernación de Álvaro Uribe</t>
  </si>
  <si>
    <t>Wed Apr 22 20:11:47 +0000 2020</t>
  </si>
  <si>
    <t>1220145256848666626</t>
  </si>
  <si>
    <t>1253053273596203008</t>
  </si>
  <si>
    <t>http://pbs.twimg.com/profile_images/1220193267008122880/akmzEtW5_normal.jpg</t>
  </si>
  <si>
    <t>http://twitter.com/LOURDESDIAZMONS/statuses/1253053910111092739</t>
  </si>
  <si>
    <t>1252948599366979587</t>
  </si>
  <si>
    <t>vmplopez</t>
  </si>
  <si>
    <t>@ElExtuiteado @MelbaCastaeda3 @IvanCepedaCast @JEP_Colombia Hay gente inocente o malintencionada.
Resulta que es imposible que ciertos grupos armados nacieran sin el apoyo estatal o de gente asociada al poder político, SI NO piensan como yo. Pero si eran las Farc: armas, ideología y dinero, les caían de la luna.</t>
  </si>
  <si>
    <t>Wed Apr 22 13:13:19 +0000 2020</t>
  </si>
  <si>
    <t>171088426</t>
  </si>
  <si>
    <t>ElExtuiteado</t>
  </si>
  <si>
    <t>1870391268</t>
  </si>
  <si>
    <t>1252944522331525121</t>
  </si>
  <si>
    <t>http://pbs.twimg.com/profile_images/943433541681078273/8hQwLA4A_normal.jpg</t>
  </si>
  <si>
    <t>&lt;-estimate based on occurrence of RT</t>
  </si>
  <si>
    <t>http://twitter.com/vmplopez/statuses/1252948599366979587</t>
  </si>
  <si>
    <t>{"hashtags":[],"symbols":[],"user_mentions":[{"screen_name":"ElExtuiteado","name":"El Extuiteado","id":171088426,"id_str":"171088426","indices":[0,13]},{"screen_name":"MelbaCastaeda3","name":"Melba Castañeda","id":1199635490414170000,"id_str":"1199635490414170112","indices":[14,29]},{"screen_name":"IvanCepedaCast","name":"Iván Cepeda Castro","id":98781946,"id_str":"98781946","indices":[30,45]},{"screen_name":"JEP_Colombia","name":"Jurisdicción Especial para la Paz","id":847591188332990500,"id_str":"847591188332990466","indices":[46,59]}],"urls":[]}</t>
  </si>
  <si>
    <t>1252939569584103425</t>
  </si>
  <si>
    <t>DespiertaAnt</t>
  </si>
  <si>
    <t>Hubo allanamiento en contra del Frente Héroes y Mártires de Anorí del ELN. Se logró captura de ´Román y ´Eutimio´.Desarrollaban actividades criminales de apoyo y abastecimiento al ELN en subregiones del Norte y Bajo Cauca.Aprovechaban aislamiento para almacenar material de guerra</t>
  </si>
  <si>
    <t>Wed Apr 22 12:37:26 +0000 2020</t>
  </si>
  <si>
    <t>900049028</t>
  </si>
  <si>
    <t>http://pbs.twimg.com/profile_images/862650258375008256/8sfEI9wR_normal.jpg</t>
  </si>
  <si>
    <t>Medellín</t>
  </si>
  <si>
    <t>http://twitter.com/DespiertaAnt/statuses/1252939569584103425</t>
  </si>
  <si>
    <t>1252846889612881920</t>
  </si>
  <si>
    <t>adelitaSM</t>
  </si>
  <si>
    <t>Felicitaciones @Cine_Colombia excelente apuesta. 
Cine al aire libre, para que la gente pueda disfrutar las películas desde sus hogares. 
Ojalá presenten películas 🇨🇴 alternativas y con buenos productores, como por ejemplo Ciro Guerra. Sería chévere algo del proceso de paz. https://t.co/DHVdr6VhIW</t>
  </si>
  <si>
    <t>Wed Apr 22 06:29:09 +0000 2020</t>
  </si>
  <si>
    <t>1045198986</t>
  </si>
  <si>
    <t>http://pbs.twimg.com/profile_images/1205339070488096769/clK2U556_normal.jpg</t>
  </si>
  <si>
    <t>El Plátanal</t>
  </si>
  <si>
    <t>http://twitter.com/adelitaSM/statuses/1252846889612881920</t>
  </si>
  <si>
    <t>{"hashtags":[],"symbols":[],"user_mentions":[{"screen_name":"Cine_Colombia","name":"Cine Colombia","id":127555008,"id_str":"127555008","indices":[15,29]}],"urls":[],"media":[{"id":1252846876052738000,"id_str":"1252846876052738050","indices":[277,300],"media_url":"http://pbs.twimg.com/media/EWMBmI0U0AIwgo_.jpg","media_url_https":"https://pbs.twimg.com/media/EWMBmI0U0AIwgo_.jpg","url":"https://t.co/DHVdr6VhIW","display_url":"pic.twitter.com/DHVdr6VhIW","expanded_url":"https://twitter.com/adelitaSM/status/1252846889612881920/photo/1","type":"photo","sizes":{"thumb":{"w":150,"h":150,"resize":"crop"},"medium":{"w":1024,"h":472,"resize":"fit"},"large":{"w":1024,"h":472,"resize":"fit"},"small":{"w":680,"h":313,"resize":"fit"}}}]}</t>
  </si>
  <si>
    <t>1252809630985498627</t>
  </si>
  <si>
    <t>salovabet02</t>
  </si>
  <si>
    <t>La sociedad colombiana con una basta capacidad lógica escondida por una pandemia, pero meses  antes, querían guerra destruyendo los acuerdos de Paz, deslegitimando @JEP_Colombia  e incidiendo en políticas guerreristas contra Venezuela, "como a mi no me toca"</t>
  </si>
  <si>
    <t>Wed Apr 22 04:01:06 +0000 2020</t>
  </si>
  <si>
    <t>1249474115867574273</t>
  </si>
  <si>
    <t>http://pbs.twimg.com/profile_images/1249485153262538752/9ZAJE-M-_normal.jpg</t>
  </si>
  <si>
    <t>http://twitter.com/salovabet02/statuses/1252809630985498627</t>
  </si>
  <si>
    <t>{"hashtags":[],"symbols":[],"user_mentions":[{"screen_name":"JEP_Colombia","name":"Jurisdicción Especial para la Paz","id":847591188332990500,"id_str":"847591188332990466","indices":[164,177]}],"urls":[]}</t>
  </si>
  <si>
    <t>1252788741317500928</t>
  </si>
  <si>
    <t>GLeguizamon2</t>
  </si>
  <si>
    <t>No en vano #Bogota tiene el 1er lugar en contagios y muertes (42% y 45%), con tanta mediocridad, de Alcalde y el apoyo de los medios, están condenados a perder la guerra del #COVIDー19 Mientras el país avanza apoyando al Presidente, estos están en Campaña https://t.co/eTKobAi1Ke</t>
  </si>
  <si>
    <t>Wed Apr 22 02:38:06 +0000 2020</t>
  </si>
  <si>
    <t>705609284546109444</t>
  </si>
  <si>
    <t>http://pbs.twimg.com/profile_images/1247737545200263169/kmXA6z9f_normal.jpg</t>
  </si>
  <si>
    <t>http://twitter.com/GLeguizamon2/statuses/1252788741317500928</t>
  </si>
  <si>
    <t>{"hashtags":[{"text":"Bogota","indices":[11,18]},{"text":"COVIDー19","indices":[174,183]}],"symbols":[],"user_mentions":[],"urls":[{"url":"https://t.co/eTKobAi1Ke","expanded_url":"https://www.eltiempo.com/bogota/coronavirus-en-colombia-claudia-lopez-se-opone-a-reactivar-construccion-y-manufactura-al-tiempo-487136","display_url":"eltiempo.com/bogota/coronav…","indices":[255,278]}]}</t>
  </si>
  <si>
    <t>1252775665734168585</t>
  </si>
  <si>
    <t>gloriiaines2012</t>
  </si>
  <si>
    <t>@JulianRoman @nelsonramirezso @Amparo_Grisales Se siente feliz y realizado, con el apoyo político del partido de la farc.. si fuera tan honesto y transparente, no dejaría, que esa gente, que mató, violo y secuestro, le diera su respaldo😡</t>
  </si>
  <si>
    <t>&lt;-used to monitor quality of archive</t>
  </si>
  <si>
    <t>Wed Apr 22 01:46:08 +0000 2020</t>
  </si>
  <si>
    <t>142092456</t>
  </si>
  <si>
    <t>JulianRoman</t>
  </si>
  <si>
    <t>790338500</t>
  </si>
  <si>
    <t>1252390767798087681</t>
  </si>
  <si>
    <t>http://pbs.twimg.com/profile_images/1254220013227081728/dNrvVcS8_normal.jpg</t>
  </si>
  <si>
    <t>l l pl ll</t>
  </si>
  <si>
    <t>http://twitter.com/gloriiaines2012/statuses/1252775665734168585</t>
  </si>
  <si>
    <t>{"hashtags":[],"symbols":[],"user_mentions":[{"screen_name":"JulianRoman","name":"Julián Román","id":142092456,"id_str":"142092456","indices":[0,12]},{"screen_name":"nelsonramirezso","name":"NELSON RAMIREZ🌳🐺🇨🇴 🇵🇸","id":230466545,"id_str":"230466545","indices":[13,29]},{"screen_name":"Amparo_Grisales","name":"Amparo Grisales","id":231112057,"id_str":"231112057","indices":[30,46]}],"urls":[]}</t>
  </si>
  <si>
    <t>1252771855053840385</t>
  </si>
  <si>
    <t>LuisferOrtz1</t>
  </si>
  <si>
    <t>@andrealdana @Geraldbermudez_ Como olvidar las casitas de tablas y tejas de zinc con graffitis del ELN; o las disidencias de las FARC deseando una feliz navidad y próspero año nuevo en Tibú. Allá la guerra no ha terminado</t>
  </si>
  <si>
    <t>Wed Apr 22 01:31:00 +0000 2020</t>
  </si>
  <si>
    <t>78939837</t>
  </si>
  <si>
    <t>andrealdana</t>
  </si>
  <si>
    <t>1080518326844035078</t>
  </si>
  <si>
    <t>1252759588753084417</t>
  </si>
  <si>
    <t>http://pbs.twimg.com/profile_images/1253466667025342466/X4tFvBqC_normal.jpg</t>
  </si>
  <si>
    <t>First Tweet in Archive</t>
  </si>
  <si>
    <t>Valledupar, Colombia</t>
  </si>
  <si>
    <t>http://twitter.com/LuisferOrtz1/statuses/1252771855053840385</t>
  </si>
  <si>
    <t>{"hashtags":[],"symbols":[],"user_mentions":[{"screen_name":"andrealdana","name":"Andrea Aldana","id":78939837,"id_str":"78939837","indices":[0,12]},{"screen_name":"Geraldbermudez_","name":"Gerald Bermúdez","id":83537593,"id_str":"83537593","indices":[13,29]}],"urls":[]}</t>
  </si>
  <si>
    <t>1252738461767020545</t>
  </si>
  <si>
    <t>PuentesRobinson</t>
  </si>
  <si>
    <t>@BluRadioCo @IvanCepedaCast @JEP_Colombia Y entonces la belleza esta, q va a recibir? , cuanta plata nos toca sacar a los colombianos?. Definitivamente las leyes de este pais están hechas para beneficio de la delincuencia y el terrorismo.</t>
  </si>
  <si>
    <t>Tue Apr 21 23:18:18 +0000 2020</t>
  </si>
  <si>
    <t>622082899</t>
  </si>
  <si>
    <t>BluRadioCo</t>
  </si>
  <si>
    <t>2799194081</t>
  </si>
  <si>
    <t>1252392886957510657</t>
  </si>
  <si>
    <t>http://pbs.twimg.com/profile_images/647534567675592704/_0E9_aWH_normal.jpg</t>
  </si>
  <si>
    <t>GMT</t>
  </si>
  <si>
    <t>http://twitter.com/PuentesRobinson/statuses/1252738461767020545</t>
  </si>
  <si>
    <t>{"hashtags":[],"symbols":[],"user_mentions":[{"screen_name":"BluRadioCo","name":"BluRadio Colombia","id":622082899,"id_str":"622082899","indices":[0,11]},{"screen_name":"IvanCepedaCast","name":"Iván Cepeda Castro","id":98781946,"id_str":"98781946","indices":[12,27]},{"screen_name":"JEP_Colombia","name":"Jurisdicción Especial para la Paz","id":847591188332990500,"id_str":"847591188332990466","indices":[28,41]}],"urls":[]}</t>
  </si>
  <si>
    <t>1252734133073260549</t>
  </si>
  <si>
    <t>_FrancoMunevarM</t>
  </si>
  <si>
    <t>Milicias del Frente Urbano Manuel Cepeda Vargas, reorganiza las redes de apoyo al terrorismo de las Farc en el Valle del Cauca, controla narcotráfico, extorsión, minería ilegal.
Planea atentados terroristas en contra de la población y la Fuerza Pública. @omarbula @jorasquin https://t.co/Apql8ouhcG</t>
  </si>
  <si>
    <t>Tue Apr 21 23:01:06 +0000 2020</t>
  </si>
  <si>
    <t>852554455581163520</t>
  </si>
  <si>
    <t>http://pbs.twimg.com/profile_images/1178378862750765057/93wt77Gw_normal.jpg</t>
  </si>
  <si>
    <t>http://twitter.com/_FrancoMunevarM/statuses/1252734133073260549</t>
  </si>
  <si>
    <t>Last Tweet in Archive</t>
  </si>
  <si>
    <t>{"hashtags":[],"symbols":[],"user_mentions":[{"screen_name":"omarbula","name":"O. Bula-Escobar","id":192538987,"id_str":"192538987","indices":[254,263]},{"screen_name":"jorasquin","name":"guido jalil","id":79535108,"id_str":"79535108","indices":[264,274]}],"urls":[{"url":"https://t.co/Apql8ouhcG","expanded_url":"https://twitter.com/ELNODOColombia/status/1155580796369035267","display_url":"twitter.com/ELNODOColombia…","indices":[275,298]}]}</t>
  </si>
  <si>
    <t>1252573515246718979</t>
  </si>
  <si>
    <t>llombartpatUE</t>
  </si>
  <si>
    <t>Colombia va ganando tiempo para fortalecerse frente a la pandemia y salvar vidas. Las próximas semanas permitirán afianzar logros, continuando apoyo a quienes + lo necesitan. Además de audaz acuerdo gob-oposición q destinará algunos recursos de armas a salud #YoMeQuedoEnCasa https://t.co/NQnYRvdvJ5</t>
  </si>
  <si>
    <t>Tue Apr 21 12:22:52 +0000 2020</t>
  </si>
  <si>
    <t>3023170222</t>
  </si>
  <si>
    <t>http://pbs.twimg.com/profile_images/1047881889753849856/xdOerjL6_normal.jpg</t>
  </si>
  <si>
    <t>http://twitter.com/llombartpatUE/statuses/1252573515246718979</t>
  </si>
  <si>
    <t>{"hashtags":[{"text":"YoMeQuedoEnCasa","indices":[259,275]}],"symbols":[],"user_mentions":[],"urls":[{"url":"https://t.co/NQnYRvdvJ5","expanded_url":"https://twitter.com/infopresidencia/status/1252390022935797760","display_url":"twitter.com/infopresidenci…","indices":[276,299]}]}</t>
  </si>
  <si>
    <t>1252566935453208576</t>
  </si>
  <si>
    <t>farid_ganem</t>
  </si>
  <si>
    <t>@jorgecura1070 @AtlanticoEmi @LaReina_fm @IvanDuque A santos no le decían un culo, por robarse todo, vendiò isagen, hablar con las farc otra millonada, acá toca es proteger la gente en la 2da guerra mundial Vivia una familia de 4 con un pan toca aprender a comer normal no como animales, quédense en la casa y listo, es una PANDEMIA</t>
  </si>
  <si>
    <t>Tue Apr 21 11:56:43 +0000 2020</t>
  </si>
  <si>
    <t>195395453</t>
  </si>
  <si>
    <t>jorgecura1070</t>
  </si>
  <si>
    <t>2328556294</t>
  </si>
  <si>
    <t>1252514315552391168</t>
  </si>
  <si>
    <t>http://pbs.twimg.com/profile_images/1112933373314465793/3QXha4Ra_normal.jpg</t>
  </si>
  <si>
    <t>In Reply Ids</t>
  </si>
  <si>
    <t>http://twitter.com/farid_ganem/statuses/1252566935453208576</t>
  </si>
  <si>
    <t>{"hashtags":[],"symbols":[],"user_mentions":[{"screen_name":"jorgecura1070","name":"Jorge Cura Amar","id":195395453,"id_str":"195395453","indices":[0,14]},{"screen_name":"AtlanticoEmi","name":"EmiAtlantico","id":984926088789938200,"id_str":"984926088789938177","indices":[15,28]},{"screen_name":"LaReina_fm","name":"Emisora LaReinaFM","id":180125498,"id_str":"180125498","indices":[29,40]},{"screen_name":"IvanDuque","name":"Iván Duque 🇨🇴","id":77653794,"id_str":"77653794","indices":[41,51]}],"urls":[]}</t>
  </si>
  <si>
    <t>1252547263613874176</t>
  </si>
  <si>
    <t>vegalaverde</t>
  </si>
  <si>
    <t>@BluRadioCo @IvanCepedaCast @JEP_Colombia Lo que faltaba de esa putrefaccion de organismo de apoyo al terrorismo.</t>
  </si>
  <si>
    <t>Tue Apr 21 10:38:33 +0000 2020</t>
  </si>
  <si>
    <t>2926080124</t>
  </si>
  <si>
    <t>http://pbs.twimg.com/profile_images/1241225895500808193/leJiglKw_normal.jpg</t>
  </si>
  <si>
    <t>Abu Dabi, Emiratos Árabes Unid</t>
  </si>
  <si>
    <t>http://twitter.com/vegalaverde/statuses/1252547263613874176</t>
  </si>
  <si>
    <t>1252327643938250754</t>
  </si>
  <si>
    <t>JusticiaSanJuan</t>
  </si>
  <si>
    <t>@GustavoBolivar El programa Colombia Agro Produce, que financió proyectos de grandes empresarios en 94% y sólo 2% para campesinos, enfrenta guerra interna porque por presión de ganaderos pretenden usar mayoría de recursos disponibles para grandes hatos ganaderos, dejando campesinos sin apoyo. https://t.co/wHniE9qFah</t>
  </si>
  <si>
    <t>Mon Apr 20 20:05:52 +0000 2020</t>
  </si>
  <si>
    <t>50981729</t>
  </si>
  <si>
    <t>GustavoBolivar</t>
  </si>
  <si>
    <t>613765983</t>
  </si>
  <si>
    <t>1252316802488635392</t>
  </si>
  <si>
    <t>http://pbs.twimg.com/profile_images/3321333422/ad59876be3a4f6c97a5603d8e118931d_normal.jpeg</t>
  </si>
  <si>
    <t>In Reply @s</t>
  </si>
  <si>
    <t>http://twitter.com/JusticiaSanJuan/statuses/1252327643938250754</t>
  </si>
  <si>
    <t>{"hashtags":[],"symbols":[],"user_mentions":[{"screen_name":"GustavoBolivar","name":"Gustavo Bolívar","id":50981729,"id_str":"50981729","indices":[0,15]}],"urls":[],"media":[{"id":1252327623058960400,"id_str":"1252327623058960399","indices":[294,317],"media_url":"http://pbs.twimg.com/media/EWEpVorWsA8eDJN.jpg","media_url_https":"https://pbs.twimg.com/media/EWEpVorWsA8eDJN.jpg","url":"https://t.co/wHniE9qFah","display_url":"pic.twitter.com/wHniE9qFah","expanded_url":"https://twitter.com/JusticiaSanJuan/status/1252327643938250754/photo/1","type":"photo","sizes":{"thumb":{"w":150,"h":150,"resize":"crop"},"medium":{"w":575,"h":319,"resize":"fit"},"small":{"w":575,"h":319,"resize":"fit"},"large":{"w":575,"h":319,"resize":"fit"}}}]}</t>
  </si>
  <si>
    <t>1252179298028568576</t>
  </si>
  <si>
    <t>carsangregori</t>
  </si>
  <si>
    <t>Si Santos apoyo a las FARC en completar las 250 mil ha de coca como plan de seguridad financiera para continuidad de la guerra (no quisieron trabajar seguridad alimentaria para Colombia con MADR), las buenas relaciones de Cuba con Obama completan la regla de 3 simple ? https://t.co/j8C1AUUzPK</t>
  </si>
  <si>
    <t>Mon Apr 20 10:16:23 +0000 2020</t>
  </si>
  <si>
    <t>1243479739</t>
  </si>
  <si>
    <t>http://pbs.twimg.com/profile_images/3342931182/e1ca0d7e6592f5fe1f20068976cb7c34_normal.jpeg</t>
  </si>
  <si>
    <t>http://twitter.com/carsangregori/statuses/1252179298028568576</t>
  </si>
  <si>
    <t>{"hashtags":[],"symbols":[],"user_mentions":[],"urls":[{"url":"https://t.co/j8C1AUUzPK","expanded_url":"https://twitter.com/CARLOSFMEJIA/status/1252040080459522048","display_url":"twitter.com/CARLOSFMEJIA/s…","indices":[270,293]}]}</t>
  </si>
  <si>
    <t>1252071683122442241</t>
  </si>
  <si>
    <t>jfredys</t>
  </si>
  <si>
    <t>@cesarolse Sip, pero todo el mundo en un sálvese quien pueda nos puso en esta situación.
Ese apoyo que le dio Colombia a Korea del Sur en la guerra y que ellos recuerdan nos ayudo en esta, o si no estaríamos peor.</t>
  </si>
  <si>
    <t>Mon Apr 20 03:08:46 +0000 2020</t>
  </si>
  <si>
    <t>77624379</t>
  </si>
  <si>
    <t>cesarolse</t>
  </si>
  <si>
    <t>21633568</t>
  </si>
  <si>
    <t>1252071007252332545</t>
  </si>
  <si>
    <t>http://pbs.twimg.com/profile_images/1067433931279032321/Ptn8hkdI_normal.jpg</t>
  </si>
  <si>
    <t>http://twitter.com/jfredys/statuses/1252071683122442241</t>
  </si>
  <si>
    <t>{"hashtags":[],"symbols":[],"user_mentions":[{"screen_name":"cesarolse","name":"César Olse","id":77624379,"id_str":"77624379","indices":[0,10]}],"urls":[]}</t>
  </si>
  <si>
    <t>1252040392582840320</t>
  </si>
  <si>
    <t>Riverols</t>
  </si>
  <si>
    <t>@JesusMolinaCs @ekbufalo Bueno, muchos de los profesores que tienes como referencia firmaron la calurosa bienvenida a Fidel, el líder latinoamericano que también apoyó económicamente y con armas FARC. Así que allí ya mucho se puede concluir. 
Bueno, ese es el representante de Venezuela ante la ONU...</t>
  </si>
  <si>
    <t>Mon Apr 20 01:04:26 +0000 2020</t>
  </si>
  <si>
    <t>147391211</t>
  </si>
  <si>
    <t>JesusMolinaCs</t>
  </si>
  <si>
    <t>134663894</t>
  </si>
  <si>
    <t>1252039389133385728</t>
  </si>
  <si>
    <t>http://pbs.twimg.com/profile_images/1216961445201686528/OcvNbnhu_normal.jpg</t>
  </si>
  <si>
    <t>http://twitter.com/Riverols/statuses/1252040392582840320</t>
  </si>
  <si>
    <t>{"hashtags":[],"symbols":[],"user_mentions":[{"screen_name":"JesusMolinaCs","name":"Jesús Molina C.","id":147391211,"id_str":"147391211","indices":[0,14]},{"screen_name":"ekbufalo","name":"Erik Del Bufalo","id":72466209,"id_str":"72466209","indices":[15,24]}],"urls":[]}</t>
  </si>
  <si>
    <t>1252010429322350593</t>
  </si>
  <si>
    <t>DiagoDiago71</t>
  </si>
  <si>
    <t>@petrogustavo Maldito parásito (+@&amp;amp;#$/?!) Comunista socialista asesino anarquista, dando alarde de sus crímenes orgulloso de toda la muerte corrupción y terrorismo que ha generado en #Colombia feliz y dichoso ya que el sus equaces tienen licencia para delinquir en Colombia.</t>
  </si>
  <si>
    <t>Sun Apr 19 23:05:22 +0000 2020</t>
  </si>
  <si>
    <t>49849732</t>
  </si>
  <si>
    <t>petrogustavo</t>
  </si>
  <si>
    <t>3042716247</t>
  </si>
  <si>
    <t>1251913138351607808</t>
  </si>
  <si>
    <t>http://pbs.twimg.com/profile_images/944758792834740224/SUlZD2os_normal.jpg</t>
  </si>
  <si>
    <t>Tweet rate (tw/min)</t>
  </si>
  <si>
    <t>http://twitter.com/DiagoDiago71/statuses/1252010429322350593</t>
  </si>
  <si>
    <t>Tweets/min (from last archive 10mins)</t>
  </si>
  <si>
    <t>{"hashtags":[{"text":"Colombia","indices":[187,196]}],"symbols":[],"user_mentions":[{"screen_name":"petrogustavo","name":"Gustavo Petro","id":49849732,"id_str":"49849732","indices":[0,13]}],"urls":[]}</t>
  </si>
  <si>
    <t>1251989462382510095</t>
  </si>
  <si>
    <t>DavidBsaker</t>
  </si>
  <si>
    <t>Por lo visto en hoy en twitter y el apoyo al M-19, en unos años Timochenko será en realidad un líder, defensor y salvador del pueblo colombiano y las Farc pasaran a ser en realidad un ejemplo de lucha social con armas y paz #NiPerdonNiOlvidoAlM19 Lo que hay que leer en estos dias</t>
  </si>
  <si>
    <t>Sun Apr 19 21:42:03 +0000 2020</t>
  </si>
  <si>
    <t>292016606</t>
  </si>
  <si>
    <t>http://pbs.twimg.com/profile_images/1249396541820895237/0IK-s7Xf_normal.jpg</t>
  </si>
  <si>
    <t>Barranquilla</t>
  </si>
  <si>
    <t>http://twitter.com/DavidBsaker/statuses/1251989462382510095</t>
  </si>
  <si>
    <t>{"hashtags":[{"text":"NiPerdonNiOlvidoAlM19","indices":[224,246]}],"symbols":[],"user_mentions":[],"urls":[]}</t>
  </si>
  <si>
    <t>1251987589827092483</t>
  </si>
  <si>
    <t>Jorge25529699</t>
  </si>
  <si>
    <t>@luchadorincan17 @alina_rot Exacto y ya hubo algo para los campesinos de la guerra de los grupos paramilitares que el mismo Ejercito desactivó...y se llama como? Me puede decir? O me toca contestarle la pregunta? Si está preparado para debatir conflicto armado...si puede contestar? O le ayudo.👍🇨🇴</t>
  </si>
  <si>
    <t>Sun Apr 19 21:34:36 +0000 2020</t>
  </si>
  <si>
    <t>1171388896846000128</t>
  </si>
  <si>
    <t>luchadorincan17</t>
  </si>
  <si>
    <t>1172268394290274306</t>
  </si>
  <si>
    <t>1251986494245556229</t>
  </si>
  <si>
    <t>http://pbs.twimg.com/profile_images/1247619241613955072/GIQZ1OpX_normal.jpg</t>
  </si>
  <si>
    <t>http://twitter.com/Jorge25529699/statuses/1251987589827092483</t>
  </si>
  <si>
    <t>{"hashtags":[],"symbols":[],"user_mentions":[{"screen_name":"luchadorincan17","name":"luchador incansable14","id":1171388896846000000,"id_str":"1171388896846000128","indices":[0,16]},{"screen_name":"alina_rot","name":"Alina Rodríguez","id":2549209549,"id_str":"2549209549","indices":[17,27]}],"urls":[]}</t>
  </si>
  <si>
    <t>1251893796809424897</t>
  </si>
  <si>
    <t>maryluzcortesro</t>
  </si>
  <si>
    <t>@petrogustavo Desafortunado Twitt, la guerra sólo ha dejado madres humildes llorando sus hijos. Voy hacer de cuenta que no lo he leído porque le tengo respeto. Apoyo la Colombia justa, la de oportunidades más no la confrontación y la polarización en la que nos han sometido.</t>
  </si>
  <si>
    <t>Sun Apr 19 15:21:54 +0000 2020</t>
  </si>
  <si>
    <t>726894378510372867</t>
  </si>
  <si>
    <t>1251848814874505221</t>
  </si>
  <si>
    <t>http://pbs.twimg.com/profile_images/1220155238784675840/zMjzCuIi_normal.jpg</t>
  </si>
  <si>
    <t>http://twitter.com/maryluzcortesro/statuses/1251893796809424897</t>
  </si>
  <si>
    <t>{"hashtags":[],"symbols":[],"user_mentions":[{"screen_name":"petrogustavo","name":"Gustavo Petro","id":49849732,"id_str":"49849732","indices":[0,13]}],"urls":[]}</t>
  </si>
  <si>
    <t>1251887824690917376</t>
  </si>
  <si>
    <t>a6a36</t>
  </si>
  <si>
    <t>@espana_esta @EspanaSiemprVox @guardiacivil Con el nombramiento de la Fecal General para acabar con el poder judicial y ahora con el apoyo armado militar y policial, ya España tiene dictadura tipo chavista.  Solo les falta darle armas a los colectivos paramilitares Podemitas y PSOEvitas para ser la tiranía perfecta.</t>
  </si>
  <si>
    <t>Sun Apr 19 14:58:11 +0000 2020</t>
  </si>
  <si>
    <t>1133334765627686912</t>
  </si>
  <si>
    <t>espana_esta</t>
  </si>
  <si>
    <t>62144234</t>
  </si>
  <si>
    <t>1251883404049764359</t>
  </si>
  <si>
    <t>http://abs.twimg.com/sticky/default_profile_images/default_profile_normal.png</t>
  </si>
  <si>
    <t>http://twitter.com/a6a36/statuses/1251887824690917376</t>
  </si>
  <si>
    <t>{"hashtags":[],"symbols":[],"user_mentions":[{"screen_name":"espana_esta","name":"España Está Viva","id":1133334765627686900,"id_str":"1133334765627686912","indices":[0,12]},{"screen_name":"EspanaSiemprVox","name":"VoxEspañaSiempreVivaFans","id":1192420758443700200,"id_str":"1192420758443700224","indices":[13,29]},{"screen_name":"guardiacivil","name":"Guardia Civil 🇪🇸","id":295608887,"id_str":"295608887","indices":[30,43]}],"urls":[]}</t>
  </si>
  <si>
    <t>1251881193085206528</t>
  </si>
  <si>
    <t>losdelestudio7</t>
  </si>
  <si>
    <t>Claaaaro,estas feliz con la invasiòn de;cuba,rusia,china,iran,eln,farc,terrorismo,plastas de mierda como "TÙ", etc,etc... https://t.co/32f3wBam9j</t>
  </si>
  <si>
    <t>Sun Apr 19 14:31:49 +0000 2020</t>
  </si>
  <si>
    <t>2342920250</t>
  </si>
  <si>
    <t>http://pbs.twimg.com/profile_images/1250048266873581569/H7yA5knS_normal.jpg</t>
  </si>
  <si>
    <t>El mejor lugar del Universo...</t>
  </si>
  <si>
    <t>http://twitter.com/losdelestudio7/statuses/1251881193085206528</t>
  </si>
  <si>
    <t>{"hashtags":[],"symbols":[],"user_mentions":[],"urls":[{"url":"https://t.co/32f3wBam9j","expanded_url":"https://twitter.com/claudioefermin/status/1251729020338798592","display_url":"twitter.com/claudioefermin…","indices":[122,145]}]}</t>
  </si>
  <si>
    <t>1251873776784101385</t>
  </si>
  <si>
    <t>frank_duna</t>
  </si>
  <si>
    <t>@petrogustavo Feliz cumpleaños gustavo!. Lo mejor fue que dejarás el camino de las armas; Colombia siempre ha necesitado una reforma integral agraria, y ésta al igual que la paz nunca se logrará por el camino de las armas. Te deseo lo mejor y que continúes con tus acertados argumentos.</t>
  </si>
  <si>
    <t>Sun Apr 19 14:02:21 +0000 2020</t>
  </si>
  <si>
    <t>904907183170744321</t>
  </si>
  <si>
    <t>http://pbs.twimg.com/profile_images/909382657825476609/YvhWCyLs_normal.jpg</t>
  </si>
  <si>
    <t>http://twitter.com/frank_duna/statuses/1251873776784101385</t>
  </si>
  <si>
    <t>Public web views</t>
  </si>
  <si>
    <t>Note</t>
  </si>
  <si>
    <t>Grey = calculated fields</t>
  </si>
  <si>
    <t>Blue = Require File &gt; Published to the web</t>
  </si>
  <si>
    <t/>
  </si>
  <si>
    <t>Off</t>
  </si>
  <si>
    <t>Twitter activity - last 3 days</t>
  </si>
  <si>
    <t>Tweets</t>
  </si>
  <si>
    <t>Replies</t>
  </si>
  <si>
    <t>Archive Contains</t>
  </si>
  <si>
    <t>Archive Started</t>
  </si>
  <si>
    <t>Last tweet</t>
  </si>
  <si>
    <t>date</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</si>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</sst>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1">
    <font>
      <sz val="10.0"/>
      <color rgb="FF000000"/>
      <name val="Arial"/>
    </font>
    <font>
      <name val="Roboto"/>
    </font>
    <font>
      <sz val="8.0"/>
    </font>
    <font>
      <sz val="18.0"/>
      <name val="Verdana"/>
    </font>
    <font/>
    <font>
      <sz val="10.0"/>
      <name val="Roboto"/>
    </font>
    <font>
      <b/>
      <sz val="10.0"/>
      <color rgb="FFFFFFFF"/>
      <name val="Roboto"/>
    </font>
    <font>
      <b/>
      <u/>
      <sz val="10.0"/>
      <color rgb="FF0000FF"/>
      <name val="Roboto"/>
    </font>
    <font>
      <u/>
      <sz val="8.0"/>
      <color rgb="FF0000FF"/>
    </font>
    <font>
      <b/>
      <sz val="10.0"/>
      <color rgb="FF000000"/>
      <name val="Roboto"/>
    </font>
    <font>
      <u/>
      <sz val="8.0"/>
      <color rgb="FF0000FF"/>
    </font>
    <font>
      <b/>
      <name val="Roboto"/>
    </font>
    <font>
      <sz val="10.0"/>
      <name val="Courier New"/>
    </font>
    <font>
      <u/>
      <color rgb="FFFFFFFF"/>
      <name val="Roboto"/>
    </font>
    <font>
      <sz val="9.0"/>
      <name val="Roboto"/>
    </font>
    <font>
      <sz val="10.0"/>
      <color rgb="FF3D85C6"/>
      <name val="Roboto"/>
    </font>
    <font>
      <b/>
      <sz val="10.0"/>
      <name val="Roboto"/>
    </font>
    <font>
      <u/>
      <color rgb="FFFFFFFF"/>
      <name val="Roboto"/>
    </font>
    <font>
      <b/>
      <u/>
      <sz val="10.0"/>
      <color rgb="FFFFFFFF"/>
      <name val="Roboto"/>
    </font>
    <font>
      <u/>
      <sz val="10.0"/>
      <color rgb="FF0000FF"/>
      <name val="Roboto"/>
    </font>
    <font>
      <color rgb="FFFFFFFF"/>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D9D9D9"/>
        <bgColor rgb="FFD9D9D9"/>
      </patternFill>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0" fontId="1" numFmtId="0" xfId="0" applyFont="1"/>
    <xf borderId="0" fillId="2" fontId="2" numFmtId="49" xfId="0" applyAlignment="1" applyFill="1" applyFont="1" applyNumberFormat="1">
      <alignment horizontal="left" vertical="bottom"/>
    </xf>
    <xf borderId="0" fillId="0" fontId="2" numFmtId="49" xfId="0" applyAlignment="1" applyFont="1" applyNumberFormat="1">
      <alignment horizontal="left" readingOrder="0" vertical="bottom"/>
    </xf>
    <xf borderId="0" fillId="0" fontId="3" numFmtId="0" xfId="0" applyAlignment="1" applyFont="1">
      <alignment horizontal="center" readingOrder="0" vertical="center"/>
    </xf>
    <xf borderId="0" fillId="0" fontId="2" numFmtId="49" xfId="0" applyAlignment="1" applyFont="1" applyNumberFormat="1">
      <alignment horizontal="left" readingOrder="0" shrinkToFit="0" vertical="bottom" wrapText="1"/>
    </xf>
    <xf borderId="1" fillId="0" fontId="4" numFmtId="0" xfId="0" applyBorder="1" applyFont="1"/>
    <xf borderId="0" fillId="0" fontId="2" numFmtId="164" xfId="0" applyAlignment="1" applyFont="1" applyNumberFormat="1">
      <alignment horizontal="left" readingOrder="0" vertical="bottom"/>
    </xf>
    <xf borderId="2" fillId="0" fontId="5" numFmtId="0" xfId="0" applyAlignment="1" applyBorder="1" applyFont="1">
      <alignment horizontal="center" readingOrder="0" vertical="top"/>
    </xf>
    <xf borderId="0" fillId="0" fontId="2" numFmtId="49" xfId="0" applyAlignment="1" applyFont="1" applyNumberFormat="1">
      <alignment horizontal="left" readingOrder="0" shrinkToFit="0" vertical="bottom" wrapText="0"/>
    </xf>
    <xf borderId="0" fillId="3" fontId="6" numFmtId="0" xfId="0" applyAlignment="1" applyFill="1" applyFont="1">
      <alignment horizontal="center" readingOrder="0"/>
    </xf>
    <xf borderId="2" fillId="0" fontId="7" numFmtId="0" xfId="0" applyAlignment="1" applyBorder="1" applyFont="1">
      <alignment horizontal="center" readingOrder="0" vertical="top"/>
    </xf>
    <xf borderId="0" fillId="2" fontId="2" numFmtId="49" xfId="0" applyAlignment="1" applyFont="1" applyNumberFormat="1">
      <alignment horizontal="left" readingOrder="0" vertical="bottom"/>
    </xf>
    <xf borderId="2" fillId="3" fontId="6" numFmtId="0" xfId="0" applyAlignment="1" applyBorder="1" applyFont="1">
      <alignment horizontal="left" readingOrder="0"/>
    </xf>
    <xf borderId="0" fillId="3" fontId="6" numFmtId="0" xfId="0" applyAlignment="1" applyFont="1">
      <alignment horizontal="left" readingOrder="0"/>
    </xf>
    <xf borderId="0" fillId="0" fontId="8" numFmtId="49" xfId="0" applyAlignment="1" applyFont="1" applyNumberFormat="1">
      <alignment horizontal="left" readingOrder="0" shrinkToFit="0" vertical="bottom" wrapText="0"/>
    </xf>
    <xf borderId="1" fillId="3" fontId="6" numFmtId="0" xfId="0" applyAlignment="1" applyBorder="1" applyFont="1">
      <alignment horizontal="right" readingOrder="0" vertical="center"/>
    </xf>
    <xf borderId="0" fillId="4" fontId="9" numFmtId="0" xfId="0" applyAlignment="1" applyFill="1" applyFont="1">
      <alignment horizontal="left" vertical="center"/>
    </xf>
    <xf borderId="2" fillId="0" fontId="5" numFmtId="0" xfId="0" applyAlignment="1" applyBorder="1" applyFont="1">
      <alignment horizontal="left" readingOrder="0" vertical="center"/>
    </xf>
    <xf borderId="0" fillId="0" fontId="10" numFmtId="49" xfId="0" applyAlignment="1" applyFont="1" applyNumberFormat="1">
      <alignment horizontal="left" readingOrder="0" vertical="bottom"/>
    </xf>
    <xf borderId="0" fillId="4" fontId="9" numFmtId="0" xfId="0" applyAlignment="1" applyFont="1">
      <alignment horizontal="center" vertical="center"/>
    </xf>
    <xf borderId="0" fillId="4" fontId="9" numFmtId="0" xfId="0" applyAlignment="1" applyFont="1">
      <alignment readingOrder="0" vertical="center"/>
    </xf>
    <xf borderId="0" fillId="4" fontId="9" numFmtId="9" xfId="0" applyAlignment="1" applyFont="1" applyNumberFormat="1">
      <alignment horizontal="center" readingOrder="0" vertical="center"/>
    </xf>
    <xf borderId="0" fillId="0" fontId="11" numFmtId="0" xfId="0" applyAlignment="1" applyFont="1">
      <alignment horizontal="right" readingOrder="0" vertical="center"/>
    </xf>
    <xf borderId="0" fillId="0" fontId="5" numFmtId="0" xfId="0" applyAlignment="1" applyFont="1">
      <alignment vertical="center"/>
    </xf>
    <xf borderId="3" fillId="0" fontId="5" numFmtId="0" xfId="0" applyAlignment="1" applyBorder="1" applyFont="1">
      <alignment vertical="center"/>
    </xf>
    <xf borderId="0" fillId="0" fontId="4" numFmtId="0" xfId="0" applyAlignment="1" applyFont="1">
      <alignment readingOrder="0"/>
    </xf>
    <xf borderId="1" fillId="0" fontId="5" numFmtId="0" xfId="0" applyBorder="1" applyFont="1"/>
    <xf borderId="4" fillId="0" fontId="5" numFmtId="0" xfId="0" applyAlignment="1" applyBorder="1" applyFont="1">
      <alignment readingOrder="0" vertical="center"/>
    </xf>
    <xf borderId="5" fillId="4" fontId="12"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0" fillId="0" fontId="5" numFmtId="0" xfId="0" applyFont="1"/>
    <xf borderId="7" fillId="0" fontId="5" numFmtId="0" xfId="0" applyBorder="1" applyFont="1"/>
    <xf borderId="0" fillId="0" fontId="5" numFmtId="0" xfId="0" applyAlignment="1" applyFont="1">
      <alignment readingOrder="0" shrinkToFit="0" vertical="top" wrapText="1"/>
    </xf>
    <xf borderId="4" fillId="0" fontId="5" numFmtId="0" xfId="0" applyAlignment="1" applyBorder="1" applyFont="1">
      <alignment readingOrder="0" vertical="center"/>
    </xf>
    <xf borderId="8" fillId="5" fontId="12" numFmtId="0" xfId="0" applyAlignment="1" applyBorder="1" applyFill="1" applyFont="1">
      <alignment horizontal="center" readingOrder="0" vertical="center"/>
    </xf>
    <xf borderId="6" fillId="0" fontId="5" numFmtId="0" xfId="0" applyAlignment="1" applyBorder="1" applyFont="1">
      <alignment readingOrder="0" vertical="center"/>
    </xf>
    <xf borderId="4" fillId="5" fontId="12" numFmtId="0" xfId="0" applyAlignment="1" applyBorder="1" applyFont="1">
      <alignment horizontal="center" readingOrder="0" vertical="center"/>
    </xf>
    <xf borderId="0" fillId="3" fontId="13" numFmtId="0" xfId="0" applyAlignment="1" applyFont="1">
      <alignment horizontal="center" vertical="center"/>
    </xf>
    <xf borderId="6" fillId="0" fontId="5" numFmtId="0" xfId="0" applyAlignment="1" applyBorder="1" applyFont="1">
      <alignment readingOrder="0" vertical="center"/>
    </xf>
    <xf borderId="0" fillId="4" fontId="14" numFmtId="0" xfId="0" applyAlignment="1" applyFont="1">
      <alignment horizontal="left" vertical="center"/>
    </xf>
    <xf borderId="6" fillId="0" fontId="5" numFmtId="0" xfId="0" applyAlignment="1" applyBorder="1" applyFont="1">
      <alignment readingOrder="0" shrinkToFit="0" vertical="center" wrapText="1"/>
    </xf>
    <xf borderId="0" fillId="4" fontId="14" numFmtId="0" xfId="0" applyAlignment="1" applyFont="1">
      <alignment horizontal="center" vertical="center"/>
    </xf>
    <xf borderId="4" fillId="5" fontId="12" numFmtId="0" xfId="0" applyAlignment="1" applyBorder="1" applyFont="1">
      <alignment horizontal="center" readingOrder="0" vertical="center"/>
    </xf>
    <xf borderId="0" fillId="4" fontId="1" numFmtId="0" xfId="0" applyAlignment="1" applyFont="1">
      <alignment horizontal="center" vertical="center"/>
    </xf>
    <xf borderId="6" fillId="0" fontId="5" numFmtId="0" xfId="0" applyAlignment="1" applyBorder="1" applyFont="1">
      <alignment horizontal="left" readingOrder="0" shrinkToFit="0" vertical="center" wrapText="1"/>
    </xf>
    <xf borderId="0" fillId="4" fontId="1" numFmtId="9" xfId="0" applyAlignment="1" applyFont="1" applyNumberFormat="1">
      <alignment horizontal="center" vertical="center"/>
    </xf>
    <xf borderId="9" fillId="5" fontId="12" numFmtId="0" xfId="0" applyAlignment="1" applyBorder="1" applyFont="1">
      <alignment horizontal="center" readingOrder="0" vertical="center"/>
    </xf>
    <xf borderId="0" fillId="4" fontId="15" numFmtId="0" xfId="0" applyFont="1"/>
    <xf borderId="0" fillId="0" fontId="16" numFmtId="0" xfId="0" applyAlignment="1" applyFont="1">
      <alignment readingOrder="0"/>
    </xf>
    <xf borderId="6" fillId="0" fontId="5" numFmtId="0" xfId="0" applyAlignment="1" applyBorder="1" applyFont="1">
      <alignment horizontal="left" readingOrder="0" shrinkToFit="0" vertical="center" wrapText="1"/>
    </xf>
    <xf borderId="0" fillId="0" fontId="5" numFmtId="0" xfId="0" applyAlignment="1" applyFont="1">
      <alignment readingOrder="0" vertical="center"/>
    </xf>
    <xf borderId="8" fillId="4" fontId="12" numFmtId="3" xfId="0" applyAlignment="1" applyBorder="1" applyFont="1" applyNumberFormat="1">
      <alignment vertical="center"/>
    </xf>
    <xf borderId="1" fillId="0" fontId="16" numFmtId="0" xfId="0" applyAlignment="1" applyBorder="1" applyFont="1">
      <alignment readingOrder="0"/>
    </xf>
    <xf borderId="4" fillId="4" fontId="12" numFmtId="3" xfId="0" applyAlignment="1" applyBorder="1" applyFont="1" applyNumberFormat="1">
      <alignment vertical="center"/>
    </xf>
    <xf borderId="0" fillId="0" fontId="5" numFmtId="0" xfId="0" applyAlignment="1" applyFont="1">
      <alignment readingOrder="0" shrinkToFit="0" vertical="center" wrapText="1"/>
    </xf>
    <xf borderId="4" fillId="4" fontId="12" numFmtId="164" xfId="0" applyAlignment="1" applyBorder="1" applyFont="1" applyNumberFormat="1">
      <alignment vertical="center"/>
    </xf>
    <xf borderId="9" fillId="4" fontId="12" numFmtId="164" xfId="0" applyAlignment="1" applyBorder="1" applyFont="1" applyNumberFormat="1">
      <alignment vertical="center"/>
    </xf>
    <xf borderId="0" fillId="4" fontId="1" numFmtId="0" xfId="0" applyFont="1"/>
    <xf borderId="2" fillId="0" fontId="5" numFmtId="0" xfId="0" applyAlignment="1" applyBorder="1" applyFont="1">
      <alignment readingOrder="0" vertical="center"/>
    </xf>
    <xf borderId="0" fillId="0" fontId="16" numFmtId="0" xfId="0" applyAlignment="1" applyFont="1">
      <alignment readingOrder="0" vertical="center"/>
    </xf>
    <xf borderId="2" fillId="0" fontId="16" numFmtId="0" xfId="0" applyAlignment="1" applyBorder="1" applyFont="1">
      <alignment readingOrder="0"/>
    </xf>
    <xf borderId="0" fillId="3" fontId="17" numFmtId="0" xfId="0" applyAlignment="1" applyFont="1">
      <alignment horizontal="center" shrinkToFit="0" vertical="center" wrapText="0"/>
    </xf>
    <xf borderId="10" fillId="3" fontId="18" numFmtId="0" xfId="0" applyAlignment="1" applyBorder="1" applyFont="1">
      <alignment horizontal="center" vertical="center"/>
    </xf>
    <xf borderId="0" fillId="4" fontId="1" numFmtId="0" xfId="0" applyAlignment="1" applyFont="1">
      <alignment horizontal="left" vertical="center"/>
    </xf>
    <xf borderId="1" fillId="0" fontId="5" numFmtId="0" xfId="0" applyAlignment="1" applyBorder="1" applyFont="1">
      <alignment readingOrder="0"/>
    </xf>
    <xf borderId="0" fillId="0" fontId="5" numFmtId="0" xfId="0" applyAlignment="1" applyFont="1">
      <alignment horizontal="left" vertical="bottom"/>
    </xf>
    <xf borderId="1" fillId="6" fontId="5" numFmtId="0" xfId="0" applyAlignment="1" applyBorder="1" applyFill="1" applyFont="1">
      <alignment readingOrder="0"/>
    </xf>
    <xf borderId="0" fillId="0" fontId="5" numFmtId="0" xfId="0" applyAlignment="1" applyFont="1">
      <alignment horizontal="left" vertical="center"/>
    </xf>
    <xf borderId="0" fillId="6" fontId="5" numFmtId="0" xfId="0" applyAlignment="1" applyFont="1">
      <alignment shrinkToFit="0" wrapText="1"/>
    </xf>
    <xf borderId="0" fillId="6" fontId="19" numFmtId="0" xfId="0" applyAlignment="1" applyFont="1">
      <alignment horizontal="right" vertical="top"/>
    </xf>
    <xf borderId="0" fillId="6" fontId="5" numFmtId="0" xfId="0" applyAlignment="1" applyFont="1">
      <alignment horizontal="right" vertical="top"/>
    </xf>
    <xf borderId="1" fillId="0" fontId="5" numFmtId="0" xfId="0" applyAlignment="1" applyBorder="1" applyFont="1">
      <alignment horizontal="right" vertical="bottom"/>
    </xf>
    <xf borderId="11" fillId="6" fontId="5" numFmtId="0" xfId="0" applyAlignment="1" applyBorder="1" applyFont="1">
      <alignment horizontal="right" vertical="top"/>
    </xf>
    <xf borderId="10" fillId="0" fontId="5" numFmtId="0" xfId="0" applyAlignment="1" applyBorder="1" applyFont="1">
      <alignment horizontal="right" vertical="bottom"/>
    </xf>
    <xf borderId="0" fillId="0" fontId="1" numFmtId="0" xfId="0" applyAlignment="1" applyFont="1">
      <alignment readingOrder="0"/>
    </xf>
    <xf borderId="0" fillId="4" fontId="1" numFmtId="164" xfId="0" applyFont="1" applyNumberFormat="1"/>
    <xf borderId="0" fillId="0" fontId="16" numFmtId="0" xfId="0" applyFont="1"/>
    <xf borderId="0" fillId="0" fontId="1" numFmtId="4" xfId="0" applyAlignment="1" applyFont="1" applyNumberFormat="1">
      <alignment horizontal="right" vertical="bottom"/>
    </xf>
    <xf borderId="0" fillId="6" fontId="16" numFmtId="0" xfId="0" applyAlignment="1" applyFont="1">
      <alignment horizontal="center" vertical="bottom"/>
    </xf>
    <xf borderId="0" fillId="0" fontId="1" numFmtId="0" xfId="0" applyAlignment="1" applyFont="1">
      <alignment horizontal="right" vertical="bottom"/>
    </xf>
    <xf borderId="0" fillId="6" fontId="1" numFmtId="0" xfId="0" applyFont="1"/>
    <xf borderId="0" fillId="2" fontId="2" numFmtId="49" xfId="0" applyAlignment="1" applyFont="1" applyNumberFormat="1">
      <alignment vertical="bottom"/>
    </xf>
    <xf borderId="0" fillId="0" fontId="4" numFmtId="49" xfId="0" applyFont="1" applyNumberFormat="1"/>
    <xf borderId="0" fillId="0" fontId="4" numFmtId="49" xfId="0" applyAlignment="1" applyFont="1" applyNumberFormat="1">
      <alignment shrinkToFit="0" wrapText="1"/>
    </xf>
    <xf borderId="0" fillId="0" fontId="4" numFmtId="164" xfId="0" applyFont="1" applyNumberFormat="1"/>
    <xf borderId="0" fillId="0" fontId="2" numFmtId="49" xfId="0" applyAlignment="1" applyFont="1" applyNumberFormat="1">
      <alignment shrinkToFit="0" vertical="bottom" wrapText="0"/>
    </xf>
    <xf borderId="0" fillId="6" fontId="1" numFmtId="0" xfId="0" applyAlignment="1" applyFont="1">
      <alignment readingOrder="0"/>
    </xf>
    <xf borderId="0" fillId="0" fontId="1" numFmtId="0" xfId="0" applyAlignment="1" applyFont="1">
      <alignment horizontal="left" vertical="bottom"/>
    </xf>
    <xf borderId="0" fillId="0" fontId="16" numFmtId="0" xfId="0" applyAlignment="1" applyFont="1">
      <alignment horizontal="right" readingOrder="0" vertical="bottom"/>
    </xf>
    <xf borderId="0" fillId="5" fontId="1" numFmtId="0" xfId="0" applyAlignment="1" applyFont="1">
      <alignment horizontal="center" readingOrder="0" shrinkToFit="0" vertical="center" wrapText="1"/>
    </xf>
    <xf borderId="0" fillId="3" fontId="20" numFmtId="0" xfId="0" applyAlignment="1" applyFont="1">
      <alignment horizontal="center" readingOrder="0" shrinkToFit="0" vertical="bottom" wrapText="1"/>
    </xf>
    <xf borderId="0" fillId="6" fontId="4" numFmtId="0" xfId="0" applyFont="1"/>
    <xf borderId="0" fillId="0" fontId="1" numFmtId="9" xfId="0" applyAlignment="1" applyFont="1" applyNumberFormat="1">
      <alignment horizontal="center" vertical="center"/>
    </xf>
    <xf borderId="0" fillId="0" fontId="15" numFmtId="0" xfId="0" applyFont="1"/>
    <xf borderId="0" fillId="3" fontId="20" numFmtId="0" xfId="0" applyAlignment="1" applyFont="1">
      <alignment horizontal="center" shrinkToFit="0" vertical="center" wrapText="0"/>
    </xf>
    <xf borderId="0" fillId="0" fontId="1" numFmtId="0" xfId="0" applyAlignment="1" applyFont="1">
      <alignment horizontal="center" vertical="center"/>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4" numFmtId="165" xfId="0" applyFont="1" applyNumberFormat="1"/>
    <xf borderId="0" fillId="0" fontId="4" numFmtId="166" xfId="0" applyFont="1" applyNumberFormat="1"/>
    <xf borderId="0" fillId="0" fontId="23" numFmtId="165" xfId="0" applyAlignment="1" applyFont="1" applyNumberFormat="1">
      <alignment horizontal="center" readingOrder="0" vertical="bottom"/>
    </xf>
    <xf borderId="0" fillId="0" fontId="4" numFmtId="166" xfId="0" applyAlignment="1" applyFont="1" applyNumberFormat="1">
      <alignment readingOrder="0"/>
    </xf>
    <xf borderId="0" fillId="0" fontId="24" numFmtId="0" xfId="0" applyAlignment="1" applyFont="1">
      <alignment readingOrder="0"/>
    </xf>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30" numFmtId="0" xfId="0" applyFont="1"/>
    <xf borderId="0" fillId="0" fontId="2" numFmtId="0" xfId="0" applyAlignment="1" applyFont="1">
      <alignment horizontal="center" vertical="top"/>
    </xf>
    <xf borderId="0" fillId="5" fontId="2" numFmtId="0" xfId="0" applyAlignment="1" applyFont="1">
      <alignment shrinkToFit="0" vertical="center" wrapText="1"/>
    </xf>
    <xf borderId="0" fillId="5" fontId="2" numFmtId="0" xfId="0" applyAlignment="1" applyFont="1">
      <alignment horizontal="center" vertical="top"/>
    </xf>
    <xf borderId="0" fillId="0" fontId="2"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2" numFmtId="0" xfId="0" applyAlignment="1" applyFont="1">
      <alignment vertical="center"/>
    </xf>
    <xf borderId="0" fillId="0" fontId="23" numFmtId="0" xfId="0" applyAlignment="1" applyFont="1">
      <alignment horizontal="right" readingOrder="0" vertical="top"/>
    </xf>
    <xf borderId="0" fillId="6" fontId="2" numFmtId="0" xfId="0" applyAlignment="1" applyFont="1">
      <alignment vertical="center"/>
    </xf>
    <xf borderId="0" fillId="6" fontId="2" numFmtId="0" xfId="0" applyAlignment="1" applyFont="1">
      <alignment horizontal="center" vertical="top"/>
    </xf>
    <xf borderId="0" fillId="0" fontId="4" numFmtId="165" xfId="0" applyAlignment="1" applyFont="1" applyNumberFormat="1">
      <alignment shrinkToFit="0" vertical="bottom" wrapText="0"/>
    </xf>
  </cellXfs>
  <cellStyles count="1">
    <cellStyle xfId="0" name="Normal" builtinId="0"/>
  </cellStyles>
  <dxfs count="3">
    <dxf>
      <font/>
      <fill>
        <patternFill patternType="solid">
          <fgColor rgb="FF40E118"/>
          <bgColor rgb="FF40E118"/>
        </patternFill>
      </fill>
      <border/>
    </dxf>
    <dxf>
      <font>
        <color rgb="FFFFFFFF"/>
      </font>
      <fill>
        <patternFill patternType="solid">
          <fgColor rgb="FFFF0000"/>
          <bgColor rgb="FFFF0000"/>
        </patternFill>
      </fill>
      <border/>
    </dxf>
    <dxf>
      <font>
        <color rgb="FFF3F3F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Top Tweeters </a:t>
            </a:r>
          </a:p>
        </c:rich>
      </c:tx>
      <c:overlay val="0"/>
    </c:title>
    <c:plotArea>
      <c:layout/>
      <c:barChart>
        <c:barDir val="bar"/>
        <c:ser>
          <c:idx val="0"/>
          <c:order val="0"/>
          <c:tx>
            <c:strRef>
              <c:f>Dashboard!$U$2</c:f>
            </c:strRef>
          </c:tx>
          <c:cat>
            <c:strRef>
              <c:f>Dashboard!$T$3:$T$12</c:f>
            </c:strRef>
          </c:cat>
          <c:val>
            <c:numRef>
              <c:f>Dashboard!$U$3:$U$12</c:f>
            </c:numRef>
          </c:val>
        </c:ser>
        <c:axId val="800421623"/>
        <c:axId val="1970779520"/>
      </c:barChart>
      <c:catAx>
        <c:axId val="800421623"/>
        <c:scaling>
          <c:orientation val="maxMin"/>
        </c:scaling>
        <c:delete val="0"/>
        <c:axPos val="l"/>
        <c:crossAx val="1970779520"/>
      </c:catAx>
      <c:valAx>
        <c:axId val="1970779520"/>
        <c:scaling>
          <c:orientation val="minMax"/>
        </c:scaling>
        <c:delete val="0"/>
        <c:axPos val="b"/>
        <c:numFmt formatCode="General" sourceLinked="1"/>
        <c:tickLblPos val="nextTo"/>
        <c:spPr>
          <a:ln w="47625">
            <a:noFill/>
          </a:ln>
        </c:spPr>
        <c:crossAx val="800421623"/>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09371161"/>
        <c:axId val="1640362085"/>
      </c:lineChart>
      <c:catAx>
        <c:axId val="109371161"/>
        <c:scaling>
          <c:orientation val="minMax"/>
        </c:scaling>
        <c:delete val="0"/>
        <c:axPos val="b"/>
        <c:crossAx val="1640362085"/>
      </c:catAx>
      <c:valAx>
        <c:axId val="1640362085"/>
        <c:scaling>
          <c:orientation val="minMax"/>
        </c:scaling>
        <c:delete val="0"/>
        <c:axPos val="l"/>
        <c:numFmt formatCode="General" sourceLinked="1"/>
        <c:tickLblPos val="nextTo"/>
        <c:spPr>
          <a:ln w="47625">
            <a:noFill/>
          </a:ln>
        </c:spPr>
        <c:crossAx val="109371161"/>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LOURDESDIAZMONS/statuses/1253053910111092739" TargetMode="External"/><Relationship Id="rId84" Type="http://schemas.openxmlformats.org/officeDocument/2006/relationships/hyperlink" Target="http://twitter.com/losdelestudio7/statuses/1251881193085206528" TargetMode="External"/><Relationship Id="rId83" Type="http://schemas.openxmlformats.org/officeDocument/2006/relationships/hyperlink" Target="http://pbs.twimg.com/profile_images/1250048266873581569/H7yA5knS_normal.jpg" TargetMode="External"/><Relationship Id="rId42" Type="http://schemas.openxmlformats.org/officeDocument/2006/relationships/hyperlink" Target="http://twitter.com/vmplopez/statuses/1252948599366979587" TargetMode="External"/><Relationship Id="rId86" Type="http://schemas.openxmlformats.org/officeDocument/2006/relationships/hyperlink" Target="http://twitter.com/frank_duna/statuses/1251873776784101385" TargetMode="External"/><Relationship Id="rId41" Type="http://schemas.openxmlformats.org/officeDocument/2006/relationships/hyperlink" Target="http://pbs.twimg.com/profile_images/943433541681078273/8hQwLA4A_normal.jpg" TargetMode="External"/><Relationship Id="rId85" Type="http://schemas.openxmlformats.org/officeDocument/2006/relationships/hyperlink" Target="http://pbs.twimg.com/profile_images/909382657825476609/YvhWCyLs_normal.jpg" TargetMode="External"/><Relationship Id="rId44" Type="http://schemas.openxmlformats.org/officeDocument/2006/relationships/hyperlink" Target="http://twitter.com/DespiertaAnt/statuses/1252939569584103425" TargetMode="External"/><Relationship Id="rId88" Type="http://schemas.openxmlformats.org/officeDocument/2006/relationships/hyperlink" Target="http://twitter.com/frank_duna/statuses/1251873776784101385" TargetMode="External"/><Relationship Id="rId43" Type="http://schemas.openxmlformats.org/officeDocument/2006/relationships/hyperlink" Target="http://pbs.twimg.com/profile_images/862650258375008256/8sfEI9wR_normal.jpg" TargetMode="External"/><Relationship Id="rId87" Type="http://schemas.openxmlformats.org/officeDocument/2006/relationships/hyperlink" Target="http://pbs.twimg.com/profile_images/909382657825476609/YvhWCyLs_normal.jpg" TargetMode="External"/><Relationship Id="rId46" Type="http://schemas.openxmlformats.org/officeDocument/2006/relationships/hyperlink" Target="http://twitter.com/adelitaSM/statuses/1252846889612881920" TargetMode="External"/><Relationship Id="rId45" Type="http://schemas.openxmlformats.org/officeDocument/2006/relationships/hyperlink" Target="http://pbs.twimg.com/profile_images/1205339070488096769/clK2U556_normal.jpg" TargetMode="External"/><Relationship Id="rId89" Type="http://schemas.openxmlformats.org/officeDocument/2006/relationships/drawing" Target="../drawings/drawing2.xml"/><Relationship Id="rId80" Type="http://schemas.openxmlformats.org/officeDocument/2006/relationships/hyperlink" Target="http://twitter.com/maryluzcortesro/statuses/1251893796809424897" TargetMode="External"/><Relationship Id="rId82" Type="http://schemas.openxmlformats.org/officeDocument/2006/relationships/hyperlink" Target="http://twitter.com/a6a36/statuses/1251887824690917376" TargetMode="External"/><Relationship Id="rId81" Type="http://schemas.openxmlformats.org/officeDocument/2006/relationships/hyperlink" Target="http://abs.twimg.com/sticky/default_profile_images/default_profile_normal.png" TargetMode="External"/><Relationship Id="rId1" Type="http://schemas.openxmlformats.org/officeDocument/2006/relationships/hyperlink" Target="http://pbs.twimg.com/profile_images/1160001592260796417/gx7aOJt6_normal.jpg" TargetMode="External"/><Relationship Id="rId2" Type="http://schemas.openxmlformats.org/officeDocument/2006/relationships/hyperlink" Target="http://twitter.com/elk2812/statuses/1254475950059896832" TargetMode="External"/><Relationship Id="rId3" Type="http://schemas.openxmlformats.org/officeDocument/2006/relationships/hyperlink" Target="http://pbs.twimg.com/profile_images/1246568582135394305/-zASa3is_normal.jpg" TargetMode="External"/><Relationship Id="rId4" Type="http://schemas.openxmlformats.org/officeDocument/2006/relationships/hyperlink" Target="http://twitter.com/JhojanObregon/statuses/1254469890683084800" TargetMode="External"/><Relationship Id="rId9" Type="http://schemas.openxmlformats.org/officeDocument/2006/relationships/hyperlink" Target="http://pbs.twimg.com/profile_images/1251262160786915330/iICorUaD_normal.jpg" TargetMode="External"/><Relationship Id="rId48" Type="http://schemas.openxmlformats.org/officeDocument/2006/relationships/hyperlink" Target="http://twitter.com/salovabet02/statuses/1252809630985498627" TargetMode="External"/><Relationship Id="rId47" Type="http://schemas.openxmlformats.org/officeDocument/2006/relationships/hyperlink" Target="http://pbs.twimg.com/profile_images/1249485153262538752/9ZAJE-M-_normal.jpg" TargetMode="External"/><Relationship Id="rId49" Type="http://schemas.openxmlformats.org/officeDocument/2006/relationships/hyperlink" Target="http://pbs.twimg.com/profile_images/1247737545200263169/kmXA6z9f_normal.jpg" TargetMode="External"/><Relationship Id="rId5" Type="http://schemas.openxmlformats.org/officeDocument/2006/relationships/hyperlink" Target="http://pbs.twimg.com/profile_images/1210574132435439621/Sjgoec6c_normal.jpg" TargetMode="External"/><Relationship Id="rId6" Type="http://schemas.openxmlformats.org/officeDocument/2006/relationships/hyperlink" Target="http://twitter.com/farcila20/statuses/1254419035208462336" TargetMode="External"/><Relationship Id="rId7" Type="http://schemas.openxmlformats.org/officeDocument/2006/relationships/hyperlink" Target="http://pbs.twimg.com/profile_images/1241786730203799561/wWKw0yS0_normal.jpg" TargetMode="External"/><Relationship Id="rId8" Type="http://schemas.openxmlformats.org/officeDocument/2006/relationships/hyperlink" Target="http://twitter.com/Tapas667/statuses/1254261736812810241" TargetMode="External"/><Relationship Id="rId73" Type="http://schemas.openxmlformats.org/officeDocument/2006/relationships/hyperlink" Target="http://pbs.twimg.com/profile_images/944758792834740224/SUlZD2os_normal.jpg" TargetMode="External"/><Relationship Id="rId72" Type="http://schemas.openxmlformats.org/officeDocument/2006/relationships/hyperlink" Target="http://twitter.com/Riverols/statuses/1252040392582840320" TargetMode="External"/><Relationship Id="rId31" Type="http://schemas.openxmlformats.org/officeDocument/2006/relationships/hyperlink" Target="http://pbs.twimg.com/profile_images/1231984050329358336/Z2GELo4e_normal.jpg" TargetMode="External"/><Relationship Id="rId75" Type="http://schemas.openxmlformats.org/officeDocument/2006/relationships/hyperlink" Target="http://pbs.twimg.com/profile_images/1249396541820895237/0IK-s7Xf_normal.jpg" TargetMode="External"/><Relationship Id="rId30" Type="http://schemas.openxmlformats.org/officeDocument/2006/relationships/hyperlink" Target="http://twitter.com/malejaa89/statuses/1253537207706701824" TargetMode="External"/><Relationship Id="rId74" Type="http://schemas.openxmlformats.org/officeDocument/2006/relationships/hyperlink" Target="http://twitter.com/DiagoDiago71/statuses/1252010429322350593" TargetMode="External"/><Relationship Id="rId33" Type="http://schemas.openxmlformats.org/officeDocument/2006/relationships/hyperlink" Target="http://pbs.twimg.com/profile_images/1111715904562311168/HTgJGdmf_normal.png" TargetMode="External"/><Relationship Id="rId77" Type="http://schemas.openxmlformats.org/officeDocument/2006/relationships/hyperlink" Target="http://pbs.twimg.com/profile_images/1247619241613955072/GIQZ1OpX_normal.jpg" TargetMode="External"/><Relationship Id="rId32" Type="http://schemas.openxmlformats.org/officeDocument/2006/relationships/hyperlink" Target="http://twitter.com/yolyhabanera/statuses/1253440222928318465" TargetMode="External"/><Relationship Id="rId76" Type="http://schemas.openxmlformats.org/officeDocument/2006/relationships/hyperlink" Target="http://twitter.com/DavidBsaker/statuses/1251989462382510095" TargetMode="External"/><Relationship Id="rId35" Type="http://schemas.openxmlformats.org/officeDocument/2006/relationships/hyperlink" Target="http://pbs.twimg.com/profile_images/1229822327745060865/VPKcMQXl_normal.jpg" TargetMode="External"/><Relationship Id="rId79" Type="http://schemas.openxmlformats.org/officeDocument/2006/relationships/hyperlink" Target="http://pbs.twimg.com/profile_images/1220155238784675840/zMjzCuIi_normal.jpg" TargetMode="External"/><Relationship Id="rId34" Type="http://schemas.openxmlformats.org/officeDocument/2006/relationships/hyperlink" Target="http://twitter.com/ChannelPlusCol/statuses/1253338604874555392" TargetMode="External"/><Relationship Id="rId78" Type="http://schemas.openxmlformats.org/officeDocument/2006/relationships/hyperlink" Target="http://twitter.com/Jorge25529699/statuses/1251987589827092483" TargetMode="External"/><Relationship Id="rId71" Type="http://schemas.openxmlformats.org/officeDocument/2006/relationships/hyperlink" Target="http://pbs.twimg.com/profile_images/1216961445201686528/OcvNbnhu_normal.jpg" TargetMode="External"/><Relationship Id="rId70" Type="http://schemas.openxmlformats.org/officeDocument/2006/relationships/hyperlink" Target="http://twitter.com/jfredys/statuses/1252071683122442241" TargetMode="External"/><Relationship Id="rId37" Type="http://schemas.openxmlformats.org/officeDocument/2006/relationships/hyperlink" Target="http://pbs.twimg.com/profile_images/746844160808857600/ZMEGQ5Lg_normal.jpg" TargetMode="External"/><Relationship Id="rId36" Type="http://schemas.openxmlformats.org/officeDocument/2006/relationships/hyperlink" Target="http://twitter.com/josemuriel34/statuses/1253108855871082496" TargetMode="External"/><Relationship Id="rId39" Type="http://schemas.openxmlformats.org/officeDocument/2006/relationships/hyperlink" Target="http://pbs.twimg.com/profile_images/1220193267008122880/akmzEtW5_normal.jpg" TargetMode="External"/><Relationship Id="rId38" Type="http://schemas.openxmlformats.org/officeDocument/2006/relationships/hyperlink" Target="http://twitter.com/danzariadna/statuses/1253094995227222016" TargetMode="External"/><Relationship Id="rId62" Type="http://schemas.openxmlformats.org/officeDocument/2006/relationships/hyperlink" Target="http://twitter.com/farid_ganem/statuses/1252566935453208576" TargetMode="External"/><Relationship Id="rId61" Type="http://schemas.openxmlformats.org/officeDocument/2006/relationships/hyperlink" Target="http://pbs.twimg.com/profile_images/1112933373314465793/3QXha4Ra_normal.jpg" TargetMode="External"/><Relationship Id="rId20" Type="http://schemas.openxmlformats.org/officeDocument/2006/relationships/hyperlink" Target="http://twitter.com/henry0408/statuses/1253737741097095168" TargetMode="External"/><Relationship Id="rId64" Type="http://schemas.openxmlformats.org/officeDocument/2006/relationships/hyperlink" Target="http://twitter.com/vegalaverde/statuses/1252547263613874176" TargetMode="External"/><Relationship Id="rId63" Type="http://schemas.openxmlformats.org/officeDocument/2006/relationships/hyperlink" Target="http://pbs.twimg.com/profile_images/1241225895500808193/leJiglKw_normal.jpg" TargetMode="External"/><Relationship Id="rId22" Type="http://schemas.openxmlformats.org/officeDocument/2006/relationships/hyperlink" Target="http://twitter.com/emeryflow/statuses/1253718340805197824" TargetMode="External"/><Relationship Id="rId66" Type="http://schemas.openxmlformats.org/officeDocument/2006/relationships/hyperlink" Target="http://twitter.com/JusticiaSanJuan/statuses/1252327643938250754" TargetMode="External"/><Relationship Id="rId21" Type="http://schemas.openxmlformats.org/officeDocument/2006/relationships/hyperlink" Target="http://pbs.twimg.com/profile_images/986081730623868929/cCLOckkf_normal.jpg" TargetMode="External"/><Relationship Id="rId65" Type="http://schemas.openxmlformats.org/officeDocument/2006/relationships/hyperlink" Target="http://pbs.twimg.com/profile_images/3321333422/ad59876be3a4f6c97a5603d8e118931d_normal.jpeg" TargetMode="External"/><Relationship Id="rId24" Type="http://schemas.openxmlformats.org/officeDocument/2006/relationships/hyperlink" Target="http://twitter.com/jose25504079/statuses/1253659996346343425" TargetMode="External"/><Relationship Id="rId68" Type="http://schemas.openxmlformats.org/officeDocument/2006/relationships/hyperlink" Target="http://twitter.com/carsangregori/statuses/1252179298028568576" TargetMode="External"/><Relationship Id="rId23" Type="http://schemas.openxmlformats.org/officeDocument/2006/relationships/hyperlink" Target="http://pbs.twimg.com/profile_images/1233064146335342593/xO0c0NUa_normal.jpg" TargetMode="External"/><Relationship Id="rId67" Type="http://schemas.openxmlformats.org/officeDocument/2006/relationships/hyperlink" Target="http://pbs.twimg.com/profile_images/3342931182/e1ca0d7e6592f5fe1f20068976cb7c34_normal.jpeg" TargetMode="External"/><Relationship Id="rId60" Type="http://schemas.openxmlformats.org/officeDocument/2006/relationships/hyperlink" Target="http://twitter.com/llombartpatUE/statuses/1252573515246718979" TargetMode="External"/><Relationship Id="rId26" Type="http://schemas.openxmlformats.org/officeDocument/2006/relationships/hyperlink" Target="http://twitter.com/juankp18/statuses/1253651851666489344" TargetMode="External"/><Relationship Id="rId25" Type="http://schemas.openxmlformats.org/officeDocument/2006/relationships/hyperlink" Target="http://pbs.twimg.com/profile_images/1958282964/yoyo_normal.jpg" TargetMode="External"/><Relationship Id="rId69" Type="http://schemas.openxmlformats.org/officeDocument/2006/relationships/hyperlink" Target="http://pbs.twimg.com/profile_images/1067433931279032321/Ptn8hkdI_normal.jpg" TargetMode="External"/><Relationship Id="rId28" Type="http://schemas.openxmlformats.org/officeDocument/2006/relationships/hyperlink" Target="http://twitter.com/amayafutbol/statuses/1253649713779232768" TargetMode="External"/><Relationship Id="rId27" Type="http://schemas.openxmlformats.org/officeDocument/2006/relationships/hyperlink" Target="http://pbs.twimg.com/profile_images/1252168455148765186/AMdw9QqK_normal.jpg" TargetMode="External"/><Relationship Id="rId29" Type="http://schemas.openxmlformats.org/officeDocument/2006/relationships/hyperlink" Target="http://pbs.twimg.com/profile_images/1200779301119025152/kNhYyZE5_normal.jpg" TargetMode="External"/><Relationship Id="rId51" Type="http://schemas.openxmlformats.org/officeDocument/2006/relationships/hyperlink" Target="http://pbs.twimg.com/profile_images/1254220013227081728/dNrvVcS8_normal.jpg" TargetMode="External"/><Relationship Id="rId50" Type="http://schemas.openxmlformats.org/officeDocument/2006/relationships/hyperlink" Target="http://twitter.com/GLeguizamon2/statuses/1252788741317500928" TargetMode="External"/><Relationship Id="rId53" Type="http://schemas.openxmlformats.org/officeDocument/2006/relationships/hyperlink" Target="http://pbs.twimg.com/profile_images/1253466667025342466/X4tFvBqC_normal.jpg" TargetMode="External"/><Relationship Id="rId52" Type="http://schemas.openxmlformats.org/officeDocument/2006/relationships/hyperlink" Target="http://twitter.com/gloriiaines2012/statuses/1252775665734168585" TargetMode="External"/><Relationship Id="rId11" Type="http://schemas.openxmlformats.org/officeDocument/2006/relationships/hyperlink" Target="http://pbs.twimg.com/profile_images/1137715133202010112/G5O0qfhk_normal.jpg" TargetMode="External"/><Relationship Id="rId55" Type="http://schemas.openxmlformats.org/officeDocument/2006/relationships/hyperlink" Target="http://pbs.twimg.com/profile_images/647534567675592704/_0E9_aWH_normal.jpg" TargetMode="External"/><Relationship Id="rId10" Type="http://schemas.openxmlformats.org/officeDocument/2006/relationships/hyperlink" Target="http://twitter.com/FlorMariaSerna5/statuses/1254132061771882498" TargetMode="External"/><Relationship Id="rId54" Type="http://schemas.openxmlformats.org/officeDocument/2006/relationships/hyperlink" Target="http://twitter.com/LuisferOrtz1/statuses/1252771855053840385" TargetMode="External"/><Relationship Id="rId13" Type="http://schemas.openxmlformats.org/officeDocument/2006/relationships/hyperlink" Target="http://pbs.twimg.com/profile_images/1249463269405884421/wdw6myMc_normal.jpg" TargetMode="External"/><Relationship Id="rId57" Type="http://schemas.openxmlformats.org/officeDocument/2006/relationships/hyperlink" Target="http://pbs.twimg.com/profile_images/1178378862750765057/93wt77Gw_normal.jpg" TargetMode="External"/><Relationship Id="rId12" Type="http://schemas.openxmlformats.org/officeDocument/2006/relationships/hyperlink" Target="http://twitter.com/NelsonDJImenez/statuses/1254050180506234880" TargetMode="External"/><Relationship Id="rId56" Type="http://schemas.openxmlformats.org/officeDocument/2006/relationships/hyperlink" Target="http://twitter.com/PuentesRobinson/statuses/1252738461767020545" TargetMode="External"/><Relationship Id="rId15" Type="http://schemas.openxmlformats.org/officeDocument/2006/relationships/hyperlink" Target="http://pbs.twimg.com/profile_images/1095638928407871488/c7WffJpn_normal.jpg" TargetMode="External"/><Relationship Id="rId59" Type="http://schemas.openxmlformats.org/officeDocument/2006/relationships/hyperlink" Target="http://pbs.twimg.com/profile_images/1047881889753849856/xdOerjL6_normal.jpg" TargetMode="External"/><Relationship Id="rId14" Type="http://schemas.openxmlformats.org/officeDocument/2006/relationships/hyperlink" Target="http://twitter.com/srcremitas/statuses/1254047782769430534" TargetMode="External"/><Relationship Id="rId58" Type="http://schemas.openxmlformats.org/officeDocument/2006/relationships/hyperlink" Target="http://twitter.com/_FrancoMunevarM/statuses/1252734133073260549" TargetMode="External"/><Relationship Id="rId17" Type="http://schemas.openxmlformats.org/officeDocument/2006/relationships/hyperlink" Target="http://pbs.twimg.com/profile_images/1254646832275378176/pAa6otEj_normal.jpg" TargetMode="External"/><Relationship Id="rId16" Type="http://schemas.openxmlformats.org/officeDocument/2006/relationships/hyperlink" Target="http://twitter.com/antipetrico3/statuses/1254044237492113409" TargetMode="External"/><Relationship Id="rId19" Type="http://schemas.openxmlformats.org/officeDocument/2006/relationships/hyperlink" Target="http://pbs.twimg.com/profile_images/1214747143388446720/TjF5KTDc_normal.jpg" TargetMode="External"/><Relationship Id="rId18" Type="http://schemas.openxmlformats.org/officeDocument/2006/relationships/hyperlink" Target="http://twitter.com/jhopemimarido/statuses/125387523958870425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hawksey.info/tagsexplorer/arc.html?key=1wX9p0yzpjN-Kl9bsjJKLgO73TFXbSth9K3_7xwNFLD4&amp;gid=400689247&amp;screenname=vegalaverde" TargetMode="External"/><Relationship Id="rId42" Type="http://schemas.openxmlformats.org/officeDocument/2006/relationships/hyperlink" Target="http://hawksey.info/tagsexplorer/arc.html?key=1wX9p0yzpjN-Kl9bsjJKLgO73TFXbSth9K3_7xwNFLD4&amp;gid=400689247&amp;screenname=yolyhabanera" TargetMode="External"/><Relationship Id="rId41" Type="http://schemas.openxmlformats.org/officeDocument/2006/relationships/hyperlink" Target="http://hawksey.info/tagsexplorer/arc.html?key=1wX9p0yzpjN-Kl9bsjJKLgO73TFXbSth9K3_7xwNFLD4&amp;gid=400689247&amp;screenname=vmplopez" TargetMode="External"/><Relationship Id="rId43" Type="http://schemas.openxmlformats.org/officeDocument/2006/relationships/drawing" Target="../drawings/drawing3.xml"/><Relationship Id="rId1" Type="http://schemas.openxmlformats.org/officeDocument/2006/relationships/hyperlink" Target="http://hawksey.info/tagsexplorer/arc.html?key=1wX9p0yzpjN-Kl9bsjJKLgO73TFXbSth9K3_7xwNFLD4&amp;gid=400689247&amp;screenname=ChannelPlusCol" TargetMode="External"/><Relationship Id="rId2" Type="http://schemas.openxmlformats.org/officeDocument/2006/relationships/hyperlink" Target="http://hawksey.info/tagsexplorer/arc.html?key=1wX9p0yzpjN-Kl9bsjJKLgO73TFXbSth9K3_7xwNFLD4&amp;gid=400689247&amp;screenname=DavidBsaker" TargetMode="External"/><Relationship Id="rId3" Type="http://schemas.openxmlformats.org/officeDocument/2006/relationships/hyperlink" Target="http://hawksey.info/tagsexplorer/arc.html?key=1wX9p0yzpjN-Kl9bsjJKLgO73TFXbSth9K3_7xwNFLD4&amp;gid=400689247&amp;screenname=DespiertaAnt" TargetMode="External"/><Relationship Id="rId4" Type="http://schemas.openxmlformats.org/officeDocument/2006/relationships/hyperlink" Target="http://hawksey.info/tagsexplorer/arc.html?key=1wX9p0yzpjN-Kl9bsjJKLgO73TFXbSth9K3_7xwNFLD4&amp;gid=400689247&amp;screenname=DiagoDiago71" TargetMode="External"/><Relationship Id="rId9" Type="http://schemas.openxmlformats.org/officeDocument/2006/relationships/hyperlink" Target="http://hawksey.info/tagsexplorer/arc.html?key=1wX9p0yzpjN-Kl9bsjJKLgO73TFXbSth9K3_7xwNFLD4&amp;gid=400689247&amp;screenname=JusticiaSanJuan" TargetMode="External"/><Relationship Id="rId5" Type="http://schemas.openxmlformats.org/officeDocument/2006/relationships/hyperlink" Target="http://hawksey.info/tagsexplorer/arc.html?key=1wX9p0yzpjN-Kl9bsjJKLgO73TFXbSth9K3_7xwNFLD4&amp;gid=400689247&amp;screenname=FlorMariaSerna5" TargetMode="External"/><Relationship Id="rId6" Type="http://schemas.openxmlformats.org/officeDocument/2006/relationships/hyperlink" Target="http://hawksey.info/tagsexplorer/arc.html?key=1wX9p0yzpjN-Kl9bsjJKLgO73TFXbSth9K3_7xwNFLD4&amp;gid=400689247&amp;screenname=GLeguizamon2" TargetMode="External"/><Relationship Id="rId7" Type="http://schemas.openxmlformats.org/officeDocument/2006/relationships/hyperlink" Target="http://hawksey.info/tagsexplorer/arc.html?key=1wX9p0yzpjN-Kl9bsjJKLgO73TFXbSth9K3_7xwNFLD4&amp;gid=400689247&amp;screenname=JhojanObregon" TargetMode="External"/><Relationship Id="rId8" Type="http://schemas.openxmlformats.org/officeDocument/2006/relationships/hyperlink" Target="http://hawksey.info/tagsexplorer/arc.html?key=1wX9p0yzpjN-Kl9bsjJKLgO73TFXbSth9K3_7xwNFLD4&amp;gid=400689247&amp;screenname=Jorge25529699" TargetMode="External"/><Relationship Id="rId31" Type="http://schemas.openxmlformats.org/officeDocument/2006/relationships/hyperlink" Target="http://hawksey.info/tagsexplorer/arc.html?key=1wX9p0yzpjN-Kl9bsjJKLgO73TFXbSth9K3_7xwNFLD4&amp;gid=400689247&amp;screenname=jose25504079" TargetMode="External"/><Relationship Id="rId30" Type="http://schemas.openxmlformats.org/officeDocument/2006/relationships/hyperlink" Target="http://hawksey.info/tagsexplorer/arc.html?key=1wX9p0yzpjN-Kl9bsjJKLgO73TFXbSth9K3_7xwNFLD4&amp;gid=400689247&amp;screenname=jhopemimarido" TargetMode="External"/><Relationship Id="rId33" Type="http://schemas.openxmlformats.org/officeDocument/2006/relationships/hyperlink" Target="http://hawksey.info/tagsexplorer/arc.html?key=1wX9p0yzpjN-Kl9bsjJKLgO73TFXbSth9K3_7xwNFLD4&amp;gid=400689247&amp;screenname=juankp18" TargetMode="External"/><Relationship Id="rId32" Type="http://schemas.openxmlformats.org/officeDocument/2006/relationships/hyperlink" Target="http://hawksey.info/tagsexplorer/arc.html?key=1wX9p0yzpjN-Kl9bsjJKLgO73TFXbSth9K3_7xwNFLD4&amp;gid=400689247&amp;screenname=josemuriel34" TargetMode="External"/><Relationship Id="rId35" Type="http://schemas.openxmlformats.org/officeDocument/2006/relationships/hyperlink" Target="http://hawksey.info/tagsexplorer/arc.html?key=1wX9p0yzpjN-Kl9bsjJKLgO73TFXbSth9K3_7xwNFLD4&amp;gid=400689247&amp;screenname=losdelestudio7" TargetMode="External"/><Relationship Id="rId34" Type="http://schemas.openxmlformats.org/officeDocument/2006/relationships/hyperlink" Target="http://hawksey.info/tagsexplorer/arc.html?key=1wX9p0yzpjN-Kl9bsjJKLgO73TFXbSth9K3_7xwNFLD4&amp;gid=400689247&amp;screenname=llombartpatUE" TargetMode="External"/><Relationship Id="rId37" Type="http://schemas.openxmlformats.org/officeDocument/2006/relationships/hyperlink" Target="http://hawksey.info/tagsexplorer/arc.html?key=1wX9p0yzpjN-Kl9bsjJKLgO73TFXbSth9K3_7xwNFLD4&amp;gid=400689247&amp;screenname=maryluzcortesro" TargetMode="External"/><Relationship Id="rId36" Type="http://schemas.openxmlformats.org/officeDocument/2006/relationships/hyperlink" Target="http://hawksey.info/tagsexplorer/arc.html?key=1wX9p0yzpjN-Kl9bsjJKLgO73TFXbSth9K3_7xwNFLD4&amp;gid=400689247&amp;screenname=malejaa89" TargetMode="External"/><Relationship Id="rId39" Type="http://schemas.openxmlformats.org/officeDocument/2006/relationships/hyperlink" Target="http://hawksey.info/tagsexplorer/arc.html?key=1wX9p0yzpjN-Kl9bsjJKLgO73TFXbSth9K3_7xwNFLD4&amp;gid=400689247&amp;screenname=srcremitas" TargetMode="External"/><Relationship Id="rId38" Type="http://schemas.openxmlformats.org/officeDocument/2006/relationships/hyperlink" Target="http://hawksey.info/tagsexplorer/arc.html?key=1wX9p0yzpjN-Kl9bsjJKLgO73TFXbSth9K3_7xwNFLD4&amp;gid=400689247&amp;screenname=salovabet02" TargetMode="External"/><Relationship Id="rId20" Type="http://schemas.openxmlformats.org/officeDocument/2006/relationships/hyperlink" Target="http://hawksey.info/tagsexplorer/arc.html?key=1wX9p0yzpjN-Kl9bsjJKLgO73TFXbSth9K3_7xwNFLD4&amp;gid=400689247&amp;screenname=antipetrico3" TargetMode="External"/><Relationship Id="rId22" Type="http://schemas.openxmlformats.org/officeDocument/2006/relationships/hyperlink" Target="http://hawksey.info/tagsexplorer/arc.html?key=1wX9p0yzpjN-Kl9bsjJKLgO73TFXbSth9K3_7xwNFLD4&amp;gid=400689247&amp;screenname=danzariadna" TargetMode="External"/><Relationship Id="rId21" Type="http://schemas.openxmlformats.org/officeDocument/2006/relationships/hyperlink" Target="http://hawksey.info/tagsexplorer/arc.html?key=1wX9p0yzpjN-Kl9bsjJKLgO73TFXbSth9K3_7xwNFLD4&amp;gid=400689247&amp;screenname=carsangregori" TargetMode="External"/><Relationship Id="rId24" Type="http://schemas.openxmlformats.org/officeDocument/2006/relationships/hyperlink" Target="http://hawksey.info/tagsexplorer/arc.html?key=1wX9p0yzpjN-Kl9bsjJKLgO73TFXbSth9K3_7xwNFLD4&amp;gid=400689247&amp;screenname=emeryflow" TargetMode="External"/><Relationship Id="rId23" Type="http://schemas.openxmlformats.org/officeDocument/2006/relationships/hyperlink" Target="http://hawksey.info/tagsexplorer/arc.html?key=1wX9p0yzpjN-Kl9bsjJKLgO73TFXbSth9K3_7xwNFLD4&amp;gid=400689247&amp;screenname=elk2812" TargetMode="External"/><Relationship Id="rId26" Type="http://schemas.openxmlformats.org/officeDocument/2006/relationships/hyperlink" Target="http://hawksey.info/tagsexplorer/arc.html?key=1wX9p0yzpjN-Kl9bsjJKLgO73TFXbSth9K3_7xwNFLD4&amp;gid=400689247&amp;screenname=farid_ganem" TargetMode="External"/><Relationship Id="rId25" Type="http://schemas.openxmlformats.org/officeDocument/2006/relationships/hyperlink" Target="http://hawksey.info/tagsexplorer/arc.html?key=1wX9p0yzpjN-Kl9bsjJKLgO73TFXbSth9K3_7xwNFLD4&amp;gid=400689247&amp;screenname=farcila20" TargetMode="External"/><Relationship Id="rId28" Type="http://schemas.openxmlformats.org/officeDocument/2006/relationships/hyperlink" Target="http://hawksey.info/tagsexplorer/arc.html?key=1wX9p0yzpjN-Kl9bsjJKLgO73TFXbSth9K3_7xwNFLD4&amp;gid=400689247&amp;screenname=henry0408" TargetMode="External"/><Relationship Id="rId27" Type="http://schemas.openxmlformats.org/officeDocument/2006/relationships/hyperlink" Target="http://hawksey.info/tagsexplorer/arc.html?key=1wX9p0yzpjN-Kl9bsjJKLgO73TFXbSth9K3_7xwNFLD4&amp;gid=400689247&amp;screenname=gloriiaines2012" TargetMode="External"/><Relationship Id="rId29" Type="http://schemas.openxmlformats.org/officeDocument/2006/relationships/hyperlink" Target="http://hawksey.info/tagsexplorer/arc.html?key=1wX9p0yzpjN-Kl9bsjJKLgO73TFXbSth9K3_7xwNFLD4&amp;gid=400689247&amp;screenname=jfredys" TargetMode="External"/><Relationship Id="rId11" Type="http://schemas.openxmlformats.org/officeDocument/2006/relationships/hyperlink" Target="http://hawksey.info/tagsexplorer/arc.html?key=1wX9p0yzpjN-Kl9bsjJKLgO73TFXbSth9K3_7xwNFLD4&amp;gid=400689247&amp;screenname=LuisferOrtz1" TargetMode="External"/><Relationship Id="rId10" Type="http://schemas.openxmlformats.org/officeDocument/2006/relationships/hyperlink" Target="http://hawksey.info/tagsexplorer/arc.html?key=1wX9p0yzpjN-Kl9bsjJKLgO73TFXbSth9K3_7xwNFLD4&amp;gid=400689247&amp;screenname=LOURDESDIAZMONS" TargetMode="External"/><Relationship Id="rId13" Type="http://schemas.openxmlformats.org/officeDocument/2006/relationships/hyperlink" Target="http://hawksey.info/tagsexplorer/arc.html?key=1wX9p0yzpjN-Kl9bsjJKLgO73TFXbSth9K3_7xwNFLD4&amp;gid=400689247&amp;screenname=PuentesRobinson" TargetMode="External"/><Relationship Id="rId12" Type="http://schemas.openxmlformats.org/officeDocument/2006/relationships/hyperlink" Target="http://hawksey.info/tagsexplorer/arc.html?key=1wX9p0yzpjN-Kl9bsjJKLgO73TFXbSth9K3_7xwNFLD4&amp;gid=400689247&amp;screenname=NelsonDJImenez" TargetMode="External"/><Relationship Id="rId15" Type="http://schemas.openxmlformats.org/officeDocument/2006/relationships/hyperlink" Target="http://hawksey.info/tagsexplorer/arc.html?key=1wX9p0yzpjN-Kl9bsjJKLgO73TFXbSth9K3_7xwNFLD4&amp;gid=400689247&amp;screenname=Tapas667" TargetMode="External"/><Relationship Id="rId14" Type="http://schemas.openxmlformats.org/officeDocument/2006/relationships/hyperlink" Target="http://hawksey.info/tagsexplorer/arc.html?key=1wX9p0yzpjN-Kl9bsjJKLgO73TFXbSth9K3_7xwNFLD4&amp;gid=400689247&amp;screenname=Riverols" TargetMode="External"/><Relationship Id="rId17" Type="http://schemas.openxmlformats.org/officeDocument/2006/relationships/hyperlink" Target="http://hawksey.info/tagsexplorer/arc.html?key=1wX9p0yzpjN-Kl9bsjJKLgO73TFXbSth9K3_7xwNFLD4&amp;gid=400689247&amp;screenname=a6a36" TargetMode="External"/><Relationship Id="rId16" Type="http://schemas.openxmlformats.org/officeDocument/2006/relationships/hyperlink" Target="http://hawksey.info/tagsexplorer/arc.html?key=1wX9p0yzpjN-Kl9bsjJKLgO73TFXbSth9K3_7xwNFLD4&amp;gid=400689247&amp;screenname=_FrancoMunevarM" TargetMode="External"/><Relationship Id="rId19" Type="http://schemas.openxmlformats.org/officeDocument/2006/relationships/hyperlink" Target="http://hawksey.info/tagsexplorer/arc.html?key=1wX9p0yzpjN-Kl9bsjJKLgO73TFXbSth9K3_7xwNFLD4&amp;gid=400689247&amp;screenname=amayafutbol" TargetMode="External"/><Relationship Id="rId18" Type="http://schemas.openxmlformats.org/officeDocument/2006/relationships/hyperlink" Target="http://hawksey.info/tagsexplorer/arc.html?key=1wX9p0yzpjN-Kl9bsjJKLgO73TFXbSth9K3_7xwNFLD4&amp;gid=400689247&amp;screenname=adelitaS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4" t="s">
        <v>0</v>
      </c>
      <c r="C1" s="6"/>
    </row>
    <row r="2" ht="18.0" customHeight="1">
      <c r="A2" s="8" t="s">
        <v>7</v>
      </c>
      <c r="C2" s="6"/>
    </row>
    <row r="3" ht="24.75" customHeight="1">
      <c r="A3" s="11" t="s">
        <v>15</v>
      </c>
      <c r="C3" s="6"/>
    </row>
    <row r="4" ht="24.75" customHeight="1">
      <c r="A4" s="13" t="s">
        <v>23</v>
      </c>
      <c r="B4" s="14"/>
      <c r="C4" s="16" t="str">
        <f>IMAGE(getGABeacon("UA-48225260-1",B9),3)</f>
        <v/>
      </c>
    </row>
    <row r="5" ht="23.25" customHeight="1">
      <c r="A5" s="18" t="s">
        <v>34</v>
      </c>
      <c r="C5" s="6"/>
    </row>
    <row r="6" ht="25.5" customHeight="1">
      <c r="A6" s="13" t="s">
        <v>35</v>
      </c>
      <c r="C6" s="6"/>
    </row>
    <row r="7" ht="25.5" customHeight="1">
      <c r="A7" s="18" t="s">
        <v>48</v>
      </c>
      <c r="C7" s="6"/>
    </row>
    <row r="8" ht="14.25" customHeight="1">
      <c r="A8" s="24"/>
      <c r="B8" s="25"/>
      <c r="C8" s="27"/>
    </row>
    <row r="9" ht="24.75" customHeight="1">
      <c r="A9" s="28" t="s">
        <v>71</v>
      </c>
      <c r="B9" s="29" t="s">
        <v>74</v>
      </c>
      <c r="C9" s="30"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31"/>
      <c r="B10" s="32"/>
      <c r="C10" s="27"/>
    </row>
    <row r="11" ht="37.5" customHeight="1">
      <c r="A11" s="33" t="s">
        <v>96</v>
      </c>
      <c r="C11" s="6"/>
    </row>
    <row r="12" ht="24.75" customHeight="1">
      <c r="A12" s="13" t="s">
        <v>97</v>
      </c>
      <c r="C12" s="6"/>
    </row>
    <row r="13" ht="23.25" customHeight="1">
      <c r="A13" s="34" t="s">
        <v>98</v>
      </c>
      <c r="B13" s="35" t="s">
        <v>106</v>
      </c>
      <c r="C13" s="36"/>
    </row>
    <row r="14" ht="23.25" hidden="1" customHeight="1">
      <c r="A14" s="34" t="s">
        <v>110</v>
      </c>
      <c r="B14" s="37" t="s">
        <v>116</v>
      </c>
      <c r="C14" s="39" t="s">
        <v>119</v>
      </c>
    </row>
    <row r="15" ht="23.25" customHeight="1">
      <c r="A15" s="34" t="s">
        <v>121</v>
      </c>
      <c r="B15" s="37">
        <v>0.0</v>
      </c>
      <c r="C15" s="41" t="s">
        <v>125</v>
      </c>
    </row>
    <row r="16" ht="23.25" customHeight="1">
      <c r="A16" s="34" t="s">
        <v>130</v>
      </c>
      <c r="B16" s="43">
        <v>500.0</v>
      </c>
      <c r="C16" s="45" t="s">
        <v>132</v>
      </c>
    </row>
    <row r="17" ht="23.25" customHeight="1">
      <c r="A17" s="28" t="s">
        <v>142</v>
      </c>
      <c r="B17" s="47" t="s">
        <v>143</v>
      </c>
      <c r="C17" s="50"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13" t="s">
        <v>160</v>
      </c>
      <c r="C18" s="6"/>
    </row>
    <row r="19" ht="21.0" customHeight="1">
      <c r="A19" s="51" t="s">
        <v>165</v>
      </c>
      <c r="B19" s="52">
        <f>COUNTA(Archive!A:A)-1</f>
        <v>44</v>
      </c>
      <c r="C19" s="53"/>
    </row>
    <row r="20" ht="21.0" customHeight="1">
      <c r="A20" s="51" t="s">
        <v>177</v>
      </c>
      <c r="B20" s="54">
        <f>IFERROR(__xludf.DUMMYFUNCTION("COUNTA(UNIQUE(Archive!A:A))-1"),43.0)</f>
        <v>43</v>
      </c>
      <c r="C20" s="53"/>
    </row>
    <row r="21" ht="21.0" customHeight="1">
      <c r="A21" s="55" t="s">
        <v>179</v>
      </c>
      <c r="B21" s="56">
        <f>MIN(Archive!E:E)</f>
        <v>43940.62663</v>
      </c>
      <c r="C21" s="53"/>
    </row>
    <row r="22" ht="21.0" customHeight="1">
      <c r="A22" s="55" t="s">
        <v>189</v>
      </c>
      <c r="B22" s="57">
        <f>MAX(Archive!E:E)</f>
        <v>43947.80727</v>
      </c>
      <c r="C22" s="53"/>
    </row>
    <row r="23" ht="31.5" customHeight="1">
      <c r="A23" s="13" t="s">
        <v>199</v>
      </c>
      <c r="C23" s="6"/>
    </row>
    <row r="24" ht="25.5" customHeight="1">
      <c r="A24" s="59" t="s">
        <v>200</v>
      </c>
      <c r="C24" s="6"/>
    </row>
    <row r="25" ht="23.25" customHeight="1">
      <c r="A25" s="60" t="s">
        <v>203</v>
      </c>
      <c r="C25" s="6"/>
    </row>
    <row r="26" ht="18.75" customHeight="1">
      <c r="A26" s="61"/>
      <c r="B26" s="63" t="str">
        <f>HYPERLINK("http://hawksey.info/tagsexplorer/?key="&amp;getSheetKey(B9)&amp;"&amp;gid="&amp;getSheetGID("Archive"), "TAGSExplorer")</f>
        <v>TAGSExplorer</v>
      </c>
      <c r="C26" s="65" t="s">
        <v>224</v>
      </c>
    </row>
    <row r="27" ht="9.0" customHeight="1">
      <c r="A27" s="61"/>
      <c r="B27" s="66"/>
      <c r="C27" s="53"/>
    </row>
    <row r="28" ht="19.5" customHeight="1">
      <c r="A28" s="61"/>
      <c r="B28" s="63" t="str">
        <f>HYPERLINK("http://hawksey.info/tagsexplorer/arc.html?key="&amp;getSheetKey(B9)&amp;"&amp;gid="&amp;getSheetGID("Archive"), "TAGS Archive")</f>
        <v>TAGS Archive</v>
      </c>
      <c r="C28" s="67" t="s">
        <v>236</v>
      </c>
    </row>
    <row r="29" ht="16.5" customHeight="1">
      <c r="A29" s="61"/>
      <c r="B29" s="68"/>
      <c r="C29" s="53"/>
    </row>
    <row r="30" ht="33.75" customHeight="1">
      <c r="A30" s="13" t="s">
        <v>240</v>
      </c>
      <c r="C30" s="6"/>
    </row>
    <row r="31" ht="33.75" customHeight="1">
      <c r="A31" s="69"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6"/>
    </row>
    <row r="32" ht="24.0" customHeight="1">
      <c r="A32" s="70" t="str">
        <f>IFERROR(__xludf.DUMMYFUNCTION("""COMPUTED_VALUE"""),"http://tags.hawksey.info/")</f>
        <v>http://tags.hawksey.info/</v>
      </c>
      <c r="C32" s="6"/>
    </row>
    <row r="33" ht="15.0" customHeight="1">
      <c r="A33" s="71"/>
      <c r="B33" s="71"/>
      <c r="C33" s="72"/>
    </row>
    <row r="34" ht="8.25" customHeight="1">
      <c r="A34" s="73"/>
      <c r="B34" s="73"/>
      <c r="C34" s="74"/>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2" t="s">
        <v>1</v>
      </c>
      <c r="B1" s="3" t="s">
        <v>3</v>
      </c>
      <c r="C1" s="5" t="s">
        <v>4</v>
      </c>
      <c r="D1" s="3" t="s">
        <v>5</v>
      </c>
      <c r="E1" s="7" t="s">
        <v>6</v>
      </c>
      <c r="F1" s="3" t="s">
        <v>8</v>
      </c>
      <c r="G1" s="3" t="s">
        <v>9</v>
      </c>
      <c r="H1" s="3" t="s">
        <v>10</v>
      </c>
      <c r="I1" s="3" t="s">
        <v>11</v>
      </c>
      <c r="J1" s="3" t="s">
        <v>12</v>
      </c>
      <c r="K1" s="3" t="s">
        <v>13</v>
      </c>
      <c r="L1" s="9" t="s">
        <v>14</v>
      </c>
      <c r="M1" s="9" t="s">
        <v>16</v>
      </c>
      <c r="N1" s="3" t="s">
        <v>17</v>
      </c>
      <c r="O1" s="3" t="s">
        <v>18</v>
      </c>
      <c r="P1" s="3" t="s">
        <v>19</v>
      </c>
      <c r="Q1" s="3" t="s">
        <v>20</v>
      </c>
      <c r="R1" s="9" t="s">
        <v>21</v>
      </c>
    </row>
    <row r="2">
      <c r="A2" s="12" t="s">
        <v>22</v>
      </c>
      <c r="B2" s="3" t="s">
        <v>24</v>
      </c>
      <c r="C2" s="5" t="s">
        <v>25</v>
      </c>
      <c r="D2" s="3" t="s">
        <v>26</v>
      </c>
      <c r="E2" s="7">
        <v>43947.80726851852</v>
      </c>
      <c r="F2" s="3"/>
      <c r="G2" s="3"/>
      <c r="H2" s="3" t="s">
        <v>27</v>
      </c>
      <c r="I2" s="3" t="s">
        <v>28</v>
      </c>
      <c r="J2" s="3" t="s">
        <v>29</v>
      </c>
      <c r="K2" s="3" t="s">
        <v>30</v>
      </c>
      <c r="L2" s="9" t="s">
        <v>31</v>
      </c>
      <c r="M2" s="15" t="s">
        <v>32</v>
      </c>
      <c r="N2" s="3">
        <v>1708.0</v>
      </c>
      <c r="O2" s="3">
        <v>3296.0</v>
      </c>
      <c r="P2" s="3"/>
      <c r="Q2" s="19" t="s">
        <v>33</v>
      </c>
      <c r="R2" s="9" t="s">
        <v>36</v>
      </c>
    </row>
    <row r="3">
      <c r="A3" s="12" t="s">
        <v>37</v>
      </c>
      <c r="B3" s="3" t="s">
        <v>38</v>
      </c>
      <c r="C3" s="5" t="s">
        <v>39</v>
      </c>
      <c r="D3" s="3" t="s">
        <v>40</v>
      </c>
      <c r="E3" s="7">
        <v>43947.79054398148</v>
      </c>
      <c r="F3" s="3"/>
      <c r="G3" s="3"/>
      <c r="H3" s="3"/>
      <c r="I3" s="3"/>
      <c r="J3" s="3" t="s">
        <v>41</v>
      </c>
      <c r="K3" s="3"/>
      <c r="L3" s="9" t="s">
        <v>42</v>
      </c>
      <c r="M3" s="15" t="s">
        <v>43</v>
      </c>
      <c r="N3" s="3">
        <v>165.0</v>
      </c>
      <c r="O3" s="3">
        <v>634.0</v>
      </c>
      <c r="P3" s="3" t="s">
        <v>45</v>
      </c>
      <c r="Q3" s="19" t="s">
        <v>46</v>
      </c>
      <c r="R3" s="9" t="s">
        <v>50</v>
      </c>
    </row>
    <row r="4">
      <c r="A4" s="12" t="s">
        <v>52</v>
      </c>
      <c r="B4" s="3" t="s">
        <v>53</v>
      </c>
      <c r="C4" s="5" t="s">
        <v>54</v>
      </c>
      <c r="D4" s="3" t="s">
        <v>55</v>
      </c>
      <c r="E4" s="7">
        <v>43947.65020833333</v>
      </c>
      <c r="F4" s="3"/>
      <c r="G4" s="3"/>
      <c r="H4" s="3"/>
      <c r="I4" s="3"/>
      <c r="J4" s="3" t="s">
        <v>56</v>
      </c>
      <c r="K4" s="3"/>
      <c r="L4" s="9" t="s">
        <v>42</v>
      </c>
      <c r="M4" s="15" t="s">
        <v>57</v>
      </c>
      <c r="N4" s="3">
        <v>532.0</v>
      </c>
      <c r="O4" s="3">
        <v>963.0</v>
      </c>
      <c r="P4" s="3"/>
      <c r="Q4" s="19" t="s">
        <v>60</v>
      </c>
      <c r="R4" s="9" t="s">
        <v>61</v>
      </c>
    </row>
    <row r="5">
      <c r="A5" s="12" t="s">
        <v>62</v>
      </c>
      <c r="B5" s="3" t="s">
        <v>63</v>
      </c>
      <c r="C5" s="5" t="s">
        <v>64</v>
      </c>
      <c r="D5" s="3" t="s">
        <v>65</v>
      </c>
      <c r="E5" s="7">
        <v>43947.21614583333</v>
      </c>
      <c r="F5" s="3"/>
      <c r="G5" s="3"/>
      <c r="H5" s="3" t="s">
        <v>66</v>
      </c>
      <c r="I5" s="3" t="s">
        <v>67</v>
      </c>
      <c r="J5" s="3" t="s">
        <v>68</v>
      </c>
      <c r="K5" s="3" t="s">
        <v>69</v>
      </c>
      <c r="L5" s="9" t="s">
        <v>31</v>
      </c>
      <c r="M5" s="15" t="s">
        <v>70</v>
      </c>
      <c r="N5" s="3">
        <v>24.0</v>
      </c>
      <c r="O5" s="3">
        <v>52.0</v>
      </c>
      <c r="P5" s="3" t="s">
        <v>72</v>
      </c>
      <c r="Q5" s="19" t="s">
        <v>73</v>
      </c>
      <c r="R5" s="9" t="s">
        <v>75</v>
      </c>
    </row>
    <row r="6">
      <c r="A6" s="12" t="s">
        <v>76</v>
      </c>
      <c r="B6" s="3" t="s">
        <v>77</v>
      </c>
      <c r="C6" s="5" t="s">
        <v>78</v>
      </c>
      <c r="D6" s="3" t="s">
        <v>79</v>
      </c>
      <c r="E6" s="7">
        <v>43946.858310185184</v>
      </c>
      <c r="F6" s="3"/>
      <c r="G6" s="3"/>
      <c r="H6" s="3" t="s">
        <v>80</v>
      </c>
      <c r="I6" s="3" t="s">
        <v>81</v>
      </c>
      <c r="J6" s="3" t="s">
        <v>82</v>
      </c>
      <c r="K6" s="3" t="s">
        <v>83</v>
      </c>
      <c r="L6" s="9" t="s">
        <v>31</v>
      </c>
      <c r="M6" s="15" t="s">
        <v>84</v>
      </c>
      <c r="N6" s="3">
        <v>57.0</v>
      </c>
      <c r="O6" s="3">
        <v>64.0</v>
      </c>
      <c r="P6" s="3"/>
      <c r="Q6" s="19" t="s">
        <v>85</v>
      </c>
      <c r="R6" s="9" t="s">
        <v>86</v>
      </c>
    </row>
    <row r="7">
      <c r="A7" s="12" t="s">
        <v>87</v>
      </c>
      <c r="B7" s="3" t="s">
        <v>88</v>
      </c>
      <c r="C7" s="5" t="s">
        <v>89</v>
      </c>
      <c r="D7" s="3" t="s">
        <v>90</v>
      </c>
      <c r="E7" s="7">
        <v>43946.632361111115</v>
      </c>
      <c r="F7" s="3"/>
      <c r="G7" s="3"/>
      <c r="H7" s="3" t="s">
        <v>91</v>
      </c>
      <c r="I7" s="3" t="s">
        <v>92</v>
      </c>
      <c r="J7" s="3" t="s">
        <v>93</v>
      </c>
      <c r="K7" s="3" t="s">
        <v>94</v>
      </c>
      <c r="L7" s="9" t="s">
        <v>42</v>
      </c>
      <c r="M7" s="15" t="s">
        <v>95</v>
      </c>
      <c r="N7" s="3">
        <v>253.0</v>
      </c>
      <c r="O7" s="3">
        <v>617.0</v>
      </c>
      <c r="P7" s="3" t="s">
        <v>99</v>
      </c>
      <c r="Q7" s="19" t="s">
        <v>100</v>
      </c>
      <c r="R7" s="9" t="s">
        <v>101</v>
      </c>
    </row>
    <row r="8">
      <c r="A8" s="12" t="s">
        <v>102</v>
      </c>
      <c r="B8" s="3" t="s">
        <v>103</v>
      </c>
      <c r="C8" s="5" t="s">
        <v>104</v>
      </c>
      <c r="D8" s="3" t="s">
        <v>105</v>
      </c>
      <c r="E8" s="7">
        <v>43946.625752314816</v>
      </c>
      <c r="F8" s="3"/>
      <c r="G8" s="3"/>
      <c r="H8" s="3" t="s">
        <v>91</v>
      </c>
      <c r="I8" s="3" t="s">
        <v>92</v>
      </c>
      <c r="J8" s="3" t="s">
        <v>107</v>
      </c>
      <c r="K8" s="3" t="s">
        <v>94</v>
      </c>
      <c r="L8" s="9" t="s">
        <v>31</v>
      </c>
      <c r="M8" s="15" t="s">
        <v>108</v>
      </c>
      <c r="N8" s="3">
        <v>42.0</v>
      </c>
      <c r="O8" s="3">
        <v>216.0</v>
      </c>
      <c r="P8" s="3" t="s">
        <v>99</v>
      </c>
      <c r="Q8" s="19" t="s">
        <v>109</v>
      </c>
      <c r="R8" s="9" t="s">
        <v>111</v>
      </c>
    </row>
    <row r="9">
      <c r="A9" s="12" t="s">
        <v>112</v>
      </c>
      <c r="B9" s="3" t="s">
        <v>113</v>
      </c>
      <c r="C9" s="5" t="s">
        <v>114</v>
      </c>
      <c r="D9" s="3" t="s">
        <v>115</v>
      </c>
      <c r="E9" s="7">
        <v>43946.61596064815</v>
      </c>
      <c r="F9" s="3"/>
      <c r="G9" s="3"/>
      <c r="H9" s="3" t="s">
        <v>91</v>
      </c>
      <c r="I9" s="3" t="s">
        <v>92</v>
      </c>
      <c r="J9" s="3" t="s">
        <v>117</v>
      </c>
      <c r="K9" s="3" t="s">
        <v>94</v>
      </c>
      <c r="L9" s="9" t="s">
        <v>42</v>
      </c>
      <c r="M9" s="15" t="s">
        <v>118</v>
      </c>
      <c r="N9" s="3">
        <v>59.0</v>
      </c>
      <c r="O9" s="3">
        <v>78.0</v>
      </c>
      <c r="P9" s="3"/>
      <c r="Q9" s="19" t="s">
        <v>120</v>
      </c>
      <c r="R9" s="9" t="s">
        <v>122</v>
      </c>
    </row>
    <row r="10">
      <c r="A10" s="12" t="s">
        <v>123</v>
      </c>
      <c r="B10" s="3" t="s">
        <v>124</v>
      </c>
      <c r="C10" s="5" t="s">
        <v>126</v>
      </c>
      <c r="D10" s="3" t="s">
        <v>127</v>
      </c>
      <c r="E10" s="7">
        <v>43946.149618055555</v>
      </c>
      <c r="F10" s="3"/>
      <c r="G10" s="3"/>
      <c r="H10" s="3"/>
      <c r="I10" s="3"/>
      <c r="J10" s="3" t="s">
        <v>128</v>
      </c>
      <c r="K10" s="3"/>
      <c r="L10" s="9" t="s">
        <v>31</v>
      </c>
      <c r="M10" s="15" t="s">
        <v>129</v>
      </c>
      <c r="N10" s="3">
        <v>1652.0</v>
      </c>
      <c r="O10" s="3">
        <v>1255.0</v>
      </c>
      <c r="P10" s="3"/>
      <c r="Q10" s="19" t="s">
        <v>131</v>
      </c>
      <c r="R10" s="9" t="s">
        <v>133</v>
      </c>
    </row>
    <row r="11">
      <c r="A11" s="12" t="s">
        <v>134</v>
      </c>
      <c r="B11" s="3" t="s">
        <v>135</v>
      </c>
      <c r="C11" s="5" t="s">
        <v>136</v>
      </c>
      <c r="D11" s="3" t="s">
        <v>137</v>
      </c>
      <c r="E11" s="7">
        <v>43945.77019675926</v>
      </c>
      <c r="F11" s="3"/>
      <c r="G11" s="3"/>
      <c r="H11" s="3"/>
      <c r="I11" s="3"/>
      <c r="J11" s="3" t="s">
        <v>138</v>
      </c>
      <c r="K11" s="3"/>
      <c r="L11" s="9" t="s">
        <v>31</v>
      </c>
      <c r="M11" s="15" t="s">
        <v>139</v>
      </c>
      <c r="N11" s="3">
        <v>3496.0</v>
      </c>
      <c r="O11" s="3">
        <v>4229.0</v>
      </c>
      <c r="P11" s="3" t="s">
        <v>140</v>
      </c>
      <c r="Q11" s="19" t="s">
        <v>141</v>
      </c>
      <c r="R11" s="9" t="s">
        <v>144</v>
      </c>
    </row>
    <row r="12">
      <c r="A12" s="12" t="s">
        <v>145</v>
      </c>
      <c r="B12" s="3" t="s">
        <v>146</v>
      </c>
      <c r="C12" s="5" t="s">
        <v>147</v>
      </c>
      <c r="D12" s="3" t="s">
        <v>148</v>
      </c>
      <c r="E12" s="7">
        <v>43945.71666666667</v>
      </c>
      <c r="F12" s="3"/>
      <c r="G12" s="3"/>
      <c r="H12" s="3"/>
      <c r="I12" s="3"/>
      <c r="J12" s="3" t="s">
        <v>149</v>
      </c>
      <c r="K12" s="3"/>
      <c r="L12" s="9" t="s">
        <v>31</v>
      </c>
      <c r="M12" s="15" t="s">
        <v>150</v>
      </c>
      <c r="N12" s="3">
        <v>145.0</v>
      </c>
      <c r="O12" s="3">
        <v>258.0</v>
      </c>
      <c r="P12" s="3" t="s">
        <v>151</v>
      </c>
      <c r="Q12" s="19" t="s">
        <v>152</v>
      </c>
      <c r="R12" s="9" t="s">
        <v>154</v>
      </c>
    </row>
    <row r="13">
      <c r="A13" s="12" t="s">
        <v>155</v>
      </c>
      <c r="B13" s="3" t="s">
        <v>156</v>
      </c>
      <c r="C13" s="5" t="s">
        <v>157</v>
      </c>
      <c r="D13" s="3" t="s">
        <v>158</v>
      </c>
      <c r="E13" s="7">
        <v>43945.555659722224</v>
      </c>
      <c r="F13" s="3"/>
      <c r="G13" s="3"/>
      <c r="H13" s="3" t="s">
        <v>159</v>
      </c>
      <c r="I13" s="3" t="s">
        <v>161</v>
      </c>
      <c r="J13" s="3" t="s">
        <v>162</v>
      </c>
      <c r="K13" s="3" t="s">
        <v>163</v>
      </c>
      <c r="L13" s="9" t="s">
        <v>31</v>
      </c>
      <c r="M13" s="15" t="s">
        <v>164</v>
      </c>
      <c r="N13" s="3">
        <v>16.0</v>
      </c>
      <c r="O13" s="3">
        <v>105.0</v>
      </c>
      <c r="P13" s="3"/>
      <c r="Q13" s="19" t="s">
        <v>166</v>
      </c>
      <c r="R13" s="9" t="s">
        <v>167</v>
      </c>
    </row>
    <row r="14">
      <c r="A14" s="12" t="s">
        <v>168</v>
      </c>
      <c r="B14" s="3" t="s">
        <v>169</v>
      </c>
      <c r="C14" s="5" t="s">
        <v>170</v>
      </c>
      <c r="D14" s="3" t="s">
        <v>171</v>
      </c>
      <c r="E14" s="7">
        <v>43945.53318287037</v>
      </c>
      <c r="F14" s="3"/>
      <c r="G14" s="3"/>
      <c r="H14" s="3" t="s">
        <v>172</v>
      </c>
      <c r="I14" s="3" t="s">
        <v>173</v>
      </c>
      <c r="J14" s="3" t="s">
        <v>174</v>
      </c>
      <c r="K14" s="3" t="s">
        <v>175</v>
      </c>
      <c r="L14" s="9" t="s">
        <v>31</v>
      </c>
      <c r="M14" s="15" t="s">
        <v>176</v>
      </c>
      <c r="N14" s="3">
        <v>718.0</v>
      </c>
      <c r="O14" s="3">
        <v>731.0</v>
      </c>
      <c r="P14" s="3"/>
      <c r="Q14" s="19" t="s">
        <v>178</v>
      </c>
      <c r="R14" s="9" t="s">
        <v>180</v>
      </c>
    </row>
    <row r="15">
      <c r="A15" s="12" t="s">
        <v>181</v>
      </c>
      <c r="B15" s="3" t="s">
        <v>182</v>
      </c>
      <c r="C15" s="5" t="s">
        <v>183</v>
      </c>
      <c r="D15" s="3" t="s">
        <v>184</v>
      </c>
      <c r="E15" s="7">
        <v>43945.527291666665</v>
      </c>
      <c r="F15" s="3"/>
      <c r="G15" s="3"/>
      <c r="H15" s="3"/>
      <c r="I15" s="3"/>
      <c r="J15" s="3" t="s">
        <v>185</v>
      </c>
      <c r="K15" s="3"/>
      <c r="L15" s="9" t="s">
        <v>42</v>
      </c>
      <c r="M15" s="15" t="s">
        <v>186</v>
      </c>
      <c r="N15" s="3">
        <v>1016.0</v>
      </c>
      <c r="O15" s="3">
        <v>595.0</v>
      </c>
      <c r="P15" s="3" t="s">
        <v>187</v>
      </c>
      <c r="Q15" s="19" t="s">
        <v>188</v>
      </c>
      <c r="R15" s="9" t="s">
        <v>154</v>
      </c>
    </row>
    <row r="16">
      <c r="A16" s="12" t="s">
        <v>190</v>
      </c>
      <c r="B16" s="3" t="s">
        <v>191</v>
      </c>
      <c r="C16" s="5" t="s">
        <v>192</v>
      </c>
      <c r="D16" s="3" t="s">
        <v>193</v>
      </c>
      <c r="E16" s="7">
        <v>43945.216828703706</v>
      </c>
      <c r="F16" s="3"/>
      <c r="G16" s="3"/>
      <c r="H16" s="3" t="s">
        <v>194</v>
      </c>
      <c r="I16" s="3" t="s">
        <v>195</v>
      </c>
      <c r="J16" s="3" t="s">
        <v>196</v>
      </c>
      <c r="K16" s="3" t="s">
        <v>197</v>
      </c>
      <c r="L16" s="9" t="s">
        <v>31</v>
      </c>
      <c r="M16" s="15" t="s">
        <v>198</v>
      </c>
      <c r="N16" s="3">
        <v>50.0</v>
      </c>
      <c r="O16" s="3">
        <v>304.0</v>
      </c>
      <c r="P16" s="3" t="s">
        <v>201</v>
      </c>
      <c r="Q16" s="19" t="s">
        <v>202</v>
      </c>
      <c r="R16" s="9" t="s">
        <v>204</v>
      </c>
    </row>
    <row r="17">
      <c r="A17" s="12" t="s">
        <v>205</v>
      </c>
      <c r="B17" s="3" t="s">
        <v>206</v>
      </c>
      <c r="C17" s="5" t="s">
        <v>207</v>
      </c>
      <c r="D17" s="3" t="s">
        <v>208</v>
      </c>
      <c r="E17" s="7">
        <v>43944.94920138889</v>
      </c>
      <c r="F17" s="3"/>
      <c r="G17" s="3"/>
      <c r="H17" s="3" t="s">
        <v>209</v>
      </c>
      <c r="I17" s="3" t="s">
        <v>210</v>
      </c>
      <c r="J17" s="3" t="s">
        <v>211</v>
      </c>
      <c r="K17" s="3" t="s">
        <v>213</v>
      </c>
      <c r="L17" s="9" t="s">
        <v>31</v>
      </c>
      <c r="M17" s="15" t="s">
        <v>214</v>
      </c>
      <c r="N17" s="3">
        <v>5132.0</v>
      </c>
      <c r="O17" s="3">
        <v>2750.0</v>
      </c>
      <c r="P17" s="3"/>
      <c r="Q17" s="19" t="s">
        <v>215</v>
      </c>
      <c r="R17" s="9" t="s">
        <v>216</v>
      </c>
    </row>
    <row r="18">
      <c r="A18" s="12" t="s">
        <v>217</v>
      </c>
      <c r="B18" s="3" t="s">
        <v>218</v>
      </c>
      <c r="C18" s="5" t="s">
        <v>219</v>
      </c>
      <c r="D18" s="3" t="s">
        <v>220</v>
      </c>
      <c r="E18" s="7">
        <v>43944.66878472222</v>
      </c>
      <c r="F18" s="3"/>
      <c r="G18" s="3"/>
      <c r="H18" s="3"/>
      <c r="I18" s="3"/>
      <c r="J18" s="3" t="s">
        <v>221</v>
      </c>
      <c r="K18" s="3"/>
      <c r="L18" s="9" t="s">
        <v>222</v>
      </c>
      <c r="M18" s="15" t="s">
        <v>223</v>
      </c>
      <c r="N18" s="3">
        <v>711.0</v>
      </c>
      <c r="O18" s="3">
        <v>477.0</v>
      </c>
      <c r="P18" s="3" t="s">
        <v>99</v>
      </c>
      <c r="Q18" s="19" t="s">
        <v>225</v>
      </c>
      <c r="R18" s="9" t="s">
        <v>226</v>
      </c>
    </row>
    <row r="19">
      <c r="A19" s="12" t="s">
        <v>227</v>
      </c>
      <c r="B19" s="3" t="s">
        <v>228</v>
      </c>
      <c r="C19" s="5" t="s">
        <v>229</v>
      </c>
      <c r="D19" s="3" t="s">
        <v>230</v>
      </c>
      <c r="E19" s="7">
        <v>43944.03480324074</v>
      </c>
      <c r="F19" s="3"/>
      <c r="G19" s="3"/>
      <c r="H19" s="3" t="s">
        <v>231</v>
      </c>
      <c r="I19" s="3" t="s">
        <v>232</v>
      </c>
      <c r="J19" s="3" t="s">
        <v>233</v>
      </c>
      <c r="K19" s="3" t="s">
        <v>234</v>
      </c>
      <c r="L19" s="9" t="s">
        <v>31</v>
      </c>
      <c r="M19" s="15" t="s">
        <v>235</v>
      </c>
      <c r="N19" s="3">
        <v>2139.0</v>
      </c>
      <c r="O19" s="3">
        <v>3592.0</v>
      </c>
      <c r="P19" s="3" t="s">
        <v>238</v>
      </c>
      <c r="Q19" s="19" t="s">
        <v>239</v>
      </c>
      <c r="R19" s="9" t="s">
        <v>241</v>
      </c>
    </row>
    <row r="20">
      <c r="A20" s="12" t="s">
        <v>242</v>
      </c>
      <c r="B20" s="3" t="s">
        <v>243</v>
      </c>
      <c r="C20" s="5" t="s">
        <v>244</v>
      </c>
      <c r="D20" s="3" t="s">
        <v>245</v>
      </c>
      <c r="E20" s="7">
        <v>43943.99655092593</v>
      </c>
      <c r="F20" s="3"/>
      <c r="G20" s="3"/>
      <c r="H20" s="3" t="s">
        <v>246</v>
      </c>
      <c r="I20" s="3" t="s">
        <v>247</v>
      </c>
      <c r="J20" s="3" t="s">
        <v>248</v>
      </c>
      <c r="K20" s="3" t="s">
        <v>249</v>
      </c>
      <c r="L20" s="9" t="s">
        <v>31</v>
      </c>
      <c r="M20" s="15" t="s">
        <v>250</v>
      </c>
      <c r="N20" s="3">
        <v>27.0</v>
      </c>
      <c r="O20" s="3">
        <v>54.0</v>
      </c>
      <c r="P20" s="3"/>
      <c r="Q20" s="19" t="s">
        <v>251</v>
      </c>
      <c r="R20" s="9" t="s">
        <v>252</v>
      </c>
    </row>
    <row r="21">
      <c r="A21" s="12" t="s">
        <v>253</v>
      </c>
      <c r="B21" s="3" t="s">
        <v>254</v>
      </c>
      <c r="C21" s="5" t="s">
        <v>255</v>
      </c>
      <c r="D21" s="3" t="s">
        <v>256</v>
      </c>
      <c r="E21" s="7">
        <v>43943.88318287037</v>
      </c>
      <c r="F21" s="3"/>
      <c r="G21" s="3"/>
      <c r="H21" s="3" t="s">
        <v>257</v>
      </c>
      <c r="I21" s="3" t="s">
        <v>254</v>
      </c>
      <c r="J21" s="3" t="s">
        <v>257</v>
      </c>
      <c r="K21" s="3" t="s">
        <v>258</v>
      </c>
      <c r="L21" s="9" t="s">
        <v>31</v>
      </c>
      <c r="M21" s="15" t="s">
        <v>259</v>
      </c>
      <c r="N21" s="3">
        <v>4748.0</v>
      </c>
      <c r="O21" s="3">
        <v>4776.0</v>
      </c>
      <c r="P21" s="3" t="s">
        <v>72</v>
      </c>
      <c r="Q21" s="19" t="s">
        <v>260</v>
      </c>
      <c r="R21" s="9" t="s">
        <v>154</v>
      </c>
    </row>
    <row r="22">
      <c r="A22" s="12" t="s">
        <v>261</v>
      </c>
      <c r="B22" s="3" t="s">
        <v>262</v>
      </c>
      <c r="C22" s="5" t="s">
        <v>263</v>
      </c>
      <c r="D22" s="3" t="s">
        <v>264</v>
      </c>
      <c r="E22" s="7">
        <v>43943.592581018514</v>
      </c>
      <c r="F22" s="3"/>
      <c r="G22" s="3"/>
      <c r="H22" s="3" t="s">
        <v>265</v>
      </c>
      <c r="I22" s="3" t="s">
        <v>266</v>
      </c>
      <c r="J22" s="3" t="s">
        <v>267</v>
      </c>
      <c r="K22" s="3" t="s">
        <v>268</v>
      </c>
      <c r="L22" s="9" t="s">
        <v>31</v>
      </c>
      <c r="M22" s="15" t="s">
        <v>269</v>
      </c>
      <c r="N22" s="3">
        <v>565.0</v>
      </c>
      <c r="O22" s="3">
        <v>1601.0</v>
      </c>
      <c r="P22" s="3"/>
      <c r="Q22" s="19" t="s">
        <v>271</v>
      </c>
      <c r="R22" s="9" t="s">
        <v>272</v>
      </c>
    </row>
    <row r="23">
      <c r="A23" s="12" t="s">
        <v>273</v>
      </c>
      <c r="B23" s="3" t="s">
        <v>274</v>
      </c>
      <c r="C23" s="5" t="s">
        <v>275</v>
      </c>
      <c r="D23" s="3" t="s">
        <v>276</v>
      </c>
      <c r="E23" s="7">
        <v>43943.567662037036</v>
      </c>
      <c r="F23" s="3"/>
      <c r="G23" s="3"/>
      <c r="H23" s="3"/>
      <c r="I23" s="3"/>
      <c r="J23" s="3" t="s">
        <v>277</v>
      </c>
      <c r="K23" s="3"/>
      <c r="L23" s="9" t="s">
        <v>222</v>
      </c>
      <c r="M23" s="15" t="s">
        <v>278</v>
      </c>
      <c r="N23" s="3">
        <v>25395.0</v>
      </c>
      <c r="O23" s="3">
        <v>1633.0</v>
      </c>
      <c r="P23" s="3" t="s">
        <v>279</v>
      </c>
      <c r="Q23" s="19" t="s">
        <v>280</v>
      </c>
      <c r="R23" s="9" t="s">
        <v>154</v>
      </c>
    </row>
    <row r="24">
      <c r="A24" s="12" t="s">
        <v>281</v>
      </c>
      <c r="B24" s="3" t="s">
        <v>282</v>
      </c>
      <c r="C24" s="5" t="s">
        <v>283</v>
      </c>
      <c r="D24" s="3" t="s">
        <v>284</v>
      </c>
      <c r="E24" s="7">
        <v>43943.31190972222</v>
      </c>
      <c r="F24" s="3"/>
      <c r="G24" s="3"/>
      <c r="H24" s="3"/>
      <c r="I24" s="3"/>
      <c r="J24" s="3" t="s">
        <v>285</v>
      </c>
      <c r="K24" s="3"/>
      <c r="L24" s="9" t="s">
        <v>31</v>
      </c>
      <c r="M24" s="15" t="s">
        <v>286</v>
      </c>
      <c r="N24" s="3">
        <v>21443.0</v>
      </c>
      <c r="O24" s="3">
        <v>20954.0</v>
      </c>
      <c r="P24" s="3" t="s">
        <v>287</v>
      </c>
      <c r="Q24" s="19" t="s">
        <v>288</v>
      </c>
      <c r="R24" s="9" t="s">
        <v>289</v>
      </c>
    </row>
    <row r="25">
      <c r="A25" s="12" t="s">
        <v>290</v>
      </c>
      <c r="B25" s="3" t="s">
        <v>291</v>
      </c>
      <c r="C25" s="5" t="s">
        <v>292</v>
      </c>
      <c r="D25" s="3" t="s">
        <v>293</v>
      </c>
      <c r="E25" s="7">
        <v>43943.20909722222</v>
      </c>
      <c r="F25" s="3"/>
      <c r="G25" s="3"/>
      <c r="H25" s="3"/>
      <c r="I25" s="3"/>
      <c r="J25" s="3" t="s">
        <v>294</v>
      </c>
      <c r="K25" s="3"/>
      <c r="L25" s="9" t="s">
        <v>222</v>
      </c>
      <c r="M25" s="15" t="s">
        <v>295</v>
      </c>
      <c r="N25" s="3">
        <v>1.0</v>
      </c>
      <c r="O25" s="3">
        <v>54.0</v>
      </c>
      <c r="P25" s="3"/>
      <c r="Q25" s="19" t="s">
        <v>296</v>
      </c>
      <c r="R25" s="9" t="s">
        <v>297</v>
      </c>
    </row>
    <row r="26">
      <c r="A26" s="12" t="s">
        <v>298</v>
      </c>
      <c r="B26" s="3" t="s">
        <v>299</v>
      </c>
      <c r="C26" s="5" t="s">
        <v>300</v>
      </c>
      <c r="D26" s="3" t="s">
        <v>301</v>
      </c>
      <c r="E26" s="7">
        <v>43943.151458333334</v>
      </c>
      <c r="F26" s="3"/>
      <c r="G26" s="3"/>
      <c r="H26" s="3"/>
      <c r="I26" s="3"/>
      <c r="J26" s="3" t="s">
        <v>302</v>
      </c>
      <c r="K26" s="3"/>
      <c r="L26" s="9" t="s">
        <v>31</v>
      </c>
      <c r="M26" s="15" t="s">
        <v>303</v>
      </c>
      <c r="N26" s="3">
        <v>1014.0</v>
      </c>
      <c r="O26" s="3">
        <v>553.0</v>
      </c>
      <c r="P26" s="3" t="s">
        <v>99</v>
      </c>
      <c r="Q26" s="19" t="s">
        <v>304</v>
      </c>
      <c r="R26" s="9" t="s">
        <v>305</v>
      </c>
    </row>
    <row r="27">
      <c r="A27" s="12" t="s">
        <v>306</v>
      </c>
      <c r="B27" s="3" t="s">
        <v>307</v>
      </c>
      <c r="C27" s="5" t="s">
        <v>308</v>
      </c>
      <c r="D27" s="3" t="s">
        <v>310</v>
      </c>
      <c r="E27" s="7">
        <v>43943.115370370375</v>
      </c>
      <c r="F27" s="3"/>
      <c r="G27" s="3"/>
      <c r="H27" s="3" t="s">
        <v>311</v>
      </c>
      <c r="I27" s="3" t="s">
        <v>312</v>
      </c>
      <c r="J27" s="3" t="s">
        <v>313</v>
      </c>
      <c r="K27" s="3" t="s">
        <v>314</v>
      </c>
      <c r="L27" s="9" t="s">
        <v>42</v>
      </c>
      <c r="M27" s="15" t="s">
        <v>315</v>
      </c>
      <c r="N27" s="3">
        <v>300.0</v>
      </c>
      <c r="O27" s="3">
        <v>1067.0</v>
      </c>
      <c r="P27" s="3" t="s">
        <v>316</v>
      </c>
      <c r="Q27" s="19" t="s">
        <v>317</v>
      </c>
      <c r="R27" s="9" t="s">
        <v>318</v>
      </c>
    </row>
    <row r="28">
      <c r="A28" s="12" t="s">
        <v>319</v>
      </c>
      <c r="B28" s="3" t="s">
        <v>320</v>
      </c>
      <c r="C28" s="5" t="s">
        <v>321</v>
      </c>
      <c r="D28" s="3" t="s">
        <v>322</v>
      </c>
      <c r="E28" s="7">
        <v>43943.10486111111</v>
      </c>
      <c r="F28" s="3"/>
      <c r="G28" s="3"/>
      <c r="H28" s="3" t="s">
        <v>323</v>
      </c>
      <c r="I28" s="3" t="s">
        <v>324</v>
      </c>
      <c r="J28" s="3" t="s">
        <v>325</v>
      </c>
      <c r="K28" s="3" t="s">
        <v>326</v>
      </c>
      <c r="L28" s="9" t="s">
        <v>31</v>
      </c>
      <c r="M28" s="15" t="s">
        <v>327</v>
      </c>
      <c r="N28" s="3">
        <v>103.0</v>
      </c>
      <c r="O28" s="3">
        <v>137.0</v>
      </c>
      <c r="P28" s="3" t="s">
        <v>329</v>
      </c>
      <c r="Q28" s="19" t="s">
        <v>330</v>
      </c>
      <c r="R28" s="9" t="s">
        <v>331</v>
      </c>
    </row>
    <row r="29">
      <c r="A29" s="12" t="s">
        <v>332</v>
      </c>
      <c r="B29" s="3" t="s">
        <v>333</v>
      </c>
      <c r="C29" s="5" t="s">
        <v>334</v>
      </c>
      <c r="D29" s="3" t="s">
        <v>335</v>
      </c>
      <c r="E29" s="7">
        <v>43943.012708333335</v>
      </c>
      <c r="F29" s="3"/>
      <c r="G29" s="3"/>
      <c r="H29" s="3" t="s">
        <v>336</v>
      </c>
      <c r="I29" s="3" t="s">
        <v>337</v>
      </c>
      <c r="J29" s="3" t="s">
        <v>338</v>
      </c>
      <c r="K29" s="3" t="s">
        <v>339</v>
      </c>
      <c r="L29" s="9" t="s">
        <v>31</v>
      </c>
      <c r="M29" s="15" t="s">
        <v>340</v>
      </c>
      <c r="N29" s="3">
        <v>6.0</v>
      </c>
      <c r="O29" s="3">
        <v>23.0</v>
      </c>
      <c r="P29" s="3"/>
      <c r="Q29" s="19" t="s">
        <v>342</v>
      </c>
      <c r="R29" s="9" t="s">
        <v>343</v>
      </c>
    </row>
    <row r="30">
      <c r="A30" s="12" t="s">
        <v>344</v>
      </c>
      <c r="B30" s="3" t="s">
        <v>345</v>
      </c>
      <c r="C30" s="5" t="s">
        <v>346</v>
      </c>
      <c r="D30" s="3" t="s">
        <v>347</v>
      </c>
      <c r="E30" s="7">
        <v>43943.00076388889</v>
      </c>
      <c r="F30" s="3"/>
      <c r="G30" s="3"/>
      <c r="H30" s="3"/>
      <c r="I30" s="3"/>
      <c r="J30" s="3" t="s">
        <v>348</v>
      </c>
      <c r="K30" s="3"/>
      <c r="L30" s="9" t="s">
        <v>42</v>
      </c>
      <c r="M30" s="15" t="s">
        <v>349</v>
      </c>
      <c r="N30" s="3">
        <v>31824.0</v>
      </c>
      <c r="O30" s="3">
        <v>27856.0</v>
      </c>
      <c r="P30" s="3"/>
      <c r="Q30" s="19" t="s">
        <v>350</v>
      </c>
      <c r="R30" s="9" t="s">
        <v>352</v>
      </c>
    </row>
    <row r="31">
      <c r="A31" s="12" t="s">
        <v>353</v>
      </c>
      <c r="B31" s="3" t="s">
        <v>354</v>
      </c>
      <c r="C31" s="5" t="s">
        <v>355</v>
      </c>
      <c r="D31" s="3" t="s">
        <v>356</v>
      </c>
      <c r="E31" s="7">
        <v>43942.557546296295</v>
      </c>
      <c r="F31" s="3"/>
      <c r="G31" s="3"/>
      <c r="H31" s="3"/>
      <c r="I31" s="3"/>
      <c r="J31" s="3" t="s">
        <v>357</v>
      </c>
      <c r="K31" s="3"/>
      <c r="L31" s="9" t="s">
        <v>42</v>
      </c>
      <c r="M31" s="15" t="s">
        <v>358</v>
      </c>
      <c r="N31" s="3">
        <v>9181.0</v>
      </c>
      <c r="O31" s="3">
        <v>1039.0</v>
      </c>
      <c r="P31" s="3" t="s">
        <v>72</v>
      </c>
      <c r="Q31" s="19" t="s">
        <v>359</v>
      </c>
      <c r="R31" s="9" t="s">
        <v>360</v>
      </c>
    </row>
    <row r="32">
      <c r="A32" s="12" t="s">
        <v>361</v>
      </c>
      <c r="B32" s="3" t="s">
        <v>362</v>
      </c>
      <c r="C32" s="5" t="s">
        <v>363</v>
      </c>
      <c r="D32" s="3" t="s">
        <v>364</v>
      </c>
      <c r="E32" s="7">
        <v>43942.53938657408</v>
      </c>
      <c r="F32" s="3"/>
      <c r="G32" s="3"/>
      <c r="H32" s="3" t="s">
        <v>365</v>
      </c>
      <c r="I32" s="3" t="s">
        <v>366</v>
      </c>
      <c r="J32" s="3" t="s">
        <v>367</v>
      </c>
      <c r="K32" s="3" t="s">
        <v>368</v>
      </c>
      <c r="L32" s="9" t="s">
        <v>42</v>
      </c>
      <c r="M32" s="15" t="s">
        <v>369</v>
      </c>
      <c r="N32" s="3">
        <v>115.0</v>
      </c>
      <c r="O32" s="3">
        <v>83.0</v>
      </c>
      <c r="P32" s="3"/>
      <c r="Q32" s="19" t="s">
        <v>371</v>
      </c>
      <c r="R32" s="9" t="s">
        <v>372</v>
      </c>
    </row>
    <row r="33">
      <c r="A33" s="12" t="s">
        <v>373</v>
      </c>
      <c r="B33" s="3" t="s">
        <v>374</v>
      </c>
      <c r="C33" s="5" t="s">
        <v>375</v>
      </c>
      <c r="D33" s="3" t="s">
        <v>376</v>
      </c>
      <c r="E33" s="7">
        <v>43942.48510416667</v>
      </c>
      <c r="F33" s="3"/>
      <c r="G33" s="3"/>
      <c r="H33" s="3" t="s">
        <v>336</v>
      </c>
      <c r="I33" s="3" t="s">
        <v>337</v>
      </c>
      <c r="J33" s="3" t="s">
        <v>377</v>
      </c>
      <c r="K33" s="3" t="s">
        <v>339</v>
      </c>
      <c r="L33" s="9" t="s">
        <v>31</v>
      </c>
      <c r="M33" s="15" t="s">
        <v>378</v>
      </c>
      <c r="N33" s="3">
        <v>53.0</v>
      </c>
      <c r="O33" s="3">
        <v>25.0</v>
      </c>
      <c r="P33" s="3" t="s">
        <v>379</v>
      </c>
      <c r="Q33" s="19" t="s">
        <v>380</v>
      </c>
      <c r="R33" s="9" t="s">
        <v>343</v>
      </c>
    </row>
    <row r="34">
      <c r="A34" s="12" t="s">
        <v>381</v>
      </c>
      <c r="B34" s="3" t="s">
        <v>382</v>
      </c>
      <c r="C34" s="5" t="s">
        <v>383</v>
      </c>
      <c r="D34" s="3" t="s">
        <v>384</v>
      </c>
      <c r="E34" s="7">
        <v>43941.87907407407</v>
      </c>
      <c r="F34" s="3"/>
      <c r="G34" s="3"/>
      <c r="H34" s="3" t="s">
        <v>385</v>
      </c>
      <c r="I34" s="3" t="s">
        <v>386</v>
      </c>
      <c r="J34" s="3" t="s">
        <v>387</v>
      </c>
      <c r="K34" s="3" t="s">
        <v>388</v>
      </c>
      <c r="L34" s="9" t="s">
        <v>222</v>
      </c>
      <c r="M34" s="15" t="s">
        <v>389</v>
      </c>
      <c r="N34" s="3">
        <v>149.0</v>
      </c>
      <c r="O34" s="3">
        <v>51.0</v>
      </c>
      <c r="P34" s="3"/>
      <c r="Q34" s="19" t="s">
        <v>391</v>
      </c>
      <c r="R34" s="9" t="s">
        <v>392</v>
      </c>
    </row>
    <row r="35">
      <c r="A35" s="12" t="s">
        <v>393</v>
      </c>
      <c r="B35" s="3" t="s">
        <v>394</v>
      </c>
      <c r="C35" s="5" t="s">
        <v>395</v>
      </c>
      <c r="D35" s="3" t="s">
        <v>396</v>
      </c>
      <c r="E35" s="7">
        <v>43941.46971064815</v>
      </c>
      <c r="F35" s="3"/>
      <c r="G35" s="3"/>
      <c r="H35" s="3"/>
      <c r="I35" s="3"/>
      <c r="J35" s="3" t="s">
        <v>397</v>
      </c>
      <c r="K35" s="3"/>
      <c r="L35" s="9" t="s">
        <v>31</v>
      </c>
      <c r="M35" s="15" t="s">
        <v>398</v>
      </c>
      <c r="N35" s="3">
        <v>119.0</v>
      </c>
      <c r="O35" s="3">
        <v>359.0</v>
      </c>
      <c r="P35" s="3"/>
      <c r="Q35" s="19" t="s">
        <v>399</v>
      </c>
      <c r="R35" s="9" t="s">
        <v>400</v>
      </c>
    </row>
    <row r="36">
      <c r="A36" s="12" t="s">
        <v>401</v>
      </c>
      <c r="B36" s="3" t="s">
        <v>402</v>
      </c>
      <c r="C36" s="5" t="s">
        <v>403</v>
      </c>
      <c r="D36" s="3" t="s">
        <v>404</v>
      </c>
      <c r="E36" s="7">
        <v>43941.17275462963</v>
      </c>
      <c r="F36" s="3"/>
      <c r="G36" s="3"/>
      <c r="H36" s="3" t="s">
        <v>405</v>
      </c>
      <c r="I36" s="3" t="s">
        <v>406</v>
      </c>
      <c r="J36" s="3" t="s">
        <v>407</v>
      </c>
      <c r="K36" s="3" t="s">
        <v>408</v>
      </c>
      <c r="L36" s="9" t="s">
        <v>31</v>
      </c>
      <c r="M36" s="15" t="s">
        <v>409</v>
      </c>
      <c r="N36" s="3">
        <v>713.0</v>
      </c>
      <c r="O36" s="3">
        <v>902.0</v>
      </c>
      <c r="P36" s="3"/>
      <c r="Q36" s="19" t="s">
        <v>410</v>
      </c>
      <c r="R36" s="9" t="s">
        <v>411</v>
      </c>
    </row>
    <row r="37">
      <c r="A37" s="12" t="s">
        <v>412</v>
      </c>
      <c r="B37" s="3" t="s">
        <v>413</v>
      </c>
      <c r="C37" s="5" t="s">
        <v>414</v>
      </c>
      <c r="D37" s="3" t="s">
        <v>415</v>
      </c>
      <c r="E37" s="7">
        <v>43941.08641203704</v>
      </c>
      <c r="F37" s="3"/>
      <c r="G37" s="3"/>
      <c r="H37" s="3" t="s">
        <v>416</v>
      </c>
      <c r="I37" s="3" t="s">
        <v>417</v>
      </c>
      <c r="J37" s="3" t="s">
        <v>418</v>
      </c>
      <c r="K37" s="3" t="s">
        <v>419</v>
      </c>
      <c r="L37" s="9" t="s">
        <v>31</v>
      </c>
      <c r="M37" s="15" t="s">
        <v>420</v>
      </c>
      <c r="N37" s="3">
        <v>3038.0</v>
      </c>
      <c r="O37" s="3">
        <v>1968.0</v>
      </c>
      <c r="P37" s="3"/>
      <c r="Q37" s="19" t="s">
        <v>421</v>
      </c>
      <c r="R37" s="9" t="s">
        <v>422</v>
      </c>
    </row>
    <row r="38">
      <c r="A38" s="12" t="s">
        <v>423</v>
      </c>
      <c r="B38" s="3" t="s">
        <v>424</v>
      </c>
      <c r="C38" s="5" t="s">
        <v>425</v>
      </c>
      <c r="D38" s="3" t="s">
        <v>426</v>
      </c>
      <c r="E38" s="7">
        <v>43941.00372685185</v>
      </c>
      <c r="F38" s="3"/>
      <c r="G38" s="3"/>
      <c r="H38" s="3" t="s">
        <v>427</v>
      </c>
      <c r="I38" s="3" t="s">
        <v>428</v>
      </c>
      <c r="J38" s="3" t="s">
        <v>429</v>
      </c>
      <c r="K38" s="3" t="s">
        <v>430</v>
      </c>
      <c r="L38" s="9" t="s">
        <v>31</v>
      </c>
      <c r="M38" s="15" t="s">
        <v>431</v>
      </c>
      <c r="N38" s="3">
        <v>592.0</v>
      </c>
      <c r="O38" s="3">
        <v>1711.0</v>
      </c>
      <c r="P38" s="3"/>
      <c r="Q38" s="19" t="s">
        <v>433</v>
      </c>
      <c r="R38" s="9" t="s">
        <v>435</v>
      </c>
    </row>
    <row r="39">
      <c r="A39" s="12" t="s">
        <v>436</v>
      </c>
      <c r="B39" s="3" t="s">
        <v>437</v>
      </c>
      <c r="C39" s="5" t="s">
        <v>438</v>
      </c>
      <c r="D39" s="3" t="s">
        <v>439</v>
      </c>
      <c r="E39" s="7">
        <v>43940.945868055554</v>
      </c>
      <c r="F39" s="3"/>
      <c r="G39" s="3"/>
      <c r="H39" s="3"/>
      <c r="I39" s="3"/>
      <c r="J39" s="3" t="s">
        <v>440</v>
      </c>
      <c r="K39" s="3"/>
      <c r="L39" s="9" t="s">
        <v>222</v>
      </c>
      <c r="M39" s="15" t="s">
        <v>441</v>
      </c>
      <c r="N39" s="3">
        <v>304.0</v>
      </c>
      <c r="O39" s="3">
        <v>517.0</v>
      </c>
      <c r="P39" s="3" t="s">
        <v>442</v>
      </c>
      <c r="Q39" s="19" t="s">
        <v>443</v>
      </c>
      <c r="R39" s="9" t="s">
        <v>444</v>
      </c>
    </row>
    <row r="40">
      <c r="A40" s="12" t="s">
        <v>445</v>
      </c>
      <c r="B40" s="3" t="s">
        <v>446</v>
      </c>
      <c r="C40" s="5" t="s">
        <v>447</v>
      </c>
      <c r="D40" s="3" t="s">
        <v>448</v>
      </c>
      <c r="E40" s="7">
        <v>43940.94069444445</v>
      </c>
      <c r="F40" s="3"/>
      <c r="G40" s="3"/>
      <c r="H40" s="3" t="s">
        <v>449</v>
      </c>
      <c r="I40" s="3" t="s">
        <v>450</v>
      </c>
      <c r="J40" s="3" t="s">
        <v>451</v>
      </c>
      <c r="K40" s="3" t="s">
        <v>452</v>
      </c>
      <c r="L40" s="9" t="s">
        <v>222</v>
      </c>
      <c r="M40" s="15" t="s">
        <v>453</v>
      </c>
      <c r="N40" s="3">
        <v>128.0</v>
      </c>
      <c r="O40" s="3">
        <v>208.0</v>
      </c>
      <c r="P40" s="3"/>
      <c r="Q40" s="19" t="s">
        <v>454</v>
      </c>
      <c r="R40" s="9" t="s">
        <v>455</v>
      </c>
    </row>
    <row r="41">
      <c r="A41" s="12" t="s">
        <v>456</v>
      </c>
      <c r="B41" s="3" t="s">
        <v>457</v>
      </c>
      <c r="C41" s="5" t="s">
        <v>458</v>
      </c>
      <c r="D41" s="3" t="s">
        <v>459</v>
      </c>
      <c r="E41" s="7">
        <v>43940.681874999995</v>
      </c>
      <c r="F41" s="3"/>
      <c r="G41" s="3"/>
      <c r="H41" s="3" t="s">
        <v>427</v>
      </c>
      <c r="I41" s="3" t="s">
        <v>428</v>
      </c>
      <c r="J41" s="3" t="s">
        <v>460</v>
      </c>
      <c r="K41" s="3" t="s">
        <v>461</v>
      </c>
      <c r="L41" s="9" t="s">
        <v>31</v>
      </c>
      <c r="M41" s="15" t="s">
        <v>462</v>
      </c>
      <c r="N41" s="3">
        <v>514.0</v>
      </c>
      <c r="O41" s="3">
        <v>656.0</v>
      </c>
      <c r="P41" s="3"/>
      <c r="Q41" s="19" t="s">
        <v>463</v>
      </c>
      <c r="R41" s="9" t="s">
        <v>464</v>
      </c>
    </row>
    <row r="42">
      <c r="A42" s="12" t="s">
        <v>465</v>
      </c>
      <c r="B42" s="3" t="s">
        <v>466</v>
      </c>
      <c r="C42" s="5" t="s">
        <v>467</v>
      </c>
      <c r="D42" s="3" t="s">
        <v>468</v>
      </c>
      <c r="E42" s="7">
        <v>43940.66540509259</v>
      </c>
      <c r="F42" s="3"/>
      <c r="G42" s="3"/>
      <c r="H42" s="3" t="s">
        <v>469</v>
      </c>
      <c r="I42" s="3" t="s">
        <v>470</v>
      </c>
      <c r="J42" s="3" t="s">
        <v>471</v>
      </c>
      <c r="K42" s="3" t="s">
        <v>472</v>
      </c>
      <c r="L42" s="9" t="s">
        <v>42</v>
      </c>
      <c r="M42" s="15" t="s">
        <v>473</v>
      </c>
      <c r="N42" s="3">
        <v>100.0</v>
      </c>
      <c r="O42" s="3">
        <v>586.0</v>
      </c>
      <c r="P42" s="3"/>
      <c r="Q42" s="19" t="s">
        <v>474</v>
      </c>
      <c r="R42" s="9" t="s">
        <v>475</v>
      </c>
    </row>
    <row r="43">
      <c r="A43" s="12" t="s">
        <v>476</v>
      </c>
      <c r="B43" s="3" t="s">
        <v>477</v>
      </c>
      <c r="C43" s="5" t="s">
        <v>478</v>
      </c>
      <c r="D43" s="3" t="s">
        <v>479</v>
      </c>
      <c r="E43" s="7">
        <v>43940.64709490741</v>
      </c>
      <c r="F43" s="3"/>
      <c r="G43" s="3"/>
      <c r="H43" s="3"/>
      <c r="I43" s="3"/>
      <c r="J43" s="3" t="s">
        <v>480</v>
      </c>
      <c r="K43" s="3"/>
      <c r="L43" s="9" t="s">
        <v>222</v>
      </c>
      <c r="M43" s="15" t="s">
        <v>481</v>
      </c>
      <c r="N43" s="3">
        <v>526.0</v>
      </c>
      <c r="O43" s="3">
        <v>2106.0</v>
      </c>
      <c r="P43" s="3" t="s">
        <v>482</v>
      </c>
      <c r="Q43" s="19" t="s">
        <v>483</v>
      </c>
      <c r="R43" s="9" t="s">
        <v>484</v>
      </c>
    </row>
    <row r="44">
      <c r="A44" s="12" t="s">
        <v>485</v>
      </c>
      <c r="B44" s="3" t="s">
        <v>486</v>
      </c>
      <c r="C44" s="5" t="s">
        <v>487</v>
      </c>
      <c r="D44" s="3" t="s">
        <v>488</v>
      </c>
      <c r="E44" s="7">
        <v>43940.62663194444</v>
      </c>
      <c r="F44" s="3"/>
      <c r="G44" s="3"/>
      <c r="H44" s="3" t="s">
        <v>427</v>
      </c>
      <c r="I44" s="3" t="s">
        <v>428</v>
      </c>
      <c r="J44" s="3" t="s">
        <v>489</v>
      </c>
      <c r="K44" s="3" t="s">
        <v>461</v>
      </c>
      <c r="L44" s="9" t="s">
        <v>31</v>
      </c>
      <c r="M44" s="15" t="s">
        <v>490</v>
      </c>
      <c r="N44" s="3">
        <v>390.0</v>
      </c>
      <c r="O44" s="3">
        <v>1058.0</v>
      </c>
      <c r="P44" s="3" t="s">
        <v>99</v>
      </c>
      <c r="Q44" s="19" t="s">
        <v>491</v>
      </c>
      <c r="R44" s="9" t="s">
        <v>464</v>
      </c>
    </row>
    <row r="45">
      <c r="A45" s="12" t="s">
        <v>485</v>
      </c>
      <c r="B45" s="3" t="s">
        <v>486</v>
      </c>
      <c r="C45" s="5" t="s">
        <v>487</v>
      </c>
      <c r="D45" s="3" t="s">
        <v>488</v>
      </c>
      <c r="E45" s="7">
        <v>43940.62663194444</v>
      </c>
      <c r="F45" s="3"/>
      <c r="G45" s="3"/>
      <c r="H45" s="3" t="s">
        <v>427</v>
      </c>
      <c r="I45" s="3" t="s">
        <v>428</v>
      </c>
      <c r="J45" s="3" t="s">
        <v>489</v>
      </c>
      <c r="K45" s="3" t="s">
        <v>461</v>
      </c>
      <c r="L45" s="9" t="s">
        <v>31</v>
      </c>
      <c r="M45" s="15" t="s">
        <v>490</v>
      </c>
      <c r="N45" s="3">
        <v>390.0</v>
      </c>
      <c r="O45" s="3">
        <v>1058.0</v>
      </c>
      <c r="P45" s="3" t="s">
        <v>99</v>
      </c>
      <c r="Q45" s="19" t="s">
        <v>491</v>
      </c>
      <c r="R45" s="9" t="s">
        <v>464</v>
      </c>
    </row>
    <row r="46">
      <c r="A46" s="82"/>
      <c r="B46" s="83"/>
      <c r="C46" s="84"/>
      <c r="D46" s="83"/>
      <c r="E46" s="85"/>
      <c r="F46" s="83"/>
      <c r="G46" s="83"/>
      <c r="H46" s="83"/>
      <c r="I46" s="83"/>
      <c r="J46" s="83"/>
      <c r="K46" s="83"/>
      <c r="L46" s="83"/>
      <c r="M46" s="83"/>
      <c r="N46" s="83"/>
      <c r="O46" s="83"/>
      <c r="P46" s="86"/>
      <c r="Q46" s="86"/>
      <c r="R46" s="8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s>
  <drawing r:id="rId8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1"/>
      <c r="B1" s="10" t="s">
        <v>2</v>
      </c>
      <c r="C1" s="17" t="str">
        <f>IFERROR(__xludf.DUMMYFUNCTION("IF(Summary!sCalc=""On"",QUERY(Archive!B:J,"" Select B, COUNT(J)  WHERE B &lt;&gt; '' GROUP BY B ORDER BY COUNT(J) desc LABEL B 'Top Tweeters', COUNT(J) 'No.'"",TRUE),SPLIT(""Top Tweeters,No."","",""))"),"Top Tweeters")</f>
        <v>Top Tweeters</v>
      </c>
      <c r="D1" s="20" t="str">
        <f>IFERROR(__xludf.DUMMYFUNCTION("""COMPUTED_VALUE"""),"No.")</f>
        <v>No.</v>
      </c>
      <c r="E1" s="21" t="s">
        <v>44</v>
      </c>
      <c r="F1" s="22" t="s">
        <v>47</v>
      </c>
      <c r="G1" s="21" t="s">
        <v>49</v>
      </c>
      <c r="H1" s="1"/>
      <c r="K1" s="23" t="s">
        <v>51</v>
      </c>
      <c r="L1" s="23" t="s">
        <v>58</v>
      </c>
      <c r="M1" s="26" t="s">
        <v>59</v>
      </c>
    </row>
    <row r="2" ht="22.5" customHeight="1">
      <c r="A2" s="1"/>
      <c r="B2" s="38" t="str">
        <f t="array" ref="B2:B2837">IF(Summary!sCalc="On",IF(LEN(C2:C2837)&gt;0,HYPERLINK("http://hawksey.info/tagsexplorer/arc.html?key="&amp;getSheetKey()&amp;"&amp;gid="&amp;getSheetGID()&amp;"&amp;screenname="&amp;C2:C2837, "Link"),""),"")</f>
        <v>Link</v>
      </c>
      <c r="C2" s="40" t="str">
        <f>IFERROR(__xludf.DUMMYFUNCTION("""COMPUTED_VALUE"""),"frank_duna")</f>
        <v>frank_duna</v>
      </c>
      <c r="D2" s="42">
        <f>IFERROR(__xludf.DUMMYFUNCTION("""COMPUTED_VALUE"""),2.0)</f>
        <v>2</v>
      </c>
      <c r="E2" s="44" t="str">
        <f>IFERROR(__xludf.DUMMYFUNCTION("IF(LEN(C2)=0,"""",QUERY(Archive!C:C,""Select COUNT(C) WHERE lower(C) contains '""&amp;LOWER(C2)&amp;""' LABEL COUNT(C) ''""))"),"#N/A")</f>
        <v>#N/A</v>
      </c>
      <c r="F2" s="46" t="str">
        <f>IFERROR(__xludf.DUMMYFUNCTION("IF(LEN(C2)=0,"""",QUERY(Archive!B:C,""Select COUNT(B) WHERE C starts with 'RT' AND B ='""&amp;C2&amp;""' LABEL COUNT(B) ''"")/D2)"),"#N/A")</f>
        <v>#N/A</v>
      </c>
      <c r="G2" s="48" t="str">
        <f>IFERROR(__xludf.DUMMYFUNCTION("IF(LEN(C2)=0,"""",SPARKLINE(FREQUENCY(FILTER(Archive!E:E,Archive!B:B=C2),M$2:M$21)))"),"")</f>
        <v/>
      </c>
      <c r="H2" s="1"/>
      <c r="I2" s="49" t="s">
        <v>153</v>
      </c>
      <c r="J2" s="58">
        <f t="array" ref="J2">IF(Summary!sCalc="On",SUM(IF(ISERROR(FIND("https://",LOWER(Archive!C:C))),0,1)),"")</f>
        <v>12</v>
      </c>
      <c r="K2" s="1"/>
      <c r="L2" s="1"/>
      <c r="M2">
        <f>ROUNDDOWN(J6)</f>
        <v>43940</v>
      </c>
    </row>
    <row r="3" ht="22.5" customHeight="1">
      <c r="A3" s="1"/>
      <c r="B3" s="62" t="s">
        <v>212</v>
      </c>
      <c r="C3" s="64" t="str">
        <f>IFERROR(__xludf.DUMMYFUNCTION("""COMPUTED_VALUE"""),"ChannelPlusCol")</f>
        <v>ChannelPlusCol</v>
      </c>
      <c r="D3" s="44">
        <f>IFERROR(__xludf.DUMMYFUNCTION("""COMPUTED_VALUE"""),1.0)</f>
        <v>1</v>
      </c>
      <c r="E3" s="44" t="str">
        <f>IFERROR(__xludf.DUMMYFUNCTION("IF(LEN(C3)=0,"""",QUERY(Archive!C:C,""Select COUNT(C) WHERE lower(C) contains '""&amp;LOWER(C3)&amp;""' LABEL COUNT(C) ''""))"),"#N/A")</f>
        <v>#N/A</v>
      </c>
      <c r="F3" s="46" t="str">
        <f>IFERROR(__xludf.DUMMYFUNCTION("IF(LEN(C3)=0,"""",QUERY(Archive!B:C,""Select COUNT(B) WHERE C starts with 'RT' AND B ='""&amp;C3&amp;""' LABEL COUNT(B) ''"")/D3)"),"#N/A")</f>
        <v>#N/A</v>
      </c>
      <c r="G3" s="48" t="str">
        <f>IFERROR(__xludf.DUMMYFUNCTION("IF(LEN(C3)=0,"""",SPARKLINE(FREQUENCY(FILTER(Archive!E:E,Archive!B:B=C3),M$2:M$21)))"),"")</f>
        <v/>
      </c>
      <c r="H3" s="1"/>
      <c r="I3" s="49" t="s">
        <v>237</v>
      </c>
      <c r="J3" s="58">
        <f t="array" ref="J3">IF(Summary!sCalc="On",SUM(IF(ISERROR(FIND("RT",Archive!C:C)),0,1)),"")</f>
        <v>1</v>
      </c>
      <c r="K3" s="75" t="s">
        <v>270</v>
      </c>
      <c r="L3" s="1"/>
      <c r="M3">
        <f t="shared" ref="M3:M20" si="1">(M$21-M$2)/20*(ROW()-1)+M$2</f>
        <v>43940.7</v>
      </c>
    </row>
    <row r="4" ht="22.5" customHeight="1">
      <c r="A4" s="1"/>
      <c r="B4" s="62" t="s">
        <v>212</v>
      </c>
      <c r="C4" s="64" t="str">
        <f>IFERROR(__xludf.DUMMYFUNCTION("""COMPUTED_VALUE"""),"DavidBsaker")</f>
        <v>DavidBsaker</v>
      </c>
      <c r="D4" s="44">
        <f>IFERROR(__xludf.DUMMYFUNCTION("""COMPUTED_VALUE"""),1.0)</f>
        <v>1</v>
      </c>
      <c r="E4" s="44" t="str">
        <f>IFERROR(__xludf.DUMMYFUNCTION("IF(LEN(C4)=0,"""",QUERY(Archive!C:C,""Select COUNT(C) WHERE lower(C) contains '""&amp;LOWER(C4)&amp;""' LABEL COUNT(C) ''""))"),"#N/A")</f>
        <v>#N/A</v>
      </c>
      <c r="F4" s="46" t="str">
        <f>IFERROR(__xludf.DUMMYFUNCTION("IF(LEN(C4)=0,"""",QUERY(Archive!B:C,""Select COUNT(B) WHERE C starts with 'RT' AND B ='""&amp;C4&amp;""' LABEL COUNT(B) ''"")/D4)"),"#N/A")</f>
        <v>#N/A</v>
      </c>
      <c r="G4" s="48" t="str">
        <f>IFERROR(__xludf.DUMMYFUNCTION("IF(LEN(C4)=0,"""",SPARKLINE(FREQUENCY(FILTER(Archive!E:E,Archive!B:B=C4),M$2:M$21)))"),"")</f>
        <v/>
      </c>
      <c r="H4" s="1"/>
      <c r="I4" s="49" t="s">
        <v>165</v>
      </c>
      <c r="J4" s="58">
        <f>IF(Summary!sCalc="On",COUNTA(Archive!A:A)-1,"")</f>
        <v>44</v>
      </c>
      <c r="K4" s="1"/>
      <c r="L4" s="1"/>
      <c r="M4">
        <f t="shared" si="1"/>
        <v>43941.05</v>
      </c>
    </row>
    <row r="5" ht="22.5" customHeight="1">
      <c r="A5" s="1"/>
      <c r="B5" s="62" t="s">
        <v>212</v>
      </c>
      <c r="C5" s="64" t="str">
        <f>IFERROR(__xludf.DUMMYFUNCTION("""COMPUTED_VALUE"""),"DespiertaAnt")</f>
        <v>DespiertaAnt</v>
      </c>
      <c r="D5" s="44">
        <f>IFERROR(__xludf.DUMMYFUNCTION("""COMPUTED_VALUE"""),1.0)</f>
        <v>1</v>
      </c>
      <c r="E5" s="44" t="str">
        <f>IFERROR(__xludf.DUMMYFUNCTION("IF(LEN(C5)=0,"""",QUERY(Archive!C:C,""Select COUNT(C) WHERE lower(C) contains '""&amp;LOWER(C5)&amp;""' LABEL COUNT(C) ''""))"),"#N/A")</f>
        <v>#N/A</v>
      </c>
      <c r="F5" s="46" t="str">
        <f>IFERROR(__xludf.DUMMYFUNCTION("IF(LEN(C5)=0,"""",QUERY(Archive!B:C,""Select COUNT(B) WHERE C starts with 'RT' AND B ='""&amp;C5&amp;""' LABEL COUNT(B) ''"")/D5)"),"#N/A")</f>
        <v>#N/A</v>
      </c>
      <c r="G5" s="48" t="str">
        <f>IFERROR(__xludf.DUMMYFUNCTION("IF(LEN(C5)=0,"""",SPARKLINE(FREQUENCY(FILTER(Archive!E:E,Archive!B:B=C5),M$2:M$21)))"),"")</f>
        <v/>
      </c>
      <c r="H5" s="1"/>
      <c r="I5" s="49" t="s">
        <v>177</v>
      </c>
      <c r="J5" s="58">
        <f>IFERROR(__xludf.DUMMYFUNCTION("IF(Summary!sCalc=""On"",COUNTA(UNIQUE(Archive!A:A))-1,"""")"),43.0)</f>
        <v>43</v>
      </c>
      <c r="K5" s="75" t="s">
        <v>309</v>
      </c>
      <c r="L5" s="1"/>
      <c r="M5">
        <f t="shared" si="1"/>
        <v>43941.4</v>
      </c>
    </row>
    <row r="6" ht="22.5" customHeight="1">
      <c r="A6" s="1"/>
      <c r="B6" s="62" t="s">
        <v>212</v>
      </c>
      <c r="C6" s="64" t="str">
        <f>IFERROR(__xludf.DUMMYFUNCTION("""COMPUTED_VALUE"""),"DiagoDiago71")</f>
        <v>DiagoDiago71</v>
      </c>
      <c r="D6" s="44">
        <f>IFERROR(__xludf.DUMMYFUNCTION("""COMPUTED_VALUE"""),1.0)</f>
        <v>1</v>
      </c>
      <c r="E6" s="44" t="str">
        <f>IFERROR(__xludf.DUMMYFUNCTION("IF(LEN(C6)=0,"""",QUERY(Archive!C:C,""Select COUNT(C) WHERE lower(C) contains '""&amp;LOWER(C6)&amp;""' LABEL COUNT(C) ''""))"),"#N/A")</f>
        <v>#N/A</v>
      </c>
      <c r="F6" s="46" t="str">
        <f>IFERROR(__xludf.DUMMYFUNCTION("IF(LEN(C6)=0,"""",QUERY(Archive!B:C,""Select COUNT(B) WHERE C starts with 'RT' AND B ='""&amp;C6&amp;""' LABEL COUNT(B) ''"")/D6)"),"#N/A")</f>
        <v>#N/A</v>
      </c>
      <c r="G6" s="48" t="str">
        <f>IFERROR(__xludf.DUMMYFUNCTION("IF(LEN(C6)=0,"""",SPARKLINE(FREQUENCY(FILTER(Archive!E:E,Archive!B:B=C6),M$2:M$21)))"),"")</f>
        <v/>
      </c>
      <c r="H6" s="1"/>
      <c r="I6" s="49" t="s">
        <v>328</v>
      </c>
      <c r="J6" s="76">
        <f>IF(Summary!sCalc="On",MIN(Archive!E:E),"")</f>
        <v>43940.62663</v>
      </c>
      <c r="K6" s="75" t="s">
        <v>341</v>
      </c>
      <c r="L6" s="1"/>
      <c r="M6">
        <f t="shared" si="1"/>
        <v>43941.75</v>
      </c>
    </row>
    <row r="7" ht="22.5" customHeight="1">
      <c r="A7" s="1"/>
      <c r="B7" s="62" t="s">
        <v>212</v>
      </c>
      <c r="C7" s="64" t="str">
        <f>IFERROR(__xludf.DUMMYFUNCTION("""COMPUTED_VALUE"""),"FlorMariaSerna5")</f>
        <v>FlorMariaSerna5</v>
      </c>
      <c r="D7" s="44">
        <f>IFERROR(__xludf.DUMMYFUNCTION("""COMPUTED_VALUE"""),1.0)</f>
        <v>1</v>
      </c>
      <c r="E7" s="44" t="str">
        <f>IFERROR(__xludf.DUMMYFUNCTION("IF(LEN(C7)=0,"""",QUERY(Archive!C:C,""Select COUNT(C) WHERE lower(C) contains '""&amp;LOWER(C7)&amp;""' LABEL COUNT(C) ''""))"),"#N/A")</f>
        <v>#N/A</v>
      </c>
      <c r="F7" s="46" t="str">
        <f>IFERROR(__xludf.DUMMYFUNCTION("IF(LEN(C7)=0,"""",QUERY(Archive!B:C,""Select COUNT(B) WHERE C starts with 'RT' AND B ='""&amp;C7&amp;""' LABEL COUNT(B) ''"")/D7)"),"#N/A")</f>
        <v>#N/A</v>
      </c>
      <c r="G7" s="48" t="str">
        <f>IFERROR(__xludf.DUMMYFUNCTION("IF(LEN(C7)=0,"""",SPARKLINE(FREQUENCY(FILTER(Archive!E:E,Archive!B:B=C7),M$2:M$21)))"),"")</f>
        <v/>
      </c>
      <c r="H7" s="1"/>
      <c r="I7" s="49" t="s">
        <v>351</v>
      </c>
      <c r="J7" s="76">
        <f>IF(Summary!sCalc="On",MAX(Archive!E:E),"")</f>
        <v>43947.80727</v>
      </c>
      <c r="K7" s="75" t="s">
        <v>341</v>
      </c>
      <c r="L7" s="1"/>
      <c r="M7">
        <f t="shared" si="1"/>
        <v>43942.1</v>
      </c>
    </row>
    <row r="8" ht="22.5" customHeight="1">
      <c r="A8" s="1"/>
      <c r="B8" s="62" t="s">
        <v>212</v>
      </c>
      <c r="C8" s="64" t="str">
        <f>IFERROR(__xludf.DUMMYFUNCTION("""COMPUTED_VALUE"""),"GLeguizamon2")</f>
        <v>GLeguizamon2</v>
      </c>
      <c r="D8" s="44">
        <f>IFERROR(__xludf.DUMMYFUNCTION("""COMPUTED_VALUE"""),1.0)</f>
        <v>1</v>
      </c>
      <c r="E8" s="44" t="str">
        <f>IFERROR(__xludf.DUMMYFUNCTION("IF(LEN(C8)=0,"""",QUERY(Archive!C:C,""Select COUNT(C) WHERE lower(C) contains '""&amp;LOWER(C8)&amp;""' LABEL COUNT(C) ''""))"),"#N/A")</f>
        <v>#N/A</v>
      </c>
      <c r="F8" s="46" t="str">
        <f>IFERROR(__xludf.DUMMYFUNCTION("IF(LEN(C8)=0,"""",QUERY(Archive!B:C,""Select COUNT(B) WHERE C starts with 'RT' AND B ='""&amp;C8&amp;""' LABEL COUNT(B) ''"")/D8)"),"#N/A")</f>
        <v>#N/A</v>
      </c>
      <c r="G8" s="48" t="str">
        <f>IFERROR(__xludf.DUMMYFUNCTION("IF(LEN(C8)=0,"""",SPARKLINE(FREQUENCY(FILTER(Archive!E:E,Archive!B:B=C8),M$2:M$21)))"),"")</f>
        <v/>
      </c>
      <c r="H8" s="1"/>
      <c r="I8" s="49" t="s">
        <v>370</v>
      </c>
      <c r="J8" s="58">
        <f>IF(Summary!sCalc="On",COUNTA(Archive!K:K)-1,"")</f>
        <v>28</v>
      </c>
      <c r="K8" s="1"/>
      <c r="L8" s="1"/>
      <c r="M8">
        <f t="shared" si="1"/>
        <v>43942.45</v>
      </c>
    </row>
    <row r="9" ht="22.5" customHeight="1">
      <c r="A9" s="1"/>
      <c r="B9" s="62" t="s">
        <v>212</v>
      </c>
      <c r="C9" s="64" t="str">
        <f>IFERROR(__xludf.DUMMYFUNCTION("""COMPUTED_VALUE"""),"JhojanObregon")</f>
        <v>JhojanObregon</v>
      </c>
      <c r="D9" s="44">
        <f>IFERROR(__xludf.DUMMYFUNCTION("""COMPUTED_VALUE"""),1.0)</f>
        <v>1</v>
      </c>
      <c r="E9" s="44" t="str">
        <f>IFERROR(__xludf.DUMMYFUNCTION("IF(LEN(C9)=0,"""",QUERY(Archive!C:C,""Select COUNT(C) WHERE lower(C) contains '""&amp;LOWER(C9)&amp;""' LABEL COUNT(C) ''""))"),"#N/A")</f>
        <v>#N/A</v>
      </c>
      <c r="F9" s="46" t="str">
        <f>IFERROR(__xludf.DUMMYFUNCTION("IF(LEN(C9)=0,"""",QUERY(Archive!B:C,""Select COUNT(B) WHERE C starts with 'RT' AND B ='""&amp;C9&amp;""' LABEL COUNT(B) ''"")/D9)"),"#N/A")</f>
        <v>#N/A</v>
      </c>
      <c r="G9" s="48" t="str">
        <f>IFERROR(__xludf.DUMMYFUNCTION("IF(LEN(C9)=0,"""",SPARKLINE(FREQUENCY(FILTER(Archive!E:E,Archive!B:B=C9),M$2:M$21)))"),"")</f>
        <v/>
      </c>
      <c r="H9" s="1"/>
      <c r="I9" s="49" t="s">
        <v>390</v>
      </c>
      <c r="J9" s="58">
        <f t="array" ref="J9">IF(Summary!sCalc="On",COUNTIF(LEFT(Archive!C:C,1),"@"),"")</f>
        <v>27</v>
      </c>
      <c r="K9" s="1"/>
      <c r="L9" s="1"/>
      <c r="M9">
        <f t="shared" si="1"/>
        <v>43942.8</v>
      </c>
    </row>
    <row r="10" ht="22.5" customHeight="1">
      <c r="A10" s="1"/>
      <c r="B10" s="62" t="s">
        <v>212</v>
      </c>
      <c r="C10" s="64" t="str">
        <f>IFERROR(__xludf.DUMMYFUNCTION("""COMPUTED_VALUE"""),"Jorge25529699")</f>
        <v>Jorge25529699</v>
      </c>
      <c r="D10" s="44">
        <f>IFERROR(__xludf.DUMMYFUNCTION("""COMPUTED_VALUE"""),1.0)</f>
        <v>1</v>
      </c>
      <c r="E10" s="44" t="str">
        <f>IFERROR(__xludf.DUMMYFUNCTION("IF(LEN(C10)=0,"""",QUERY(Archive!C:C,""Select COUNT(C) WHERE lower(C) contains '""&amp;LOWER(C10)&amp;""' LABEL COUNT(C) ''""))"),"#N/A")</f>
        <v>#N/A</v>
      </c>
      <c r="F10" s="46" t="str">
        <f>IFERROR(__xludf.DUMMYFUNCTION("IF(LEN(C10)=0,"""",QUERY(Archive!B:C,""Select COUNT(B) WHERE C starts with 'RT' AND B ='""&amp;C10&amp;""' LABEL COUNT(B) ''"")/D10)"),"#N/A")</f>
        <v>#N/A</v>
      </c>
      <c r="G10" s="48" t="str">
        <f>IFERROR(__xludf.DUMMYFUNCTION("IF(LEN(C10)=0,"""",SPARKLINE(FREQUENCY(FILTER(Archive!E:E,Archive!B:B=C10),M$2:M$21)))"),"")</f>
        <v/>
      </c>
      <c r="H10" s="1"/>
      <c r="I10" s="49" t="s">
        <v>432</v>
      </c>
      <c r="J10" s="58">
        <f>IF(Summary!sCalc="On",COUNTIF(Archive!E:E,"&gt;"&amp;J7-1/24/60*10)/10,"")</f>
        <v>0.1</v>
      </c>
      <c r="K10" s="75" t="s">
        <v>434</v>
      </c>
      <c r="L10" s="1"/>
      <c r="M10">
        <f t="shared" si="1"/>
        <v>43943.15</v>
      </c>
    </row>
    <row r="11" ht="22.5" customHeight="1">
      <c r="A11" s="1"/>
      <c r="B11" s="62" t="s">
        <v>212</v>
      </c>
      <c r="C11" s="64" t="str">
        <f>IFERROR(__xludf.DUMMYFUNCTION("""COMPUTED_VALUE"""),"JusticiaSanJuan")</f>
        <v>JusticiaSanJuan</v>
      </c>
      <c r="D11" s="44">
        <f>IFERROR(__xludf.DUMMYFUNCTION("""COMPUTED_VALUE"""),1.0)</f>
        <v>1</v>
      </c>
      <c r="E11" s="44" t="str">
        <f>IFERROR(__xludf.DUMMYFUNCTION("IF(LEN(C11)=0,"""",QUERY(Archive!C:C,""Select COUNT(C) WHERE lower(C) contains '""&amp;LOWER(C11)&amp;""' LABEL COUNT(C) ''""))"),"#N/A")</f>
        <v>#N/A</v>
      </c>
      <c r="F11" s="46" t="str">
        <f>IFERROR(__xludf.DUMMYFUNCTION("IF(LEN(C11)=0,"""",QUERY(Archive!B:C,""Select COUNT(B) WHERE C starts with 'RT' AND B ='""&amp;C11&amp;""' LABEL COUNT(B) ''"")/D11)"),"#N/A")</f>
        <v>#N/A</v>
      </c>
      <c r="G11" s="48" t="str">
        <f>IFERROR(__xludf.DUMMYFUNCTION("IF(LEN(C11)=0,"""",SPARKLINE(FREQUENCY(FILTER(Archive!E:E,Archive!B:B=C11),M$2:M$21)))"),"")</f>
        <v/>
      </c>
      <c r="H11" s="1"/>
      <c r="I11" s="77"/>
      <c r="J11" s="1"/>
      <c r="K11" s="1"/>
      <c r="L11" s="1"/>
      <c r="M11">
        <f t="shared" si="1"/>
        <v>43943.5</v>
      </c>
    </row>
    <row r="12" ht="22.5" customHeight="1">
      <c r="A12" s="1"/>
      <c r="B12" s="62" t="s">
        <v>212</v>
      </c>
      <c r="C12" s="64" t="str">
        <f>IFERROR(__xludf.DUMMYFUNCTION("""COMPUTED_VALUE"""),"LOURDESDIAZMONS")</f>
        <v>LOURDESDIAZMONS</v>
      </c>
      <c r="D12" s="44">
        <f>IFERROR(__xludf.DUMMYFUNCTION("""COMPUTED_VALUE"""),1.0)</f>
        <v>1</v>
      </c>
      <c r="E12" s="44" t="str">
        <f>IFERROR(__xludf.DUMMYFUNCTION("IF(LEN(C12)=0,"""",QUERY(Archive!C:C,""Select COUNT(C) WHERE lower(C) contains '""&amp;LOWER(C12)&amp;""' LABEL COUNT(C) ''""))"),"#N/A")</f>
        <v>#N/A</v>
      </c>
      <c r="F12" s="46" t="str">
        <f>IFERROR(__xludf.DUMMYFUNCTION("IF(LEN(C12)=0,"""",QUERY(Archive!B:C,""Select COUNT(B) WHERE C starts with 'RT' AND B ='""&amp;C12&amp;""' LABEL COUNT(B) ''"")/D12)"),"#N/A")</f>
        <v>#N/A</v>
      </c>
      <c r="G12" s="48" t="str">
        <f>IFERROR(__xludf.DUMMYFUNCTION("IF(LEN(C12)=0,"""",SPARKLINE(FREQUENCY(FILTER(Archive!E:E,Archive!B:B=C12),M$2:M$21)))"),"")</f>
        <v/>
      </c>
      <c r="H12" s="1"/>
      <c r="I12" s="49"/>
      <c r="J12" s="78"/>
      <c r="K12" s="79"/>
      <c r="L12" s="79"/>
      <c r="M12">
        <f t="shared" si="1"/>
        <v>43943.85</v>
      </c>
    </row>
    <row r="13" ht="22.5" customHeight="1">
      <c r="A13" s="1"/>
      <c r="B13" s="62" t="s">
        <v>212</v>
      </c>
      <c r="C13" s="64" t="str">
        <f>IFERROR(__xludf.DUMMYFUNCTION("""COMPUTED_VALUE"""),"LuisferOrtz1")</f>
        <v>LuisferOrtz1</v>
      </c>
      <c r="D13" s="44">
        <f>IFERROR(__xludf.DUMMYFUNCTION("""COMPUTED_VALUE"""),1.0)</f>
        <v>1</v>
      </c>
      <c r="E13" s="44" t="str">
        <f>IFERROR(__xludf.DUMMYFUNCTION("IF(LEN(C13)=0,"""",QUERY(Archive!C:C,""Select COUNT(C) WHERE lower(C) contains '""&amp;LOWER(C13)&amp;""' LABEL COUNT(C) ''""))"),"#N/A")</f>
        <v>#N/A</v>
      </c>
      <c r="F13" s="46" t="str">
        <f>IFERROR(__xludf.DUMMYFUNCTION("IF(LEN(C13)=0,"""",QUERY(Archive!B:C,""Select COUNT(B) WHERE C starts with 'RT' AND B ='""&amp;C13&amp;""' LABEL COUNT(B) ''"")/D13)"),"#N/A")</f>
        <v>#N/A</v>
      </c>
      <c r="G13" s="48" t="str">
        <f>IFERROR(__xludf.DUMMYFUNCTION("IF(LEN(C13)=0,"""",SPARKLINE(FREQUENCY(FILTER(Archive!E:E,Archive!B:B=C13),M$2:M$21)))"),"")</f>
        <v/>
      </c>
      <c r="H13" s="1"/>
      <c r="I13" s="49"/>
      <c r="J13" s="80"/>
      <c r="K13" s="79"/>
      <c r="L13" s="79"/>
      <c r="M13">
        <f t="shared" si="1"/>
        <v>43944.2</v>
      </c>
    </row>
    <row r="14" ht="22.5" customHeight="1">
      <c r="A14" s="1"/>
      <c r="B14" s="62" t="s">
        <v>212</v>
      </c>
      <c r="C14" s="64" t="str">
        <f>IFERROR(__xludf.DUMMYFUNCTION("""COMPUTED_VALUE"""),"NelsonDJImenez")</f>
        <v>NelsonDJImenez</v>
      </c>
      <c r="D14" s="44">
        <f>IFERROR(__xludf.DUMMYFUNCTION("""COMPUTED_VALUE"""),1.0)</f>
        <v>1</v>
      </c>
      <c r="E14" s="44" t="str">
        <f>IFERROR(__xludf.DUMMYFUNCTION("IF(LEN(C14)=0,"""",QUERY(Archive!C:C,""Select COUNT(C) WHERE lower(C) contains '""&amp;LOWER(C14)&amp;""' LABEL COUNT(C) ''""))"),"#N/A")</f>
        <v>#N/A</v>
      </c>
      <c r="F14" s="46" t="str">
        <f>IFERROR(__xludf.DUMMYFUNCTION("IF(LEN(C14)=0,"""",QUERY(Archive!B:C,""Select COUNT(B) WHERE C starts with 'RT' AND B ='""&amp;C14&amp;""' LABEL COUNT(B) ''"")/D14)"),"#N/A")</f>
        <v>#N/A</v>
      </c>
      <c r="G14" s="48" t="str">
        <f>IFERROR(__xludf.DUMMYFUNCTION("IF(LEN(C14)=0,"""",SPARKLINE(FREQUENCY(FILTER(Archive!E:E,Archive!B:B=C14),M$2:M$21)))"),"")</f>
        <v/>
      </c>
      <c r="H14" s="1"/>
      <c r="I14" s="77"/>
      <c r="J14" s="80"/>
      <c r="K14" s="81"/>
      <c r="L14" s="81"/>
      <c r="M14">
        <f t="shared" si="1"/>
        <v>43944.55</v>
      </c>
    </row>
    <row r="15" ht="22.5" customHeight="1">
      <c r="A15" s="1"/>
      <c r="B15" s="62" t="s">
        <v>212</v>
      </c>
      <c r="C15" s="64" t="str">
        <f>IFERROR(__xludf.DUMMYFUNCTION("""COMPUTED_VALUE"""),"PuentesRobinson")</f>
        <v>PuentesRobinson</v>
      </c>
      <c r="D15" s="44">
        <f>IFERROR(__xludf.DUMMYFUNCTION("""COMPUTED_VALUE"""),1.0)</f>
        <v>1</v>
      </c>
      <c r="E15" s="44" t="str">
        <f>IFERROR(__xludf.DUMMYFUNCTION("IF(LEN(C15)=0,"""",QUERY(Archive!C:C,""Select COUNT(C) WHERE lower(C) contains '""&amp;LOWER(C15)&amp;""' LABEL COUNT(C) ''""))"),"#N/A")</f>
        <v>#N/A</v>
      </c>
      <c r="F15" s="46" t="str">
        <f>IFERROR(__xludf.DUMMYFUNCTION("IF(LEN(C15)=0,"""",QUERY(Archive!B:C,""Select COUNT(B) WHERE C starts with 'RT' AND B ='""&amp;C15&amp;""' LABEL COUNT(B) ''"")/D15)"),"#N/A")</f>
        <v>#N/A</v>
      </c>
      <c r="G15" s="48" t="str">
        <f>IFERROR(__xludf.DUMMYFUNCTION("IF(LEN(C15)=0,"""",SPARKLINE(FREQUENCY(FILTER(Archive!E:E,Archive!B:B=C15),M$2:M$21)))"),"")</f>
        <v/>
      </c>
      <c r="H15" s="1"/>
      <c r="I15" s="49" t="s">
        <v>492</v>
      </c>
      <c r="J15" s="63" t="str">
        <f>HYPERLINK("http://hawksey.info/tagsexplorer/?key="&amp;getSheetKey(ReadmeSettings!B6)&amp;"&amp;gid="&amp;getSheetGID(), "TAGSExplorer")</f>
        <v>TAGSExplorer</v>
      </c>
      <c r="K15" s="75" t="s">
        <v>224</v>
      </c>
      <c r="L15" s="81"/>
      <c r="M15">
        <f t="shared" si="1"/>
        <v>43944.9</v>
      </c>
    </row>
    <row r="16" ht="22.5" customHeight="1">
      <c r="A16" s="1"/>
      <c r="B16" s="62" t="s">
        <v>212</v>
      </c>
      <c r="C16" s="64" t="str">
        <f>IFERROR(__xludf.DUMMYFUNCTION("""COMPUTED_VALUE"""),"Riverols")</f>
        <v>Riverols</v>
      </c>
      <c r="D16" s="44">
        <f>IFERROR(__xludf.DUMMYFUNCTION("""COMPUTED_VALUE"""),1.0)</f>
        <v>1</v>
      </c>
      <c r="E16" s="44" t="str">
        <f>IFERROR(__xludf.DUMMYFUNCTION("IF(LEN(C16)=0,"""",QUERY(Archive!C:C,""Select COUNT(C) WHERE lower(C) contains '""&amp;LOWER(C16)&amp;""' LABEL COUNT(C) ''""))"),"#N/A")</f>
        <v>#N/A</v>
      </c>
      <c r="F16" s="46" t="str">
        <f>IFERROR(__xludf.DUMMYFUNCTION("IF(LEN(C16)=0,"""",QUERY(Archive!B:C,""Select COUNT(B) WHERE C starts with 'RT' AND B ='""&amp;C16&amp;""' LABEL COUNT(B) ''"")/D16)"),"#N/A")</f>
        <v>#N/A</v>
      </c>
      <c r="G16" s="48" t="str">
        <f>IFERROR(__xludf.DUMMYFUNCTION("IF(LEN(C16)=0,"""",SPARKLINE(FREQUENCY(FILTER(Archive!E:E,Archive!B:B=C16),M$2:M$21)))"),"")</f>
        <v/>
      </c>
      <c r="H16" s="1"/>
      <c r="I16" s="1"/>
      <c r="J16" s="63" t="str">
        <f>HYPERLINK("http://hawksey.info/tagsexplorer/arc.html?key="&amp;getSheetKey(ReadmeSettings!B9)&amp;"&amp;gid="&amp;getSheetGID(), "TAGS Archive")</f>
        <v>TAGS Archive</v>
      </c>
      <c r="K16" s="87" t="s">
        <v>236</v>
      </c>
      <c r="L16" s="81"/>
      <c r="M16">
        <f t="shared" si="1"/>
        <v>43945.25</v>
      </c>
    </row>
    <row r="17" ht="22.5" customHeight="1">
      <c r="A17" s="1"/>
      <c r="B17" s="62" t="s">
        <v>212</v>
      </c>
      <c r="C17" s="64" t="str">
        <f>IFERROR(__xludf.DUMMYFUNCTION("""COMPUTED_VALUE"""),"Tapas667")</f>
        <v>Tapas667</v>
      </c>
      <c r="D17" s="44">
        <f>IFERROR(__xludf.DUMMYFUNCTION("""COMPUTED_VALUE"""),1.0)</f>
        <v>1</v>
      </c>
      <c r="E17" s="44" t="str">
        <f>IFERROR(__xludf.DUMMYFUNCTION("IF(LEN(C17)=0,"""",QUERY(Archive!C:C,""Select COUNT(C) WHERE lower(C) contains '""&amp;LOWER(C17)&amp;""' LABEL COUNT(C) ''""))"),"#N/A")</f>
        <v>#N/A</v>
      </c>
      <c r="F17" s="46" t="str">
        <f>IFERROR(__xludf.DUMMYFUNCTION("IF(LEN(C17)=0,"""",QUERY(Archive!B:C,""Select COUNT(B) WHERE C starts with 'RT' AND B ='""&amp;C17&amp;""' LABEL COUNT(B) ''"")/D17)"),"#N/A")</f>
        <v>#N/A</v>
      </c>
      <c r="G17" s="48" t="str">
        <f>IFERROR(__xludf.DUMMYFUNCTION("IF(LEN(C17)=0,"""",SPARKLINE(FREQUENCY(FILTER(Archive!E:E,Archive!B:B=C17),M$2:M$21)))"),"")</f>
        <v/>
      </c>
      <c r="H17" s="1"/>
      <c r="I17" s="1"/>
      <c r="J17" s="88"/>
      <c r="K17" s="81"/>
      <c r="L17" s="81"/>
      <c r="M17">
        <f t="shared" si="1"/>
        <v>43945.6</v>
      </c>
    </row>
    <row r="18" ht="22.5" customHeight="1">
      <c r="A18" s="1"/>
      <c r="B18" s="62" t="s">
        <v>212</v>
      </c>
      <c r="C18" s="64" t="str">
        <f>IFERROR(__xludf.DUMMYFUNCTION("""COMPUTED_VALUE"""),"_FrancoMunevarM")</f>
        <v>_FrancoMunevarM</v>
      </c>
      <c r="D18" s="44">
        <f>IFERROR(__xludf.DUMMYFUNCTION("""COMPUTED_VALUE"""),1.0)</f>
        <v>1</v>
      </c>
      <c r="E18" s="44" t="str">
        <f>IFERROR(__xludf.DUMMYFUNCTION("IF(LEN(C18)=0,"""",QUERY(Archive!C:C,""Select COUNT(C) WHERE lower(C) contains '""&amp;LOWER(C18)&amp;""' LABEL COUNT(C) ''""))"),"#N/A")</f>
        <v>#N/A</v>
      </c>
      <c r="F18" s="46" t="str">
        <f>IFERROR(__xludf.DUMMYFUNCTION("IF(LEN(C18)=0,"""",QUERY(Archive!B:C,""Select COUNT(B) WHERE C starts with 'RT' AND B ='""&amp;C18&amp;""' LABEL COUNT(B) ''"")/D18)"),"#N/A")</f>
        <v>#N/A</v>
      </c>
      <c r="G18" s="48" t="str">
        <f>IFERROR(__xludf.DUMMYFUNCTION("IF(LEN(C18)=0,"""",SPARKLINE(FREQUENCY(FILTER(Archive!E:E,Archive!B:B=C18),M$2:M$21)))"),"")</f>
        <v/>
      </c>
      <c r="H18" s="1"/>
      <c r="I18" s="1"/>
      <c r="J18" s="81"/>
      <c r="K18" s="81"/>
      <c r="L18" s="81"/>
      <c r="M18">
        <f t="shared" si="1"/>
        <v>43945.95</v>
      </c>
    </row>
    <row r="19" ht="22.5" customHeight="1">
      <c r="A19" s="1"/>
      <c r="B19" s="62" t="s">
        <v>212</v>
      </c>
      <c r="C19" s="64" t="str">
        <f>IFERROR(__xludf.DUMMYFUNCTION("""COMPUTED_VALUE"""),"a6a36")</f>
        <v>a6a36</v>
      </c>
      <c r="D19" s="44">
        <f>IFERROR(__xludf.DUMMYFUNCTION("""COMPUTED_VALUE"""),1.0)</f>
        <v>1</v>
      </c>
      <c r="E19" s="44" t="str">
        <f>IFERROR(__xludf.DUMMYFUNCTION("IF(LEN(C19)=0,"""",QUERY(Archive!C:C,""Select COUNT(C) WHERE lower(C) contains '""&amp;LOWER(C19)&amp;""' LABEL COUNT(C) ''""))"),"#N/A")</f>
        <v>#N/A</v>
      </c>
      <c r="F19" s="46" t="str">
        <f>IFERROR(__xludf.DUMMYFUNCTION("IF(LEN(C19)=0,"""",QUERY(Archive!B:C,""Select COUNT(B) WHERE C starts with 'RT' AND B ='""&amp;C19&amp;""' LABEL COUNT(B) ''"")/D19)"),"#N/A")</f>
        <v>#N/A</v>
      </c>
      <c r="G19" s="48" t="str">
        <f>IFERROR(__xludf.DUMMYFUNCTION("IF(LEN(C19)=0,"""",SPARKLINE(FREQUENCY(FILTER(Archive!E:E,Archive!B:B=C19),M$2:M$21)))"),"")</f>
        <v/>
      </c>
      <c r="H19" s="1"/>
      <c r="I19" s="89" t="s">
        <v>493</v>
      </c>
      <c r="J19" s="90" t="s">
        <v>494</v>
      </c>
      <c r="K19" s="81"/>
      <c r="L19" s="81"/>
      <c r="M19">
        <f t="shared" si="1"/>
        <v>43946.3</v>
      </c>
    </row>
    <row r="20" ht="22.5" customHeight="1">
      <c r="A20" s="1"/>
      <c r="B20" s="62" t="s">
        <v>212</v>
      </c>
      <c r="C20" s="64" t="str">
        <f>IFERROR(__xludf.DUMMYFUNCTION("""COMPUTED_VALUE"""),"adelitaSM")</f>
        <v>adelitaSM</v>
      </c>
      <c r="D20" s="44">
        <f>IFERROR(__xludf.DUMMYFUNCTION("""COMPUTED_VALUE"""),1.0)</f>
        <v>1</v>
      </c>
      <c r="E20" s="44" t="str">
        <f>IFERROR(__xludf.DUMMYFUNCTION("IF(LEN(C20)=0,"""",QUERY(Archive!C:C,""Select COUNT(C) WHERE lower(C) contains '""&amp;LOWER(C20)&amp;""' LABEL COUNT(C) ''""))"),"#N/A")</f>
        <v>#N/A</v>
      </c>
      <c r="F20" s="46" t="str">
        <f>IFERROR(__xludf.DUMMYFUNCTION("IF(LEN(C20)=0,"""",QUERY(Archive!B:C,""Select COUNT(B) WHERE C starts with 'RT' AND B ='""&amp;C20&amp;""' LABEL COUNT(B) ''"")/D20)"),"#N/A")</f>
        <v>#N/A</v>
      </c>
      <c r="G20" s="48" t="str">
        <f>IFERROR(__xludf.DUMMYFUNCTION("IF(LEN(C20)=0,"""",SPARKLINE(FREQUENCY(FILTER(Archive!E:E,Archive!B:B=C20),M$2:M$21)))"),"")</f>
        <v/>
      </c>
      <c r="H20" s="1"/>
      <c r="I20" s="1"/>
      <c r="J20" s="91" t="s">
        <v>495</v>
      </c>
      <c r="K20" s="81"/>
      <c r="L20" s="81"/>
      <c r="M20">
        <f t="shared" si="1"/>
        <v>43946.65</v>
      </c>
    </row>
    <row r="21" ht="22.5" customHeight="1">
      <c r="A21" s="1"/>
      <c r="B21" s="62" t="s">
        <v>212</v>
      </c>
      <c r="C21" s="64" t="str">
        <f>IFERROR(__xludf.DUMMYFUNCTION("""COMPUTED_VALUE"""),"amayafutbol")</f>
        <v>amayafutbol</v>
      </c>
      <c r="D21" s="44">
        <f>IFERROR(__xludf.DUMMYFUNCTION("""COMPUTED_VALUE"""),1.0)</f>
        <v>1</v>
      </c>
      <c r="E21" s="44" t="str">
        <f>IFERROR(__xludf.DUMMYFUNCTION("IF(LEN(C21)=0,"""",QUERY(Archive!C:C,""Select COUNT(C) WHERE lower(C) contains '""&amp;LOWER(C21)&amp;""' LABEL COUNT(C) ''""))"),"#N/A")</f>
        <v>#N/A</v>
      </c>
      <c r="F21" s="46" t="str">
        <f>IFERROR(__xludf.DUMMYFUNCTION("IF(LEN(C21)=0,"""",QUERY(Archive!B:C,""Select COUNT(B) WHERE C starts with 'RT' AND B ='""&amp;C21&amp;""' LABEL COUNT(B) ''"")/D21)"),"#N/A")</f>
        <v>#N/A</v>
      </c>
      <c r="G21" s="48" t="str">
        <f>IFERROR(__xludf.DUMMYFUNCTION("IF(LEN(C21)=0,"""",SPARKLINE(FREQUENCY(FILTER(Archive!E:E,Archive!B:B=C21),M$2:M$21)))"),"")</f>
        <v/>
      </c>
      <c r="H21" s="1"/>
      <c r="I21" s="1"/>
      <c r="J21" s="81"/>
      <c r="K21" s="81"/>
      <c r="L21" s="81"/>
      <c r="M21">
        <f>ROUNDDOWN(J7)</f>
        <v>43947</v>
      </c>
    </row>
    <row r="22" ht="22.5" customHeight="1">
      <c r="A22" s="1"/>
      <c r="B22" s="62" t="s">
        <v>212</v>
      </c>
      <c r="C22" s="64" t="str">
        <f>IFERROR(__xludf.DUMMYFUNCTION("""COMPUTED_VALUE"""),"antipetrico3")</f>
        <v>antipetrico3</v>
      </c>
      <c r="D22" s="44">
        <f>IFERROR(__xludf.DUMMYFUNCTION("""COMPUTED_VALUE"""),1.0)</f>
        <v>1</v>
      </c>
      <c r="E22" s="44" t="str">
        <f>IFERROR(__xludf.DUMMYFUNCTION("IF(LEN(C22)=0,"""",QUERY(Archive!C:C,""Select COUNT(C) WHERE lower(C) contains '""&amp;LOWER(C22)&amp;""' LABEL COUNT(C) ''""))"),"#N/A")</f>
        <v>#N/A</v>
      </c>
      <c r="F22" s="46" t="str">
        <f>IFERROR(__xludf.DUMMYFUNCTION("IF(LEN(C22)=0,"""",QUERY(Archive!B:C,""Select COUNT(B) WHERE C starts with 'RT' AND B ='""&amp;C22&amp;""' LABEL COUNT(B) ''"")/D22)"),"#N/A")</f>
        <v>#N/A</v>
      </c>
      <c r="G22" s="48" t="str">
        <f>IFERROR(__xludf.DUMMYFUNCTION("IF(LEN(C22)=0,"""",SPARKLINE(FREQUENCY(FILTER(Archive!E:E,Archive!B:B=C22),M$2:M$21)))"),"")</f>
        <v/>
      </c>
      <c r="H22" s="1"/>
      <c r="I22" s="1"/>
      <c r="J22" s="81"/>
      <c r="K22" s="81"/>
      <c r="L22" s="81"/>
      <c r="M22" s="92"/>
    </row>
    <row r="23" ht="22.5" customHeight="1">
      <c r="A23" s="1"/>
      <c r="B23" s="62" t="s">
        <v>212</v>
      </c>
      <c r="C23" s="64" t="str">
        <f>IFERROR(__xludf.DUMMYFUNCTION("""COMPUTED_VALUE"""),"carsangregori")</f>
        <v>carsangregori</v>
      </c>
      <c r="D23" s="44">
        <f>IFERROR(__xludf.DUMMYFUNCTION("""COMPUTED_VALUE"""),1.0)</f>
        <v>1</v>
      </c>
      <c r="E23" s="44" t="str">
        <f>IFERROR(__xludf.DUMMYFUNCTION("IF(LEN(C23)=0,"""",QUERY(Archive!C:C,""Select COUNT(C) WHERE lower(C) contains '""&amp;LOWER(C23)&amp;""' LABEL COUNT(C) ''""))"),"#N/A")</f>
        <v>#N/A</v>
      </c>
      <c r="F23" s="46" t="str">
        <f>IFERROR(__xludf.DUMMYFUNCTION("IF(LEN(C23)=0,"""",QUERY(Archive!B:C,""Select COUNT(B) WHERE C starts with 'RT' AND B ='""&amp;C23&amp;""' LABEL COUNT(B) ''"")/D23)"),"#N/A")</f>
        <v>#N/A</v>
      </c>
      <c r="G23" s="48" t="str">
        <f>IFERROR(__xludf.DUMMYFUNCTION("IF(LEN(C23)=0,"""",SPARKLINE(FREQUENCY(FILTER(Archive!E:E,Archive!B:B=C23),M$2:M$21)))"),"")</f>
        <v/>
      </c>
      <c r="H23" s="1"/>
      <c r="I23" s="1"/>
      <c r="J23" s="81"/>
      <c r="K23" s="81"/>
      <c r="L23" s="81"/>
      <c r="M23" s="92"/>
    </row>
    <row r="24" ht="22.5" customHeight="1">
      <c r="A24" s="1"/>
      <c r="B24" s="62" t="s">
        <v>212</v>
      </c>
      <c r="C24" s="64" t="str">
        <f>IFERROR(__xludf.DUMMYFUNCTION("""COMPUTED_VALUE"""),"danzariadna")</f>
        <v>danzariadna</v>
      </c>
      <c r="D24" s="44">
        <f>IFERROR(__xludf.DUMMYFUNCTION("""COMPUTED_VALUE"""),1.0)</f>
        <v>1</v>
      </c>
      <c r="E24" s="44" t="str">
        <f>IFERROR(__xludf.DUMMYFUNCTION("IF(LEN(C24)=0,"""",QUERY(Archive!C:C,""Select COUNT(C) WHERE lower(C) contains '""&amp;LOWER(C24)&amp;""' LABEL COUNT(C) ''""))"),"#N/A")</f>
        <v>#N/A</v>
      </c>
      <c r="F24" s="46" t="str">
        <f>IFERROR(__xludf.DUMMYFUNCTION("IF(LEN(C24)=0,"""",QUERY(Archive!B:C,""Select COUNT(B) WHERE C starts with 'RT' AND B ='""&amp;C24&amp;""' LABEL COUNT(B) ''"")/D24)"),"#N/A")</f>
        <v>#N/A</v>
      </c>
      <c r="G24" s="48" t="str">
        <f>IFERROR(__xludf.DUMMYFUNCTION("IF(LEN(C24)=0,"""",SPARKLINE(FREQUENCY(FILTER(Archive!E:E,Archive!B:B=C24),M$2:M$21)))"),"")</f>
        <v/>
      </c>
      <c r="H24" s="1"/>
      <c r="I24" s="1"/>
      <c r="J24" s="1"/>
      <c r="K24" s="1"/>
      <c r="L24" s="1"/>
    </row>
    <row r="25" ht="22.5" customHeight="1">
      <c r="A25" s="1"/>
      <c r="B25" s="62" t="s">
        <v>212</v>
      </c>
      <c r="C25" s="64" t="str">
        <f>IFERROR(__xludf.DUMMYFUNCTION("""COMPUTED_VALUE"""),"elk2812")</f>
        <v>elk2812</v>
      </c>
      <c r="D25" s="44">
        <f>IFERROR(__xludf.DUMMYFUNCTION("""COMPUTED_VALUE"""),1.0)</f>
        <v>1</v>
      </c>
      <c r="E25" s="44" t="str">
        <f>IFERROR(__xludf.DUMMYFUNCTION("IF(LEN(C25)=0,"""",QUERY(Archive!C:C,""Select COUNT(C) WHERE lower(C) contains '""&amp;LOWER(C25)&amp;""' LABEL COUNT(C) ''""))"),"#N/A")</f>
        <v>#N/A</v>
      </c>
      <c r="F25" s="46" t="str">
        <f>IFERROR(__xludf.DUMMYFUNCTION("IF(LEN(C25)=0,"""",QUERY(Archive!B:C,""Select COUNT(B) WHERE C starts with 'RT' AND B ='""&amp;C25&amp;""' LABEL COUNT(B) ''"")/D25)"),"#N/A")</f>
        <v>#N/A</v>
      </c>
      <c r="G25" s="48" t="str">
        <f>IFERROR(__xludf.DUMMYFUNCTION("IF(LEN(C25)=0,"""",SPARKLINE(FREQUENCY(FILTER(Archive!E:E,Archive!B:B=C25),M$2:M$21)))"),"")</f>
        <v/>
      </c>
      <c r="H25" s="1"/>
      <c r="I25" s="1"/>
      <c r="J25" s="1"/>
      <c r="K25" s="1"/>
      <c r="L25" s="1"/>
    </row>
    <row r="26" ht="22.5" customHeight="1">
      <c r="A26" s="1"/>
      <c r="B26" s="62" t="s">
        <v>212</v>
      </c>
      <c r="C26" s="64" t="str">
        <f>IFERROR(__xludf.DUMMYFUNCTION("""COMPUTED_VALUE"""),"emeryflow")</f>
        <v>emeryflow</v>
      </c>
      <c r="D26" s="44">
        <f>IFERROR(__xludf.DUMMYFUNCTION("""COMPUTED_VALUE"""),1.0)</f>
        <v>1</v>
      </c>
      <c r="E26" s="44" t="str">
        <f>IFERROR(__xludf.DUMMYFUNCTION("IF(LEN(C26)=0,"""",QUERY(Archive!C:C,""Select COUNT(C) WHERE lower(C) contains '""&amp;LOWER(C26)&amp;""' LABEL COUNT(C) ''""))"),"#N/A")</f>
        <v>#N/A</v>
      </c>
      <c r="F26" s="46" t="str">
        <f>IFERROR(__xludf.DUMMYFUNCTION("IF(LEN(C26)=0,"""",QUERY(Archive!B:C,""Select COUNT(B) WHERE C starts with 'RT' AND B ='""&amp;C26&amp;""' LABEL COUNT(B) ''"")/D26)"),"#N/A")</f>
        <v>#N/A</v>
      </c>
      <c r="G26" s="48" t="str">
        <f>IFERROR(__xludf.DUMMYFUNCTION("IF(LEN(C26)=0,"""",SPARKLINE(FREQUENCY(FILTER(Archive!E:E,Archive!B:B=C26),M$2:M$21)))"),"")</f>
        <v/>
      </c>
      <c r="H26" s="1"/>
      <c r="I26" s="1"/>
      <c r="J26" s="1"/>
      <c r="K26" s="1"/>
      <c r="L26" s="1"/>
    </row>
    <row r="27" ht="22.5" customHeight="1">
      <c r="A27" s="1"/>
      <c r="B27" s="62" t="s">
        <v>212</v>
      </c>
      <c r="C27" s="64" t="str">
        <f>IFERROR(__xludf.DUMMYFUNCTION("""COMPUTED_VALUE"""),"farcila20")</f>
        <v>farcila20</v>
      </c>
      <c r="D27" s="44">
        <f>IFERROR(__xludf.DUMMYFUNCTION("""COMPUTED_VALUE"""),1.0)</f>
        <v>1</v>
      </c>
      <c r="E27" s="44" t="str">
        <f>IFERROR(__xludf.DUMMYFUNCTION("IF(LEN(C27)=0,"""",QUERY(Archive!C:C,""Select COUNT(C) WHERE lower(C) contains '""&amp;LOWER(C27)&amp;""' LABEL COUNT(C) ''""))"),"#N/A")</f>
        <v>#N/A</v>
      </c>
      <c r="F27" s="46" t="str">
        <f>IFERROR(__xludf.DUMMYFUNCTION("IF(LEN(C27)=0,"""",QUERY(Archive!B:C,""Select COUNT(B) WHERE C starts with 'RT' AND B ='""&amp;C27&amp;""' LABEL COUNT(B) ''"")/D27)"),"#N/A")</f>
        <v>#N/A</v>
      </c>
      <c r="G27" s="48" t="str">
        <f>IFERROR(__xludf.DUMMYFUNCTION("IF(LEN(C27)=0,"""",SPARKLINE(FREQUENCY(FILTER(Archive!E:E,Archive!B:B=C27),M$2:M$21)))"),"")</f>
        <v/>
      </c>
      <c r="H27" s="1"/>
      <c r="I27" s="1"/>
      <c r="J27" s="1"/>
      <c r="K27" s="1"/>
      <c r="L27" s="1"/>
    </row>
    <row r="28" ht="22.5" customHeight="1">
      <c r="A28" s="1"/>
      <c r="B28" s="62" t="s">
        <v>212</v>
      </c>
      <c r="C28" s="64" t="str">
        <f>IFERROR(__xludf.DUMMYFUNCTION("""COMPUTED_VALUE"""),"farid_ganem")</f>
        <v>farid_ganem</v>
      </c>
      <c r="D28" s="44">
        <f>IFERROR(__xludf.DUMMYFUNCTION("""COMPUTED_VALUE"""),1.0)</f>
        <v>1</v>
      </c>
      <c r="E28" s="44" t="str">
        <f>IFERROR(__xludf.DUMMYFUNCTION("IF(LEN(C28)=0,"""",QUERY(Archive!C:C,""Select COUNT(C) WHERE lower(C) contains '""&amp;LOWER(C28)&amp;""' LABEL COUNT(C) ''""))"),"#N/A")</f>
        <v>#N/A</v>
      </c>
      <c r="F28" s="46" t="str">
        <f>IFERROR(__xludf.DUMMYFUNCTION("IF(LEN(C28)=0,"""",QUERY(Archive!B:C,""Select COUNT(B) WHERE C starts with 'RT' AND B ='""&amp;C28&amp;""' LABEL COUNT(B) ''"")/D28)"),"#N/A")</f>
        <v>#N/A</v>
      </c>
      <c r="G28" s="48" t="str">
        <f>IFERROR(__xludf.DUMMYFUNCTION("IF(LEN(C28)=0,"""",SPARKLINE(FREQUENCY(FILTER(Archive!E:E,Archive!B:B=C28),M$2:M$21)))"),"")</f>
        <v/>
      </c>
      <c r="H28" s="1"/>
      <c r="I28" s="1"/>
      <c r="J28" s="1"/>
      <c r="K28" s="1"/>
      <c r="L28" s="1"/>
    </row>
    <row r="29" ht="22.5" customHeight="1">
      <c r="A29" s="1"/>
      <c r="B29" s="62" t="s">
        <v>212</v>
      </c>
      <c r="C29" s="64" t="str">
        <f>IFERROR(__xludf.DUMMYFUNCTION("""COMPUTED_VALUE"""),"gloriiaines2012")</f>
        <v>gloriiaines2012</v>
      </c>
      <c r="D29" s="44">
        <f>IFERROR(__xludf.DUMMYFUNCTION("""COMPUTED_VALUE"""),1.0)</f>
        <v>1</v>
      </c>
      <c r="E29" s="44" t="str">
        <f>IFERROR(__xludf.DUMMYFUNCTION("IF(LEN(C29)=0,"""",QUERY(Archive!C:C,""Select COUNT(C) WHERE lower(C) contains '""&amp;LOWER(C29)&amp;""' LABEL COUNT(C) ''""))"),"#N/A")</f>
        <v>#N/A</v>
      </c>
      <c r="F29" s="46" t="str">
        <f>IFERROR(__xludf.DUMMYFUNCTION("IF(LEN(C29)=0,"""",QUERY(Archive!B:C,""Select COUNT(B) WHERE C starts with 'RT' AND B ='""&amp;C29&amp;""' LABEL COUNT(B) ''"")/D29)"),"#N/A")</f>
        <v>#N/A</v>
      </c>
      <c r="G29" s="48" t="str">
        <f>IFERROR(__xludf.DUMMYFUNCTION("IF(LEN(C29)=0,"""",SPARKLINE(FREQUENCY(FILTER(Archive!E:E,Archive!B:B=C29),M$2:M$21)))"),"")</f>
        <v/>
      </c>
      <c r="H29" s="1"/>
      <c r="I29" s="1"/>
      <c r="J29" s="1"/>
      <c r="K29" s="1"/>
      <c r="L29" s="1"/>
    </row>
    <row r="30" ht="22.5" customHeight="1">
      <c r="A30" s="1"/>
      <c r="B30" s="62" t="s">
        <v>212</v>
      </c>
      <c r="C30" s="64" t="str">
        <f>IFERROR(__xludf.DUMMYFUNCTION("""COMPUTED_VALUE"""),"henry0408")</f>
        <v>henry0408</v>
      </c>
      <c r="D30" s="44">
        <f>IFERROR(__xludf.DUMMYFUNCTION("""COMPUTED_VALUE"""),1.0)</f>
        <v>1</v>
      </c>
      <c r="E30" s="44" t="str">
        <f>IFERROR(__xludf.DUMMYFUNCTION("IF(LEN(C30)=0,"""",QUERY(Archive!C:C,""Select COUNT(C) WHERE lower(C) contains '""&amp;LOWER(C30)&amp;""' LABEL COUNT(C) ''""))"),"#N/A")</f>
        <v>#N/A</v>
      </c>
      <c r="F30" s="46" t="str">
        <f>IFERROR(__xludf.DUMMYFUNCTION("IF(LEN(C30)=0,"""",QUERY(Archive!B:C,""Select COUNT(B) WHERE C starts with 'RT' AND B ='""&amp;C30&amp;""' LABEL COUNT(B) ''"")/D30)"),"#N/A")</f>
        <v>#N/A</v>
      </c>
      <c r="G30" s="48" t="str">
        <f>IFERROR(__xludf.DUMMYFUNCTION("IF(LEN(C30)=0,"""",SPARKLINE(FREQUENCY(FILTER(Archive!E:E,Archive!B:B=C30),M$2:M$21)))"),"")</f>
        <v/>
      </c>
      <c r="H30" s="1"/>
      <c r="I30" s="1"/>
      <c r="J30" s="1"/>
      <c r="K30" s="1"/>
      <c r="L30" s="1"/>
    </row>
    <row r="31" ht="22.5" customHeight="1">
      <c r="A31" s="1"/>
      <c r="B31" s="62" t="s">
        <v>212</v>
      </c>
      <c r="C31" s="64" t="str">
        <f>IFERROR(__xludf.DUMMYFUNCTION("""COMPUTED_VALUE"""),"jfredys")</f>
        <v>jfredys</v>
      </c>
      <c r="D31" s="44">
        <f>IFERROR(__xludf.DUMMYFUNCTION("""COMPUTED_VALUE"""),1.0)</f>
        <v>1</v>
      </c>
      <c r="E31" s="44" t="str">
        <f>IFERROR(__xludf.DUMMYFUNCTION("IF(LEN(C31)=0,"""",QUERY(Archive!C:C,""Select COUNT(C) WHERE lower(C) contains '""&amp;LOWER(C31)&amp;""' LABEL COUNT(C) ''""))"),"#N/A")</f>
        <v>#N/A</v>
      </c>
      <c r="F31" s="46" t="str">
        <f>IFERROR(__xludf.DUMMYFUNCTION("IF(LEN(C31)=0,"""",QUERY(Archive!B:C,""Select COUNT(B) WHERE C starts with 'RT' AND B ='""&amp;C31&amp;""' LABEL COUNT(B) ''"")/D31)"),"#N/A")</f>
        <v>#N/A</v>
      </c>
      <c r="G31" s="48" t="str">
        <f>IFERROR(__xludf.DUMMYFUNCTION("IF(LEN(C31)=0,"""",SPARKLINE(FREQUENCY(FILTER(Archive!E:E,Archive!B:B=C31),M$2:M$21)))"),"")</f>
        <v/>
      </c>
      <c r="H31" s="1"/>
      <c r="I31" s="1"/>
      <c r="J31" s="1"/>
      <c r="K31" s="1"/>
      <c r="L31" s="1"/>
    </row>
    <row r="32" ht="16.5" customHeight="1">
      <c r="A32" s="1"/>
      <c r="B32" s="62" t="s">
        <v>212</v>
      </c>
      <c r="C32" s="64" t="str">
        <f>IFERROR(__xludf.DUMMYFUNCTION("""COMPUTED_VALUE"""),"jhopemimarido")</f>
        <v>jhopemimarido</v>
      </c>
      <c r="D32" s="44">
        <f>IFERROR(__xludf.DUMMYFUNCTION("""COMPUTED_VALUE"""),1.0)</f>
        <v>1</v>
      </c>
      <c r="E32" s="44" t="str">
        <f>IFERROR(__xludf.DUMMYFUNCTION("IF(LEN(C32)=0,"""",QUERY(Archive!C:C,""Select COUNT(C) WHERE lower(C) contains '""&amp;LOWER(C32)&amp;""' LABEL COUNT(C) ''""))"),"#N/A")</f>
        <v>#N/A</v>
      </c>
      <c r="F32" s="93"/>
      <c r="G32" s="94"/>
      <c r="H32" s="1"/>
      <c r="I32" s="1"/>
      <c r="J32" s="1"/>
      <c r="K32" s="1"/>
      <c r="L32" s="1"/>
    </row>
    <row r="33" ht="16.5" customHeight="1">
      <c r="A33" s="1"/>
      <c r="B33" s="62" t="s">
        <v>212</v>
      </c>
      <c r="C33" s="64" t="str">
        <f>IFERROR(__xludf.DUMMYFUNCTION("""COMPUTED_VALUE"""),"jose25504079")</f>
        <v>jose25504079</v>
      </c>
      <c r="D33" s="44">
        <f>IFERROR(__xludf.DUMMYFUNCTION("""COMPUTED_VALUE"""),1.0)</f>
        <v>1</v>
      </c>
      <c r="E33" s="44" t="str">
        <f>IFERROR(__xludf.DUMMYFUNCTION("IF(LEN(C33)=0,"""",QUERY(Archive!C:C,""Select COUNT(C) WHERE lower(C) contains '""&amp;LOWER(C33)&amp;""' LABEL COUNT(C) ''""))"),"#N/A")</f>
        <v>#N/A</v>
      </c>
      <c r="F33" s="93"/>
      <c r="G33" s="94"/>
      <c r="H33" s="1"/>
      <c r="I33" s="1"/>
      <c r="J33" s="1"/>
      <c r="K33" s="1"/>
      <c r="L33" s="1"/>
    </row>
    <row r="34" ht="16.5" customHeight="1">
      <c r="A34" s="1"/>
      <c r="B34" s="62" t="s">
        <v>212</v>
      </c>
      <c r="C34" s="64" t="str">
        <f>IFERROR(__xludf.DUMMYFUNCTION("""COMPUTED_VALUE"""),"josemuriel34")</f>
        <v>josemuriel34</v>
      </c>
      <c r="D34" s="44">
        <f>IFERROR(__xludf.DUMMYFUNCTION("""COMPUTED_VALUE"""),1.0)</f>
        <v>1</v>
      </c>
      <c r="E34" s="44" t="str">
        <f>IFERROR(__xludf.DUMMYFUNCTION("IF(LEN(C34)=0,"""",QUERY(Archive!C:C,""Select COUNT(C) WHERE lower(C) contains '""&amp;LOWER(C34)&amp;""' LABEL COUNT(C) ''""))"),"#N/A")</f>
        <v>#N/A</v>
      </c>
      <c r="F34" s="93"/>
      <c r="G34" s="94"/>
      <c r="H34" s="1"/>
      <c r="I34" s="1"/>
      <c r="J34" s="1"/>
      <c r="K34" s="1"/>
      <c r="L34" s="1"/>
    </row>
    <row r="35" ht="16.5" customHeight="1">
      <c r="A35" s="1"/>
      <c r="B35" s="62" t="s">
        <v>212</v>
      </c>
      <c r="C35" s="64" t="str">
        <f>IFERROR(__xludf.DUMMYFUNCTION("""COMPUTED_VALUE"""),"juankp18")</f>
        <v>juankp18</v>
      </c>
      <c r="D35" s="44">
        <f>IFERROR(__xludf.DUMMYFUNCTION("""COMPUTED_VALUE"""),1.0)</f>
        <v>1</v>
      </c>
      <c r="E35" s="44" t="str">
        <f>IFERROR(__xludf.DUMMYFUNCTION("IF(LEN(C35)=0,"""",QUERY(Archive!C:C,""Select COUNT(C) WHERE lower(C) contains '""&amp;LOWER(C35)&amp;""' LABEL COUNT(C) ''""))"),"#N/A")</f>
        <v>#N/A</v>
      </c>
      <c r="F35" s="93"/>
      <c r="G35" s="94"/>
      <c r="H35" s="1"/>
      <c r="I35" s="1"/>
      <c r="J35" s="1"/>
      <c r="K35" s="1"/>
      <c r="L35" s="1"/>
    </row>
    <row r="36" ht="16.5" customHeight="1">
      <c r="A36" s="1"/>
      <c r="B36" s="62" t="s">
        <v>212</v>
      </c>
      <c r="C36" s="64" t="str">
        <f>IFERROR(__xludf.DUMMYFUNCTION("""COMPUTED_VALUE"""),"llombartpatUE")</f>
        <v>llombartpatUE</v>
      </c>
      <c r="D36" s="44">
        <f>IFERROR(__xludf.DUMMYFUNCTION("""COMPUTED_VALUE"""),1.0)</f>
        <v>1</v>
      </c>
      <c r="E36" s="44" t="str">
        <f>IFERROR(__xludf.DUMMYFUNCTION("IF(LEN(C36)=0,"""",QUERY(Archive!C:C,""Select COUNT(C) WHERE lower(C) contains '""&amp;LOWER(C36)&amp;""' LABEL COUNT(C) ''""))"),"#N/A")</f>
        <v>#N/A</v>
      </c>
      <c r="F36" s="93"/>
      <c r="G36" s="94"/>
      <c r="H36" s="1"/>
      <c r="I36" s="1"/>
      <c r="J36" s="1"/>
      <c r="K36" s="1"/>
      <c r="L36" s="1"/>
    </row>
    <row r="37" ht="16.5" customHeight="1">
      <c r="A37" s="1"/>
      <c r="B37" s="62" t="s">
        <v>212</v>
      </c>
      <c r="C37" s="64" t="str">
        <f>IFERROR(__xludf.DUMMYFUNCTION("""COMPUTED_VALUE"""),"losdelestudio7")</f>
        <v>losdelestudio7</v>
      </c>
      <c r="D37" s="44">
        <f>IFERROR(__xludf.DUMMYFUNCTION("""COMPUTED_VALUE"""),1.0)</f>
        <v>1</v>
      </c>
      <c r="E37" s="44" t="str">
        <f>IFERROR(__xludf.DUMMYFUNCTION("IF(LEN(C37)=0,"""",QUERY(Archive!C:C,""Select COUNT(C) WHERE lower(C) contains '""&amp;LOWER(C37)&amp;""' LABEL COUNT(C) ''""))"),"#N/A")</f>
        <v>#N/A</v>
      </c>
      <c r="F37" s="93"/>
      <c r="G37" s="94"/>
      <c r="H37" s="1"/>
      <c r="I37" s="1"/>
      <c r="J37" s="1"/>
      <c r="K37" s="1"/>
      <c r="L37" s="1"/>
    </row>
    <row r="38" ht="16.5" customHeight="1">
      <c r="A38" s="1"/>
      <c r="B38" s="62" t="s">
        <v>212</v>
      </c>
      <c r="C38" s="64" t="str">
        <f>IFERROR(__xludf.DUMMYFUNCTION("""COMPUTED_VALUE"""),"malejaa89")</f>
        <v>malejaa89</v>
      </c>
      <c r="D38" s="44">
        <f>IFERROR(__xludf.DUMMYFUNCTION("""COMPUTED_VALUE"""),1.0)</f>
        <v>1</v>
      </c>
      <c r="E38" s="44" t="str">
        <f>IFERROR(__xludf.DUMMYFUNCTION("IF(LEN(C38)=0,"""",QUERY(Archive!C:C,""Select COUNT(C) WHERE lower(C) contains '""&amp;LOWER(C38)&amp;""' LABEL COUNT(C) ''""))"),"#N/A")</f>
        <v>#N/A</v>
      </c>
      <c r="F38" s="93"/>
      <c r="G38" s="94"/>
      <c r="H38" s="1"/>
      <c r="I38" s="1"/>
      <c r="J38" s="1"/>
      <c r="K38" s="1"/>
      <c r="L38" s="1"/>
    </row>
    <row r="39" ht="16.5" customHeight="1">
      <c r="A39" s="1"/>
      <c r="B39" s="62" t="s">
        <v>212</v>
      </c>
      <c r="C39" s="64" t="str">
        <f>IFERROR(__xludf.DUMMYFUNCTION("""COMPUTED_VALUE"""),"maryluzcortesro")</f>
        <v>maryluzcortesro</v>
      </c>
      <c r="D39" s="44">
        <f>IFERROR(__xludf.DUMMYFUNCTION("""COMPUTED_VALUE"""),1.0)</f>
        <v>1</v>
      </c>
      <c r="E39" s="44" t="str">
        <f>IFERROR(__xludf.DUMMYFUNCTION("IF(LEN(C39)=0,"""",QUERY(Archive!C:C,""Select COUNT(C) WHERE lower(C) contains '""&amp;LOWER(C39)&amp;""' LABEL COUNT(C) ''""))"),"#N/A")</f>
        <v>#N/A</v>
      </c>
      <c r="F39" s="93"/>
      <c r="G39" s="94"/>
      <c r="H39" s="1"/>
      <c r="I39" s="1"/>
      <c r="J39" s="1"/>
      <c r="K39" s="1"/>
      <c r="L39" s="1"/>
    </row>
    <row r="40" ht="16.5" customHeight="1">
      <c r="A40" s="1"/>
      <c r="B40" s="62" t="s">
        <v>212</v>
      </c>
      <c r="C40" s="64" t="str">
        <f>IFERROR(__xludf.DUMMYFUNCTION("""COMPUTED_VALUE"""),"salovabet02")</f>
        <v>salovabet02</v>
      </c>
      <c r="D40" s="44">
        <f>IFERROR(__xludf.DUMMYFUNCTION("""COMPUTED_VALUE"""),1.0)</f>
        <v>1</v>
      </c>
      <c r="E40" s="44" t="str">
        <f>IFERROR(__xludf.DUMMYFUNCTION("IF(LEN(C40)=0,"""",QUERY(Archive!C:C,""Select COUNT(C) WHERE lower(C) contains '""&amp;LOWER(C40)&amp;""' LABEL COUNT(C) ''""))"),"#N/A")</f>
        <v>#N/A</v>
      </c>
      <c r="F40" s="93"/>
      <c r="G40" s="94"/>
      <c r="H40" s="1"/>
      <c r="I40" s="1"/>
      <c r="J40" s="1"/>
      <c r="K40" s="1"/>
      <c r="L40" s="1"/>
    </row>
    <row r="41" ht="16.5" customHeight="1">
      <c r="A41" s="1"/>
      <c r="B41" s="62" t="s">
        <v>212</v>
      </c>
      <c r="C41" s="64" t="str">
        <f>IFERROR(__xludf.DUMMYFUNCTION("""COMPUTED_VALUE"""),"srcremitas")</f>
        <v>srcremitas</v>
      </c>
      <c r="D41" s="44">
        <f>IFERROR(__xludf.DUMMYFUNCTION("""COMPUTED_VALUE"""),1.0)</f>
        <v>1</v>
      </c>
      <c r="E41" s="44" t="str">
        <f>IFERROR(__xludf.DUMMYFUNCTION("IF(LEN(C41)=0,"""",QUERY(Archive!C:C,""Select COUNT(C) WHERE lower(C) contains '""&amp;LOWER(C41)&amp;""' LABEL COUNT(C) ''""))"),"#N/A")</f>
        <v>#N/A</v>
      </c>
      <c r="F41" s="93"/>
      <c r="G41" s="94"/>
      <c r="H41" s="1"/>
      <c r="I41" s="1"/>
      <c r="J41" s="1"/>
      <c r="K41" s="1"/>
      <c r="L41" s="1"/>
    </row>
    <row r="42" ht="16.5" customHeight="1">
      <c r="A42" s="1"/>
      <c r="B42" s="62" t="s">
        <v>212</v>
      </c>
      <c r="C42" s="64" t="str">
        <f>IFERROR(__xludf.DUMMYFUNCTION("""COMPUTED_VALUE"""),"vegalaverde")</f>
        <v>vegalaverde</v>
      </c>
      <c r="D42" s="44">
        <f>IFERROR(__xludf.DUMMYFUNCTION("""COMPUTED_VALUE"""),1.0)</f>
        <v>1</v>
      </c>
      <c r="E42" s="44" t="str">
        <f>IFERROR(__xludf.DUMMYFUNCTION("IF(LEN(C42)=0,"""",QUERY(Archive!C:C,""Select COUNT(C) WHERE lower(C) contains '""&amp;LOWER(C42)&amp;""' LABEL COUNT(C) ''""))"),"#N/A")</f>
        <v>#N/A</v>
      </c>
      <c r="F42" s="93"/>
      <c r="G42" s="94"/>
      <c r="H42" s="1"/>
      <c r="I42" s="1"/>
      <c r="J42" s="1"/>
      <c r="K42" s="1"/>
      <c r="L42" s="1"/>
    </row>
    <row r="43" ht="16.5" customHeight="1">
      <c r="A43" s="1"/>
      <c r="B43" s="62" t="s">
        <v>212</v>
      </c>
      <c r="C43" s="64" t="str">
        <f>IFERROR(__xludf.DUMMYFUNCTION("""COMPUTED_VALUE"""),"vmplopez")</f>
        <v>vmplopez</v>
      </c>
      <c r="D43" s="44">
        <f>IFERROR(__xludf.DUMMYFUNCTION("""COMPUTED_VALUE"""),1.0)</f>
        <v>1</v>
      </c>
      <c r="E43" s="44" t="str">
        <f>IFERROR(__xludf.DUMMYFUNCTION("IF(LEN(C43)=0,"""",QUERY(Archive!C:C,""Select COUNT(C) WHERE lower(C) contains '""&amp;LOWER(C43)&amp;""' LABEL COUNT(C) ''""))"),"#N/A")</f>
        <v>#N/A</v>
      </c>
      <c r="F43" s="93"/>
      <c r="G43" s="94"/>
      <c r="H43" s="1"/>
      <c r="I43" s="1"/>
      <c r="J43" s="1"/>
      <c r="K43" s="1"/>
      <c r="L43" s="1"/>
    </row>
    <row r="44" ht="16.5" customHeight="1">
      <c r="A44" s="1"/>
      <c r="B44" s="62" t="s">
        <v>212</v>
      </c>
      <c r="C44" s="64" t="str">
        <f>IFERROR(__xludf.DUMMYFUNCTION("""COMPUTED_VALUE"""),"yolyhabanera")</f>
        <v>yolyhabanera</v>
      </c>
      <c r="D44" s="44">
        <f>IFERROR(__xludf.DUMMYFUNCTION("""COMPUTED_VALUE"""),1.0)</f>
        <v>1</v>
      </c>
      <c r="E44" s="44" t="str">
        <f>IFERROR(__xludf.DUMMYFUNCTION("IF(LEN(C44)=0,"""",QUERY(Archive!C:C,""Select COUNT(C) WHERE lower(C) contains '""&amp;LOWER(C44)&amp;""' LABEL COUNT(C) ''""))"),"#N/A")</f>
        <v>#N/A</v>
      </c>
      <c r="F44" s="93"/>
      <c r="G44" s="94"/>
      <c r="H44" s="1"/>
      <c r="I44" s="1"/>
      <c r="J44" s="1"/>
      <c r="K44" s="1"/>
      <c r="L44" s="1"/>
    </row>
    <row r="45" ht="16.5" customHeight="1">
      <c r="A45" s="1"/>
      <c r="B45" s="95" t="s">
        <v>496</v>
      </c>
      <c r="C45" s="64"/>
      <c r="D45" s="44"/>
      <c r="E45" s="44" t="str">
        <f>IFERROR(__xludf.DUMMYFUNCTION("IF(LEN(C45)=0,"""",QUERY(Archive!C:C,""Select COUNT(C) WHERE lower(C) contains '""&amp;LOWER(C45)&amp;""' LABEL COUNT(C) ''""))"),"")</f>
        <v/>
      </c>
      <c r="F45" s="93"/>
      <c r="G45" s="94"/>
      <c r="H45" s="1"/>
      <c r="I45" s="1"/>
      <c r="J45" s="1"/>
      <c r="K45" s="1"/>
      <c r="L45" s="1"/>
    </row>
    <row r="46" ht="16.5" customHeight="1">
      <c r="A46" s="1"/>
      <c r="B46" s="95" t="s">
        <v>496</v>
      </c>
      <c r="C46" s="64"/>
      <c r="D46" s="44"/>
      <c r="E46" s="44" t="str">
        <f>IFERROR(__xludf.DUMMYFUNCTION("IF(LEN(C46)=0,"""",QUERY(Archive!C:C,""Select COUNT(C) WHERE lower(C) contains '""&amp;LOWER(C46)&amp;""' LABEL COUNT(C) ''""))"),"")</f>
        <v/>
      </c>
      <c r="F46" s="93"/>
      <c r="G46" s="94"/>
      <c r="H46" s="1"/>
      <c r="I46" s="1"/>
      <c r="J46" s="1"/>
      <c r="K46" s="1"/>
      <c r="L46" s="1"/>
    </row>
    <row r="47" ht="16.5" customHeight="1">
      <c r="A47" s="1"/>
      <c r="B47" s="95" t="s">
        <v>496</v>
      </c>
      <c r="C47" s="64"/>
      <c r="D47" s="44"/>
      <c r="E47" s="44" t="str">
        <f>IFERROR(__xludf.DUMMYFUNCTION("IF(LEN(C47)=0,"""",QUERY(Archive!C:C,""Select COUNT(C) WHERE lower(C) contains '""&amp;LOWER(C47)&amp;""' LABEL COUNT(C) ''""))"),"")</f>
        <v/>
      </c>
      <c r="F47" s="93"/>
      <c r="G47" s="94"/>
      <c r="H47" s="1"/>
      <c r="I47" s="1"/>
      <c r="J47" s="1"/>
      <c r="K47" s="1"/>
      <c r="L47" s="1"/>
    </row>
    <row r="48" ht="16.5" customHeight="1">
      <c r="A48" s="1"/>
      <c r="B48" s="95" t="s">
        <v>496</v>
      </c>
      <c r="C48" s="64"/>
      <c r="D48" s="44"/>
      <c r="E48" s="44" t="str">
        <f>IFERROR(__xludf.DUMMYFUNCTION("IF(LEN(C48)=0,"""",QUERY(Archive!C:C,""Select COUNT(C) WHERE lower(C) contains '""&amp;LOWER(C48)&amp;""' LABEL COUNT(C) ''""))"),"")</f>
        <v/>
      </c>
      <c r="F48" s="93"/>
      <c r="G48" s="94"/>
      <c r="H48" s="1"/>
      <c r="I48" s="1"/>
      <c r="J48" s="1"/>
      <c r="K48" s="1"/>
      <c r="L48" s="1"/>
    </row>
    <row r="49" ht="16.5" customHeight="1">
      <c r="A49" s="1"/>
      <c r="B49" s="95" t="s">
        <v>496</v>
      </c>
      <c r="C49" s="64"/>
      <c r="D49" s="44"/>
      <c r="E49" s="44" t="str">
        <f>IFERROR(__xludf.DUMMYFUNCTION("IF(LEN(C49)=0,"""",QUERY(Archive!C:C,""Select COUNT(C) WHERE lower(C) contains '""&amp;LOWER(C49)&amp;""' LABEL COUNT(C) ''""))"),"")</f>
        <v/>
      </c>
      <c r="F49" s="93"/>
      <c r="G49" s="94"/>
      <c r="H49" s="1"/>
      <c r="I49" s="1"/>
      <c r="J49" s="1"/>
      <c r="K49" s="1"/>
      <c r="L49" s="1"/>
    </row>
    <row r="50" ht="16.5" customHeight="1">
      <c r="A50" s="1"/>
      <c r="B50" s="95" t="s">
        <v>496</v>
      </c>
      <c r="C50" s="64"/>
      <c r="D50" s="44"/>
      <c r="E50" s="44" t="str">
        <f>IFERROR(__xludf.DUMMYFUNCTION("IF(LEN(C50)=0,"""",QUERY(Archive!C:C,""Select COUNT(C) WHERE lower(C) contains '""&amp;LOWER(C50)&amp;""' LABEL COUNT(C) ''""))"),"")</f>
        <v/>
      </c>
      <c r="F50" s="93"/>
      <c r="G50" s="94"/>
      <c r="H50" s="1"/>
      <c r="I50" s="1"/>
      <c r="J50" s="1"/>
      <c r="K50" s="1"/>
      <c r="L50" s="1"/>
    </row>
    <row r="51" ht="16.5" customHeight="1">
      <c r="A51" s="1"/>
      <c r="B51" s="95" t="s">
        <v>496</v>
      </c>
      <c r="C51" s="64"/>
      <c r="D51" s="44"/>
      <c r="E51" s="44" t="str">
        <f>IFERROR(__xludf.DUMMYFUNCTION("IF(LEN(C51)=0,"""",QUERY(Archive!C:C,""Select COUNT(C) WHERE lower(C) contains '""&amp;LOWER(C51)&amp;""' LABEL COUNT(C) ''""))"),"")</f>
        <v/>
      </c>
      <c r="F51" s="93"/>
      <c r="G51" s="94"/>
      <c r="H51" s="1"/>
      <c r="I51" s="1"/>
      <c r="J51" s="1"/>
      <c r="K51" s="1"/>
      <c r="L51" s="1"/>
    </row>
    <row r="52" ht="16.5" customHeight="1">
      <c r="A52" s="1"/>
      <c r="B52" s="95" t="s">
        <v>496</v>
      </c>
      <c r="C52" s="64"/>
      <c r="D52" s="44"/>
      <c r="E52" s="44" t="str">
        <f>IFERROR(__xludf.DUMMYFUNCTION("IF(LEN(C52)=0,"""",QUERY(Archive!C:C,""Select COUNT(C) WHERE lower(C) contains '""&amp;LOWER(C52)&amp;""' LABEL COUNT(C) ''""))"),"")</f>
        <v/>
      </c>
      <c r="F52" s="93"/>
      <c r="G52" s="94"/>
      <c r="H52" s="1"/>
      <c r="I52" s="1"/>
      <c r="J52" s="1"/>
      <c r="K52" s="1"/>
      <c r="L52" s="1"/>
    </row>
    <row r="53" ht="16.5" customHeight="1">
      <c r="A53" s="1"/>
      <c r="B53" s="95" t="s">
        <v>496</v>
      </c>
      <c r="C53" s="64"/>
      <c r="D53" s="44"/>
      <c r="E53" s="44" t="str">
        <f>IFERROR(__xludf.DUMMYFUNCTION("IF(LEN(C53)=0,"""",QUERY(Archive!C:C,""Select COUNT(C) WHERE lower(C) contains '""&amp;LOWER(C53)&amp;""' LABEL COUNT(C) ''""))"),"")</f>
        <v/>
      </c>
      <c r="F53" s="93"/>
      <c r="G53" s="94"/>
      <c r="H53" s="1"/>
      <c r="I53" s="1"/>
      <c r="J53" s="1"/>
      <c r="K53" s="1"/>
      <c r="L53" s="1"/>
    </row>
    <row r="54" ht="16.5" customHeight="1">
      <c r="A54" s="1"/>
      <c r="B54" s="95" t="s">
        <v>496</v>
      </c>
      <c r="C54" s="64"/>
      <c r="D54" s="44"/>
      <c r="E54" s="44" t="str">
        <f>IFERROR(__xludf.DUMMYFUNCTION("IF(LEN(C54)=0,"""",QUERY(Archive!C:C,""Select COUNT(C) WHERE lower(C) contains '""&amp;LOWER(C54)&amp;""' LABEL COUNT(C) ''""))"),"")</f>
        <v/>
      </c>
      <c r="F54" s="93"/>
      <c r="G54" s="94"/>
      <c r="H54" s="1"/>
      <c r="I54" s="1"/>
      <c r="J54" s="1"/>
      <c r="K54" s="1"/>
      <c r="L54" s="1"/>
    </row>
    <row r="55" ht="16.5" customHeight="1">
      <c r="A55" s="1"/>
      <c r="B55" s="95" t="s">
        <v>496</v>
      </c>
      <c r="C55" s="64"/>
      <c r="D55" s="44"/>
      <c r="E55" s="44" t="str">
        <f>IFERROR(__xludf.DUMMYFUNCTION("IF(LEN(C55)=0,"""",QUERY(Archive!C:C,""Select COUNT(C) WHERE lower(C) contains '""&amp;LOWER(C55)&amp;""' LABEL COUNT(C) ''""))"),"")</f>
        <v/>
      </c>
      <c r="F55" s="93"/>
      <c r="G55" s="94"/>
      <c r="H55" s="1"/>
      <c r="I55" s="1"/>
      <c r="J55" s="1"/>
      <c r="K55" s="1"/>
      <c r="L55" s="1"/>
    </row>
    <row r="56" ht="16.5" customHeight="1">
      <c r="A56" s="1"/>
      <c r="B56" s="95" t="s">
        <v>496</v>
      </c>
      <c r="C56" s="64"/>
      <c r="D56" s="44"/>
      <c r="E56" s="44" t="str">
        <f>IFERROR(__xludf.DUMMYFUNCTION("IF(LEN(C56)=0,"""",QUERY(Archive!C:C,""Select COUNT(C) WHERE lower(C) contains '""&amp;LOWER(C56)&amp;""' LABEL COUNT(C) ''""))"),"")</f>
        <v/>
      </c>
      <c r="F56" s="93"/>
      <c r="G56" s="94"/>
      <c r="H56" s="1"/>
      <c r="I56" s="1"/>
      <c r="J56" s="1"/>
      <c r="K56" s="1"/>
      <c r="L56" s="1"/>
    </row>
    <row r="57" ht="16.5" customHeight="1">
      <c r="A57" s="1"/>
      <c r="B57" s="95" t="s">
        <v>496</v>
      </c>
      <c r="C57" s="64"/>
      <c r="D57" s="44"/>
      <c r="E57" s="44" t="str">
        <f>IFERROR(__xludf.DUMMYFUNCTION("IF(LEN(C57)=0,"""",QUERY(Archive!C:C,""Select COUNT(C) WHERE lower(C) contains '""&amp;LOWER(C57)&amp;""' LABEL COUNT(C) ''""))"),"")</f>
        <v/>
      </c>
      <c r="F57" s="93"/>
      <c r="G57" s="94"/>
      <c r="H57" s="1"/>
      <c r="I57" s="1"/>
      <c r="J57" s="1"/>
      <c r="K57" s="1"/>
      <c r="L57" s="1"/>
    </row>
    <row r="58" ht="16.5" customHeight="1">
      <c r="A58" s="1"/>
      <c r="B58" s="95" t="s">
        <v>496</v>
      </c>
      <c r="C58" s="64"/>
      <c r="D58" s="44"/>
      <c r="E58" s="44" t="str">
        <f>IFERROR(__xludf.DUMMYFUNCTION("IF(LEN(C58)=0,"""",QUERY(Archive!C:C,""Select COUNT(C) WHERE lower(C) contains '""&amp;LOWER(C58)&amp;""' LABEL COUNT(C) ''""))"),"")</f>
        <v/>
      </c>
      <c r="F58" s="93"/>
      <c r="G58" s="94"/>
      <c r="H58" s="1"/>
      <c r="I58" s="1"/>
      <c r="J58" s="1"/>
      <c r="K58" s="1"/>
      <c r="L58" s="1"/>
    </row>
    <row r="59" ht="16.5" customHeight="1">
      <c r="A59" s="1"/>
      <c r="B59" s="95" t="s">
        <v>496</v>
      </c>
      <c r="C59" s="64"/>
      <c r="D59" s="44"/>
      <c r="E59" s="44" t="str">
        <f>IFERROR(__xludf.DUMMYFUNCTION("IF(LEN(C59)=0,"""",QUERY(Archive!C:C,""Select COUNT(C) WHERE lower(C) contains '""&amp;LOWER(C59)&amp;""' LABEL COUNT(C) ''""))"),"")</f>
        <v/>
      </c>
      <c r="F59" s="93"/>
      <c r="G59" s="94"/>
      <c r="H59" s="1"/>
      <c r="I59" s="1"/>
      <c r="J59" s="1"/>
      <c r="K59" s="1"/>
      <c r="L59" s="1"/>
    </row>
    <row r="60" ht="16.5" customHeight="1">
      <c r="A60" s="1"/>
      <c r="B60" s="95" t="s">
        <v>496</v>
      </c>
      <c r="C60" s="64"/>
      <c r="D60" s="44"/>
      <c r="E60" s="44" t="str">
        <f>IFERROR(__xludf.DUMMYFUNCTION("IF(LEN(C60)=0,"""",QUERY(Archive!C:C,""Select COUNT(C) WHERE lower(C) contains '""&amp;LOWER(C60)&amp;""' LABEL COUNT(C) ''""))"),"")</f>
        <v/>
      </c>
      <c r="F60" s="93"/>
      <c r="G60" s="94"/>
      <c r="H60" s="1"/>
      <c r="I60" s="1"/>
      <c r="J60" s="1"/>
      <c r="K60" s="1"/>
      <c r="L60" s="1"/>
    </row>
    <row r="61" ht="16.5" customHeight="1">
      <c r="A61" s="1"/>
      <c r="B61" s="95" t="s">
        <v>496</v>
      </c>
      <c r="C61" s="64"/>
      <c r="D61" s="44"/>
      <c r="E61" s="44" t="str">
        <f>IFERROR(__xludf.DUMMYFUNCTION("IF(LEN(C61)=0,"""",QUERY(Archive!C:C,""Select COUNT(C) WHERE lower(C) contains '""&amp;LOWER(C61)&amp;""' LABEL COUNT(C) ''""))"),"")</f>
        <v/>
      </c>
      <c r="F61" s="93"/>
      <c r="G61" s="94"/>
      <c r="H61" s="1"/>
      <c r="I61" s="1"/>
      <c r="J61" s="1"/>
      <c r="K61" s="1"/>
      <c r="L61" s="1"/>
    </row>
    <row r="62" ht="16.5" customHeight="1">
      <c r="A62" s="1"/>
      <c r="B62" s="95" t="s">
        <v>496</v>
      </c>
      <c r="C62" s="64"/>
      <c r="D62" s="44"/>
      <c r="E62" s="44" t="str">
        <f>IFERROR(__xludf.DUMMYFUNCTION("IF(LEN(C62)=0,"""",QUERY(Archive!C:C,""Select COUNT(C) WHERE lower(C) contains '""&amp;LOWER(C62)&amp;""' LABEL COUNT(C) ''""))"),"")</f>
        <v/>
      </c>
      <c r="F62" s="93"/>
      <c r="G62" s="94"/>
      <c r="H62" s="1"/>
      <c r="I62" s="1"/>
      <c r="J62" s="1"/>
      <c r="K62" s="1"/>
      <c r="L62" s="1"/>
    </row>
    <row r="63" ht="16.5" customHeight="1">
      <c r="A63" s="1"/>
      <c r="B63" s="95" t="s">
        <v>496</v>
      </c>
      <c r="C63" s="64"/>
      <c r="D63" s="44"/>
      <c r="E63" s="44" t="str">
        <f>IFERROR(__xludf.DUMMYFUNCTION("IF(LEN(C63)=0,"""",QUERY(Archive!C:C,""Select COUNT(C) WHERE lower(C) contains '""&amp;LOWER(C63)&amp;""' LABEL COUNT(C) ''""))"),"")</f>
        <v/>
      </c>
      <c r="F63" s="93"/>
      <c r="G63" s="94"/>
      <c r="H63" s="1"/>
      <c r="I63" s="1"/>
      <c r="J63" s="1"/>
      <c r="K63" s="1"/>
      <c r="L63" s="1"/>
    </row>
    <row r="64" ht="16.5" customHeight="1">
      <c r="A64" s="1"/>
      <c r="B64" s="95" t="s">
        <v>496</v>
      </c>
      <c r="C64" s="64"/>
      <c r="D64" s="44"/>
      <c r="E64" s="44" t="str">
        <f>IFERROR(__xludf.DUMMYFUNCTION("IF(LEN(C64)=0,"""",QUERY(Archive!C:C,""Select COUNT(C) WHERE lower(C) contains '""&amp;LOWER(C64)&amp;""' LABEL COUNT(C) ''""))"),"")</f>
        <v/>
      </c>
      <c r="F64" s="93"/>
      <c r="G64" s="94"/>
      <c r="H64" s="1"/>
      <c r="I64" s="1"/>
      <c r="J64" s="1"/>
      <c r="K64" s="1"/>
      <c r="L64" s="1"/>
    </row>
    <row r="65" ht="16.5" customHeight="1">
      <c r="A65" s="1"/>
      <c r="B65" s="95" t="s">
        <v>496</v>
      </c>
      <c r="C65" s="64"/>
      <c r="D65" s="44"/>
      <c r="E65" s="44" t="str">
        <f>IFERROR(__xludf.DUMMYFUNCTION("IF(LEN(C65)=0,"""",QUERY(Archive!C:C,""Select COUNT(C) WHERE lower(C) contains '""&amp;LOWER(C65)&amp;""' LABEL COUNT(C) ''""))"),"")</f>
        <v/>
      </c>
      <c r="F65" s="93"/>
      <c r="G65" s="94"/>
      <c r="H65" s="1"/>
      <c r="I65" s="1"/>
      <c r="J65" s="1"/>
      <c r="K65" s="1"/>
      <c r="L65" s="1"/>
    </row>
    <row r="66" ht="16.5" customHeight="1">
      <c r="A66" s="1"/>
      <c r="B66" s="95" t="s">
        <v>496</v>
      </c>
      <c r="C66" s="64"/>
      <c r="D66" s="44"/>
      <c r="E66" s="44" t="str">
        <f>IFERROR(__xludf.DUMMYFUNCTION("IF(LEN(C66)=0,"""",QUERY(Archive!C:C,""Select COUNT(C) WHERE lower(C) contains '""&amp;LOWER(C66)&amp;""' LABEL COUNT(C) ''""))"),"")</f>
        <v/>
      </c>
      <c r="F66" s="93"/>
      <c r="G66" s="94"/>
      <c r="H66" s="1"/>
      <c r="I66" s="1"/>
      <c r="J66" s="1"/>
      <c r="K66" s="1"/>
      <c r="L66" s="1"/>
    </row>
    <row r="67" ht="16.5" customHeight="1">
      <c r="A67" s="1"/>
      <c r="B67" s="95" t="s">
        <v>496</v>
      </c>
      <c r="C67" s="64"/>
      <c r="D67" s="44"/>
      <c r="E67" s="44" t="str">
        <f>IFERROR(__xludf.DUMMYFUNCTION("IF(LEN(C67)=0,"""",QUERY(Archive!C:C,""Select COUNT(C) WHERE lower(C) contains '""&amp;LOWER(C67)&amp;""' LABEL COUNT(C) ''""))"),"")</f>
        <v/>
      </c>
      <c r="F67" s="93"/>
      <c r="G67" s="94"/>
      <c r="H67" s="1"/>
      <c r="I67" s="1"/>
      <c r="J67" s="1"/>
      <c r="K67" s="1"/>
      <c r="L67" s="1"/>
    </row>
    <row r="68" ht="16.5" customHeight="1">
      <c r="A68" s="1"/>
      <c r="B68" s="95" t="s">
        <v>496</v>
      </c>
      <c r="C68" s="64"/>
      <c r="D68" s="44"/>
      <c r="E68" s="44" t="str">
        <f>IFERROR(__xludf.DUMMYFUNCTION("IF(LEN(C68)=0,"""",QUERY(Archive!C:C,""Select COUNT(C) WHERE lower(C) contains '""&amp;LOWER(C68)&amp;""' LABEL COUNT(C) ''""))"),"")</f>
        <v/>
      </c>
      <c r="F68" s="93"/>
      <c r="G68" s="94"/>
      <c r="H68" s="1"/>
      <c r="I68" s="1"/>
      <c r="J68" s="1"/>
      <c r="K68" s="1"/>
      <c r="L68" s="1"/>
    </row>
    <row r="69" ht="16.5" customHeight="1">
      <c r="A69" s="1"/>
      <c r="B69" s="95" t="s">
        <v>496</v>
      </c>
      <c r="C69" s="64"/>
      <c r="D69" s="44"/>
      <c r="E69" s="44" t="str">
        <f>IFERROR(__xludf.DUMMYFUNCTION("IF(LEN(C69)=0,"""",QUERY(Archive!C:C,""Select COUNT(C) WHERE lower(C) contains '""&amp;LOWER(C69)&amp;""' LABEL COUNT(C) ''""))"),"")</f>
        <v/>
      </c>
      <c r="F69" s="93"/>
      <c r="G69" s="94"/>
      <c r="H69" s="1"/>
      <c r="I69" s="1"/>
      <c r="J69" s="1"/>
      <c r="K69" s="1"/>
      <c r="L69" s="1"/>
    </row>
    <row r="70" ht="16.5" customHeight="1">
      <c r="A70" s="1"/>
      <c r="B70" s="95" t="s">
        <v>496</v>
      </c>
      <c r="C70" s="64"/>
      <c r="D70" s="44"/>
      <c r="E70" s="44" t="str">
        <f>IFERROR(__xludf.DUMMYFUNCTION("IF(LEN(C70)=0,"""",QUERY(Archive!C:C,""Select COUNT(C) WHERE lower(C) contains '""&amp;LOWER(C70)&amp;""' LABEL COUNT(C) ''""))"),"")</f>
        <v/>
      </c>
      <c r="F70" s="93"/>
      <c r="G70" s="94"/>
      <c r="H70" s="1"/>
      <c r="I70" s="1"/>
      <c r="J70" s="1"/>
      <c r="K70" s="1"/>
      <c r="L70" s="1"/>
    </row>
    <row r="71" ht="16.5" customHeight="1">
      <c r="A71" s="1"/>
      <c r="B71" s="95" t="s">
        <v>496</v>
      </c>
      <c r="C71" s="64"/>
      <c r="D71" s="44"/>
      <c r="E71" s="44" t="str">
        <f>IFERROR(__xludf.DUMMYFUNCTION("IF(LEN(C71)=0,"""",QUERY(Archive!C:C,""Select COUNT(C) WHERE lower(C) contains '""&amp;LOWER(C71)&amp;""' LABEL COUNT(C) ''""))"),"")</f>
        <v/>
      </c>
      <c r="F71" s="93"/>
      <c r="G71" s="94"/>
      <c r="H71" s="1"/>
      <c r="I71" s="1"/>
      <c r="J71" s="1"/>
      <c r="K71" s="1"/>
      <c r="L71" s="1"/>
    </row>
    <row r="72" ht="16.5" customHeight="1">
      <c r="A72" s="1"/>
      <c r="B72" s="95" t="s">
        <v>496</v>
      </c>
      <c r="C72" s="64"/>
      <c r="D72" s="44"/>
      <c r="E72" s="44" t="str">
        <f>IFERROR(__xludf.DUMMYFUNCTION("IF(LEN(C72)=0,"""",QUERY(Archive!C:C,""Select COUNT(C) WHERE lower(C) contains '""&amp;LOWER(C72)&amp;""' LABEL COUNT(C) ''""))"),"")</f>
        <v/>
      </c>
      <c r="F72" s="93"/>
      <c r="G72" s="94"/>
      <c r="H72" s="1"/>
      <c r="I72" s="1"/>
      <c r="J72" s="1"/>
      <c r="K72" s="1"/>
      <c r="L72" s="1"/>
    </row>
    <row r="73" ht="16.5" customHeight="1">
      <c r="A73" s="1"/>
      <c r="B73" s="95" t="s">
        <v>496</v>
      </c>
      <c r="C73" s="64"/>
      <c r="D73" s="44"/>
      <c r="E73" s="44" t="str">
        <f>IFERROR(__xludf.DUMMYFUNCTION("IF(LEN(C73)=0,"""",QUERY(Archive!C:C,""Select COUNT(C) WHERE lower(C) contains '""&amp;LOWER(C73)&amp;""' LABEL COUNT(C) ''""))"),"")</f>
        <v/>
      </c>
      <c r="F73" s="93"/>
      <c r="G73" s="94"/>
      <c r="H73" s="1"/>
      <c r="I73" s="1"/>
      <c r="J73" s="1"/>
      <c r="K73" s="1"/>
      <c r="L73" s="1"/>
    </row>
    <row r="74" ht="16.5" customHeight="1">
      <c r="A74" s="1"/>
      <c r="B74" s="95" t="s">
        <v>496</v>
      </c>
      <c r="C74" s="64"/>
      <c r="D74" s="44"/>
      <c r="E74" s="44" t="str">
        <f>IFERROR(__xludf.DUMMYFUNCTION("IF(LEN(C74)=0,"""",QUERY(Archive!C:C,""Select COUNT(C) WHERE lower(C) contains '""&amp;LOWER(C74)&amp;""' LABEL COUNT(C) ''""))"),"")</f>
        <v/>
      </c>
      <c r="F74" s="93"/>
      <c r="G74" s="94"/>
      <c r="H74" s="1"/>
      <c r="I74" s="1"/>
      <c r="J74" s="1"/>
      <c r="K74" s="1"/>
      <c r="L74" s="1"/>
    </row>
    <row r="75" ht="16.5" customHeight="1">
      <c r="A75" s="1"/>
      <c r="B75" s="95" t="s">
        <v>496</v>
      </c>
      <c r="C75" s="64"/>
      <c r="D75" s="44"/>
      <c r="E75" s="44" t="str">
        <f>IFERROR(__xludf.DUMMYFUNCTION("IF(LEN(C75)=0,"""",QUERY(Archive!C:C,""Select COUNT(C) WHERE lower(C) contains '""&amp;LOWER(C75)&amp;""' LABEL COUNT(C) ''""))"),"")</f>
        <v/>
      </c>
      <c r="F75" s="93"/>
      <c r="G75" s="94"/>
      <c r="H75" s="1"/>
      <c r="I75" s="1"/>
      <c r="J75" s="1"/>
      <c r="K75" s="1"/>
      <c r="L75" s="1"/>
    </row>
    <row r="76" ht="16.5" customHeight="1">
      <c r="A76" s="1"/>
      <c r="B76" s="95" t="s">
        <v>496</v>
      </c>
      <c r="C76" s="64"/>
      <c r="D76" s="44"/>
      <c r="E76" s="44" t="str">
        <f>IFERROR(__xludf.DUMMYFUNCTION("IF(LEN(C76)=0,"""",QUERY(Archive!C:C,""Select COUNT(C) WHERE lower(C) contains '""&amp;LOWER(C76)&amp;""' LABEL COUNT(C) ''""))"),"")</f>
        <v/>
      </c>
      <c r="F76" s="93"/>
      <c r="G76" s="94"/>
      <c r="H76" s="1"/>
      <c r="I76" s="1"/>
      <c r="J76" s="1"/>
      <c r="K76" s="1"/>
      <c r="L76" s="1"/>
    </row>
    <row r="77" ht="16.5" customHeight="1">
      <c r="A77" s="1"/>
      <c r="B77" s="95" t="s">
        <v>496</v>
      </c>
      <c r="C77" s="64"/>
      <c r="D77" s="44"/>
      <c r="E77" s="44" t="str">
        <f>IFERROR(__xludf.DUMMYFUNCTION("IF(LEN(C77)=0,"""",QUERY(Archive!C:C,""Select COUNT(C) WHERE lower(C) contains '""&amp;LOWER(C77)&amp;""' LABEL COUNT(C) ''""))"),"")</f>
        <v/>
      </c>
      <c r="F77" s="93"/>
      <c r="G77" s="94"/>
      <c r="H77" s="1"/>
      <c r="I77" s="1"/>
      <c r="J77" s="1"/>
      <c r="K77" s="1"/>
      <c r="L77" s="1"/>
    </row>
    <row r="78" ht="16.5" customHeight="1">
      <c r="A78" s="1"/>
      <c r="B78" s="95" t="s">
        <v>496</v>
      </c>
      <c r="C78" s="64"/>
      <c r="D78" s="44"/>
      <c r="E78" s="44" t="str">
        <f>IFERROR(__xludf.DUMMYFUNCTION("IF(LEN(C78)=0,"""",QUERY(Archive!C:C,""Select COUNT(C) WHERE lower(C) contains '""&amp;LOWER(C78)&amp;""' LABEL COUNT(C) ''""))"),"")</f>
        <v/>
      </c>
      <c r="F78" s="93"/>
      <c r="G78" s="94"/>
      <c r="H78" s="1"/>
      <c r="I78" s="1"/>
      <c r="J78" s="1"/>
      <c r="K78" s="1"/>
      <c r="L78" s="1"/>
    </row>
    <row r="79" ht="16.5" customHeight="1">
      <c r="A79" s="1"/>
      <c r="B79" s="95" t="s">
        <v>496</v>
      </c>
      <c r="C79" s="64"/>
      <c r="D79" s="44"/>
      <c r="E79" s="44" t="str">
        <f>IFERROR(__xludf.DUMMYFUNCTION("IF(LEN(C79)=0,"""",QUERY(Archive!C:C,""Select COUNT(C) WHERE lower(C) contains '""&amp;LOWER(C79)&amp;""' LABEL COUNT(C) ''""))"),"")</f>
        <v/>
      </c>
      <c r="F79" s="93"/>
      <c r="G79" s="94"/>
      <c r="H79" s="1"/>
      <c r="I79" s="1"/>
      <c r="J79" s="1"/>
      <c r="K79" s="1"/>
      <c r="L79" s="1"/>
    </row>
    <row r="80" ht="16.5" customHeight="1">
      <c r="A80" s="1"/>
      <c r="B80" s="95" t="s">
        <v>496</v>
      </c>
      <c r="C80" s="64"/>
      <c r="D80" s="44"/>
      <c r="E80" s="44" t="str">
        <f>IFERROR(__xludf.DUMMYFUNCTION("IF(LEN(C80)=0,"""",QUERY(Archive!C:C,""Select COUNT(C) WHERE lower(C) contains '""&amp;LOWER(C80)&amp;""' LABEL COUNT(C) ''""))"),"")</f>
        <v/>
      </c>
      <c r="F80" s="93"/>
      <c r="G80" s="94"/>
      <c r="H80" s="1"/>
      <c r="I80" s="1"/>
      <c r="J80" s="1"/>
      <c r="K80" s="1"/>
      <c r="L80" s="1"/>
    </row>
    <row r="81" ht="16.5" customHeight="1">
      <c r="A81" s="1"/>
      <c r="B81" s="95" t="s">
        <v>496</v>
      </c>
      <c r="C81" s="64"/>
      <c r="D81" s="44"/>
      <c r="E81" s="44" t="str">
        <f>IFERROR(__xludf.DUMMYFUNCTION("IF(LEN(C81)=0,"""",QUERY(Archive!C:C,""Select COUNT(C) WHERE lower(C) contains '""&amp;LOWER(C81)&amp;""' LABEL COUNT(C) ''""))"),"")</f>
        <v/>
      </c>
      <c r="F81" s="93"/>
      <c r="G81" s="94"/>
      <c r="H81" s="1"/>
      <c r="I81" s="1"/>
      <c r="J81" s="1"/>
      <c r="K81" s="1"/>
      <c r="L81" s="1"/>
    </row>
    <row r="82" ht="16.5" customHeight="1">
      <c r="A82" s="1"/>
      <c r="B82" s="95" t="s">
        <v>496</v>
      </c>
      <c r="C82" s="64"/>
      <c r="D82" s="44"/>
      <c r="E82" s="44" t="str">
        <f>IFERROR(__xludf.DUMMYFUNCTION("IF(LEN(C82)=0,"""",QUERY(Archive!C:C,""Select COUNT(C) WHERE lower(C) contains '""&amp;LOWER(C82)&amp;""' LABEL COUNT(C) ''""))"),"")</f>
        <v/>
      </c>
      <c r="F82" s="93"/>
      <c r="G82" s="94"/>
      <c r="H82" s="1"/>
      <c r="I82" s="1"/>
      <c r="J82" s="1"/>
      <c r="K82" s="1"/>
      <c r="L82" s="1"/>
    </row>
    <row r="83" ht="16.5" customHeight="1">
      <c r="A83" s="1"/>
      <c r="B83" s="95" t="s">
        <v>496</v>
      </c>
      <c r="C83" s="64"/>
      <c r="D83" s="44"/>
      <c r="E83" s="44" t="str">
        <f>IFERROR(__xludf.DUMMYFUNCTION("IF(LEN(C83)=0,"""",QUERY(Archive!C:C,""Select COUNT(C) WHERE lower(C) contains '""&amp;LOWER(C83)&amp;""' LABEL COUNT(C) ''""))"),"")</f>
        <v/>
      </c>
      <c r="F83" s="93"/>
      <c r="G83" s="94"/>
      <c r="H83" s="1"/>
      <c r="I83" s="1"/>
      <c r="J83" s="1"/>
      <c r="K83" s="1"/>
      <c r="L83" s="1"/>
    </row>
    <row r="84" ht="16.5" customHeight="1">
      <c r="A84" s="1"/>
      <c r="B84" s="95" t="s">
        <v>496</v>
      </c>
      <c r="C84" s="64"/>
      <c r="D84" s="44"/>
      <c r="E84" s="44" t="str">
        <f>IFERROR(__xludf.DUMMYFUNCTION("IF(LEN(C84)=0,"""",QUERY(Archive!C:C,""Select COUNT(C) WHERE lower(C) contains '""&amp;LOWER(C84)&amp;""' LABEL COUNT(C) ''""))"),"")</f>
        <v/>
      </c>
      <c r="F84" s="93"/>
      <c r="G84" s="94"/>
      <c r="H84" s="1"/>
      <c r="I84" s="1"/>
      <c r="J84" s="1"/>
      <c r="K84" s="1"/>
      <c r="L84" s="1"/>
    </row>
    <row r="85" ht="16.5" customHeight="1">
      <c r="A85" s="1"/>
      <c r="B85" s="95" t="s">
        <v>496</v>
      </c>
      <c r="C85" s="64"/>
      <c r="D85" s="44"/>
      <c r="E85" s="44" t="str">
        <f>IFERROR(__xludf.DUMMYFUNCTION("IF(LEN(C85)=0,"""",QUERY(Archive!C:C,""Select COUNT(C) WHERE lower(C) contains '""&amp;LOWER(C85)&amp;""' LABEL COUNT(C) ''""))"),"")</f>
        <v/>
      </c>
      <c r="F85" s="93"/>
      <c r="G85" s="94"/>
      <c r="H85" s="1"/>
      <c r="I85" s="1"/>
      <c r="J85" s="1"/>
      <c r="K85" s="1"/>
      <c r="L85" s="1"/>
    </row>
    <row r="86" ht="16.5" customHeight="1">
      <c r="A86" s="1"/>
      <c r="B86" s="95" t="s">
        <v>496</v>
      </c>
      <c r="C86" s="64"/>
      <c r="D86" s="44"/>
      <c r="E86" s="44" t="str">
        <f>IFERROR(__xludf.DUMMYFUNCTION("IF(LEN(C86)=0,"""",QUERY(Archive!C:C,""Select COUNT(C) WHERE lower(C) contains '""&amp;LOWER(C86)&amp;""' LABEL COUNT(C) ''""))"),"")</f>
        <v/>
      </c>
      <c r="F86" s="93"/>
      <c r="G86" s="94"/>
      <c r="H86" s="1"/>
      <c r="I86" s="1"/>
      <c r="J86" s="1"/>
      <c r="K86" s="1"/>
      <c r="L86" s="1"/>
    </row>
    <row r="87" ht="16.5" customHeight="1">
      <c r="A87" s="1"/>
      <c r="B87" s="95" t="s">
        <v>496</v>
      </c>
      <c r="C87" s="64"/>
      <c r="D87" s="44"/>
      <c r="E87" s="44" t="str">
        <f>IFERROR(__xludf.DUMMYFUNCTION("IF(LEN(C87)=0,"""",QUERY(Archive!C:C,""Select COUNT(C) WHERE lower(C) contains '""&amp;LOWER(C87)&amp;""' LABEL COUNT(C) ''""))"),"")</f>
        <v/>
      </c>
      <c r="F87" s="93"/>
      <c r="G87" s="94"/>
      <c r="H87" s="1"/>
      <c r="I87" s="1"/>
      <c r="J87" s="1"/>
      <c r="K87" s="1"/>
      <c r="L87" s="1"/>
    </row>
    <row r="88" ht="16.5" customHeight="1">
      <c r="A88" s="1"/>
      <c r="B88" s="95" t="s">
        <v>496</v>
      </c>
      <c r="C88" s="64"/>
      <c r="D88" s="44"/>
      <c r="E88" s="44" t="str">
        <f>IFERROR(__xludf.DUMMYFUNCTION("IF(LEN(C88)=0,"""",QUERY(Archive!C:C,""Select COUNT(C) WHERE lower(C) contains '""&amp;LOWER(C88)&amp;""' LABEL COUNT(C) ''""))"),"")</f>
        <v/>
      </c>
      <c r="F88" s="93"/>
      <c r="G88" s="94"/>
      <c r="H88" s="1"/>
      <c r="I88" s="1"/>
      <c r="J88" s="1"/>
      <c r="K88" s="1"/>
      <c r="L88" s="1"/>
    </row>
    <row r="89" ht="16.5" customHeight="1">
      <c r="A89" s="1"/>
      <c r="B89" s="95" t="s">
        <v>496</v>
      </c>
      <c r="C89" s="64"/>
      <c r="D89" s="44"/>
      <c r="E89" s="44" t="str">
        <f>IFERROR(__xludf.DUMMYFUNCTION("IF(LEN(C89)=0,"""",QUERY(Archive!C:C,""Select COUNT(C) WHERE lower(C) contains '""&amp;LOWER(C89)&amp;""' LABEL COUNT(C) ''""))"),"")</f>
        <v/>
      </c>
      <c r="F89" s="93"/>
      <c r="G89" s="94"/>
      <c r="H89" s="1"/>
      <c r="I89" s="1"/>
      <c r="J89" s="1"/>
      <c r="K89" s="1"/>
      <c r="L89" s="1"/>
    </row>
    <row r="90" ht="16.5" customHeight="1">
      <c r="A90" s="1"/>
      <c r="B90" s="95" t="s">
        <v>496</v>
      </c>
      <c r="C90" s="64"/>
      <c r="D90" s="44"/>
      <c r="E90" s="44" t="str">
        <f>IFERROR(__xludf.DUMMYFUNCTION("IF(LEN(C90)=0,"""",QUERY(Archive!C:C,""Select COUNT(C) WHERE lower(C) contains '""&amp;LOWER(C90)&amp;""' LABEL COUNT(C) ''""))"),"")</f>
        <v/>
      </c>
      <c r="F90" s="93"/>
      <c r="G90" s="94"/>
      <c r="H90" s="1"/>
      <c r="I90" s="1"/>
      <c r="J90" s="1"/>
      <c r="K90" s="1"/>
      <c r="L90" s="1"/>
    </row>
    <row r="91" ht="16.5" customHeight="1">
      <c r="A91" s="1"/>
      <c r="B91" s="95" t="s">
        <v>496</v>
      </c>
      <c r="C91" s="64"/>
      <c r="D91" s="44"/>
      <c r="E91" s="44" t="str">
        <f>IFERROR(__xludf.DUMMYFUNCTION("IF(LEN(C91)=0,"""",QUERY(Archive!C:C,""Select COUNT(C) WHERE lower(C) contains '""&amp;LOWER(C91)&amp;""' LABEL COUNT(C) ''""))"),"")</f>
        <v/>
      </c>
      <c r="F91" s="93"/>
      <c r="G91" s="94"/>
      <c r="H91" s="1"/>
      <c r="I91" s="1"/>
      <c r="J91" s="1"/>
      <c r="K91" s="1"/>
      <c r="L91" s="1"/>
    </row>
    <row r="92" ht="16.5" customHeight="1">
      <c r="A92" s="1"/>
      <c r="B92" s="95" t="s">
        <v>496</v>
      </c>
      <c r="C92" s="64"/>
      <c r="D92" s="44"/>
      <c r="E92" s="44" t="str">
        <f>IFERROR(__xludf.DUMMYFUNCTION("IF(LEN(C92)=0,"""",QUERY(Archive!C:C,""Select COUNT(C) WHERE lower(C) contains '""&amp;LOWER(C92)&amp;""' LABEL COUNT(C) ''""))"),"")</f>
        <v/>
      </c>
      <c r="F92" s="93"/>
      <c r="G92" s="94"/>
      <c r="H92" s="1"/>
      <c r="I92" s="1"/>
      <c r="J92" s="1"/>
      <c r="K92" s="1"/>
      <c r="L92" s="1"/>
    </row>
    <row r="93" ht="16.5" customHeight="1">
      <c r="A93" s="1"/>
      <c r="B93" s="95" t="s">
        <v>496</v>
      </c>
      <c r="C93" s="64"/>
      <c r="D93" s="44"/>
      <c r="E93" s="44" t="str">
        <f>IFERROR(__xludf.DUMMYFUNCTION("IF(LEN(C93)=0,"""",QUERY(Archive!C:C,""Select COUNT(C) WHERE lower(C) contains '""&amp;LOWER(C93)&amp;""' LABEL COUNT(C) ''""))"),"")</f>
        <v/>
      </c>
      <c r="F93" s="93"/>
      <c r="G93" s="94"/>
      <c r="H93" s="1"/>
      <c r="I93" s="1"/>
      <c r="J93" s="1"/>
      <c r="K93" s="1"/>
      <c r="L93" s="1"/>
    </row>
    <row r="94" ht="16.5" customHeight="1">
      <c r="A94" s="1"/>
      <c r="B94" s="95" t="s">
        <v>496</v>
      </c>
      <c r="C94" s="64"/>
      <c r="D94" s="44"/>
      <c r="E94" s="44" t="str">
        <f>IFERROR(__xludf.DUMMYFUNCTION("IF(LEN(C94)=0,"""",QUERY(Archive!C:C,""Select COUNT(C) WHERE lower(C) contains '""&amp;LOWER(C94)&amp;""' LABEL COUNT(C) ''""))"),"")</f>
        <v/>
      </c>
      <c r="F94" s="93"/>
      <c r="G94" s="94"/>
      <c r="H94" s="1"/>
      <c r="I94" s="1"/>
      <c r="J94" s="1"/>
      <c r="K94" s="1"/>
      <c r="L94" s="1"/>
    </row>
    <row r="95" ht="16.5" customHeight="1">
      <c r="A95" s="1"/>
      <c r="B95" s="95" t="s">
        <v>496</v>
      </c>
      <c r="C95" s="64"/>
      <c r="D95" s="44"/>
      <c r="E95" s="44" t="str">
        <f>IFERROR(__xludf.DUMMYFUNCTION("IF(LEN(C95)=0,"""",QUERY(Archive!C:C,""Select COUNT(C) WHERE lower(C) contains '""&amp;LOWER(C95)&amp;""' LABEL COUNT(C) ''""))"),"")</f>
        <v/>
      </c>
      <c r="F95" s="93"/>
      <c r="G95" s="94"/>
      <c r="H95" s="1"/>
      <c r="I95" s="1"/>
      <c r="J95" s="1"/>
      <c r="K95" s="1"/>
      <c r="L95" s="1"/>
    </row>
    <row r="96" ht="16.5" customHeight="1">
      <c r="A96" s="1"/>
      <c r="B96" s="95" t="s">
        <v>496</v>
      </c>
      <c r="C96" s="64"/>
      <c r="D96" s="44"/>
      <c r="E96" s="44" t="str">
        <f>IFERROR(__xludf.DUMMYFUNCTION("IF(LEN(C96)=0,"""",QUERY(Archive!C:C,""Select COUNT(C) WHERE lower(C) contains '""&amp;LOWER(C96)&amp;""' LABEL COUNT(C) ''""))"),"")</f>
        <v/>
      </c>
      <c r="F96" s="93"/>
      <c r="G96" s="94"/>
      <c r="H96" s="1"/>
      <c r="I96" s="1"/>
      <c r="J96" s="1"/>
      <c r="K96" s="1"/>
      <c r="L96" s="1"/>
    </row>
    <row r="97" ht="16.5" customHeight="1">
      <c r="A97" s="1"/>
      <c r="B97" s="95" t="s">
        <v>496</v>
      </c>
      <c r="C97" s="64"/>
      <c r="D97" s="44"/>
      <c r="E97" s="44" t="str">
        <f>IFERROR(__xludf.DUMMYFUNCTION("IF(LEN(C97)=0,"""",QUERY(Archive!C:C,""Select COUNT(C) WHERE lower(C) contains '""&amp;LOWER(C97)&amp;""' LABEL COUNT(C) ''""))"),"")</f>
        <v/>
      </c>
      <c r="F97" s="93"/>
      <c r="G97" s="94"/>
      <c r="H97" s="1"/>
      <c r="I97" s="1"/>
      <c r="J97" s="1"/>
      <c r="K97" s="1"/>
      <c r="L97" s="1"/>
    </row>
    <row r="98" ht="16.5" customHeight="1">
      <c r="A98" s="1"/>
      <c r="B98" s="95" t="s">
        <v>496</v>
      </c>
      <c r="C98" s="64"/>
      <c r="D98" s="44"/>
      <c r="E98" s="44" t="str">
        <f>IFERROR(__xludf.DUMMYFUNCTION("IF(LEN(C98)=0,"""",QUERY(Archive!C:C,""Select COUNT(C) WHERE lower(C) contains '""&amp;LOWER(C98)&amp;""' LABEL COUNT(C) ''""))"),"")</f>
        <v/>
      </c>
      <c r="F98" s="93"/>
      <c r="G98" s="94"/>
      <c r="H98" s="1"/>
      <c r="I98" s="1"/>
      <c r="J98" s="1"/>
      <c r="K98" s="1"/>
      <c r="L98" s="1"/>
    </row>
    <row r="99" ht="16.5" customHeight="1">
      <c r="A99" s="1"/>
      <c r="B99" s="95" t="s">
        <v>496</v>
      </c>
      <c r="C99" s="64"/>
      <c r="D99" s="44"/>
      <c r="E99" s="44" t="str">
        <f>IFERROR(__xludf.DUMMYFUNCTION("IF(LEN(C99)=0,"""",QUERY(Archive!C:C,""Select COUNT(C) WHERE lower(C) contains '""&amp;LOWER(C99)&amp;""' LABEL COUNT(C) ''""))"),"")</f>
        <v/>
      </c>
      <c r="F99" s="93"/>
      <c r="G99" s="94"/>
      <c r="H99" s="1"/>
      <c r="I99" s="1"/>
      <c r="J99" s="1"/>
      <c r="K99" s="1"/>
      <c r="L99" s="1"/>
    </row>
    <row r="100" ht="16.5" customHeight="1">
      <c r="A100" s="1"/>
      <c r="B100" s="95" t="s">
        <v>496</v>
      </c>
      <c r="C100" s="64"/>
      <c r="D100" s="44"/>
      <c r="E100" s="44" t="str">
        <f>IFERROR(__xludf.DUMMYFUNCTION("IF(LEN(C100)=0,"""",QUERY(Archive!C:C,""Select COUNT(C) WHERE lower(C) contains '""&amp;LOWER(C100)&amp;""' LABEL COUNT(C) ''""))"),"")</f>
        <v/>
      </c>
      <c r="F100" s="93"/>
      <c r="G100" s="94"/>
      <c r="H100" s="1"/>
      <c r="I100" s="1"/>
      <c r="J100" s="1"/>
      <c r="K100" s="1"/>
      <c r="L100" s="1"/>
    </row>
    <row r="101" ht="16.5" customHeight="1">
      <c r="A101" s="1"/>
      <c r="B101" s="95" t="s">
        <v>496</v>
      </c>
      <c r="C101" s="64"/>
      <c r="D101" s="44"/>
      <c r="E101" s="44" t="str">
        <f>IFERROR(__xludf.DUMMYFUNCTION("IF(LEN(C101)=0,"""",QUERY(Archive!C:C,""Select COUNT(C) WHERE lower(C) contains '""&amp;LOWER(C101)&amp;""' LABEL COUNT(C) ''""))"),"")</f>
        <v/>
      </c>
      <c r="F101" s="93"/>
      <c r="G101" s="94"/>
      <c r="H101" s="1"/>
      <c r="I101" s="1"/>
      <c r="J101" s="1"/>
      <c r="K101" s="1"/>
      <c r="L101" s="1"/>
    </row>
    <row r="102" ht="16.5" customHeight="1">
      <c r="A102" s="1"/>
      <c r="B102" s="95" t="s">
        <v>496</v>
      </c>
      <c r="C102" s="64"/>
      <c r="D102" s="44"/>
      <c r="E102" s="44" t="str">
        <f>IFERROR(__xludf.DUMMYFUNCTION("IF(LEN(C102)=0,"""",QUERY(Archive!C:C,""Select COUNT(C) WHERE lower(C) contains '""&amp;LOWER(C102)&amp;""' LABEL COUNT(C) ''""))"),"")</f>
        <v/>
      </c>
      <c r="F102" s="93"/>
      <c r="G102" s="94"/>
      <c r="H102" s="1"/>
      <c r="I102" s="1"/>
      <c r="J102" s="1"/>
      <c r="K102" s="1"/>
      <c r="L102" s="1"/>
    </row>
    <row r="103" ht="16.5" customHeight="1">
      <c r="A103" s="1"/>
      <c r="B103" s="95" t="s">
        <v>496</v>
      </c>
      <c r="C103" s="64"/>
      <c r="D103" s="44"/>
      <c r="E103" s="44" t="str">
        <f>IFERROR(__xludf.DUMMYFUNCTION("IF(LEN(C103)=0,"""",QUERY(Archive!C:C,""Select COUNT(C) WHERE lower(C) contains '""&amp;LOWER(C103)&amp;""' LABEL COUNT(C) ''""))"),"")</f>
        <v/>
      </c>
      <c r="F103" s="93"/>
      <c r="G103" s="94"/>
      <c r="H103" s="1"/>
      <c r="I103" s="1"/>
      <c r="J103" s="1"/>
      <c r="K103" s="1"/>
      <c r="L103" s="1"/>
    </row>
    <row r="104" ht="16.5" customHeight="1">
      <c r="A104" s="1"/>
      <c r="B104" s="95" t="s">
        <v>496</v>
      </c>
      <c r="C104" s="64"/>
      <c r="D104" s="44"/>
      <c r="E104" s="44" t="str">
        <f>IFERROR(__xludf.DUMMYFUNCTION("IF(LEN(C104)=0,"""",QUERY(Archive!C:C,""Select COUNT(C) WHERE lower(C) contains '""&amp;LOWER(C104)&amp;""' LABEL COUNT(C) ''""))"),"")</f>
        <v/>
      </c>
      <c r="F104" s="93"/>
      <c r="G104" s="94"/>
      <c r="H104" s="1"/>
      <c r="I104" s="1"/>
      <c r="J104" s="1"/>
      <c r="K104" s="1"/>
      <c r="L104" s="1"/>
    </row>
    <row r="105" ht="16.5" customHeight="1">
      <c r="A105" s="1"/>
      <c r="B105" s="95" t="s">
        <v>496</v>
      </c>
      <c r="C105" s="64"/>
      <c r="D105" s="44"/>
      <c r="E105" s="44" t="str">
        <f>IFERROR(__xludf.DUMMYFUNCTION("IF(LEN(C105)=0,"""",QUERY(Archive!C:C,""Select COUNT(C) WHERE lower(C) contains '""&amp;LOWER(C105)&amp;""' LABEL COUNT(C) ''""))"),"")</f>
        <v/>
      </c>
      <c r="F105" s="93"/>
      <c r="G105" s="94"/>
      <c r="H105" s="1"/>
      <c r="I105" s="1"/>
      <c r="J105" s="1"/>
      <c r="K105" s="1"/>
      <c r="L105" s="1"/>
    </row>
    <row r="106" ht="16.5" customHeight="1">
      <c r="A106" s="1"/>
      <c r="B106" s="95" t="s">
        <v>496</v>
      </c>
      <c r="C106" s="64"/>
      <c r="D106" s="44"/>
      <c r="E106" s="44" t="str">
        <f>IFERROR(__xludf.DUMMYFUNCTION("IF(LEN(C106)=0,"""",QUERY(Archive!C:C,""Select COUNT(C) WHERE lower(C) contains '""&amp;LOWER(C106)&amp;""' LABEL COUNT(C) ''""))"),"")</f>
        <v/>
      </c>
      <c r="F106" s="93"/>
      <c r="G106" s="94"/>
      <c r="H106" s="1"/>
      <c r="I106" s="1"/>
      <c r="J106" s="1"/>
      <c r="K106" s="1"/>
      <c r="L106" s="1"/>
    </row>
    <row r="107" ht="16.5" customHeight="1">
      <c r="A107" s="1"/>
      <c r="B107" s="95" t="s">
        <v>496</v>
      </c>
      <c r="C107" s="64"/>
      <c r="D107" s="44"/>
      <c r="E107" s="44" t="str">
        <f>IFERROR(__xludf.DUMMYFUNCTION("IF(LEN(C107)=0,"""",QUERY(Archive!C:C,""Select COUNT(C) WHERE lower(C) contains '""&amp;LOWER(C107)&amp;""' LABEL COUNT(C) ''""))"),"")</f>
        <v/>
      </c>
      <c r="F107" s="93"/>
      <c r="G107" s="94"/>
      <c r="H107" s="1"/>
      <c r="I107" s="1"/>
      <c r="J107" s="1"/>
      <c r="K107" s="1"/>
      <c r="L107" s="1"/>
    </row>
    <row r="108" ht="16.5" customHeight="1">
      <c r="A108" s="1"/>
      <c r="B108" s="95" t="s">
        <v>496</v>
      </c>
      <c r="C108" s="64"/>
      <c r="D108" s="44"/>
      <c r="E108" s="44" t="str">
        <f>IFERROR(__xludf.DUMMYFUNCTION("IF(LEN(C108)=0,"""",QUERY(Archive!C:C,""Select COUNT(C) WHERE lower(C) contains '""&amp;LOWER(C108)&amp;""' LABEL COUNT(C) ''""))"),"")</f>
        <v/>
      </c>
      <c r="F108" s="93"/>
      <c r="G108" s="94"/>
      <c r="H108" s="1"/>
      <c r="I108" s="1"/>
      <c r="J108" s="1"/>
      <c r="K108" s="1"/>
      <c r="L108" s="1"/>
    </row>
    <row r="109" ht="16.5" customHeight="1">
      <c r="A109" s="1"/>
      <c r="B109" s="95" t="s">
        <v>496</v>
      </c>
      <c r="C109" s="64"/>
      <c r="D109" s="44"/>
      <c r="E109" s="44" t="str">
        <f>IFERROR(__xludf.DUMMYFUNCTION("IF(LEN(C109)=0,"""",QUERY(Archive!C:C,""Select COUNT(C) WHERE lower(C) contains '""&amp;LOWER(C109)&amp;""' LABEL COUNT(C) ''""))"),"")</f>
        <v/>
      </c>
      <c r="F109" s="93"/>
      <c r="G109" s="94"/>
      <c r="H109" s="1"/>
      <c r="I109" s="1"/>
      <c r="J109" s="1"/>
      <c r="K109" s="1"/>
      <c r="L109" s="1"/>
    </row>
    <row r="110" ht="16.5" customHeight="1">
      <c r="A110" s="1"/>
      <c r="B110" s="95" t="s">
        <v>496</v>
      </c>
      <c r="C110" s="64"/>
      <c r="D110" s="44"/>
      <c r="E110" s="44" t="str">
        <f>IFERROR(__xludf.DUMMYFUNCTION("IF(LEN(C110)=0,"""",QUERY(Archive!C:C,""Select COUNT(C) WHERE lower(C) contains '""&amp;LOWER(C110)&amp;""' LABEL COUNT(C) ''""))"),"")</f>
        <v/>
      </c>
      <c r="F110" s="93"/>
      <c r="G110" s="94"/>
      <c r="H110" s="1"/>
      <c r="I110" s="1"/>
      <c r="J110" s="1"/>
      <c r="K110" s="1"/>
      <c r="L110" s="1"/>
    </row>
    <row r="111" ht="16.5" customHeight="1">
      <c r="A111" s="1"/>
      <c r="B111" s="95" t="s">
        <v>496</v>
      </c>
      <c r="C111" s="64"/>
      <c r="D111" s="44"/>
      <c r="E111" s="44" t="str">
        <f>IFERROR(__xludf.DUMMYFUNCTION("IF(LEN(C111)=0,"""",QUERY(Archive!C:C,""Select COUNT(C) WHERE lower(C) contains '""&amp;LOWER(C111)&amp;""' LABEL COUNT(C) ''""))"),"")</f>
        <v/>
      </c>
      <c r="F111" s="93"/>
      <c r="G111" s="94"/>
      <c r="H111" s="1"/>
      <c r="I111" s="1"/>
      <c r="J111" s="1"/>
      <c r="K111" s="1"/>
      <c r="L111" s="1"/>
    </row>
    <row r="112" ht="16.5" customHeight="1">
      <c r="A112" s="1"/>
      <c r="B112" s="95" t="s">
        <v>496</v>
      </c>
      <c r="C112" s="64"/>
      <c r="D112" s="44"/>
      <c r="E112" s="44" t="str">
        <f>IFERROR(__xludf.DUMMYFUNCTION("IF(LEN(C112)=0,"""",QUERY(Archive!C:C,""Select COUNT(C) WHERE lower(C) contains '""&amp;LOWER(C112)&amp;""' LABEL COUNT(C) ''""))"),"")</f>
        <v/>
      </c>
      <c r="F112" s="93"/>
      <c r="G112" s="94"/>
      <c r="H112" s="1"/>
      <c r="I112" s="1"/>
      <c r="J112" s="1"/>
      <c r="K112" s="1"/>
      <c r="L112" s="1"/>
    </row>
    <row r="113" ht="16.5" customHeight="1">
      <c r="A113" s="1"/>
      <c r="B113" s="95" t="s">
        <v>496</v>
      </c>
      <c r="C113" s="64"/>
      <c r="D113" s="44"/>
      <c r="E113" s="44" t="str">
        <f>IFERROR(__xludf.DUMMYFUNCTION("IF(LEN(C113)=0,"""",QUERY(Archive!C:C,""Select COUNT(C) WHERE lower(C) contains '""&amp;LOWER(C113)&amp;""' LABEL COUNT(C) ''""))"),"")</f>
        <v/>
      </c>
      <c r="F113" s="93"/>
      <c r="G113" s="94"/>
      <c r="H113" s="1"/>
      <c r="I113" s="1"/>
      <c r="J113" s="1"/>
      <c r="K113" s="1"/>
      <c r="L113" s="1"/>
    </row>
    <row r="114" ht="16.5" customHeight="1">
      <c r="A114" s="1"/>
      <c r="B114" s="95" t="s">
        <v>496</v>
      </c>
      <c r="C114" s="64"/>
      <c r="D114" s="44"/>
      <c r="E114" s="44" t="str">
        <f>IFERROR(__xludf.DUMMYFUNCTION("IF(LEN(C114)=0,"""",QUERY(Archive!C:C,""Select COUNT(C) WHERE lower(C) contains '""&amp;LOWER(C114)&amp;""' LABEL COUNT(C) ''""))"),"")</f>
        <v/>
      </c>
      <c r="F114" s="93"/>
      <c r="G114" s="94"/>
      <c r="H114" s="1"/>
      <c r="I114" s="1"/>
      <c r="J114" s="1"/>
      <c r="K114" s="1"/>
      <c r="L114" s="1"/>
    </row>
    <row r="115" ht="16.5" customHeight="1">
      <c r="A115" s="1"/>
      <c r="B115" s="95" t="s">
        <v>496</v>
      </c>
      <c r="C115" s="64"/>
      <c r="D115" s="44"/>
      <c r="E115" s="44" t="str">
        <f>IFERROR(__xludf.DUMMYFUNCTION("IF(LEN(C115)=0,"""",QUERY(Archive!C:C,""Select COUNT(C) WHERE lower(C) contains '""&amp;LOWER(C115)&amp;""' LABEL COUNT(C) ''""))"),"")</f>
        <v/>
      </c>
      <c r="F115" s="93"/>
      <c r="G115" s="94"/>
      <c r="H115" s="1"/>
      <c r="I115" s="1"/>
      <c r="J115" s="1"/>
      <c r="K115" s="1"/>
      <c r="L115" s="1"/>
    </row>
    <row r="116" ht="16.5" customHeight="1">
      <c r="A116" s="1"/>
      <c r="B116" s="95" t="s">
        <v>496</v>
      </c>
      <c r="C116" s="64"/>
      <c r="D116" s="44"/>
      <c r="E116" s="44" t="str">
        <f>IFERROR(__xludf.DUMMYFUNCTION("IF(LEN(C116)=0,"""",QUERY(Archive!C:C,""Select COUNT(C) WHERE lower(C) contains '""&amp;LOWER(C116)&amp;""' LABEL COUNT(C) ''""))"),"")</f>
        <v/>
      </c>
      <c r="F116" s="93"/>
      <c r="G116" s="94"/>
      <c r="H116" s="1"/>
      <c r="I116" s="1"/>
      <c r="J116" s="1"/>
      <c r="K116" s="1"/>
      <c r="L116" s="1"/>
    </row>
    <row r="117" ht="16.5" customHeight="1">
      <c r="A117" s="1"/>
      <c r="B117" s="95" t="s">
        <v>496</v>
      </c>
      <c r="C117" s="64"/>
      <c r="D117" s="44"/>
      <c r="E117" s="44" t="str">
        <f>IFERROR(__xludf.DUMMYFUNCTION("IF(LEN(C117)=0,"""",QUERY(Archive!C:C,""Select COUNT(C) WHERE lower(C) contains '""&amp;LOWER(C117)&amp;""' LABEL COUNT(C) ''""))"),"")</f>
        <v/>
      </c>
      <c r="F117" s="93"/>
      <c r="G117" s="94"/>
      <c r="H117" s="1"/>
      <c r="I117" s="1"/>
      <c r="J117" s="1"/>
      <c r="K117" s="1"/>
      <c r="L117" s="1"/>
    </row>
    <row r="118" ht="16.5" customHeight="1">
      <c r="A118" s="1"/>
      <c r="B118" s="95" t="s">
        <v>496</v>
      </c>
      <c r="C118" s="64"/>
      <c r="D118" s="44"/>
      <c r="E118" s="44" t="str">
        <f>IFERROR(__xludf.DUMMYFUNCTION("IF(LEN(C118)=0,"""",QUERY(Archive!C:C,""Select COUNT(C) WHERE lower(C) contains '""&amp;LOWER(C118)&amp;""' LABEL COUNT(C) ''""))"),"")</f>
        <v/>
      </c>
      <c r="F118" s="93"/>
      <c r="G118" s="94"/>
      <c r="H118" s="1"/>
      <c r="I118" s="1"/>
      <c r="J118" s="1"/>
      <c r="K118" s="1"/>
      <c r="L118" s="1"/>
    </row>
    <row r="119" ht="16.5" customHeight="1">
      <c r="A119" s="1"/>
      <c r="B119" s="95" t="s">
        <v>496</v>
      </c>
      <c r="C119" s="64"/>
      <c r="D119" s="44"/>
      <c r="E119" s="44" t="str">
        <f>IFERROR(__xludf.DUMMYFUNCTION("IF(LEN(C119)=0,"""",QUERY(Archive!C:C,""Select COUNT(C) WHERE lower(C) contains '""&amp;LOWER(C119)&amp;""' LABEL COUNT(C) ''""))"),"")</f>
        <v/>
      </c>
      <c r="F119" s="93"/>
      <c r="G119" s="94"/>
      <c r="H119" s="1"/>
      <c r="I119" s="1"/>
      <c r="J119" s="1"/>
      <c r="K119" s="1"/>
      <c r="L119" s="1"/>
    </row>
    <row r="120" ht="16.5" customHeight="1">
      <c r="A120" s="1"/>
      <c r="B120" s="95" t="s">
        <v>496</v>
      </c>
      <c r="C120" s="64"/>
      <c r="D120" s="44"/>
      <c r="E120" s="44" t="str">
        <f>IFERROR(__xludf.DUMMYFUNCTION("IF(LEN(C120)=0,"""",QUERY(Archive!C:C,""Select COUNT(C) WHERE lower(C) contains '""&amp;LOWER(C120)&amp;""' LABEL COUNT(C) ''""))"),"")</f>
        <v/>
      </c>
      <c r="F120" s="93"/>
      <c r="G120" s="94"/>
      <c r="H120" s="1"/>
      <c r="I120" s="1"/>
      <c r="J120" s="1"/>
      <c r="K120" s="1"/>
      <c r="L120" s="1"/>
    </row>
    <row r="121" ht="16.5" customHeight="1">
      <c r="A121" s="1"/>
      <c r="B121" s="95" t="s">
        <v>496</v>
      </c>
      <c r="C121" s="64"/>
      <c r="D121" s="44"/>
      <c r="E121" s="44" t="str">
        <f>IFERROR(__xludf.DUMMYFUNCTION("IF(LEN(C121)=0,"""",QUERY(Archive!C:C,""Select COUNT(C) WHERE lower(C) contains '""&amp;LOWER(C121)&amp;""' LABEL COUNT(C) ''""))"),"")</f>
        <v/>
      </c>
      <c r="F121" s="93"/>
      <c r="G121" s="94"/>
      <c r="H121" s="1"/>
      <c r="I121" s="1"/>
      <c r="J121" s="1"/>
      <c r="K121" s="1"/>
      <c r="L121" s="1"/>
    </row>
    <row r="122" ht="16.5" customHeight="1">
      <c r="A122" s="1"/>
      <c r="B122" s="95" t="s">
        <v>496</v>
      </c>
      <c r="C122" s="64"/>
      <c r="D122" s="44"/>
      <c r="E122" s="44" t="str">
        <f>IFERROR(__xludf.DUMMYFUNCTION("IF(LEN(C122)=0,"""",QUERY(Archive!C:C,""Select COUNT(C) WHERE lower(C) contains '""&amp;LOWER(C122)&amp;""' LABEL COUNT(C) ''""))"),"")</f>
        <v/>
      </c>
      <c r="F122" s="93"/>
      <c r="G122" s="94"/>
      <c r="H122" s="1"/>
      <c r="I122" s="1"/>
      <c r="J122" s="1"/>
      <c r="K122" s="1"/>
      <c r="L122" s="1"/>
    </row>
    <row r="123" ht="16.5" customHeight="1">
      <c r="A123" s="1"/>
      <c r="B123" s="95" t="s">
        <v>496</v>
      </c>
      <c r="C123" s="64"/>
      <c r="D123" s="44"/>
      <c r="E123" s="44" t="str">
        <f>IFERROR(__xludf.DUMMYFUNCTION("IF(LEN(C123)=0,"""",QUERY(Archive!C:C,""Select COUNT(C) WHERE lower(C) contains '""&amp;LOWER(C123)&amp;""' LABEL COUNT(C) ''""))"),"")</f>
        <v/>
      </c>
      <c r="F123" s="93"/>
      <c r="G123" s="94"/>
      <c r="H123" s="1"/>
      <c r="I123" s="1"/>
      <c r="J123" s="1"/>
      <c r="K123" s="1"/>
      <c r="L123" s="1"/>
    </row>
    <row r="124" ht="16.5" customHeight="1">
      <c r="A124" s="1"/>
      <c r="B124" s="95" t="s">
        <v>496</v>
      </c>
      <c r="C124" s="64"/>
      <c r="D124" s="44"/>
      <c r="E124" s="44" t="str">
        <f>IFERROR(__xludf.DUMMYFUNCTION("IF(LEN(C124)=0,"""",QUERY(Archive!C:C,""Select COUNT(C) WHERE lower(C) contains '""&amp;LOWER(C124)&amp;""' LABEL COUNT(C) ''""))"),"")</f>
        <v/>
      </c>
      <c r="F124" s="93"/>
      <c r="G124" s="94"/>
      <c r="H124" s="1"/>
      <c r="I124" s="1"/>
      <c r="J124" s="1"/>
      <c r="K124" s="1"/>
      <c r="L124" s="1"/>
    </row>
    <row r="125" ht="16.5" customHeight="1">
      <c r="A125" s="1"/>
      <c r="B125" s="95" t="s">
        <v>496</v>
      </c>
      <c r="C125" s="64"/>
      <c r="D125" s="44"/>
      <c r="E125" s="44" t="str">
        <f>IFERROR(__xludf.DUMMYFUNCTION("IF(LEN(C125)=0,"""",QUERY(Archive!C:C,""Select COUNT(C) WHERE lower(C) contains '""&amp;LOWER(C125)&amp;""' LABEL COUNT(C) ''""))"),"")</f>
        <v/>
      </c>
      <c r="F125" s="93"/>
      <c r="G125" s="94"/>
      <c r="H125" s="1"/>
      <c r="I125" s="1"/>
      <c r="J125" s="1"/>
      <c r="K125" s="1"/>
      <c r="L125" s="1"/>
    </row>
    <row r="126" ht="16.5" customHeight="1">
      <c r="A126" s="1"/>
      <c r="B126" s="95" t="s">
        <v>496</v>
      </c>
      <c r="C126" s="64"/>
      <c r="D126" s="44"/>
      <c r="E126" s="44" t="str">
        <f>IFERROR(__xludf.DUMMYFUNCTION("IF(LEN(C126)=0,"""",QUERY(Archive!C:C,""Select COUNT(C) WHERE lower(C) contains '""&amp;LOWER(C126)&amp;""' LABEL COUNT(C) ''""))"),"")</f>
        <v/>
      </c>
      <c r="F126" s="93"/>
      <c r="G126" s="94"/>
      <c r="H126" s="1"/>
      <c r="I126" s="1"/>
      <c r="J126" s="1"/>
      <c r="K126" s="1"/>
      <c r="L126" s="1"/>
    </row>
    <row r="127" ht="16.5" customHeight="1">
      <c r="A127" s="1"/>
      <c r="B127" s="95" t="s">
        <v>496</v>
      </c>
      <c r="C127" s="64"/>
      <c r="D127" s="44"/>
      <c r="E127" s="44" t="str">
        <f>IFERROR(__xludf.DUMMYFUNCTION("IF(LEN(C127)=0,"""",QUERY(Archive!C:C,""Select COUNT(C) WHERE lower(C) contains '""&amp;LOWER(C127)&amp;""' LABEL COUNT(C) ''""))"),"")</f>
        <v/>
      </c>
      <c r="F127" s="93"/>
      <c r="G127" s="94"/>
      <c r="H127" s="1"/>
      <c r="I127" s="1"/>
      <c r="J127" s="1"/>
      <c r="K127" s="1"/>
      <c r="L127" s="1"/>
    </row>
    <row r="128" ht="16.5" customHeight="1">
      <c r="A128" s="1"/>
      <c r="B128" s="95" t="s">
        <v>496</v>
      </c>
      <c r="C128" s="64"/>
      <c r="D128" s="44"/>
      <c r="E128" s="44" t="str">
        <f>IFERROR(__xludf.DUMMYFUNCTION("IF(LEN(C128)=0,"""",QUERY(Archive!C:C,""Select COUNT(C) WHERE lower(C) contains '""&amp;LOWER(C128)&amp;""' LABEL COUNT(C) ''""))"),"")</f>
        <v/>
      </c>
      <c r="F128" s="93"/>
      <c r="G128" s="94"/>
      <c r="H128" s="1"/>
      <c r="I128" s="1"/>
      <c r="J128" s="1"/>
      <c r="K128" s="1"/>
      <c r="L128" s="1"/>
    </row>
    <row r="129" ht="16.5" customHeight="1">
      <c r="A129" s="1"/>
      <c r="B129" s="95" t="s">
        <v>496</v>
      </c>
      <c r="C129" s="64"/>
      <c r="D129" s="44"/>
      <c r="E129" s="44" t="str">
        <f>IFERROR(__xludf.DUMMYFUNCTION("IF(LEN(C129)=0,"""",QUERY(Archive!C:C,""Select COUNT(C) WHERE lower(C) contains '""&amp;LOWER(C129)&amp;""' LABEL COUNT(C) ''""))"),"")</f>
        <v/>
      </c>
      <c r="F129" s="93"/>
      <c r="G129" s="94"/>
      <c r="H129" s="1"/>
      <c r="I129" s="1"/>
      <c r="J129" s="1"/>
      <c r="K129" s="1"/>
      <c r="L129" s="1"/>
    </row>
    <row r="130" ht="16.5" customHeight="1">
      <c r="A130" s="1"/>
      <c r="B130" s="95" t="s">
        <v>496</v>
      </c>
      <c r="C130" s="64"/>
      <c r="D130" s="44"/>
      <c r="E130" s="44" t="str">
        <f>IFERROR(__xludf.DUMMYFUNCTION("IF(LEN(C130)=0,"""",QUERY(Archive!C:C,""Select COUNT(C) WHERE lower(C) contains '""&amp;LOWER(C130)&amp;""' LABEL COUNT(C) ''""))"),"")</f>
        <v/>
      </c>
      <c r="F130" s="93"/>
      <c r="G130" s="94"/>
      <c r="H130" s="1"/>
      <c r="I130" s="1"/>
      <c r="J130" s="1"/>
      <c r="K130" s="1"/>
      <c r="L130" s="1"/>
    </row>
    <row r="131" ht="16.5" customHeight="1">
      <c r="A131" s="1"/>
      <c r="B131" s="95" t="s">
        <v>496</v>
      </c>
      <c r="C131" s="64"/>
      <c r="D131" s="44"/>
      <c r="E131" s="44" t="str">
        <f>IFERROR(__xludf.DUMMYFUNCTION("IF(LEN(C131)=0,"""",QUERY(Archive!C:C,""Select COUNT(C) WHERE lower(C) contains '""&amp;LOWER(C131)&amp;""' LABEL COUNT(C) ''""))"),"")</f>
        <v/>
      </c>
      <c r="F131" s="93"/>
      <c r="G131" s="94"/>
      <c r="H131" s="1"/>
      <c r="I131" s="1"/>
      <c r="J131" s="1"/>
      <c r="K131" s="1"/>
      <c r="L131" s="1"/>
    </row>
    <row r="132" ht="16.5" customHeight="1">
      <c r="A132" s="1"/>
      <c r="B132" s="95" t="s">
        <v>496</v>
      </c>
      <c r="C132" s="64"/>
      <c r="D132" s="44"/>
      <c r="E132" s="44" t="str">
        <f>IFERROR(__xludf.DUMMYFUNCTION("IF(LEN(C132)=0,"""",QUERY(Archive!C:C,""Select COUNT(C) WHERE lower(C) contains '""&amp;LOWER(C132)&amp;""' LABEL COUNT(C) ''""))"),"")</f>
        <v/>
      </c>
      <c r="F132" s="93"/>
      <c r="G132" s="94"/>
      <c r="H132" s="1"/>
      <c r="I132" s="1"/>
      <c r="J132" s="1"/>
      <c r="K132" s="1"/>
      <c r="L132" s="1"/>
    </row>
    <row r="133" ht="16.5" customHeight="1">
      <c r="A133" s="1"/>
      <c r="B133" s="95" t="s">
        <v>496</v>
      </c>
      <c r="C133" s="64"/>
      <c r="D133" s="44"/>
      <c r="E133" s="44" t="str">
        <f>IFERROR(__xludf.DUMMYFUNCTION("IF(LEN(C133)=0,"""",QUERY(Archive!C:C,""Select COUNT(C) WHERE lower(C) contains '""&amp;LOWER(C133)&amp;""' LABEL COUNT(C) ''""))"),"")</f>
        <v/>
      </c>
      <c r="F133" s="93"/>
      <c r="G133" s="94"/>
      <c r="H133" s="1"/>
      <c r="I133" s="1"/>
      <c r="J133" s="1"/>
      <c r="K133" s="1"/>
      <c r="L133" s="1"/>
    </row>
    <row r="134" ht="16.5" customHeight="1">
      <c r="A134" s="1"/>
      <c r="B134" s="95" t="s">
        <v>496</v>
      </c>
      <c r="C134" s="64"/>
      <c r="D134" s="44"/>
      <c r="E134" s="44" t="str">
        <f>IFERROR(__xludf.DUMMYFUNCTION("IF(LEN(C134)=0,"""",QUERY(Archive!C:C,""Select COUNT(C) WHERE lower(C) contains '""&amp;LOWER(C134)&amp;""' LABEL COUNT(C) ''""))"),"")</f>
        <v/>
      </c>
      <c r="F134" s="93"/>
      <c r="G134" s="94"/>
      <c r="H134" s="1"/>
      <c r="I134" s="1"/>
      <c r="J134" s="1"/>
      <c r="K134" s="1"/>
      <c r="L134" s="1"/>
    </row>
    <row r="135" ht="16.5" customHeight="1">
      <c r="A135" s="1"/>
      <c r="B135" s="95" t="s">
        <v>496</v>
      </c>
      <c r="C135" s="64"/>
      <c r="D135" s="44"/>
      <c r="E135" s="44" t="str">
        <f>IFERROR(__xludf.DUMMYFUNCTION("IF(LEN(C135)=0,"""",QUERY(Archive!C:C,""Select COUNT(C) WHERE lower(C) contains '""&amp;LOWER(C135)&amp;""' LABEL COUNT(C) ''""))"),"")</f>
        <v/>
      </c>
      <c r="F135" s="93"/>
      <c r="G135" s="94"/>
      <c r="H135" s="1"/>
      <c r="I135" s="1"/>
      <c r="J135" s="1"/>
      <c r="K135" s="1"/>
      <c r="L135" s="1"/>
    </row>
    <row r="136" ht="16.5" customHeight="1">
      <c r="A136" s="1"/>
      <c r="B136" s="95" t="s">
        <v>496</v>
      </c>
      <c r="C136" s="64"/>
      <c r="D136" s="44"/>
      <c r="E136" s="44" t="str">
        <f>IFERROR(__xludf.DUMMYFUNCTION("IF(LEN(C136)=0,"""",QUERY(Archive!C:C,""Select COUNT(C) WHERE lower(C) contains '""&amp;LOWER(C136)&amp;""' LABEL COUNT(C) ''""))"),"")</f>
        <v/>
      </c>
      <c r="F136" s="93"/>
      <c r="G136" s="94"/>
      <c r="H136" s="1"/>
      <c r="I136" s="1"/>
      <c r="J136" s="1"/>
      <c r="K136" s="1"/>
      <c r="L136" s="1"/>
    </row>
    <row r="137" ht="16.5" customHeight="1">
      <c r="A137" s="1"/>
      <c r="B137" s="95" t="s">
        <v>496</v>
      </c>
      <c r="C137" s="64"/>
      <c r="D137" s="44"/>
      <c r="E137" s="44" t="str">
        <f>IFERROR(__xludf.DUMMYFUNCTION("IF(LEN(C137)=0,"""",QUERY(Archive!C:C,""Select COUNT(C) WHERE lower(C) contains '""&amp;LOWER(C137)&amp;""' LABEL COUNT(C) ''""))"),"")</f>
        <v/>
      </c>
      <c r="F137" s="93"/>
      <c r="G137" s="94"/>
      <c r="H137" s="1"/>
      <c r="I137" s="1"/>
      <c r="J137" s="1"/>
      <c r="K137" s="1"/>
      <c r="L137" s="1"/>
    </row>
    <row r="138" ht="16.5" customHeight="1">
      <c r="A138" s="1"/>
      <c r="B138" s="95" t="s">
        <v>496</v>
      </c>
      <c r="C138" s="64"/>
      <c r="D138" s="44"/>
      <c r="E138" s="44" t="str">
        <f>IFERROR(__xludf.DUMMYFUNCTION("IF(LEN(C138)=0,"""",QUERY(Archive!C:C,""Select COUNT(C) WHERE lower(C) contains '""&amp;LOWER(C138)&amp;""' LABEL COUNT(C) ''""))"),"")</f>
        <v/>
      </c>
      <c r="F138" s="93"/>
      <c r="G138" s="94"/>
      <c r="H138" s="1"/>
      <c r="I138" s="1"/>
      <c r="J138" s="1"/>
      <c r="K138" s="1"/>
      <c r="L138" s="1"/>
    </row>
    <row r="139" ht="16.5" customHeight="1">
      <c r="A139" s="1"/>
      <c r="B139" s="95" t="s">
        <v>496</v>
      </c>
      <c r="C139" s="64"/>
      <c r="D139" s="44"/>
      <c r="E139" s="44" t="str">
        <f>IFERROR(__xludf.DUMMYFUNCTION("IF(LEN(C139)=0,"""",QUERY(Archive!C:C,""Select COUNT(C) WHERE lower(C) contains '""&amp;LOWER(C139)&amp;""' LABEL COUNT(C) ''""))"),"")</f>
        <v/>
      </c>
      <c r="F139" s="93"/>
      <c r="G139" s="94"/>
      <c r="H139" s="1"/>
      <c r="I139" s="1"/>
      <c r="J139" s="1"/>
      <c r="K139" s="1"/>
      <c r="L139" s="1"/>
    </row>
    <row r="140" ht="16.5" customHeight="1">
      <c r="A140" s="1"/>
      <c r="B140" s="95" t="s">
        <v>496</v>
      </c>
      <c r="C140" s="64"/>
      <c r="D140" s="44"/>
      <c r="E140" s="44" t="str">
        <f>IFERROR(__xludf.DUMMYFUNCTION("IF(LEN(C140)=0,"""",QUERY(Archive!C:C,""Select COUNT(C) WHERE lower(C) contains '""&amp;LOWER(C140)&amp;""' LABEL COUNT(C) ''""))"),"")</f>
        <v/>
      </c>
      <c r="F140" s="93"/>
      <c r="G140" s="94"/>
      <c r="H140" s="1"/>
      <c r="I140" s="1"/>
      <c r="J140" s="1"/>
      <c r="K140" s="1"/>
      <c r="L140" s="1"/>
    </row>
    <row r="141" ht="16.5" customHeight="1">
      <c r="A141" s="1"/>
      <c r="B141" s="95" t="s">
        <v>496</v>
      </c>
      <c r="C141" s="64"/>
      <c r="D141" s="44"/>
      <c r="E141" s="44" t="str">
        <f>IFERROR(__xludf.DUMMYFUNCTION("IF(LEN(C141)=0,"""",QUERY(Archive!C:C,""Select COUNT(C) WHERE lower(C) contains '""&amp;LOWER(C141)&amp;""' LABEL COUNT(C) ''""))"),"")</f>
        <v/>
      </c>
      <c r="F141" s="93"/>
      <c r="G141" s="94"/>
      <c r="H141" s="1"/>
      <c r="I141" s="1"/>
      <c r="J141" s="1"/>
      <c r="K141" s="1"/>
      <c r="L141" s="1"/>
    </row>
    <row r="142" ht="16.5" customHeight="1">
      <c r="A142" s="1"/>
      <c r="B142" s="95" t="s">
        <v>496</v>
      </c>
      <c r="C142" s="64"/>
      <c r="D142" s="44"/>
      <c r="E142" s="44" t="str">
        <f>IFERROR(__xludf.DUMMYFUNCTION("IF(LEN(C142)=0,"""",QUERY(Archive!C:C,""Select COUNT(C) WHERE lower(C) contains '""&amp;LOWER(C142)&amp;""' LABEL COUNT(C) ''""))"),"")</f>
        <v/>
      </c>
      <c r="F142" s="93"/>
      <c r="G142" s="94"/>
      <c r="H142" s="1"/>
      <c r="I142" s="1"/>
      <c r="J142" s="1"/>
      <c r="K142" s="1"/>
      <c r="L142" s="1"/>
    </row>
    <row r="143" ht="16.5" customHeight="1">
      <c r="A143" s="1"/>
      <c r="B143" s="95" t="s">
        <v>496</v>
      </c>
      <c r="C143" s="64"/>
      <c r="D143" s="44"/>
      <c r="E143" s="44" t="str">
        <f>IFERROR(__xludf.DUMMYFUNCTION("IF(LEN(C143)=0,"""",QUERY(Archive!C:C,""Select COUNT(C) WHERE lower(C) contains '""&amp;LOWER(C143)&amp;""' LABEL COUNT(C) ''""))"),"")</f>
        <v/>
      </c>
      <c r="F143" s="93"/>
      <c r="G143" s="94"/>
      <c r="H143" s="1"/>
      <c r="I143" s="1"/>
      <c r="J143" s="1"/>
      <c r="K143" s="1"/>
      <c r="L143" s="1"/>
    </row>
    <row r="144" ht="16.5" customHeight="1">
      <c r="A144" s="1"/>
      <c r="B144" s="95" t="s">
        <v>496</v>
      </c>
      <c r="C144" s="64"/>
      <c r="D144" s="44"/>
      <c r="E144" s="44" t="str">
        <f>IFERROR(__xludf.DUMMYFUNCTION("IF(LEN(C144)=0,"""",QUERY(Archive!C:C,""Select COUNT(C) WHERE lower(C) contains '""&amp;LOWER(C144)&amp;""' LABEL COUNT(C) ''""))"),"")</f>
        <v/>
      </c>
      <c r="F144" s="93"/>
      <c r="G144" s="94"/>
      <c r="H144" s="1"/>
      <c r="I144" s="1"/>
      <c r="J144" s="1"/>
      <c r="K144" s="1"/>
      <c r="L144" s="1"/>
    </row>
    <row r="145" ht="16.5" customHeight="1">
      <c r="A145" s="1"/>
      <c r="B145" s="95" t="s">
        <v>496</v>
      </c>
      <c r="C145" s="64"/>
      <c r="D145" s="44"/>
      <c r="E145" s="44" t="str">
        <f>IFERROR(__xludf.DUMMYFUNCTION("IF(LEN(C145)=0,"""",QUERY(Archive!C:C,""Select COUNT(C) WHERE lower(C) contains '""&amp;LOWER(C145)&amp;""' LABEL COUNT(C) ''""))"),"")</f>
        <v/>
      </c>
      <c r="F145" s="93"/>
      <c r="G145" s="94"/>
      <c r="H145" s="1"/>
      <c r="I145" s="1"/>
      <c r="J145" s="1"/>
      <c r="K145" s="1"/>
      <c r="L145" s="1"/>
    </row>
    <row r="146" ht="16.5" customHeight="1">
      <c r="A146" s="1"/>
      <c r="B146" s="95" t="s">
        <v>496</v>
      </c>
      <c r="C146" s="64"/>
      <c r="D146" s="44"/>
      <c r="E146" s="96"/>
      <c r="F146" s="93"/>
      <c r="G146" s="94"/>
      <c r="H146" s="1"/>
      <c r="I146" s="1"/>
      <c r="J146" s="1"/>
      <c r="K146" s="1"/>
      <c r="L146" s="1"/>
    </row>
    <row r="147" ht="16.5" customHeight="1">
      <c r="A147" s="1"/>
      <c r="B147" s="95" t="s">
        <v>496</v>
      </c>
      <c r="C147" s="64"/>
      <c r="D147" s="44"/>
      <c r="E147" s="96"/>
      <c r="F147" s="93"/>
      <c r="G147" s="94"/>
      <c r="H147" s="1"/>
      <c r="I147" s="1"/>
      <c r="J147" s="1"/>
      <c r="K147" s="1"/>
      <c r="L147" s="1"/>
    </row>
    <row r="148" ht="16.5" customHeight="1">
      <c r="A148" s="1"/>
      <c r="B148" s="95" t="s">
        <v>496</v>
      </c>
      <c r="C148" s="64"/>
      <c r="D148" s="44"/>
      <c r="E148" s="96"/>
      <c r="F148" s="93"/>
      <c r="G148" s="94"/>
      <c r="H148" s="1"/>
      <c r="I148" s="1"/>
      <c r="J148" s="1"/>
      <c r="K148" s="1"/>
      <c r="L148" s="1"/>
    </row>
    <row r="149" ht="16.5" customHeight="1">
      <c r="A149" s="1"/>
      <c r="B149" s="95" t="s">
        <v>496</v>
      </c>
      <c r="C149" s="64"/>
      <c r="D149" s="44"/>
      <c r="E149" s="96"/>
      <c r="F149" s="93"/>
      <c r="G149" s="94"/>
      <c r="H149" s="1"/>
      <c r="I149" s="1"/>
      <c r="J149" s="1"/>
      <c r="K149" s="1"/>
      <c r="L149" s="1"/>
    </row>
    <row r="150" ht="16.5" customHeight="1">
      <c r="A150" s="1"/>
      <c r="B150" s="95" t="s">
        <v>496</v>
      </c>
      <c r="C150" s="64"/>
      <c r="D150" s="44"/>
      <c r="E150" s="96"/>
      <c r="F150" s="93"/>
      <c r="G150" s="94"/>
      <c r="H150" s="1"/>
      <c r="I150" s="1"/>
      <c r="J150" s="1"/>
      <c r="K150" s="1"/>
      <c r="L150" s="1"/>
    </row>
    <row r="151" ht="16.5" customHeight="1">
      <c r="A151" s="1"/>
      <c r="B151" s="95" t="s">
        <v>496</v>
      </c>
      <c r="C151" s="64"/>
      <c r="D151" s="44"/>
      <c r="E151" s="96"/>
      <c r="F151" s="93"/>
      <c r="G151" s="94"/>
      <c r="H151" s="1"/>
      <c r="I151" s="1"/>
      <c r="J151" s="1"/>
      <c r="K151" s="1"/>
      <c r="L151" s="1"/>
    </row>
    <row r="152" ht="16.5" customHeight="1">
      <c r="A152" s="1"/>
      <c r="B152" s="95" t="s">
        <v>496</v>
      </c>
      <c r="C152" s="64"/>
      <c r="D152" s="44"/>
      <c r="E152" s="96"/>
      <c r="F152" s="93"/>
      <c r="G152" s="94"/>
      <c r="H152" s="1"/>
      <c r="I152" s="1"/>
      <c r="J152" s="1"/>
      <c r="K152" s="1"/>
      <c r="L152" s="1"/>
    </row>
    <row r="153" ht="16.5" customHeight="1">
      <c r="A153" s="1"/>
      <c r="B153" s="95" t="s">
        <v>496</v>
      </c>
      <c r="C153" s="64"/>
      <c r="D153" s="44"/>
      <c r="E153" s="96"/>
      <c r="F153" s="93"/>
      <c r="G153" s="94"/>
      <c r="H153" s="1"/>
      <c r="I153" s="1"/>
      <c r="J153" s="1"/>
      <c r="K153" s="1"/>
      <c r="L153" s="1"/>
    </row>
    <row r="154" ht="16.5" customHeight="1">
      <c r="A154" s="1"/>
      <c r="B154" s="95" t="s">
        <v>496</v>
      </c>
      <c r="C154" s="64"/>
      <c r="D154" s="44"/>
      <c r="E154" s="96"/>
      <c r="F154" s="93"/>
      <c r="G154" s="94"/>
      <c r="H154" s="1"/>
      <c r="I154" s="1"/>
      <c r="J154" s="1"/>
      <c r="K154" s="1"/>
      <c r="L154" s="1"/>
    </row>
    <row r="155" ht="16.5" customHeight="1">
      <c r="A155" s="1"/>
      <c r="B155" s="95" t="s">
        <v>496</v>
      </c>
      <c r="C155" s="64"/>
      <c r="D155" s="44"/>
      <c r="E155" s="96"/>
      <c r="F155" s="93"/>
      <c r="G155" s="94"/>
      <c r="H155" s="1"/>
      <c r="I155" s="1"/>
      <c r="J155" s="1"/>
      <c r="K155" s="1"/>
      <c r="L155" s="1"/>
    </row>
    <row r="156" ht="16.5" customHeight="1">
      <c r="A156" s="1"/>
      <c r="B156" s="95" t="s">
        <v>496</v>
      </c>
      <c r="C156" s="64"/>
      <c r="D156" s="44"/>
      <c r="E156" s="96"/>
      <c r="F156" s="93"/>
      <c r="G156" s="94"/>
      <c r="H156" s="1"/>
      <c r="I156" s="1"/>
      <c r="J156" s="1"/>
      <c r="K156" s="1"/>
      <c r="L156" s="1"/>
    </row>
    <row r="157" ht="16.5" customHeight="1">
      <c r="A157" s="1"/>
      <c r="B157" s="95" t="s">
        <v>496</v>
      </c>
      <c r="C157" s="64"/>
      <c r="D157" s="44"/>
      <c r="E157" s="96"/>
      <c r="F157" s="93"/>
      <c r="G157" s="94"/>
      <c r="H157" s="1"/>
      <c r="I157" s="1"/>
      <c r="J157" s="1"/>
      <c r="K157" s="1"/>
      <c r="L157" s="1"/>
    </row>
    <row r="158" ht="16.5" customHeight="1">
      <c r="A158" s="1"/>
      <c r="B158" s="95" t="s">
        <v>496</v>
      </c>
      <c r="C158" s="64"/>
      <c r="D158" s="44"/>
      <c r="E158" s="96"/>
      <c r="F158" s="93"/>
      <c r="G158" s="94"/>
      <c r="H158" s="1"/>
      <c r="I158" s="1"/>
      <c r="J158" s="1"/>
      <c r="K158" s="1"/>
      <c r="L158" s="1"/>
    </row>
    <row r="159" ht="16.5" customHeight="1">
      <c r="A159" s="1"/>
      <c r="B159" s="95" t="s">
        <v>496</v>
      </c>
      <c r="C159" s="64"/>
      <c r="D159" s="44"/>
      <c r="E159" s="96"/>
      <c r="F159" s="93"/>
      <c r="G159" s="94"/>
      <c r="H159" s="1"/>
      <c r="I159" s="1"/>
      <c r="J159" s="1"/>
      <c r="K159" s="1"/>
      <c r="L159" s="1"/>
    </row>
    <row r="160" ht="16.5" customHeight="1">
      <c r="A160" s="1"/>
      <c r="B160" s="95" t="s">
        <v>496</v>
      </c>
      <c r="C160" s="64"/>
      <c r="D160" s="44"/>
      <c r="E160" s="96"/>
      <c r="F160" s="93"/>
      <c r="G160" s="94"/>
      <c r="H160" s="1"/>
      <c r="I160" s="1"/>
      <c r="J160" s="1"/>
      <c r="K160" s="1"/>
      <c r="L160" s="1"/>
    </row>
    <row r="161" ht="16.5" customHeight="1">
      <c r="A161" s="1"/>
      <c r="B161" s="95" t="s">
        <v>496</v>
      </c>
      <c r="C161" s="64"/>
      <c r="D161" s="44"/>
      <c r="E161" s="96"/>
      <c r="F161" s="93"/>
      <c r="G161" s="94"/>
      <c r="H161" s="1"/>
      <c r="I161" s="1"/>
      <c r="J161" s="1"/>
      <c r="K161" s="1"/>
      <c r="L161" s="1"/>
    </row>
    <row r="162" ht="16.5" customHeight="1">
      <c r="A162" s="1"/>
      <c r="B162" s="95" t="s">
        <v>496</v>
      </c>
      <c r="C162" s="64"/>
      <c r="D162" s="44"/>
      <c r="E162" s="96"/>
      <c r="F162" s="93"/>
      <c r="G162" s="94"/>
      <c r="H162" s="1"/>
      <c r="I162" s="1"/>
      <c r="J162" s="1"/>
      <c r="K162" s="1"/>
      <c r="L162" s="1"/>
    </row>
    <row r="163" ht="16.5" customHeight="1">
      <c r="A163" s="1"/>
      <c r="B163" s="95" t="s">
        <v>496</v>
      </c>
      <c r="C163" s="64"/>
      <c r="D163" s="44"/>
      <c r="E163" s="96"/>
      <c r="F163" s="93"/>
      <c r="G163" s="94"/>
      <c r="H163" s="1"/>
      <c r="I163" s="1"/>
      <c r="J163" s="1"/>
      <c r="K163" s="1"/>
      <c r="L163" s="1"/>
    </row>
    <row r="164" ht="16.5" customHeight="1">
      <c r="A164" s="1"/>
      <c r="B164" s="95" t="s">
        <v>496</v>
      </c>
      <c r="C164" s="64"/>
      <c r="D164" s="44"/>
      <c r="E164" s="96"/>
      <c r="F164" s="93"/>
      <c r="G164" s="94"/>
      <c r="H164" s="1"/>
      <c r="I164" s="1"/>
      <c r="J164" s="1"/>
      <c r="K164" s="1"/>
      <c r="L164" s="1"/>
    </row>
    <row r="165" ht="16.5" customHeight="1">
      <c r="A165" s="1"/>
      <c r="B165" s="95" t="s">
        <v>496</v>
      </c>
      <c r="C165" s="64"/>
      <c r="D165" s="44"/>
      <c r="E165" s="96"/>
      <c r="F165" s="93"/>
      <c r="G165" s="94"/>
      <c r="H165" s="1"/>
      <c r="I165" s="1"/>
      <c r="J165" s="1"/>
      <c r="K165" s="1"/>
      <c r="L165" s="1"/>
    </row>
    <row r="166" ht="16.5" customHeight="1">
      <c r="A166" s="1"/>
      <c r="B166" s="95" t="s">
        <v>496</v>
      </c>
      <c r="C166" s="64"/>
      <c r="D166" s="44"/>
      <c r="E166" s="96"/>
      <c r="F166" s="93"/>
      <c r="G166" s="94"/>
      <c r="H166" s="1"/>
      <c r="I166" s="1"/>
      <c r="J166" s="1"/>
      <c r="K166" s="1"/>
      <c r="L166" s="1"/>
    </row>
    <row r="167" ht="16.5" customHeight="1">
      <c r="A167" s="1"/>
      <c r="B167" s="95" t="s">
        <v>496</v>
      </c>
      <c r="C167" s="64"/>
      <c r="D167" s="44"/>
      <c r="E167" s="96"/>
      <c r="F167" s="93"/>
      <c r="G167" s="94"/>
      <c r="H167" s="1"/>
      <c r="I167" s="1"/>
      <c r="J167" s="1"/>
      <c r="K167" s="1"/>
      <c r="L167" s="1"/>
    </row>
    <row r="168" ht="16.5" customHeight="1">
      <c r="A168" s="1"/>
      <c r="B168" s="95" t="s">
        <v>496</v>
      </c>
      <c r="C168" s="64"/>
      <c r="D168" s="44"/>
      <c r="E168" s="96"/>
      <c r="F168" s="93"/>
      <c r="G168" s="94"/>
      <c r="H168" s="1"/>
      <c r="I168" s="1"/>
      <c r="J168" s="1"/>
      <c r="K168" s="1"/>
      <c r="L168" s="1"/>
    </row>
    <row r="169" ht="16.5" customHeight="1">
      <c r="A169" s="1"/>
      <c r="B169" s="95" t="s">
        <v>496</v>
      </c>
      <c r="C169" s="64"/>
      <c r="D169" s="44"/>
      <c r="E169" s="96"/>
      <c r="F169" s="93"/>
      <c r="G169" s="94"/>
      <c r="H169" s="1"/>
      <c r="I169" s="1"/>
      <c r="J169" s="1"/>
      <c r="K169" s="1"/>
      <c r="L169" s="1"/>
    </row>
    <row r="170" ht="16.5" customHeight="1">
      <c r="A170" s="1"/>
      <c r="B170" s="95" t="s">
        <v>496</v>
      </c>
      <c r="C170" s="64"/>
      <c r="D170" s="44"/>
      <c r="E170" s="96"/>
      <c r="F170" s="93"/>
      <c r="G170" s="94"/>
      <c r="H170" s="1"/>
      <c r="I170" s="1"/>
      <c r="J170" s="1"/>
      <c r="K170" s="1"/>
      <c r="L170" s="1"/>
    </row>
    <row r="171" ht="16.5" customHeight="1">
      <c r="A171" s="1"/>
      <c r="B171" s="95" t="s">
        <v>496</v>
      </c>
      <c r="C171" s="64"/>
      <c r="D171" s="44"/>
      <c r="E171" s="96"/>
      <c r="F171" s="93"/>
      <c r="G171" s="94"/>
      <c r="H171" s="1"/>
      <c r="I171" s="1"/>
      <c r="J171" s="1"/>
      <c r="K171" s="1"/>
      <c r="L171" s="1"/>
    </row>
    <row r="172" ht="16.5" customHeight="1">
      <c r="A172" s="1"/>
      <c r="B172" s="95" t="s">
        <v>496</v>
      </c>
      <c r="C172" s="64"/>
      <c r="D172" s="44"/>
      <c r="E172" s="96"/>
      <c r="F172" s="93"/>
      <c r="G172" s="94"/>
      <c r="H172" s="1"/>
      <c r="I172" s="1"/>
      <c r="J172" s="1"/>
      <c r="K172" s="1"/>
      <c r="L172" s="1"/>
    </row>
    <row r="173" ht="16.5" customHeight="1">
      <c r="A173" s="1"/>
      <c r="B173" s="95" t="s">
        <v>496</v>
      </c>
      <c r="C173" s="64"/>
      <c r="D173" s="44"/>
      <c r="E173" s="96"/>
      <c r="F173" s="93"/>
      <c r="G173" s="94"/>
      <c r="H173" s="1"/>
      <c r="I173" s="1"/>
      <c r="J173" s="1"/>
      <c r="K173" s="1"/>
      <c r="L173" s="1"/>
    </row>
    <row r="174" ht="16.5" customHeight="1">
      <c r="A174" s="1"/>
      <c r="B174" s="95" t="s">
        <v>496</v>
      </c>
      <c r="C174" s="64"/>
      <c r="D174" s="44"/>
      <c r="E174" s="96"/>
      <c r="F174" s="93"/>
      <c r="G174" s="94"/>
      <c r="H174" s="1"/>
      <c r="I174" s="1"/>
      <c r="J174" s="1"/>
      <c r="K174" s="1"/>
      <c r="L174" s="1"/>
    </row>
    <row r="175" ht="16.5" customHeight="1">
      <c r="A175" s="1"/>
      <c r="B175" s="95" t="s">
        <v>496</v>
      </c>
      <c r="C175" s="64"/>
      <c r="D175" s="44"/>
      <c r="E175" s="96"/>
      <c r="F175" s="93"/>
      <c r="G175" s="94"/>
      <c r="H175" s="1"/>
      <c r="I175" s="1"/>
      <c r="J175" s="1"/>
      <c r="K175" s="1"/>
      <c r="L175" s="1"/>
    </row>
    <row r="176" ht="16.5" customHeight="1">
      <c r="A176" s="1"/>
      <c r="B176" s="95" t="s">
        <v>496</v>
      </c>
      <c r="C176" s="64"/>
      <c r="D176" s="44"/>
      <c r="E176" s="96"/>
      <c r="F176" s="93"/>
      <c r="G176" s="94"/>
      <c r="H176" s="1"/>
      <c r="I176" s="1"/>
      <c r="J176" s="1"/>
      <c r="K176" s="1"/>
      <c r="L176" s="1"/>
    </row>
    <row r="177" ht="16.5" customHeight="1">
      <c r="A177" s="1"/>
      <c r="B177" s="95" t="s">
        <v>496</v>
      </c>
      <c r="C177" s="64"/>
      <c r="D177" s="44"/>
      <c r="E177" s="96"/>
      <c r="F177" s="93"/>
      <c r="G177" s="94"/>
      <c r="H177" s="1"/>
      <c r="I177" s="1"/>
      <c r="J177" s="1"/>
      <c r="K177" s="1"/>
      <c r="L177" s="1"/>
    </row>
    <row r="178" ht="16.5" customHeight="1">
      <c r="A178" s="1"/>
      <c r="B178" s="95" t="s">
        <v>496</v>
      </c>
      <c r="C178" s="64"/>
      <c r="D178" s="44"/>
      <c r="E178" s="96"/>
      <c r="F178" s="93"/>
      <c r="G178" s="94"/>
      <c r="H178" s="1"/>
      <c r="I178" s="1"/>
      <c r="J178" s="1"/>
      <c r="K178" s="1"/>
      <c r="L178" s="1"/>
    </row>
    <row r="179" ht="16.5" customHeight="1">
      <c r="A179" s="1"/>
      <c r="B179" s="95" t="s">
        <v>496</v>
      </c>
      <c r="C179" s="64"/>
      <c r="D179" s="44"/>
      <c r="E179" s="96"/>
      <c r="F179" s="93"/>
      <c r="G179" s="94"/>
      <c r="H179" s="1"/>
      <c r="I179" s="1"/>
      <c r="J179" s="1"/>
      <c r="K179" s="1"/>
      <c r="L179" s="1"/>
    </row>
    <row r="180" ht="16.5" customHeight="1">
      <c r="A180" s="1"/>
      <c r="B180" s="95" t="s">
        <v>496</v>
      </c>
      <c r="C180" s="64"/>
      <c r="D180" s="44"/>
      <c r="E180" s="96"/>
      <c r="F180" s="93"/>
      <c r="G180" s="94"/>
      <c r="H180" s="1"/>
      <c r="I180" s="1"/>
      <c r="J180" s="1"/>
      <c r="K180" s="1"/>
      <c r="L180" s="1"/>
    </row>
    <row r="181" ht="16.5" customHeight="1">
      <c r="A181" s="1"/>
      <c r="B181" s="95" t="s">
        <v>496</v>
      </c>
      <c r="C181" s="64"/>
      <c r="D181" s="44"/>
      <c r="E181" s="96"/>
      <c r="F181" s="93"/>
      <c r="G181" s="94"/>
      <c r="H181" s="1"/>
      <c r="I181" s="1"/>
      <c r="J181" s="1"/>
      <c r="K181" s="1"/>
      <c r="L181" s="1"/>
    </row>
    <row r="182" ht="16.5" customHeight="1">
      <c r="A182" s="1"/>
      <c r="B182" s="95" t="s">
        <v>496</v>
      </c>
      <c r="C182" s="64"/>
      <c r="D182" s="44"/>
      <c r="E182" s="96"/>
      <c r="F182" s="93"/>
      <c r="G182" s="94"/>
      <c r="H182" s="1"/>
      <c r="I182" s="1"/>
      <c r="J182" s="1"/>
      <c r="K182" s="1"/>
      <c r="L182" s="1"/>
    </row>
    <row r="183" ht="16.5" customHeight="1">
      <c r="A183" s="1"/>
      <c r="B183" s="95" t="s">
        <v>496</v>
      </c>
      <c r="C183" s="64"/>
      <c r="D183" s="44"/>
      <c r="E183" s="96"/>
      <c r="F183" s="93"/>
      <c r="G183" s="94"/>
      <c r="H183" s="1"/>
      <c r="I183" s="1"/>
      <c r="J183" s="1"/>
      <c r="K183" s="1"/>
      <c r="L183" s="1"/>
    </row>
    <row r="184" ht="16.5" customHeight="1">
      <c r="A184" s="1"/>
      <c r="B184" s="95" t="s">
        <v>496</v>
      </c>
      <c r="C184" s="64"/>
      <c r="D184" s="44"/>
      <c r="E184" s="96"/>
      <c r="F184" s="93"/>
      <c r="G184" s="94"/>
      <c r="H184" s="1"/>
      <c r="I184" s="1"/>
      <c r="J184" s="1"/>
      <c r="K184" s="1"/>
      <c r="L184" s="1"/>
    </row>
    <row r="185" ht="16.5" customHeight="1">
      <c r="A185" s="1"/>
      <c r="B185" s="95" t="s">
        <v>496</v>
      </c>
      <c r="C185" s="64"/>
      <c r="D185" s="44"/>
      <c r="E185" s="96"/>
      <c r="F185" s="93"/>
      <c r="G185" s="94"/>
      <c r="H185" s="1"/>
      <c r="I185" s="1"/>
      <c r="J185" s="1"/>
      <c r="K185" s="1"/>
      <c r="L185" s="1"/>
    </row>
    <row r="186" ht="16.5" customHeight="1">
      <c r="A186" s="1"/>
      <c r="B186" s="95" t="s">
        <v>496</v>
      </c>
      <c r="C186" s="64"/>
      <c r="D186" s="44"/>
      <c r="E186" s="96"/>
      <c r="F186" s="93"/>
      <c r="G186" s="94"/>
      <c r="H186" s="1"/>
      <c r="I186" s="1"/>
      <c r="J186" s="1"/>
      <c r="K186" s="1"/>
      <c r="L186" s="1"/>
    </row>
    <row r="187" ht="16.5" customHeight="1">
      <c r="A187" s="1"/>
      <c r="B187" s="95" t="s">
        <v>496</v>
      </c>
      <c r="C187" s="64"/>
      <c r="D187" s="44"/>
      <c r="E187" s="96"/>
      <c r="F187" s="93"/>
      <c r="G187" s="94"/>
      <c r="H187" s="1"/>
      <c r="I187" s="1"/>
      <c r="J187" s="1"/>
      <c r="K187" s="1"/>
      <c r="L187" s="1"/>
    </row>
    <row r="188" ht="16.5" customHeight="1">
      <c r="A188" s="1"/>
      <c r="B188" s="95" t="s">
        <v>496</v>
      </c>
      <c r="C188" s="64"/>
      <c r="D188" s="44"/>
      <c r="E188" s="96"/>
      <c r="F188" s="93"/>
      <c r="G188" s="94"/>
      <c r="H188" s="1"/>
      <c r="I188" s="1"/>
      <c r="J188" s="1"/>
      <c r="K188" s="1"/>
      <c r="L188" s="1"/>
    </row>
    <row r="189" ht="16.5" customHeight="1">
      <c r="A189" s="1"/>
      <c r="B189" s="95" t="s">
        <v>496</v>
      </c>
      <c r="C189" s="64"/>
      <c r="D189" s="44"/>
      <c r="E189" s="96"/>
      <c r="F189" s="93"/>
      <c r="G189" s="94"/>
      <c r="H189" s="1"/>
      <c r="I189" s="1"/>
      <c r="J189" s="1"/>
      <c r="K189" s="1"/>
      <c r="L189" s="1"/>
    </row>
    <row r="190" ht="16.5" customHeight="1">
      <c r="A190" s="1"/>
      <c r="B190" s="95" t="s">
        <v>496</v>
      </c>
      <c r="C190" s="64"/>
      <c r="D190" s="44"/>
      <c r="E190" s="96"/>
      <c r="F190" s="93"/>
      <c r="G190" s="94"/>
      <c r="H190" s="1"/>
      <c r="I190" s="1"/>
      <c r="J190" s="1"/>
      <c r="K190" s="1"/>
      <c r="L190" s="1"/>
    </row>
    <row r="191" ht="16.5" customHeight="1">
      <c r="A191" s="1"/>
      <c r="B191" s="95" t="s">
        <v>496</v>
      </c>
      <c r="C191" s="64"/>
      <c r="D191" s="44"/>
      <c r="E191" s="96"/>
      <c r="F191" s="93"/>
      <c r="G191" s="94"/>
      <c r="H191" s="1"/>
      <c r="I191" s="1"/>
      <c r="J191" s="1"/>
      <c r="K191" s="1"/>
      <c r="L191" s="1"/>
    </row>
    <row r="192" ht="16.5" customHeight="1">
      <c r="A192" s="1"/>
      <c r="B192" s="95" t="s">
        <v>496</v>
      </c>
      <c r="C192" s="64"/>
      <c r="D192" s="44"/>
      <c r="E192" s="96"/>
      <c r="F192" s="93"/>
      <c r="G192" s="94"/>
      <c r="H192" s="1"/>
      <c r="I192" s="1"/>
      <c r="J192" s="1"/>
      <c r="K192" s="1"/>
      <c r="L192" s="1"/>
    </row>
    <row r="193" ht="16.5" customHeight="1">
      <c r="A193" s="1"/>
      <c r="B193" s="95" t="s">
        <v>496</v>
      </c>
      <c r="C193" s="64"/>
      <c r="D193" s="44"/>
      <c r="E193" s="96"/>
      <c r="F193" s="93"/>
      <c r="G193" s="94"/>
      <c r="H193" s="1"/>
      <c r="I193" s="1"/>
      <c r="J193" s="1"/>
      <c r="K193" s="1"/>
      <c r="L193" s="1"/>
    </row>
    <row r="194" ht="16.5" customHeight="1">
      <c r="A194" s="1"/>
      <c r="B194" s="95" t="s">
        <v>496</v>
      </c>
      <c r="C194" s="64"/>
      <c r="D194" s="44"/>
      <c r="E194" s="96"/>
      <c r="F194" s="93"/>
      <c r="G194" s="94"/>
      <c r="H194" s="1"/>
      <c r="I194" s="1"/>
      <c r="J194" s="1"/>
      <c r="K194" s="1"/>
      <c r="L194" s="1"/>
    </row>
    <row r="195" ht="16.5" customHeight="1">
      <c r="A195" s="1"/>
      <c r="B195" s="95" t="s">
        <v>496</v>
      </c>
      <c r="C195" s="64"/>
      <c r="D195" s="44"/>
      <c r="E195" s="96"/>
      <c r="F195" s="93"/>
      <c r="G195" s="94"/>
      <c r="H195" s="1"/>
      <c r="I195" s="1"/>
      <c r="J195" s="1"/>
      <c r="K195" s="1"/>
      <c r="L195" s="1"/>
    </row>
    <row r="196" ht="16.5" customHeight="1">
      <c r="A196" s="1"/>
      <c r="B196" s="95" t="s">
        <v>496</v>
      </c>
      <c r="C196" s="64"/>
      <c r="D196" s="44"/>
      <c r="E196" s="96"/>
      <c r="F196" s="93"/>
      <c r="G196" s="94"/>
      <c r="H196" s="1"/>
      <c r="I196" s="1"/>
      <c r="J196" s="1"/>
      <c r="K196" s="1"/>
      <c r="L196" s="1"/>
    </row>
    <row r="197" ht="16.5" customHeight="1">
      <c r="A197" s="1"/>
      <c r="B197" s="95" t="s">
        <v>496</v>
      </c>
      <c r="C197" s="64"/>
      <c r="D197" s="44"/>
      <c r="E197" s="96"/>
      <c r="F197" s="93"/>
      <c r="G197" s="94"/>
      <c r="H197" s="1"/>
      <c r="I197" s="1"/>
      <c r="J197" s="1"/>
      <c r="K197" s="1"/>
      <c r="L197" s="1"/>
    </row>
    <row r="198" ht="16.5" customHeight="1">
      <c r="A198" s="1"/>
      <c r="B198" s="95" t="s">
        <v>496</v>
      </c>
      <c r="C198" s="64"/>
      <c r="D198" s="44"/>
      <c r="E198" s="96"/>
      <c r="F198" s="93"/>
      <c r="G198" s="94"/>
      <c r="H198" s="1"/>
      <c r="I198" s="1"/>
      <c r="J198" s="1"/>
      <c r="K198" s="1"/>
      <c r="L198" s="1"/>
    </row>
    <row r="199" ht="16.5" customHeight="1">
      <c r="A199" s="1"/>
      <c r="B199" s="95" t="s">
        <v>496</v>
      </c>
      <c r="C199" s="64"/>
      <c r="D199" s="44"/>
      <c r="E199" s="96"/>
      <c r="F199" s="93"/>
      <c r="G199" s="94"/>
      <c r="H199" s="1"/>
      <c r="I199" s="1"/>
      <c r="J199" s="1"/>
      <c r="K199" s="1"/>
      <c r="L199" s="1"/>
    </row>
    <row r="200" ht="16.5" customHeight="1">
      <c r="A200" s="1"/>
      <c r="B200" s="95" t="s">
        <v>496</v>
      </c>
      <c r="C200" s="64"/>
      <c r="D200" s="44"/>
      <c r="E200" s="96"/>
      <c r="F200" s="93"/>
      <c r="G200" s="94"/>
      <c r="H200" s="1"/>
      <c r="I200" s="1"/>
      <c r="J200" s="1"/>
      <c r="K200" s="1"/>
      <c r="L200" s="1"/>
    </row>
    <row r="201" ht="16.5" customHeight="1">
      <c r="A201" s="1"/>
      <c r="B201" s="95" t="s">
        <v>496</v>
      </c>
      <c r="C201" s="64"/>
      <c r="D201" s="44"/>
      <c r="E201" s="96"/>
      <c r="F201" s="93"/>
      <c r="G201" s="94"/>
      <c r="H201" s="1"/>
      <c r="I201" s="1"/>
      <c r="J201" s="1"/>
      <c r="K201" s="1"/>
      <c r="L201" s="1"/>
    </row>
    <row r="202" ht="16.5" customHeight="1">
      <c r="A202" s="1"/>
      <c r="B202" s="95" t="s">
        <v>496</v>
      </c>
      <c r="C202" s="64"/>
      <c r="D202" s="44"/>
      <c r="E202" s="96"/>
      <c r="F202" s="93"/>
      <c r="G202" s="94"/>
      <c r="H202" s="1"/>
      <c r="I202" s="1"/>
      <c r="J202" s="1"/>
      <c r="K202" s="1"/>
      <c r="L202" s="1"/>
    </row>
    <row r="203" ht="16.5" customHeight="1">
      <c r="A203" s="1"/>
      <c r="B203" s="95" t="s">
        <v>496</v>
      </c>
      <c r="C203" s="64"/>
      <c r="D203" s="44"/>
      <c r="E203" s="96"/>
      <c r="F203" s="93"/>
      <c r="G203" s="94"/>
      <c r="H203" s="1"/>
      <c r="I203" s="1"/>
      <c r="J203" s="1"/>
      <c r="K203" s="1"/>
      <c r="L203" s="1"/>
    </row>
    <row r="204" ht="16.5" customHeight="1">
      <c r="A204" s="1"/>
      <c r="B204" s="95" t="s">
        <v>496</v>
      </c>
      <c r="C204" s="64"/>
      <c r="D204" s="44"/>
      <c r="E204" s="96"/>
      <c r="F204" s="93"/>
      <c r="G204" s="94"/>
      <c r="H204" s="1"/>
      <c r="I204" s="1"/>
      <c r="J204" s="1"/>
      <c r="K204" s="1"/>
      <c r="L204" s="1"/>
    </row>
    <row r="205" ht="16.5" customHeight="1">
      <c r="A205" s="1"/>
      <c r="B205" s="95" t="s">
        <v>496</v>
      </c>
      <c r="C205" s="64"/>
      <c r="D205" s="44"/>
      <c r="E205" s="96"/>
      <c r="F205" s="93"/>
      <c r="G205" s="94"/>
      <c r="H205" s="1"/>
      <c r="I205" s="1"/>
      <c r="J205" s="1"/>
      <c r="K205" s="1"/>
      <c r="L205" s="1"/>
    </row>
    <row r="206" ht="16.5" customHeight="1">
      <c r="A206" s="1"/>
      <c r="B206" s="95" t="s">
        <v>496</v>
      </c>
      <c r="C206" s="64"/>
      <c r="D206" s="44"/>
      <c r="E206" s="96"/>
      <c r="F206" s="93"/>
      <c r="G206" s="94"/>
      <c r="H206" s="1"/>
      <c r="I206" s="1"/>
      <c r="J206" s="1"/>
      <c r="K206" s="1"/>
      <c r="L206" s="1"/>
    </row>
    <row r="207" ht="16.5" customHeight="1">
      <c r="A207" s="1"/>
      <c r="B207" s="95" t="s">
        <v>496</v>
      </c>
      <c r="C207" s="64"/>
      <c r="D207" s="44"/>
      <c r="E207" s="96"/>
      <c r="F207" s="93"/>
      <c r="G207" s="94"/>
      <c r="H207" s="1"/>
      <c r="I207" s="1"/>
      <c r="J207" s="1"/>
      <c r="K207" s="1"/>
      <c r="L207" s="1"/>
    </row>
    <row r="208" ht="16.5" customHeight="1">
      <c r="A208" s="1"/>
      <c r="B208" s="95" t="s">
        <v>496</v>
      </c>
      <c r="C208" s="64"/>
      <c r="D208" s="44"/>
      <c r="E208" s="96"/>
      <c r="F208" s="93"/>
      <c r="G208" s="94"/>
      <c r="H208" s="1"/>
      <c r="I208" s="1"/>
      <c r="J208" s="1"/>
      <c r="K208" s="1"/>
      <c r="L208" s="1"/>
    </row>
    <row r="209" ht="16.5" customHeight="1">
      <c r="A209" s="1"/>
      <c r="B209" s="95" t="s">
        <v>496</v>
      </c>
      <c r="C209" s="64"/>
      <c r="D209" s="44"/>
      <c r="E209" s="96"/>
      <c r="F209" s="93"/>
      <c r="G209" s="94"/>
      <c r="H209" s="1"/>
      <c r="I209" s="1"/>
      <c r="J209" s="1"/>
      <c r="K209" s="1"/>
      <c r="L209" s="1"/>
    </row>
    <row r="210" ht="16.5" customHeight="1">
      <c r="A210" s="1"/>
      <c r="B210" s="95" t="s">
        <v>496</v>
      </c>
      <c r="C210" s="64"/>
      <c r="D210" s="44"/>
      <c r="E210" s="96"/>
      <c r="F210" s="93"/>
      <c r="G210" s="94"/>
      <c r="H210" s="1"/>
      <c r="I210" s="1"/>
      <c r="J210" s="1"/>
      <c r="K210" s="1"/>
      <c r="L210" s="1"/>
    </row>
    <row r="211" ht="16.5" customHeight="1">
      <c r="A211" s="1"/>
      <c r="B211" s="95" t="s">
        <v>496</v>
      </c>
      <c r="C211" s="64"/>
      <c r="D211" s="44"/>
      <c r="E211" s="96"/>
      <c r="F211" s="93"/>
      <c r="G211" s="94"/>
      <c r="H211" s="1"/>
      <c r="I211" s="1"/>
      <c r="J211" s="1"/>
      <c r="K211" s="1"/>
      <c r="L211" s="1"/>
    </row>
    <row r="212" ht="16.5" customHeight="1">
      <c r="A212" s="1"/>
      <c r="B212" s="95" t="s">
        <v>496</v>
      </c>
      <c r="C212" s="64"/>
      <c r="D212" s="44"/>
      <c r="E212" s="96"/>
      <c r="F212" s="93"/>
      <c r="G212" s="94"/>
      <c r="H212" s="1"/>
      <c r="I212" s="1"/>
      <c r="J212" s="1"/>
      <c r="K212" s="1"/>
      <c r="L212" s="1"/>
    </row>
    <row r="213" ht="16.5" customHeight="1">
      <c r="A213" s="1"/>
      <c r="B213" s="95" t="s">
        <v>496</v>
      </c>
      <c r="C213" s="64"/>
      <c r="D213" s="44"/>
      <c r="E213" s="96"/>
      <c r="F213" s="93"/>
      <c r="G213" s="94"/>
      <c r="H213" s="1"/>
      <c r="I213" s="1"/>
      <c r="J213" s="1"/>
      <c r="K213" s="1"/>
      <c r="L213" s="1"/>
    </row>
    <row r="214" ht="16.5" customHeight="1">
      <c r="A214" s="1"/>
      <c r="B214" s="95" t="s">
        <v>496</v>
      </c>
      <c r="C214" s="64"/>
      <c r="D214" s="44"/>
      <c r="E214" s="96"/>
      <c r="F214" s="93"/>
      <c r="G214" s="94"/>
      <c r="H214" s="1"/>
      <c r="I214" s="1"/>
      <c r="J214" s="1"/>
      <c r="K214" s="1"/>
      <c r="L214" s="1"/>
    </row>
    <row r="215" ht="16.5" customHeight="1">
      <c r="A215" s="1"/>
      <c r="B215" s="95" t="s">
        <v>496</v>
      </c>
      <c r="C215" s="64"/>
      <c r="D215" s="44"/>
      <c r="E215" s="96"/>
      <c r="F215" s="93"/>
      <c r="G215" s="94"/>
      <c r="H215" s="1"/>
      <c r="I215" s="1"/>
      <c r="J215" s="1"/>
      <c r="K215" s="1"/>
      <c r="L215" s="1"/>
    </row>
    <row r="216" ht="16.5" customHeight="1">
      <c r="A216" s="1"/>
      <c r="B216" s="95" t="s">
        <v>496</v>
      </c>
      <c r="C216" s="64"/>
      <c r="D216" s="44"/>
      <c r="E216" s="96"/>
      <c r="F216" s="93"/>
      <c r="G216" s="94"/>
      <c r="H216" s="1"/>
      <c r="I216" s="1"/>
      <c r="J216" s="1"/>
      <c r="K216" s="1"/>
      <c r="L216" s="1"/>
    </row>
    <row r="217" ht="16.5" customHeight="1">
      <c r="A217" s="1"/>
      <c r="B217" s="95" t="s">
        <v>496</v>
      </c>
      <c r="C217" s="64"/>
      <c r="D217" s="44"/>
      <c r="E217" s="96"/>
      <c r="F217" s="93"/>
      <c r="G217" s="94"/>
      <c r="H217" s="1"/>
      <c r="I217" s="1"/>
      <c r="J217" s="1"/>
      <c r="K217" s="1"/>
      <c r="L217" s="1"/>
    </row>
    <row r="218" ht="16.5" customHeight="1">
      <c r="A218" s="1"/>
      <c r="B218" s="95" t="s">
        <v>496</v>
      </c>
      <c r="C218" s="64"/>
      <c r="D218" s="44"/>
      <c r="E218" s="96"/>
      <c r="F218" s="93"/>
      <c r="G218" s="94"/>
      <c r="H218" s="1"/>
      <c r="I218" s="1"/>
      <c r="J218" s="1"/>
      <c r="K218" s="1"/>
      <c r="L218" s="1"/>
    </row>
    <row r="219" ht="16.5" customHeight="1">
      <c r="A219" s="1"/>
      <c r="B219" s="95" t="s">
        <v>496</v>
      </c>
      <c r="C219" s="64"/>
      <c r="D219" s="44"/>
      <c r="E219" s="96"/>
      <c r="F219" s="93"/>
      <c r="G219" s="94"/>
      <c r="H219" s="1"/>
      <c r="I219" s="1"/>
      <c r="J219" s="1"/>
      <c r="K219" s="1"/>
      <c r="L219" s="1"/>
    </row>
    <row r="220" ht="16.5" customHeight="1">
      <c r="A220" s="1"/>
      <c r="B220" s="95" t="s">
        <v>496</v>
      </c>
      <c r="C220" s="64"/>
      <c r="D220" s="44"/>
      <c r="E220" s="96"/>
      <c r="F220" s="93"/>
      <c r="G220" s="94"/>
      <c r="H220" s="1"/>
      <c r="I220" s="1"/>
      <c r="J220" s="1"/>
      <c r="K220" s="1"/>
      <c r="L220" s="1"/>
    </row>
    <row r="221" ht="16.5" customHeight="1">
      <c r="A221" s="1"/>
      <c r="B221" s="95" t="s">
        <v>496</v>
      </c>
      <c r="C221" s="64"/>
      <c r="D221" s="44"/>
      <c r="E221" s="96"/>
      <c r="F221" s="93"/>
      <c r="G221" s="94"/>
      <c r="H221" s="1"/>
      <c r="I221" s="1"/>
      <c r="J221" s="1"/>
      <c r="K221" s="1"/>
      <c r="L221" s="1"/>
    </row>
    <row r="222" ht="16.5" customHeight="1">
      <c r="A222" s="1"/>
      <c r="B222" s="95" t="s">
        <v>496</v>
      </c>
      <c r="C222" s="64"/>
      <c r="D222" s="44"/>
      <c r="E222" s="96"/>
      <c r="F222" s="93"/>
      <c r="G222" s="94"/>
      <c r="H222" s="1"/>
      <c r="I222" s="1"/>
      <c r="J222" s="1"/>
      <c r="K222" s="1"/>
      <c r="L222" s="1"/>
    </row>
    <row r="223" ht="16.5" customHeight="1">
      <c r="A223" s="1"/>
      <c r="B223" s="95" t="s">
        <v>496</v>
      </c>
      <c r="C223" s="64"/>
      <c r="D223" s="44"/>
      <c r="E223" s="96"/>
      <c r="F223" s="93"/>
      <c r="G223" s="94"/>
      <c r="H223" s="1"/>
      <c r="I223" s="1"/>
      <c r="J223" s="1"/>
      <c r="K223" s="1"/>
      <c r="L223" s="1"/>
    </row>
    <row r="224" ht="16.5" customHeight="1">
      <c r="A224" s="1"/>
      <c r="B224" s="95" t="s">
        <v>496</v>
      </c>
      <c r="C224" s="64"/>
      <c r="D224" s="44"/>
      <c r="E224" s="96"/>
      <c r="F224" s="93"/>
      <c r="G224" s="94"/>
      <c r="H224" s="1"/>
      <c r="I224" s="1"/>
      <c r="J224" s="1"/>
      <c r="K224" s="1"/>
      <c r="L224" s="1"/>
    </row>
    <row r="225" ht="16.5" customHeight="1">
      <c r="A225" s="1"/>
      <c r="B225" s="95" t="s">
        <v>496</v>
      </c>
      <c r="C225" s="64"/>
      <c r="D225" s="44"/>
      <c r="E225" s="96"/>
      <c r="F225" s="93"/>
      <c r="G225" s="94"/>
      <c r="H225" s="1"/>
      <c r="I225" s="1"/>
      <c r="J225" s="1"/>
      <c r="K225" s="1"/>
      <c r="L225" s="1"/>
    </row>
    <row r="226" ht="16.5" customHeight="1">
      <c r="A226" s="1"/>
      <c r="B226" s="95" t="s">
        <v>496</v>
      </c>
      <c r="C226" s="64"/>
      <c r="D226" s="44"/>
      <c r="E226" s="96"/>
      <c r="F226" s="93"/>
      <c r="G226" s="94"/>
      <c r="H226" s="1"/>
      <c r="I226" s="1"/>
      <c r="J226" s="1"/>
      <c r="K226" s="1"/>
      <c r="L226" s="1"/>
    </row>
    <row r="227" ht="16.5" customHeight="1">
      <c r="A227" s="1"/>
      <c r="B227" s="95" t="s">
        <v>496</v>
      </c>
      <c r="C227" s="64"/>
      <c r="D227" s="44"/>
      <c r="E227" s="96"/>
      <c r="F227" s="93"/>
      <c r="G227" s="94"/>
      <c r="H227" s="1"/>
      <c r="I227" s="1"/>
      <c r="J227" s="1"/>
      <c r="K227" s="1"/>
      <c r="L227" s="1"/>
    </row>
    <row r="228" ht="16.5" customHeight="1">
      <c r="A228" s="1"/>
      <c r="B228" s="95" t="s">
        <v>496</v>
      </c>
      <c r="C228" s="64"/>
      <c r="D228" s="44"/>
      <c r="E228" s="96"/>
      <c r="F228" s="93"/>
      <c r="G228" s="94"/>
      <c r="H228" s="1"/>
      <c r="I228" s="1"/>
      <c r="J228" s="1"/>
      <c r="K228" s="1"/>
      <c r="L228" s="1"/>
    </row>
    <row r="229" ht="16.5" customHeight="1">
      <c r="A229" s="1"/>
      <c r="B229" s="95" t="s">
        <v>496</v>
      </c>
      <c r="C229" s="64"/>
      <c r="D229" s="44"/>
      <c r="E229" s="96"/>
      <c r="F229" s="93"/>
      <c r="G229" s="94"/>
      <c r="H229" s="1"/>
      <c r="I229" s="1"/>
      <c r="J229" s="1"/>
      <c r="K229" s="1"/>
      <c r="L229" s="1"/>
    </row>
    <row r="230" ht="16.5" customHeight="1">
      <c r="A230" s="1"/>
      <c r="B230" s="95" t="s">
        <v>496</v>
      </c>
      <c r="C230" s="64"/>
      <c r="D230" s="44"/>
      <c r="E230" s="96"/>
      <c r="F230" s="93"/>
      <c r="G230" s="94"/>
      <c r="H230" s="1"/>
      <c r="I230" s="1"/>
      <c r="J230" s="1"/>
      <c r="K230" s="1"/>
      <c r="L230" s="1"/>
    </row>
    <row r="231" ht="16.5" customHeight="1">
      <c r="A231" s="1"/>
      <c r="B231" s="95" t="s">
        <v>496</v>
      </c>
      <c r="C231" s="64"/>
      <c r="D231" s="44"/>
      <c r="E231" s="96"/>
      <c r="F231" s="93"/>
      <c r="G231" s="94"/>
      <c r="H231" s="1"/>
      <c r="I231" s="1"/>
      <c r="J231" s="1"/>
      <c r="K231" s="1"/>
      <c r="L231" s="1"/>
    </row>
    <row r="232" ht="16.5" customHeight="1">
      <c r="A232" s="1"/>
      <c r="B232" s="95" t="s">
        <v>496</v>
      </c>
      <c r="C232" s="64"/>
      <c r="D232" s="44"/>
      <c r="E232" s="96"/>
      <c r="F232" s="93"/>
      <c r="G232" s="94"/>
      <c r="H232" s="1"/>
      <c r="I232" s="1"/>
      <c r="J232" s="1"/>
      <c r="K232" s="1"/>
      <c r="L232" s="1"/>
    </row>
    <row r="233" ht="16.5" customHeight="1">
      <c r="A233" s="1"/>
      <c r="B233" s="95" t="s">
        <v>496</v>
      </c>
      <c r="C233" s="64"/>
      <c r="D233" s="44"/>
      <c r="E233" s="96"/>
      <c r="F233" s="93"/>
      <c r="G233" s="94"/>
      <c r="H233" s="1"/>
      <c r="I233" s="1"/>
      <c r="J233" s="1"/>
      <c r="K233" s="1"/>
      <c r="L233" s="1"/>
    </row>
    <row r="234" ht="16.5" customHeight="1">
      <c r="A234" s="1"/>
      <c r="B234" s="95" t="s">
        <v>496</v>
      </c>
      <c r="C234" s="64"/>
      <c r="D234" s="44"/>
      <c r="E234" s="96"/>
      <c r="F234" s="93"/>
      <c r="G234" s="94"/>
      <c r="H234" s="1"/>
      <c r="I234" s="1"/>
      <c r="J234" s="1"/>
      <c r="K234" s="1"/>
      <c r="L234" s="1"/>
    </row>
    <row r="235" ht="16.5" customHeight="1">
      <c r="A235" s="1"/>
      <c r="B235" s="95" t="s">
        <v>496</v>
      </c>
      <c r="C235" s="64"/>
      <c r="D235" s="44"/>
      <c r="E235" s="96"/>
      <c r="F235" s="93"/>
      <c r="G235" s="94"/>
      <c r="H235" s="1"/>
      <c r="I235" s="1"/>
      <c r="J235" s="1"/>
      <c r="K235" s="1"/>
      <c r="L235" s="1"/>
    </row>
    <row r="236" ht="16.5" customHeight="1">
      <c r="A236" s="1"/>
      <c r="B236" s="95" t="s">
        <v>496</v>
      </c>
      <c r="C236" s="64"/>
      <c r="D236" s="44"/>
      <c r="E236" s="96"/>
      <c r="F236" s="93"/>
      <c r="G236" s="94"/>
      <c r="H236" s="1"/>
      <c r="I236" s="1"/>
      <c r="J236" s="1"/>
      <c r="K236" s="1"/>
      <c r="L236" s="1"/>
    </row>
    <row r="237" ht="16.5" customHeight="1">
      <c r="A237" s="1"/>
      <c r="B237" s="95" t="s">
        <v>496</v>
      </c>
      <c r="C237" s="64"/>
      <c r="D237" s="44"/>
      <c r="E237" s="96"/>
      <c r="F237" s="93"/>
      <c r="G237" s="94"/>
      <c r="H237" s="1"/>
      <c r="I237" s="1"/>
      <c r="J237" s="1"/>
      <c r="K237" s="1"/>
      <c r="L237" s="1"/>
    </row>
    <row r="238" ht="16.5" customHeight="1">
      <c r="A238" s="1"/>
      <c r="B238" s="95" t="s">
        <v>496</v>
      </c>
      <c r="C238" s="64"/>
      <c r="D238" s="44"/>
      <c r="E238" s="96"/>
      <c r="F238" s="93"/>
      <c r="G238" s="94"/>
      <c r="H238" s="1"/>
      <c r="I238" s="1"/>
      <c r="J238" s="1"/>
      <c r="K238" s="1"/>
      <c r="L238" s="1"/>
    </row>
    <row r="239" ht="16.5" customHeight="1">
      <c r="A239" s="1"/>
      <c r="B239" s="95" t="s">
        <v>496</v>
      </c>
      <c r="C239" s="64"/>
      <c r="D239" s="44"/>
      <c r="E239" s="96"/>
      <c r="F239" s="93"/>
      <c r="G239" s="94"/>
      <c r="H239" s="1"/>
      <c r="I239" s="1"/>
      <c r="J239" s="1"/>
      <c r="K239" s="1"/>
      <c r="L239" s="1"/>
    </row>
    <row r="240" ht="16.5" customHeight="1">
      <c r="A240" s="1"/>
      <c r="B240" s="95" t="s">
        <v>496</v>
      </c>
      <c r="C240" s="64"/>
      <c r="D240" s="44"/>
      <c r="E240" s="96"/>
      <c r="F240" s="93"/>
      <c r="G240" s="94"/>
      <c r="H240" s="1"/>
      <c r="I240" s="1"/>
      <c r="J240" s="1"/>
      <c r="K240" s="1"/>
      <c r="L240" s="1"/>
    </row>
    <row r="241" ht="16.5" customHeight="1">
      <c r="A241" s="1"/>
      <c r="B241" s="95" t="s">
        <v>496</v>
      </c>
      <c r="C241" s="64"/>
      <c r="D241" s="44"/>
      <c r="E241" s="96"/>
      <c r="F241" s="93"/>
      <c r="G241" s="94"/>
      <c r="H241" s="1"/>
      <c r="I241" s="1"/>
      <c r="J241" s="1"/>
      <c r="K241" s="1"/>
      <c r="L241" s="1"/>
    </row>
    <row r="242" ht="16.5" customHeight="1">
      <c r="A242" s="1"/>
      <c r="B242" s="95" t="s">
        <v>496</v>
      </c>
      <c r="C242" s="64"/>
      <c r="D242" s="44"/>
      <c r="E242" s="96"/>
      <c r="F242" s="93"/>
      <c r="G242" s="94"/>
      <c r="H242" s="1"/>
      <c r="I242" s="1"/>
      <c r="J242" s="1"/>
      <c r="K242" s="1"/>
      <c r="L242" s="1"/>
    </row>
    <row r="243" ht="16.5" customHeight="1">
      <c r="A243" s="1"/>
      <c r="B243" s="95" t="s">
        <v>496</v>
      </c>
      <c r="C243" s="64"/>
      <c r="D243" s="44"/>
      <c r="E243" s="96"/>
      <c r="F243" s="93"/>
      <c r="G243" s="94"/>
      <c r="H243" s="1"/>
      <c r="I243" s="1"/>
      <c r="J243" s="1"/>
      <c r="K243" s="1"/>
      <c r="L243" s="1"/>
    </row>
    <row r="244" ht="16.5" customHeight="1">
      <c r="A244" s="1"/>
      <c r="B244" s="95" t="s">
        <v>496</v>
      </c>
      <c r="C244" s="64"/>
      <c r="D244" s="44"/>
      <c r="E244" s="96"/>
      <c r="F244" s="93"/>
      <c r="G244" s="94"/>
      <c r="H244" s="1"/>
      <c r="I244" s="1"/>
      <c r="J244" s="1"/>
      <c r="K244" s="1"/>
      <c r="L244" s="1"/>
    </row>
    <row r="245" ht="16.5" customHeight="1">
      <c r="A245" s="1"/>
      <c r="B245" s="95" t="s">
        <v>496</v>
      </c>
      <c r="C245" s="64"/>
      <c r="D245" s="44"/>
      <c r="E245" s="96"/>
      <c r="F245" s="93"/>
      <c r="G245" s="94"/>
      <c r="H245" s="1"/>
      <c r="I245" s="1"/>
      <c r="J245" s="1"/>
      <c r="K245" s="1"/>
      <c r="L245" s="1"/>
    </row>
    <row r="246" ht="16.5" customHeight="1">
      <c r="A246" s="1"/>
      <c r="B246" s="95" t="s">
        <v>496</v>
      </c>
      <c r="C246" s="64"/>
      <c r="D246" s="44"/>
      <c r="E246" s="96"/>
      <c r="F246" s="93"/>
      <c r="G246" s="94"/>
      <c r="H246" s="1"/>
      <c r="I246" s="1"/>
      <c r="J246" s="1"/>
      <c r="K246" s="1"/>
      <c r="L246" s="1"/>
    </row>
    <row r="247" ht="16.5" customHeight="1">
      <c r="A247" s="1"/>
      <c r="B247" s="95" t="s">
        <v>496</v>
      </c>
      <c r="C247" s="64"/>
      <c r="D247" s="44"/>
      <c r="E247" s="96"/>
      <c r="F247" s="93"/>
      <c r="G247" s="94"/>
      <c r="H247" s="1"/>
      <c r="I247" s="1"/>
      <c r="J247" s="1"/>
      <c r="K247" s="1"/>
      <c r="L247" s="1"/>
    </row>
    <row r="248" ht="16.5" customHeight="1">
      <c r="A248" s="1"/>
      <c r="B248" s="95" t="s">
        <v>496</v>
      </c>
      <c r="C248" s="64"/>
      <c r="D248" s="44"/>
      <c r="E248" s="96"/>
      <c r="F248" s="93"/>
      <c r="G248" s="94"/>
      <c r="H248" s="1"/>
      <c r="I248" s="1"/>
      <c r="J248" s="1"/>
      <c r="K248" s="1"/>
      <c r="L248" s="1"/>
    </row>
    <row r="249" ht="16.5" customHeight="1">
      <c r="A249" s="1"/>
      <c r="B249" s="95" t="s">
        <v>496</v>
      </c>
      <c r="C249" s="64"/>
      <c r="D249" s="44"/>
      <c r="E249" s="96"/>
      <c r="F249" s="93"/>
      <c r="G249" s="94"/>
      <c r="H249" s="1"/>
      <c r="I249" s="1"/>
      <c r="J249" s="1"/>
      <c r="K249" s="1"/>
      <c r="L249" s="1"/>
    </row>
    <row r="250" ht="16.5" customHeight="1">
      <c r="A250" s="1"/>
      <c r="B250" s="95" t="s">
        <v>496</v>
      </c>
      <c r="C250" s="64"/>
      <c r="D250" s="44"/>
      <c r="E250" s="96"/>
      <c r="F250" s="93"/>
      <c r="G250" s="94"/>
      <c r="H250" s="1"/>
      <c r="I250" s="1"/>
      <c r="J250" s="1"/>
      <c r="K250" s="1"/>
      <c r="L250" s="1"/>
    </row>
    <row r="251" ht="16.5" customHeight="1">
      <c r="A251" s="1"/>
      <c r="B251" s="95" t="s">
        <v>496</v>
      </c>
      <c r="C251" s="64"/>
      <c r="D251" s="44"/>
      <c r="E251" s="96"/>
      <c r="F251" s="93"/>
      <c r="G251" s="94"/>
      <c r="H251" s="1"/>
      <c r="I251" s="1"/>
      <c r="J251" s="1"/>
      <c r="K251" s="1"/>
      <c r="L251" s="1"/>
    </row>
    <row r="252" ht="16.5" customHeight="1">
      <c r="A252" s="1"/>
      <c r="B252" s="95" t="s">
        <v>496</v>
      </c>
      <c r="C252" s="64"/>
      <c r="D252" s="44"/>
      <c r="E252" s="96"/>
      <c r="F252" s="93"/>
      <c r="G252" s="94"/>
      <c r="H252" s="1"/>
      <c r="I252" s="1"/>
      <c r="J252" s="1"/>
      <c r="K252" s="1"/>
      <c r="L252" s="1"/>
    </row>
    <row r="253" ht="16.5" customHeight="1">
      <c r="A253" s="1"/>
      <c r="B253" s="95" t="s">
        <v>496</v>
      </c>
      <c r="C253" s="64"/>
      <c r="D253" s="44"/>
      <c r="E253" s="96"/>
      <c r="F253" s="93"/>
      <c r="G253" s="94"/>
      <c r="H253" s="1"/>
      <c r="I253" s="1"/>
      <c r="J253" s="1"/>
      <c r="K253" s="1"/>
      <c r="L253" s="1"/>
    </row>
    <row r="254" ht="16.5" customHeight="1">
      <c r="A254" s="1"/>
      <c r="B254" s="95" t="s">
        <v>496</v>
      </c>
      <c r="C254" s="64"/>
      <c r="D254" s="44"/>
      <c r="E254" s="96"/>
      <c r="F254" s="93"/>
      <c r="G254" s="94"/>
      <c r="H254" s="1"/>
      <c r="I254" s="1"/>
      <c r="J254" s="1"/>
      <c r="K254" s="1"/>
      <c r="L254" s="1"/>
    </row>
    <row r="255" ht="16.5" customHeight="1">
      <c r="A255" s="1"/>
      <c r="B255" s="95" t="s">
        <v>496</v>
      </c>
      <c r="C255" s="64"/>
      <c r="D255" s="44"/>
      <c r="E255" s="96"/>
      <c r="F255" s="93"/>
      <c r="G255" s="94"/>
      <c r="H255" s="1"/>
      <c r="I255" s="1"/>
      <c r="J255" s="1"/>
      <c r="K255" s="1"/>
      <c r="L255" s="1"/>
    </row>
    <row r="256" ht="16.5" customHeight="1">
      <c r="A256" s="1"/>
      <c r="B256" s="95" t="s">
        <v>496</v>
      </c>
      <c r="C256" s="64"/>
      <c r="D256" s="44"/>
      <c r="E256" s="96"/>
      <c r="F256" s="93"/>
      <c r="G256" s="94"/>
      <c r="H256" s="1"/>
      <c r="I256" s="1"/>
      <c r="J256" s="1"/>
      <c r="K256" s="1"/>
      <c r="L256" s="1"/>
    </row>
    <row r="257" ht="16.5" customHeight="1">
      <c r="A257" s="1"/>
      <c r="B257" s="95" t="s">
        <v>496</v>
      </c>
      <c r="C257" s="64"/>
      <c r="D257" s="44"/>
      <c r="E257" s="96"/>
      <c r="F257" s="93"/>
      <c r="G257" s="94"/>
      <c r="H257" s="1"/>
      <c r="I257" s="1"/>
      <c r="J257" s="1"/>
      <c r="K257" s="1"/>
      <c r="L257" s="1"/>
    </row>
    <row r="258" ht="16.5" customHeight="1">
      <c r="A258" s="1"/>
      <c r="B258" s="95" t="s">
        <v>496</v>
      </c>
      <c r="C258" s="64"/>
      <c r="D258" s="44"/>
      <c r="E258" s="96"/>
      <c r="F258" s="93"/>
      <c r="G258" s="94"/>
      <c r="H258" s="1"/>
      <c r="I258" s="1"/>
      <c r="J258" s="1"/>
      <c r="K258" s="1"/>
      <c r="L258" s="1"/>
    </row>
    <row r="259" ht="16.5" customHeight="1">
      <c r="A259" s="1"/>
      <c r="B259" s="95" t="s">
        <v>496</v>
      </c>
      <c r="C259" s="64"/>
      <c r="D259" s="44"/>
      <c r="E259" s="96"/>
      <c r="F259" s="93"/>
      <c r="G259" s="94"/>
      <c r="H259" s="1"/>
      <c r="I259" s="1"/>
      <c r="J259" s="1"/>
      <c r="K259" s="1"/>
      <c r="L259" s="1"/>
    </row>
    <row r="260" ht="16.5" customHeight="1">
      <c r="A260" s="1"/>
      <c r="B260" s="95" t="s">
        <v>496</v>
      </c>
      <c r="C260" s="64"/>
      <c r="D260" s="44"/>
      <c r="E260" s="96"/>
      <c r="F260" s="93"/>
      <c r="G260" s="94"/>
      <c r="H260" s="1"/>
      <c r="I260" s="1"/>
      <c r="J260" s="1"/>
      <c r="K260" s="1"/>
      <c r="L260" s="1"/>
    </row>
    <row r="261" ht="16.5" customHeight="1">
      <c r="A261" s="1"/>
      <c r="B261" s="95" t="s">
        <v>496</v>
      </c>
      <c r="C261" s="64"/>
      <c r="D261" s="44"/>
      <c r="E261" s="96"/>
      <c r="F261" s="93"/>
      <c r="G261" s="94"/>
      <c r="H261" s="1"/>
      <c r="I261" s="1"/>
      <c r="J261" s="1"/>
      <c r="K261" s="1"/>
      <c r="L261" s="1"/>
    </row>
    <row r="262" ht="16.5" customHeight="1">
      <c r="A262" s="1"/>
      <c r="B262" s="95" t="s">
        <v>496</v>
      </c>
      <c r="C262" s="64"/>
      <c r="D262" s="44"/>
      <c r="E262" s="96"/>
      <c r="F262" s="93"/>
      <c r="G262" s="94"/>
      <c r="H262" s="1"/>
      <c r="I262" s="1"/>
      <c r="J262" s="1"/>
      <c r="K262" s="1"/>
      <c r="L262" s="1"/>
    </row>
    <row r="263" ht="16.5" customHeight="1">
      <c r="A263" s="1"/>
      <c r="B263" s="95" t="s">
        <v>496</v>
      </c>
      <c r="C263" s="64"/>
      <c r="D263" s="44"/>
      <c r="E263" s="96"/>
      <c r="F263" s="93"/>
      <c r="G263" s="94"/>
      <c r="H263" s="1"/>
      <c r="I263" s="1"/>
      <c r="J263" s="1"/>
      <c r="K263" s="1"/>
      <c r="L263" s="1"/>
    </row>
    <row r="264" ht="16.5" customHeight="1">
      <c r="A264" s="1"/>
      <c r="B264" s="95" t="s">
        <v>496</v>
      </c>
      <c r="C264" s="64"/>
      <c r="D264" s="44"/>
      <c r="E264" s="96"/>
      <c r="F264" s="93"/>
      <c r="G264" s="94"/>
      <c r="H264" s="1"/>
      <c r="I264" s="1"/>
      <c r="J264" s="1"/>
      <c r="K264" s="1"/>
      <c r="L264" s="1"/>
    </row>
    <row r="265" ht="16.5" customHeight="1">
      <c r="A265" s="1"/>
      <c r="B265" s="95" t="s">
        <v>496</v>
      </c>
      <c r="C265" s="64"/>
      <c r="D265" s="44"/>
      <c r="E265" s="96"/>
      <c r="F265" s="93"/>
      <c r="G265" s="94"/>
      <c r="H265" s="1"/>
      <c r="I265" s="1"/>
      <c r="J265" s="1"/>
      <c r="K265" s="1"/>
      <c r="L265" s="1"/>
    </row>
    <row r="266" ht="16.5" customHeight="1">
      <c r="A266" s="1"/>
      <c r="B266" s="95" t="s">
        <v>496</v>
      </c>
      <c r="C266" s="64"/>
      <c r="D266" s="44"/>
      <c r="E266" s="96"/>
      <c r="F266" s="93"/>
      <c r="G266" s="94"/>
      <c r="H266" s="1"/>
      <c r="I266" s="1"/>
      <c r="J266" s="1"/>
      <c r="K266" s="1"/>
      <c r="L266" s="1"/>
    </row>
    <row r="267" ht="16.5" customHeight="1">
      <c r="A267" s="1"/>
      <c r="B267" s="95" t="s">
        <v>496</v>
      </c>
      <c r="C267" s="64"/>
      <c r="D267" s="44"/>
      <c r="E267" s="96"/>
      <c r="F267" s="93"/>
      <c r="G267" s="94"/>
      <c r="H267" s="1"/>
      <c r="I267" s="1"/>
      <c r="J267" s="1"/>
      <c r="K267" s="1"/>
      <c r="L267" s="1"/>
    </row>
    <row r="268" ht="16.5" customHeight="1">
      <c r="A268" s="1"/>
      <c r="B268" s="95" t="s">
        <v>496</v>
      </c>
      <c r="C268" s="64"/>
      <c r="D268" s="44"/>
      <c r="E268" s="96"/>
      <c r="F268" s="93"/>
      <c r="G268" s="94"/>
      <c r="H268" s="1"/>
      <c r="I268" s="1"/>
      <c r="J268" s="1"/>
      <c r="K268" s="1"/>
      <c r="L268" s="1"/>
    </row>
    <row r="269" ht="16.5" customHeight="1">
      <c r="A269" s="1"/>
      <c r="B269" s="95" t="s">
        <v>496</v>
      </c>
      <c r="C269" s="64"/>
      <c r="D269" s="44"/>
      <c r="E269" s="96"/>
      <c r="F269" s="93"/>
      <c r="G269" s="94"/>
      <c r="H269" s="1"/>
      <c r="I269" s="1"/>
      <c r="J269" s="1"/>
      <c r="K269" s="1"/>
      <c r="L269" s="1"/>
    </row>
    <row r="270" ht="16.5" customHeight="1">
      <c r="A270" s="1"/>
      <c r="B270" s="95" t="s">
        <v>496</v>
      </c>
      <c r="C270" s="64"/>
      <c r="D270" s="44"/>
      <c r="E270" s="96"/>
      <c r="F270" s="93"/>
      <c r="G270" s="94"/>
      <c r="H270" s="1"/>
      <c r="I270" s="1"/>
      <c r="J270" s="1"/>
      <c r="K270" s="1"/>
      <c r="L270" s="1"/>
    </row>
    <row r="271" ht="16.5" customHeight="1">
      <c r="A271" s="1"/>
      <c r="B271" s="95" t="s">
        <v>496</v>
      </c>
      <c r="C271" s="64"/>
      <c r="D271" s="44"/>
      <c r="E271" s="96"/>
      <c r="F271" s="93"/>
      <c r="G271" s="94"/>
      <c r="H271" s="1"/>
      <c r="I271" s="1"/>
      <c r="J271" s="1"/>
      <c r="K271" s="1"/>
      <c r="L271" s="1"/>
    </row>
    <row r="272" ht="16.5" customHeight="1">
      <c r="A272" s="1"/>
      <c r="B272" s="95" t="s">
        <v>496</v>
      </c>
      <c r="C272" s="64"/>
      <c r="D272" s="44"/>
      <c r="E272" s="96"/>
      <c r="F272" s="93"/>
      <c r="G272" s="94"/>
      <c r="H272" s="1"/>
      <c r="I272" s="1"/>
      <c r="J272" s="1"/>
      <c r="K272" s="1"/>
      <c r="L272" s="1"/>
    </row>
    <row r="273" ht="16.5" customHeight="1">
      <c r="A273" s="1"/>
      <c r="B273" s="95" t="s">
        <v>496</v>
      </c>
      <c r="C273" s="64"/>
      <c r="D273" s="44"/>
      <c r="E273" s="96"/>
      <c r="F273" s="93"/>
      <c r="G273" s="94"/>
      <c r="H273" s="1"/>
      <c r="I273" s="1"/>
      <c r="J273" s="1"/>
      <c r="K273" s="1"/>
      <c r="L273" s="1"/>
    </row>
    <row r="274" ht="16.5" customHeight="1">
      <c r="A274" s="1"/>
      <c r="B274" s="95" t="s">
        <v>496</v>
      </c>
      <c r="C274" s="64"/>
      <c r="D274" s="44"/>
      <c r="E274" s="96"/>
      <c r="F274" s="93"/>
      <c r="G274" s="94"/>
      <c r="H274" s="1"/>
      <c r="I274" s="1"/>
      <c r="J274" s="1"/>
      <c r="K274" s="1"/>
      <c r="L274" s="1"/>
    </row>
    <row r="275" ht="16.5" customHeight="1">
      <c r="A275" s="1"/>
      <c r="B275" s="95" t="s">
        <v>496</v>
      </c>
      <c r="C275" s="64"/>
      <c r="D275" s="44"/>
      <c r="E275" s="96"/>
      <c r="F275" s="93"/>
      <c r="G275" s="94"/>
      <c r="H275" s="1"/>
      <c r="I275" s="1"/>
      <c r="J275" s="1"/>
      <c r="K275" s="1"/>
      <c r="L275" s="1"/>
    </row>
    <row r="276" ht="16.5" customHeight="1">
      <c r="A276" s="1"/>
      <c r="B276" s="95" t="s">
        <v>496</v>
      </c>
      <c r="C276" s="64"/>
      <c r="D276" s="44"/>
      <c r="E276" s="96"/>
      <c r="F276" s="93"/>
      <c r="G276" s="94"/>
      <c r="H276" s="1"/>
      <c r="I276" s="1"/>
      <c r="J276" s="1"/>
      <c r="K276" s="1"/>
      <c r="L276" s="1"/>
    </row>
    <row r="277" ht="16.5" customHeight="1">
      <c r="A277" s="1"/>
      <c r="B277" s="95" t="s">
        <v>496</v>
      </c>
      <c r="C277" s="64"/>
      <c r="D277" s="44"/>
      <c r="E277" s="96"/>
      <c r="F277" s="93"/>
      <c r="G277" s="94"/>
      <c r="H277" s="1"/>
      <c r="I277" s="1"/>
      <c r="J277" s="1"/>
      <c r="K277" s="1"/>
      <c r="L277" s="1"/>
    </row>
    <row r="278" ht="16.5" customHeight="1">
      <c r="A278" s="1"/>
      <c r="B278" s="95" t="s">
        <v>496</v>
      </c>
      <c r="C278" s="64"/>
      <c r="D278" s="44"/>
      <c r="E278" s="96"/>
      <c r="F278" s="93"/>
      <c r="G278" s="94"/>
      <c r="H278" s="1"/>
      <c r="I278" s="1"/>
      <c r="J278" s="1"/>
      <c r="K278" s="1"/>
      <c r="L278" s="1"/>
    </row>
    <row r="279" ht="16.5" customHeight="1">
      <c r="A279" s="1"/>
      <c r="B279" s="95" t="s">
        <v>496</v>
      </c>
      <c r="C279" s="64"/>
      <c r="D279" s="44"/>
      <c r="E279" s="96"/>
      <c r="F279" s="93"/>
      <c r="G279" s="94"/>
      <c r="H279" s="1"/>
      <c r="I279" s="1"/>
      <c r="J279" s="1"/>
      <c r="K279" s="1"/>
      <c r="L279" s="1"/>
    </row>
    <row r="280" ht="16.5" customHeight="1">
      <c r="A280" s="1"/>
      <c r="B280" s="95" t="s">
        <v>496</v>
      </c>
      <c r="C280" s="64"/>
      <c r="D280" s="44"/>
      <c r="E280" s="96"/>
      <c r="F280" s="93"/>
      <c r="G280" s="94"/>
      <c r="H280" s="1"/>
      <c r="I280" s="1"/>
      <c r="J280" s="1"/>
      <c r="K280" s="1"/>
      <c r="L280" s="1"/>
    </row>
    <row r="281" ht="16.5" customHeight="1">
      <c r="A281" s="1"/>
      <c r="B281" s="95" t="s">
        <v>496</v>
      </c>
      <c r="C281" s="64"/>
      <c r="D281" s="44"/>
      <c r="E281" s="96"/>
      <c r="F281" s="93"/>
      <c r="G281" s="94"/>
      <c r="H281" s="1"/>
      <c r="I281" s="1"/>
      <c r="J281" s="1"/>
      <c r="K281" s="1"/>
      <c r="L281" s="1"/>
    </row>
    <row r="282" ht="16.5" customHeight="1">
      <c r="A282" s="1"/>
      <c r="B282" s="95" t="s">
        <v>496</v>
      </c>
      <c r="C282" s="64"/>
      <c r="D282" s="44"/>
      <c r="E282" s="96"/>
      <c r="F282" s="93"/>
      <c r="G282" s="94"/>
      <c r="H282" s="1"/>
      <c r="I282" s="1"/>
      <c r="J282" s="1"/>
      <c r="K282" s="1"/>
      <c r="L282" s="1"/>
    </row>
    <row r="283" ht="16.5" customHeight="1">
      <c r="A283" s="1"/>
      <c r="B283" s="95" t="s">
        <v>496</v>
      </c>
      <c r="C283" s="64"/>
      <c r="D283" s="44"/>
      <c r="E283" s="96"/>
      <c r="F283" s="93"/>
      <c r="G283" s="94"/>
      <c r="H283" s="1"/>
      <c r="I283" s="1"/>
      <c r="J283" s="1"/>
      <c r="K283" s="1"/>
      <c r="L283" s="1"/>
    </row>
    <row r="284" ht="16.5" customHeight="1">
      <c r="A284" s="1"/>
      <c r="B284" s="95" t="s">
        <v>496</v>
      </c>
      <c r="C284" s="64"/>
      <c r="D284" s="44"/>
      <c r="E284" s="96"/>
      <c r="F284" s="93"/>
      <c r="G284" s="94"/>
      <c r="H284" s="1"/>
      <c r="I284" s="1"/>
      <c r="J284" s="1"/>
      <c r="K284" s="1"/>
      <c r="L284" s="1"/>
    </row>
    <row r="285" ht="16.5" customHeight="1">
      <c r="A285" s="1"/>
      <c r="B285" s="95" t="s">
        <v>496</v>
      </c>
      <c r="C285" s="64"/>
      <c r="D285" s="44"/>
      <c r="E285" s="96"/>
      <c r="F285" s="93"/>
      <c r="G285" s="94"/>
      <c r="H285" s="1"/>
      <c r="I285" s="1"/>
      <c r="J285" s="1"/>
      <c r="K285" s="1"/>
      <c r="L285" s="1"/>
    </row>
    <row r="286" ht="16.5" customHeight="1">
      <c r="A286" s="1"/>
      <c r="B286" s="95" t="s">
        <v>496</v>
      </c>
      <c r="C286" s="64"/>
      <c r="D286" s="44"/>
      <c r="E286" s="96"/>
      <c r="F286" s="93"/>
      <c r="G286" s="94"/>
      <c r="H286" s="1"/>
      <c r="I286" s="1"/>
      <c r="J286" s="1"/>
      <c r="K286" s="1"/>
      <c r="L286" s="1"/>
    </row>
    <row r="287" ht="16.5" customHeight="1">
      <c r="A287" s="1"/>
      <c r="B287" s="95" t="s">
        <v>496</v>
      </c>
      <c r="C287" s="64"/>
      <c r="D287" s="44"/>
      <c r="E287" s="96"/>
      <c r="F287" s="93"/>
      <c r="G287" s="94"/>
      <c r="H287" s="1"/>
      <c r="I287" s="1"/>
      <c r="J287" s="1"/>
      <c r="K287" s="1"/>
      <c r="L287" s="1"/>
    </row>
    <row r="288" ht="16.5" customHeight="1">
      <c r="A288" s="1"/>
      <c r="B288" s="95" t="s">
        <v>496</v>
      </c>
      <c r="C288" s="64"/>
      <c r="D288" s="44"/>
      <c r="E288" s="96"/>
      <c r="F288" s="93"/>
      <c r="G288" s="94"/>
      <c r="H288" s="1"/>
      <c r="I288" s="1"/>
      <c r="J288" s="1"/>
      <c r="K288" s="1"/>
      <c r="L288" s="1"/>
    </row>
    <row r="289" ht="16.5" customHeight="1">
      <c r="A289" s="1"/>
      <c r="B289" s="95" t="s">
        <v>496</v>
      </c>
      <c r="C289" s="64"/>
      <c r="D289" s="44"/>
      <c r="E289" s="96"/>
      <c r="F289" s="93"/>
      <c r="G289" s="94"/>
      <c r="H289" s="1"/>
      <c r="I289" s="1"/>
      <c r="J289" s="1"/>
      <c r="K289" s="1"/>
      <c r="L289" s="1"/>
    </row>
    <row r="290" ht="16.5" customHeight="1">
      <c r="A290" s="1"/>
      <c r="B290" s="95" t="s">
        <v>496</v>
      </c>
      <c r="C290" s="64"/>
      <c r="D290" s="44"/>
      <c r="E290" s="96"/>
      <c r="F290" s="93"/>
      <c r="G290" s="94"/>
      <c r="H290" s="1"/>
      <c r="I290" s="1"/>
      <c r="J290" s="1"/>
      <c r="K290" s="1"/>
      <c r="L290" s="1"/>
    </row>
    <row r="291" ht="16.5" customHeight="1">
      <c r="A291" s="1"/>
      <c r="B291" s="95" t="s">
        <v>496</v>
      </c>
      <c r="C291" s="64"/>
      <c r="D291" s="44"/>
      <c r="E291" s="96"/>
      <c r="F291" s="93"/>
      <c r="G291" s="94"/>
      <c r="H291" s="1"/>
      <c r="I291" s="1"/>
      <c r="J291" s="1"/>
      <c r="K291" s="1"/>
      <c r="L291" s="1"/>
    </row>
    <row r="292" ht="16.5" customHeight="1">
      <c r="A292" s="1"/>
      <c r="B292" s="95" t="s">
        <v>496</v>
      </c>
      <c r="C292" s="64"/>
      <c r="D292" s="44"/>
      <c r="E292" s="96"/>
      <c r="F292" s="93"/>
      <c r="G292" s="94"/>
      <c r="H292" s="1"/>
      <c r="I292" s="1"/>
      <c r="J292" s="1"/>
      <c r="K292" s="1"/>
      <c r="L292" s="1"/>
    </row>
    <row r="293" ht="16.5" customHeight="1">
      <c r="A293" s="1"/>
      <c r="B293" s="95" t="s">
        <v>496</v>
      </c>
      <c r="C293" s="64"/>
      <c r="D293" s="44"/>
      <c r="E293" s="96"/>
      <c r="F293" s="93"/>
      <c r="G293" s="94"/>
      <c r="H293" s="1"/>
      <c r="I293" s="1"/>
      <c r="J293" s="1"/>
      <c r="K293" s="1"/>
      <c r="L293" s="1"/>
    </row>
    <row r="294" ht="16.5" customHeight="1">
      <c r="A294" s="1"/>
      <c r="B294" s="95" t="s">
        <v>496</v>
      </c>
      <c r="C294" s="64"/>
      <c r="D294" s="44"/>
      <c r="E294" s="96"/>
      <c r="F294" s="93"/>
      <c r="G294" s="94"/>
      <c r="H294" s="1"/>
      <c r="I294" s="1"/>
      <c r="J294" s="1"/>
      <c r="K294" s="1"/>
      <c r="L294" s="1"/>
    </row>
    <row r="295" ht="16.5" customHeight="1">
      <c r="A295" s="1"/>
      <c r="B295" s="95" t="s">
        <v>496</v>
      </c>
      <c r="C295" s="64"/>
      <c r="D295" s="44"/>
      <c r="E295" s="96"/>
      <c r="F295" s="93"/>
      <c r="G295" s="94"/>
      <c r="H295" s="1"/>
      <c r="I295" s="1"/>
      <c r="J295" s="1"/>
      <c r="K295" s="1"/>
      <c r="L295" s="1"/>
    </row>
    <row r="296" ht="16.5" customHeight="1">
      <c r="A296" s="1"/>
      <c r="B296" s="95" t="s">
        <v>496</v>
      </c>
      <c r="C296" s="64"/>
      <c r="D296" s="44"/>
      <c r="E296" s="96"/>
      <c r="F296" s="93"/>
      <c r="G296" s="94"/>
      <c r="H296" s="1"/>
      <c r="I296" s="1"/>
      <c r="J296" s="1"/>
      <c r="K296" s="1"/>
      <c r="L296" s="1"/>
    </row>
    <row r="297" ht="16.5" customHeight="1">
      <c r="A297" s="1"/>
      <c r="B297" s="95" t="s">
        <v>496</v>
      </c>
      <c r="C297" s="64"/>
      <c r="D297" s="44"/>
      <c r="E297" s="96"/>
      <c r="F297" s="93"/>
      <c r="G297" s="94"/>
      <c r="H297" s="1"/>
      <c r="I297" s="1"/>
      <c r="J297" s="1"/>
      <c r="K297" s="1"/>
      <c r="L297" s="1"/>
    </row>
    <row r="298" ht="16.5" customHeight="1">
      <c r="A298" s="1"/>
      <c r="B298" s="95" t="s">
        <v>496</v>
      </c>
      <c r="C298" s="64"/>
      <c r="D298" s="44"/>
      <c r="E298" s="96"/>
      <c r="F298" s="93"/>
      <c r="G298" s="94"/>
      <c r="H298" s="1"/>
      <c r="I298" s="1"/>
      <c r="J298" s="1"/>
      <c r="K298" s="1"/>
      <c r="L298" s="1"/>
    </row>
    <row r="299" ht="16.5" customHeight="1">
      <c r="A299" s="1"/>
      <c r="B299" s="95" t="s">
        <v>496</v>
      </c>
      <c r="C299" s="64"/>
      <c r="D299" s="44"/>
      <c r="E299" s="96"/>
      <c r="F299" s="93"/>
      <c r="G299" s="94"/>
      <c r="H299" s="1"/>
      <c r="I299" s="1"/>
      <c r="J299" s="1"/>
      <c r="K299" s="1"/>
      <c r="L299" s="1"/>
    </row>
    <row r="300" ht="16.5" customHeight="1">
      <c r="A300" s="1"/>
      <c r="B300" s="95" t="s">
        <v>496</v>
      </c>
      <c r="C300" s="64"/>
      <c r="D300" s="44"/>
      <c r="E300" s="96"/>
      <c r="F300" s="93"/>
      <c r="G300" s="94"/>
      <c r="H300" s="1"/>
      <c r="I300" s="1"/>
      <c r="J300" s="1"/>
      <c r="K300" s="1"/>
      <c r="L300" s="1"/>
    </row>
    <row r="301" ht="16.5" customHeight="1">
      <c r="A301" s="1"/>
      <c r="B301" s="95" t="s">
        <v>496</v>
      </c>
      <c r="C301" s="64"/>
      <c r="D301" s="44"/>
      <c r="E301" s="96"/>
      <c r="F301" s="93"/>
      <c r="G301" s="94"/>
      <c r="H301" s="1"/>
      <c r="I301" s="1"/>
      <c r="J301" s="1"/>
      <c r="K301" s="1"/>
      <c r="L301" s="1"/>
    </row>
    <row r="302" ht="16.5" customHeight="1">
      <c r="A302" s="1"/>
      <c r="B302" s="95" t="s">
        <v>496</v>
      </c>
      <c r="C302" s="64"/>
      <c r="D302" s="44"/>
      <c r="E302" s="96"/>
      <c r="F302" s="93"/>
      <c r="G302" s="94"/>
      <c r="H302" s="1"/>
      <c r="I302" s="1"/>
      <c r="J302" s="1"/>
      <c r="K302" s="1"/>
      <c r="L302" s="1"/>
    </row>
    <row r="303" ht="16.5" customHeight="1">
      <c r="A303" s="1"/>
      <c r="B303" s="95" t="s">
        <v>496</v>
      </c>
      <c r="C303" s="64"/>
      <c r="D303" s="44"/>
      <c r="E303" s="96"/>
      <c r="F303" s="93"/>
      <c r="G303" s="94"/>
      <c r="H303" s="1"/>
      <c r="I303" s="1"/>
      <c r="J303" s="1"/>
      <c r="K303" s="1"/>
      <c r="L303" s="1"/>
    </row>
    <row r="304" ht="16.5" customHeight="1">
      <c r="A304" s="1"/>
      <c r="B304" s="95" t="s">
        <v>496</v>
      </c>
      <c r="C304" s="64"/>
      <c r="D304" s="44"/>
      <c r="E304" s="96"/>
      <c r="F304" s="93"/>
      <c r="G304" s="94"/>
      <c r="H304" s="1"/>
      <c r="I304" s="1"/>
      <c r="J304" s="1"/>
      <c r="K304" s="1"/>
      <c r="L304" s="1"/>
    </row>
    <row r="305" ht="16.5" customHeight="1">
      <c r="A305" s="1"/>
      <c r="B305" s="95" t="s">
        <v>496</v>
      </c>
      <c r="C305" s="64"/>
      <c r="D305" s="44"/>
      <c r="E305" s="96"/>
      <c r="F305" s="93"/>
      <c r="G305" s="94"/>
      <c r="H305" s="1"/>
      <c r="I305" s="1"/>
      <c r="J305" s="1"/>
      <c r="K305" s="1"/>
      <c r="L305" s="1"/>
    </row>
    <row r="306" ht="16.5" customHeight="1">
      <c r="A306" s="1"/>
      <c r="B306" s="95" t="s">
        <v>496</v>
      </c>
      <c r="C306" s="64"/>
      <c r="D306" s="44"/>
      <c r="E306" s="96"/>
      <c r="F306" s="93"/>
      <c r="G306" s="94"/>
      <c r="H306" s="1"/>
      <c r="I306" s="1"/>
      <c r="J306" s="1"/>
      <c r="K306" s="1"/>
      <c r="L306" s="1"/>
    </row>
    <row r="307" ht="16.5" customHeight="1">
      <c r="A307" s="1"/>
      <c r="B307" s="95" t="s">
        <v>496</v>
      </c>
      <c r="C307" s="64"/>
      <c r="D307" s="44"/>
      <c r="E307" s="96"/>
      <c r="F307" s="93"/>
      <c r="G307" s="94"/>
      <c r="H307" s="1"/>
      <c r="I307" s="1"/>
      <c r="J307" s="1"/>
      <c r="K307" s="1"/>
      <c r="L307" s="1"/>
    </row>
    <row r="308" ht="16.5" customHeight="1">
      <c r="A308" s="1"/>
      <c r="B308" s="95" t="s">
        <v>496</v>
      </c>
      <c r="C308" s="64"/>
      <c r="D308" s="44"/>
      <c r="E308" s="96"/>
      <c r="F308" s="93"/>
      <c r="G308" s="94"/>
      <c r="H308" s="1"/>
      <c r="I308" s="1"/>
      <c r="J308" s="1"/>
      <c r="K308" s="1"/>
      <c r="L308" s="1"/>
    </row>
    <row r="309" ht="16.5" customHeight="1">
      <c r="A309" s="1"/>
      <c r="B309" s="95" t="s">
        <v>496</v>
      </c>
      <c r="C309" s="64"/>
      <c r="D309" s="44"/>
      <c r="E309" s="1"/>
      <c r="F309" s="93"/>
      <c r="G309" s="94"/>
      <c r="H309" s="1"/>
      <c r="I309" s="1"/>
      <c r="J309" s="1"/>
      <c r="K309" s="1"/>
      <c r="L309" s="1"/>
    </row>
    <row r="310" ht="16.5" customHeight="1">
      <c r="A310" s="1"/>
      <c r="B310" s="95" t="s">
        <v>496</v>
      </c>
      <c r="C310" s="64"/>
      <c r="D310" s="44"/>
      <c r="E310" s="1"/>
      <c r="F310" s="93"/>
      <c r="G310" s="94"/>
      <c r="H310" s="1"/>
      <c r="I310" s="1"/>
      <c r="J310" s="1"/>
      <c r="K310" s="1"/>
      <c r="L310" s="1"/>
    </row>
    <row r="311" ht="16.5" customHeight="1">
      <c r="A311" s="1"/>
      <c r="B311" s="95" t="s">
        <v>496</v>
      </c>
      <c r="C311" s="64"/>
      <c r="D311" s="44"/>
      <c r="E311" s="1"/>
      <c r="F311" s="93"/>
      <c r="G311" s="94"/>
      <c r="H311" s="1"/>
      <c r="I311" s="1"/>
      <c r="J311" s="1"/>
      <c r="K311" s="1"/>
      <c r="L311" s="1"/>
    </row>
    <row r="312" ht="16.5" customHeight="1">
      <c r="A312" s="1"/>
      <c r="B312" s="95" t="s">
        <v>496</v>
      </c>
      <c r="C312" s="64"/>
      <c r="D312" s="44"/>
      <c r="E312" s="1"/>
      <c r="F312" s="93"/>
      <c r="G312" s="94"/>
      <c r="H312" s="1"/>
      <c r="I312" s="1"/>
      <c r="J312" s="1"/>
      <c r="K312" s="1"/>
      <c r="L312" s="1"/>
    </row>
    <row r="313" ht="16.5" customHeight="1">
      <c r="A313" s="1"/>
      <c r="B313" s="95" t="s">
        <v>496</v>
      </c>
      <c r="C313" s="64"/>
      <c r="D313" s="44"/>
      <c r="E313" s="1"/>
      <c r="F313" s="93"/>
      <c r="G313" s="94"/>
      <c r="H313" s="1"/>
      <c r="I313" s="1"/>
      <c r="J313" s="1"/>
      <c r="K313" s="1"/>
      <c r="L313" s="1"/>
    </row>
    <row r="314" ht="16.5" customHeight="1">
      <c r="A314" s="1"/>
      <c r="B314" s="95" t="s">
        <v>496</v>
      </c>
      <c r="C314" s="64"/>
      <c r="D314" s="44"/>
      <c r="E314" s="1"/>
      <c r="F314" s="93"/>
      <c r="G314" s="94"/>
      <c r="H314" s="1"/>
      <c r="I314" s="1"/>
      <c r="J314" s="1"/>
      <c r="K314" s="1"/>
      <c r="L314" s="1"/>
    </row>
    <row r="315" ht="16.5" customHeight="1">
      <c r="A315" s="1"/>
      <c r="B315" s="95" t="s">
        <v>496</v>
      </c>
      <c r="C315" s="64"/>
      <c r="D315" s="44"/>
      <c r="E315" s="1"/>
      <c r="F315" s="93"/>
      <c r="G315" s="94"/>
      <c r="H315" s="1"/>
      <c r="I315" s="1"/>
      <c r="J315" s="1"/>
      <c r="K315" s="1"/>
      <c r="L315" s="1"/>
    </row>
    <row r="316" ht="16.5" customHeight="1">
      <c r="A316" s="1"/>
      <c r="B316" s="95" t="s">
        <v>496</v>
      </c>
      <c r="C316" s="64"/>
      <c r="D316" s="44"/>
      <c r="E316" s="1"/>
      <c r="F316" s="93"/>
      <c r="G316" s="94"/>
      <c r="H316" s="1"/>
      <c r="I316" s="1"/>
      <c r="J316" s="1"/>
      <c r="K316" s="1"/>
      <c r="L316" s="1"/>
    </row>
    <row r="317" ht="16.5" customHeight="1">
      <c r="A317" s="1"/>
      <c r="B317" s="95" t="s">
        <v>496</v>
      </c>
      <c r="C317" s="64"/>
      <c r="D317" s="44"/>
      <c r="E317" s="1"/>
      <c r="F317" s="93"/>
      <c r="G317" s="94"/>
      <c r="H317" s="1"/>
      <c r="I317" s="1"/>
      <c r="J317" s="1"/>
      <c r="K317" s="1"/>
      <c r="L317" s="1"/>
    </row>
    <row r="318" ht="16.5" customHeight="1">
      <c r="A318" s="1"/>
      <c r="B318" s="95" t="s">
        <v>496</v>
      </c>
      <c r="C318" s="64"/>
      <c r="D318" s="44"/>
      <c r="E318" s="1"/>
      <c r="F318" s="93"/>
      <c r="G318" s="94"/>
      <c r="H318" s="1"/>
      <c r="I318" s="1"/>
      <c r="J318" s="1"/>
      <c r="K318" s="1"/>
      <c r="L318" s="1"/>
    </row>
    <row r="319" ht="16.5" customHeight="1">
      <c r="A319" s="1"/>
      <c r="B319" s="95" t="s">
        <v>496</v>
      </c>
      <c r="C319" s="64"/>
      <c r="D319" s="44"/>
      <c r="E319" s="1"/>
      <c r="F319" s="93"/>
      <c r="G319" s="94"/>
      <c r="H319" s="1"/>
      <c r="I319" s="1"/>
      <c r="J319" s="1"/>
      <c r="K319" s="1"/>
      <c r="L319" s="1"/>
    </row>
    <row r="320" ht="16.5" customHeight="1">
      <c r="A320" s="1"/>
      <c r="B320" s="95" t="s">
        <v>496</v>
      </c>
      <c r="C320" s="64"/>
      <c r="D320" s="44"/>
      <c r="E320" s="1"/>
      <c r="F320" s="93"/>
      <c r="G320" s="94"/>
      <c r="H320" s="1"/>
      <c r="I320" s="1"/>
      <c r="J320" s="1"/>
      <c r="K320" s="1"/>
      <c r="L320" s="1"/>
    </row>
    <row r="321" ht="16.5" customHeight="1">
      <c r="A321" s="1"/>
      <c r="B321" s="95" t="s">
        <v>496</v>
      </c>
      <c r="C321" s="64"/>
      <c r="D321" s="44"/>
      <c r="E321" s="1"/>
      <c r="F321" s="93"/>
      <c r="G321" s="94"/>
      <c r="H321" s="1"/>
      <c r="I321" s="1"/>
      <c r="J321" s="1"/>
      <c r="K321" s="1"/>
      <c r="L321" s="1"/>
    </row>
    <row r="322" ht="16.5" customHeight="1">
      <c r="A322" s="1"/>
      <c r="B322" s="95" t="s">
        <v>496</v>
      </c>
      <c r="C322" s="64"/>
      <c r="D322" s="44"/>
      <c r="E322" s="1"/>
      <c r="F322" s="93"/>
      <c r="G322" s="94"/>
      <c r="H322" s="1"/>
      <c r="I322" s="1"/>
      <c r="J322" s="1"/>
      <c r="K322" s="1"/>
      <c r="L322" s="1"/>
    </row>
    <row r="323" ht="16.5" customHeight="1">
      <c r="A323" s="1"/>
      <c r="B323" s="95" t="s">
        <v>496</v>
      </c>
      <c r="C323" s="64"/>
      <c r="D323" s="44"/>
      <c r="E323" s="1"/>
      <c r="F323" s="93"/>
      <c r="G323" s="94"/>
      <c r="H323" s="1"/>
      <c r="I323" s="1"/>
      <c r="J323" s="1"/>
      <c r="K323" s="1"/>
      <c r="L323" s="1"/>
    </row>
    <row r="324" ht="16.5" customHeight="1">
      <c r="A324" s="1"/>
      <c r="B324" s="95" t="s">
        <v>496</v>
      </c>
      <c r="C324" s="64"/>
      <c r="D324" s="44"/>
      <c r="E324" s="1"/>
      <c r="F324" s="93"/>
      <c r="G324" s="94"/>
      <c r="H324" s="1"/>
      <c r="I324" s="1"/>
      <c r="J324" s="1"/>
      <c r="K324" s="1"/>
      <c r="L324" s="1"/>
    </row>
    <row r="325" ht="16.5" customHeight="1">
      <c r="A325" s="1"/>
      <c r="B325" s="95" t="s">
        <v>496</v>
      </c>
      <c r="C325" s="64"/>
      <c r="D325" s="44"/>
      <c r="E325" s="1"/>
      <c r="F325" s="93"/>
      <c r="G325" s="94"/>
      <c r="H325" s="1"/>
      <c r="I325" s="1"/>
      <c r="J325" s="1"/>
      <c r="K325" s="1"/>
      <c r="L325" s="1"/>
    </row>
    <row r="326" ht="16.5" customHeight="1">
      <c r="A326" s="1"/>
      <c r="B326" s="95" t="s">
        <v>496</v>
      </c>
      <c r="C326" s="64"/>
      <c r="D326" s="44"/>
      <c r="E326" s="1"/>
      <c r="F326" s="93"/>
      <c r="G326" s="94"/>
      <c r="H326" s="1"/>
      <c r="I326" s="1"/>
      <c r="J326" s="1"/>
      <c r="K326" s="1"/>
      <c r="L326" s="1"/>
    </row>
    <row r="327" ht="16.5" customHeight="1">
      <c r="A327" s="1"/>
      <c r="B327" s="95" t="s">
        <v>496</v>
      </c>
      <c r="C327" s="64"/>
      <c r="D327" s="44"/>
      <c r="E327" s="1"/>
      <c r="F327" s="93"/>
      <c r="G327" s="94"/>
      <c r="H327" s="1"/>
      <c r="I327" s="1"/>
      <c r="J327" s="1"/>
      <c r="K327" s="1"/>
      <c r="L327" s="1"/>
    </row>
    <row r="328" ht="16.5" customHeight="1">
      <c r="A328" s="1"/>
      <c r="B328" s="95" t="s">
        <v>496</v>
      </c>
      <c r="C328" s="64"/>
      <c r="D328" s="44"/>
      <c r="E328" s="1"/>
      <c r="F328" s="93"/>
      <c r="G328" s="94"/>
      <c r="H328" s="1"/>
      <c r="I328" s="1"/>
      <c r="J328" s="1"/>
      <c r="K328" s="1"/>
      <c r="L328" s="1"/>
    </row>
    <row r="329" ht="16.5" customHeight="1">
      <c r="A329" s="1"/>
      <c r="B329" s="95" t="s">
        <v>496</v>
      </c>
      <c r="C329" s="64"/>
      <c r="D329" s="44"/>
      <c r="E329" s="1"/>
      <c r="F329" s="93"/>
      <c r="G329" s="94"/>
      <c r="H329" s="1"/>
      <c r="I329" s="1"/>
      <c r="J329" s="1"/>
      <c r="K329" s="1"/>
      <c r="L329" s="1"/>
    </row>
    <row r="330" ht="16.5" customHeight="1">
      <c r="A330" s="1"/>
      <c r="B330" s="95" t="s">
        <v>496</v>
      </c>
      <c r="C330" s="64"/>
      <c r="D330" s="44"/>
      <c r="E330" s="1"/>
      <c r="F330" s="93"/>
      <c r="G330" s="94"/>
      <c r="H330" s="1"/>
      <c r="I330" s="1"/>
      <c r="J330" s="1"/>
      <c r="K330" s="1"/>
      <c r="L330" s="1"/>
    </row>
    <row r="331" ht="16.5" customHeight="1">
      <c r="A331" s="1"/>
      <c r="B331" s="95" t="s">
        <v>496</v>
      </c>
      <c r="C331" s="64"/>
      <c r="D331" s="44"/>
      <c r="E331" s="1"/>
      <c r="F331" s="93"/>
      <c r="G331" s="94"/>
      <c r="H331" s="1"/>
      <c r="I331" s="1"/>
      <c r="J331" s="1"/>
      <c r="K331" s="1"/>
      <c r="L331" s="1"/>
    </row>
    <row r="332" ht="16.5" customHeight="1">
      <c r="A332" s="1"/>
      <c r="B332" s="95" t="s">
        <v>496</v>
      </c>
      <c r="C332" s="64"/>
      <c r="D332" s="44"/>
      <c r="E332" s="1"/>
      <c r="F332" s="93"/>
      <c r="G332" s="94"/>
      <c r="H332" s="1"/>
      <c r="I332" s="1"/>
      <c r="J332" s="1"/>
      <c r="K332" s="1"/>
      <c r="L332" s="1"/>
    </row>
    <row r="333" ht="16.5" customHeight="1">
      <c r="A333" s="1"/>
      <c r="B333" s="95" t="s">
        <v>496</v>
      </c>
      <c r="C333" s="64"/>
      <c r="D333" s="44"/>
      <c r="E333" s="1"/>
      <c r="F333" s="93"/>
      <c r="G333" s="94"/>
      <c r="H333" s="1"/>
      <c r="I333" s="1"/>
      <c r="J333" s="1"/>
      <c r="K333" s="1"/>
      <c r="L333" s="1"/>
    </row>
    <row r="334" ht="16.5" customHeight="1">
      <c r="A334" s="1"/>
      <c r="B334" s="95" t="s">
        <v>496</v>
      </c>
      <c r="C334" s="64"/>
      <c r="D334" s="44"/>
      <c r="E334" s="1"/>
      <c r="F334" s="93"/>
      <c r="G334" s="94"/>
      <c r="H334" s="1"/>
      <c r="I334" s="1"/>
      <c r="J334" s="1"/>
      <c r="K334" s="1"/>
      <c r="L334" s="1"/>
    </row>
    <row r="335" ht="16.5" customHeight="1">
      <c r="A335" s="1"/>
      <c r="B335" s="95" t="s">
        <v>496</v>
      </c>
      <c r="C335" s="64"/>
      <c r="D335" s="44"/>
      <c r="E335" s="1"/>
      <c r="F335" s="93"/>
      <c r="G335" s="94"/>
      <c r="H335" s="1"/>
      <c r="I335" s="1"/>
      <c r="J335" s="1"/>
      <c r="K335" s="1"/>
      <c r="L335" s="1"/>
    </row>
    <row r="336" ht="16.5" customHeight="1">
      <c r="A336" s="1"/>
      <c r="B336" s="95" t="s">
        <v>496</v>
      </c>
      <c r="C336" s="64"/>
      <c r="D336" s="44"/>
      <c r="E336" s="1"/>
      <c r="F336" s="93"/>
      <c r="G336" s="94"/>
      <c r="H336" s="1"/>
      <c r="I336" s="1"/>
      <c r="J336" s="1"/>
      <c r="K336" s="1"/>
      <c r="L336" s="1"/>
    </row>
    <row r="337" ht="16.5" customHeight="1">
      <c r="A337" s="1"/>
      <c r="B337" s="95" t="s">
        <v>496</v>
      </c>
      <c r="C337" s="64"/>
      <c r="D337" s="44"/>
      <c r="E337" s="1"/>
      <c r="F337" s="93"/>
      <c r="G337" s="94"/>
      <c r="H337" s="1"/>
      <c r="I337" s="1"/>
      <c r="J337" s="1"/>
      <c r="K337" s="1"/>
      <c r="L337" s="1"/>
    </row>
    <row r="338" ht="16.5" customHeight="1">
      <c r="A338" s="1"/>
      <c r="B338" s="95" t="s">
        <v>496</v>
      </c>
      <c r="C338" s="64"/>
      <c r="D338" s="44"/>
      <c r="E338" s="1"/>
      <c r="F338" s="93"/>
      <c r="G338" s="94"/>
      <c r="H338" s="1"/>
      <c r="I338" s="1"/>
      <c r="J338" s="1"/>
      <c r="K338" s="1"/>
      <c r="L338" s="1"/>
    </row>
    <row r="339" ht="16.5" customHeight="1">
      <c r="A339" s="1"/>
      <c r="B339" s="95" t="s">
        <v>496</v>
      </c>
      <c r="C339" s="64"/>
      <c r="D339" s="44"/>
      <c r="E339" s="1"/>
      <c r="F339" s="93"/>
      <c r="G339" s="94"/>
      <c r="H339" s="1"/>
      <c r="I339" s="1"/>
      <c r="J339" s="1"/>
      <c r="K339" s="1"/>
      <c r="L339" s="1"/>
    </row>
    <row r="340" ht="16.5" customHeight="1">
      <c r="A340" s="1"/>
      <c r="B340" s="95" t="s">
        <v>496</v>
      </c>
      <c r="C340" s="64"/>
      <c r="D340" s="44"/>
      <c r="E340" s="1"/>
      <c r="F340" s="93"/>
      <c r="G340" s="94"/>
      <c r="H340" s="1"/>
      <c r="I340" s="1"/>
      <c r="J340" s="1"/>
      <c r="K340" s="1"/>
      <c r="L340" s="1"/>
    </row>
    <row r="341" ht="16.5" customHeight="1">
      <c r="A341" s="1"/>
      <c r="B341" s="95" t="s">
        <v>496</v>
      </c>
      <c r="C341" s="64"/>
      <c r="D341" s="44"/>
      <c r="E341" s="1"/>
      <c r="F341" s="93"/>
      <c r="G341" s="94"/>
      <c r="H341" s="1"/>
      <c r="I341" s="1"/>
      <c r="J341" s="1"/>
      <c r="K341" s="1"/>
      <c r="L341" s="1"/>
    </row>
    <row r="342" ht="16.5" customHeight="1">
      <c r="A342" s="1"/>
      <c r="B342" s="95" t="s">
        <v>496</v>
      </c>
      <c r="C342" s="64"/>
      <c r="D342" s="44"/>
      <c r="E342" s="1"/>
      <c r="F342" s="93"/>
      <c r="G342" s="94"/>
      <c r="H342" s="1"/>
      <c r="I342" s="1"/>
      <c r="J342" s="1"/>
      <c r="K342" s="1"/>
      <c r="L342" s="1"/>
    </row>
    <row r="343" ht="16.5" customHeight="1">
      <c r="A343" s="1"/>
      <c r="B343" s="95" t="s">
        <v>496</v>
      </c>
      <c r="C343" s="64"/>
      <c r="D343" s="44"/>
      <c r="E343" s="1"/>
      <c r="F343" s="93"/>
      <c r="G343" s="94"/>
      <c r="H343" s="1"/>
      <c r="I343" s="1"/>
      <c r="J343" s="1"/>
      <c r="K343" s="1"/>
      <c r="L343" s="1"/>
    </row>
    <row r="344" ht="16.5" customHeight="1">
      <c r="A344" s="1"/>
      <c r="B344" s="95" t="s">
        <v>496</v>
      </c>
      <c r="C344" s="64"/>
      <c r="D344" s="44"/>
      <c r="E344" s="1"/>
      <c r="F344" s="93"/>
      <c r="G344" s="94"/>
      <c r="H344" s="1"/>
      <c r="I344" s="1"/>
      <c r="J344" s="1"/>
      <c r="K344" s="1"/>
      <c r="L344" s="1"/>
    </row>
    <row r="345" ht="16.5" customHeight="1">
      <c r="A345" s="1"/>
      <c r="B345" s="95" t="s">
        <v>496</v>
      </c>
      <c r="C345" s="64"/>
      <c r="D345" s="44"/>
      <c r="E345" s="1"/>
      <c r="F345" s="93"/>
      <c r="G345" s="94"/>
      <c r="H345" s="1"/>
      <c r="I345" s="1"/>
      <c r="J345" s="1"/>
      <c r="K345" s="1"/>
      <c r="L345" s="1"/>
    </row>
    <row r="346" ht="16.5" customHeight="1">
      <c r="A346" s="1"/>
      <c r="B346" s="95" t="s">
        <v>496</v>
      </c>
      <c r="C346" s="64"/>
      <c r="D346" s="44"/>
      <c r="E346" s="1"/>
      <c r="F346" s="93"/>
      <c r="G346" s="94"/>
      <c r="H346" s="1"/>
      <c r="I346" s="1"/>
      <c r="J346" s="1"/>
      <c r="K346" s="1"/>
      <c r="L346" s="1"/>
    </row>
    <row r="347" ht="16.5" customHeight="1">
      <c r="A347" s="1"/>
      <c r="B347" s="95" t="s">
        <v>496</v>
      </c>
      <c r="C347" s="64"/>
      <c r="D347" s="44"/>
      <c r="E347" s="1"/>
      <c r="F347" s="93"/>
      <c r="G347" s="94"/>
      <c r="H347" s="1"/>
      <c r="I347" s="1"/>
      <c r="J347" s="1"/>
      <c r="K347" s="1"/>
      <c r="L347" s="1"/>
    </row>
    <row r="348" ht="16.5" customHeight="1">
      <c r="A348" s="1"/>
      <c r="B348" s="95" t="s">
        <v>496</v>
      </c>
      <c r="C348" s="64"/>
      <c r="D348" s="44"/>
      <c r="E348" s="1"/>
      <c r="F348" s="93"/>
      <c r="G348" s="94"/>
      <c r="H348" s="1"/>
      <c r="I348" s="1"/>
      <c r="J348" s="1"/>
      <c r="K348" s="1"/>
      <c r="L348" s="1"/>
    </row>
    <row r="349" ht="16.5" customHeight="1">
      <c r="A349" s="1"/>
      <c r="B349" s="95" t="s">
        <v>496</v>
      </c>
      <c r="C349" s="64"/>
      <c r="D349" s="44"/>
      <c r="E349" s="1"/>
      <c r="F349" s="93"/>
      <c r="G349" s="94"/>
      <c r="H349" s="1"/>
      <c r="I349" s="1"/>
      <c r="J349" s="1"/>
      <c r="K349" s="1"/>
      <c r="L349" s="1"/>
    </row>
    <row r="350" ht="16.5" customHeight="1">
      <c r="A350" s="1"/>
      <c r="B350" s="95" t="s">
        <v>496</v>
      </c>
      <c r="C350" s="64"/>
      <c r="D350" s="44"/>
      <c r="E350" s="1"/>
      <c r="F350" s="93"/>
      <c r="G350" s="94"/>
      <c r="H350" s="1"/>
      <c r="I350" s="1"/>
      <c r="J350" s="1"/>
      <c r="K350" s="1"/>
      <c r="L350" s="1"/>
    </row>
    <row r="351" ht="16.5" customHeight="1">
      <c r="A351" s="1"/>
      <c r="B351" s="95" t="s">
        <v>496</v>
      </c>
      <c r="C351" s="64"/>
      <c r="D351" s="44"/>
      <c r="E351" s="1"/>
      <c r="F351" s="93"/>
      <c r="G351" s="94"/>
      <c r="H351" s="1"/>
      <c r="I351" s="1"/>
      <c r="J351" s="1"/>
      <c r="K351" s="1"/>
      <c r="L351" s="1"/>
    </row>
    <row r="352" ht="16.5" customHeight="1">
      <c r="A352" s="1"/>
      <c r="B352" s="95" t="s">
        <v>496</v>
      </c>
      <c r="C352" s="64"/>
      <c r="D352" s="44"/>
      <c r="E352" s="1"/>
      <c r="F352" s="93"/>
      <c r="G352" s="94"/>
      <c r="H352" s="1"/>
      <c r="I352" s="1"/>
      <c r="J352" s="1"/>
      <c r="K352" s="1"/>
      <c r="L352" s="1"/>
    </row>
    <row r="353" ht="16.5" customHeight="1">
      <c r="A353" s="1"/>
      <c r="B353" s="95" t="s">
        <v>496</v>
      </c>
      <c r="C353" s="64"/>
      <c r="D353" s="44"/>
      <c r="E353" s="1"/>
      <c r="F353" s="93"/>
      <c r="G353" s="94"/>
      <c r="H353" s="1"/>
      <c r="I353" s="1"/>
      <c r="J353" s="1"/>
      <c r="K353" s="1"/>
      <c r="L353" s="1"/>
    </row>
    <row r="354" ht="16.5" customHeight="1">
      <c r="A354" s="1"/>
      <c r="B354" s="95" t="s">
        <v>496</v>
      </c>
      <c r="C354" s="64"/>
      <c r="D354" s="44"/>
      <c r="E354" s="1"/>
      <c r="F354" s="93"/>
      <c r="G354" s="94"/>
      <c r="H354" s="1"/>
      <c r="I354" s="1"/>
      <c r="J354" s="1"/>
      <c r="K354" s="1"/>
      <c r="L354" s="1"/>
    </row>
    <row r="355" ht="16.5" customHeight="1">
      <c r="A355" s="1"/>
      <c r="B355" s="95" t="s">
        <v>496</v>
      </c>
      <c r="C355" s="64"/>
      <c r="D355" s="44"/>
      <c r="E355" s="1"/>
      <c r="F355" s="93"/>
      <c r="G355" s="94"/>
      <c r="H355" s="1"/>
      <c r="I355" s="1"/>
      <c r="J355" s="1"/>
      <c r="K355" s="1"/>
      <c r="L355" s="1"/>
    </row>
    <row r="356" ht="16.5" customHeight="1">
      <c r="A356" s="1"/>
      <c r="B356" s="95" t="s">
        <v>496</v>
      </c>
      <c r="C356" s="64"/>
      <c r="D356" s="44"/>
      <c r="E356" s="1"/>
      <c r="F356" s="93"/>
      <c r="G356" s="94"/>
      <c r="H356" s="1"/>
      <c r="I356" s="1"/>
      <c r="J356" s="1"/>
      <c r="K356" s="1"/>
      <c r="L356" s="1"/>
    </row>
    <row r="357" ht="16.5" customHeight="1">
      <c r="A357" s="1"/>
      <c r="B357" s="95" t="s">
        <v>496</v>
      </c>
      <c r="C357" s="64"/>
      <c r="D357" s="44"/>
      <c r="E357" s="1"/>
      <c r="F357" s="93"/>
      <c r="G357" s="94"/>
      <c r="H357" s="1"/>
      <c r="I357" s="1"/>
      <c r="J357" s="1"/>
      <c r="K357" s="1"/>
      <c r="L357" s="1"/>
    </row>
    <row r="358" ht="16.5" customHeight="1">
      <c r="A358" s="1"/>
      <c r="B358" s="95" t="s">
        <v>496</v>
      </c>
      <c r="C358" s="64"/>
      <c r="D358" s="44"/>
      <c r="E358" s="1"/>
      <c r="F358" s="93"/>
      <c r="G358" s="94"/>
      <c r="H358" s="1"/>
      <c r="I358" s="1"/>
      <c r="J358" s="1"/>
      <c r="K358" s="1"/>
      <c r="L358" s="1"/>
    </row>
    <row r="359" ht="16.5" customHeight="1">
      <c r="A359" s="1"/>
      <c r="B359" s="95" t="s">
        <v>496</v>
      </c>
      <c r="C359" s="64"/>
      <c r="D359" s="44"/>
      <c r="E359" s="1"/>
      <c r="F359" s="93"/>
      <c r="G359" s="94"/>
      <c r="H359" s="1"/>
      <c r="I359" s="1"/>
      <c r="J359" s="1"/>
      <c r="K359" s="1"/>
      <c r="L359" s="1"/>
    </row>
    <row r="360" ht="16.5" customHeight="1">
      <c r="A360" s="1"/>
      <c r="B360" s="95" t="s">
        <v>496</v>
      </c>
      <c r="C360" s="64"/>
      <c r="D360" s="44"/>
      <c r="E360" s="1"/>
      <c r="F360" s="93"/>
      <c r="G360" s="94"/>
      <c r="H360" s="1"/>
      <c r="I360" s="1"/>
      <c r="J360" s="1"/>
      <c r="K360" s="1"/>
      <c r="L360" s="1"/>
    </row>
    <row r="361" ht="16.5" customHeight="1">
      <c r="A361" s="1"/>
      <c r="B361" s="95" t="s">
        <v>496</v>
      </c>
      <c r="C361" s="64"/>
      <c r="D361" s="44"/>
      <c r="E361" s="1"/>
      <c r="F361" s="93"/>
      <c r="G361" s="94"/>
      <c r="H361" s="1"/>
      <c r="I361" s="1"/>
      <c r="J361" s="1"/>
      <c r="K361" s="1"/>
      <c r="L361" s="1"/>
    </row>
    <row r="362" ht="16.5" customHeight="1">
      <c r="A362" s="1"/>
      <c r="B362" s="95" t="s">
        <v>496</v>
      </c>
      <c r="C362" s="64"/>
      <c r="D362" s="44"/>
      <c r="E362" s="1"/>
      <c r="F362" s="93"/>
      <c r="G362" s="94"/>
      <c r="H362" s="1"/>
      <c r="I362" s="1"/>
      <c r="J362" s="1"/>
      <c r="K362" s="1"/>
      <c r="L362" s="1"/>
    </row>
    <row r="363" ht="16.5" customHeight="1">
      <c r="A363" s="1"/>
      <c r="B363" s="95" t="s">
        <v>496</v>
      </c>
      <c r="C363" s="64"/>
      <c r="D363" s="44"/>
      <c r="E363" s="1"/>
      <c r="F363" s="93"/>
      <c r="G363" s="94"/>
      <c r="H363" s="1"/>
      <c r="I363" s="1"/>
      <c r="J363" s="1"/>
      <c r="K363" s="1"/>
      <c r="L363" s="1"/>
    </row>
    <row r="364" ht="16.5" customHeight="1">
      <c r="A364" s="1"/>
      <c r="B364" s="95" t="s">
        <v>496</v>
      </c>
      <c r="C364" s="64"/>
      <c r="D364" s="44"/>
      <c r="E364" s="1"/>
      <c r="F364" s="93"/>
      <c r="G364" s="94"/>
      <c r="H364" s="1"/>
      <c r="I364" s="1"/>
      <c r="J364" s="1"/>
      <c r="K364" s="1"/>
      <c r="L364" s="1"/>
    </row>
    <row r="365" ht="16.5" customHeight="1">
      <c r="A365" s="1"/>
      <c r="B365" s="95" t="s">
        <v>496</v>
      </c>
      <c r="C365" s="64"/>
      <c r="D365" s="44"/>
      <c r="E365" s="1"/>
      <c r="F365" s="93"/>
      <c r="G365" s="94"/>
      <c r="H365" s="1"/>
      <c r="I365" s="1"/>
      <c r="J365" s="1"/>
      <c r="K365" s="1"/>
      <c r="L365" s="1"/>
    </row>
    <row r="366" ht="16.5" customHeight="1">
      <c r="A366" s="1"/>
      <c r="B366" s="95" t="s">
        <v>496</v>
      </c>
      <c r="C366" s="64"/>
      <c r="D366" s="44"/>
      <c r="E366" s="1"/>
      <c r="F366" s="93"/>
      <c r="G366" s="94"/>
      <c r="H366" s="1"/>
      <c r="I366" s="1"/>
      <c r="J366" s="1"/>
      <c r="K366" s="1"/>
      <c r="L366" s="1"/>
    </row>
    <row r="367" ht="16.5" customHeight="1">
      <c r="A367" s="1"/>
      <c r="B367" s="95" t="s">
        <v>496</v>
      </c>
      <c r="C367" s="64"/>
      <c r="D367" s="44"/>
      <c r="E367" s="1"/>
      <c r="F367" s="93"/>
      <c r="G367" s="94"/>
      <c r="H367" s="1"/>
      <c r="I367" s="1"/>
      <c r="J367" s="1"/>
      <c r="K367" s="1"/>
      <c r="L367" s="1"/>
    </row>
    <row r="368" ht="16.5" customHeight="1">
      <c r="A368" s="1"/>
      <c r="B368" s="95" t="s">
        <v>496</v>
      </c>
      <c r="C368" s="64"/>
      <c r="D368" s="44"/>
      <c r="E368" s="1"/>
      <c r="F368" s="93"/>
      <c r="G368" s="94"/>
      <c r="H368" s="1"/>
      <c r="I368" s="1"/>
      <c r="J368" s="1"/>
      <c r="K368" s="1"/>
      <c r="L368" s="1"/>
    </row>
    <row r="369" ht="16.5" customHeight="1">
      <c r="A369" s="1"/>
      <c r="B369" s="95" t="s">
        <v>496</v>
      </c>
      <c r="C369" s="64"/>
      <c r="D369" s="44"/>
      <c r="E369" s="1"/>
      <c r="F369" s="93"/>
      <c r="G369" s="94"/>
      <c r="H369" s="1"/>
      <c r="I369" s="1"/>
      <c r="J369" s="1"/>
      <c r="K369" s="1"/>
      <c r="L369" s="1"/>
    </row>
    <row r="370" ht="16.5" customHeight="1">
      <c r="A370" s="1"/>
      <c r="B370" s="95" t="s">
        <v>496</v>
      </c>
      <c r="C370" s="64"/>
      <c r="D370" s="44"/>
      <c r="E370" s="1"/>
      <c r="F370" s="93"/>
      <c r="G370" s="94"/>
      <c r="H370" s="1"/>
      <c r="I370" s="1"/>
      <c r="J370" s="1"/>
      <c r="K370" s="1"/>
      <c r="L370" s="1"/>
    </row>
    <row r="371" ht="16.5" customHeight="1">
      <c r="A371" s="1"/>
      <c r="B371" s="95" t="s">
        <v>496</v>
      </c>
      <c r="C371" s="64"/>
      <c r="D371" s="44"/>
      <c r="E371" s="1"/>
      <c r="F371" s="93"/>
      <c r="G371" s="94"/>
      <c r="H371" s="1"/>
      <c r="I371" s="1"/>
      <c r="J371" s="1"/>
      <c r="K371" s="1"/>
      <c r="L371" s="1"/>
    </row>
    <row r="372" ht="16.5" customHeight="1">
      <c r="A372" s="1"/>
      <c r="B372" s="95" t="s">
        <v>496</v>
      </c>
      <c r="C372" s="64"/>
      <c r="D372" s="44"/>
      <c r="E372" s="1"/>
      <c r="F372" s="93"/>
      <c r="G372" s="94"/>
      <c r="H372" s="1"/>
      <c r="I372" s="1"/>
      <c r="J372" s="1"/>
      <c r="K372" s="1"/>
      <c r="L372" s="1"/>
    </row>
    <row r="373" ht="16.5" customHeight="1">
      <c r="A373" s="1"/>
      <c r="B373" s="95" t="s">
        <v>496</v>
      </c>
      <c r="C373" s="64"/>
      <c r="D373" s="44"/>
      <c r="E373" s="1"/>
      <c r="F373" s="93"/>
      <c r="G373" s="94"/>
      <c r="H373" s="1"/>
      <c r="I373" s="1"/>
      <c r="J373" s="1"/>
      <c r="K373" s="1"/>
      <c r="L373" s="1"/>
    </row>
    <row r="374" ht="16.5" customHeight="1">
      <c r="A374" s="1"/>
      <c r="B374" s="95" t="s">
        <v>496</v>
      </c>
      <c r="C374" s="64"/>
      <c r="D374" s="44"/>
      <c r="E374" s="1"/>
      <c r="F374" s="93"/>
      <c r="G374" s="94"/>
      <c r="H374" s="1"/>
      <c r="I374" s="1"/>
      <c r="J374" s="1"/>
      <c r="K374" s="1"/>
      <c r="L374" s="1"/>
    </row>
    <row r="375" ht="16.5" customHeight="1">
      <c r="A375" s="1"/>
      <c r="B375" s="95" t="s">
        <v>496</v>
      </c>
      <c r="C375" s="64"/>
      <c r="D375" s="44"/>
      <c r="E375" s="1"/>
      <c r="F375" s="93"/>
      <c r="G375" s="94"/>
      <c r="H375" s="1"/>
      <c r="I375" s="1"/>
      <c r="J375" s="1"/>
      <c r="K375" s="1"/>
      <c r="L375" s="1"/>
    </row>
    <row r="376" ht="16.5" customHeight="1">
      <c r="A376" s="1"/>
      <c r="B376" s="95" t="s">
        <v>496</v>
      </c>
      <c r="C376" s="64"/>
      <c r="D376" s="44"/>
      <c r="E376" s="1"/>
      <c r="F376" s="93"/>
      <c r="G376" s="94"/>
      <c r="H376" s="1"/>
      <c r="I376" s="1"/>
      <c r="J376" s="1"/>
      <c r="K376" s="1"/>
      <c r="L376" s="1"/>
    </row>
    <row r="377" ht="16.5" customHeight="1">
      <c r="A377" s="1"/>
      <c r="B377" s="95" t="s">
        <v>496</v>
      </c>
      <c r="C377" s="64"/>
      <c r="D377" s="44"/>
      <c r="E377" s="1"/>
      <c r="F377" s="93"/>
      <c r="G377" s="94"/>
      <c r="H377" s="1"/>
      <c r="I377" s="1"/>
      <c r="J377" s="1"/>
      <c r="K377" s="1"/>
      <c r="L377" s="1"/>
    </row>
    <row r="378" ht="16.5" customHeight="1">
      <c r="A378" s="1"/>
      <c r="B378" s="95" t="s">
        <v>496</v>
      </c>
      <c r="C378" s="64"/>
      <c r="D378" s="44"/>
      <c r="E378" s="1"/>
      <c r="F378" s="93"/>
      <c r="G378" s="94"/>
      <c r="H378" s="1"/>
      <c r="I378" s="1"/>
      <c r="J378" s="1"/>
      <c r="K378" s="1"/>
      <c r="L378" s="1"/>
    </row>
    <row r="379" ht="16.5" customHeight="1">
      <c r="A379" s="1"/>
      <c r="B379" s="95" t="s">
        <v>496</v>
      </c>
      <c r="C379" s="64"/>
      <c r="D379" s="44"/>
      <c r="E379" s="1"/>
      <c r="F379" s="93"/>
      <c r="G379" s="94"/>
      <c r="H379" s="1"/>
      <c r="I379" s="1"/>
      <c r="J379" s="1"/>
      <c r="K379" s="1"/>
      <c r="L379" s="1"/>
    </row>
    <row r="380" ht="16.5" customHeight="1">
      <c r="A380" s="1"/>
      <c r="B380" s="95" t="s">
        <v>496</v>
      </c>
      <c r="C380" s="64"/>
      <c r="D380" s="44"/>
      <c r="E380" s="1"/>
      <c r="F380" s="93"/>
      <c r="G380" s="94"/>
      <c r="H380" s="1"/>
      <c r="I380" s="1"/>
      <c r="J380" s="1"/>
      <c r="K380" s="1"/>
      <c r="L380" s="1"/>
    </row>
    <row r="381" ht="16.5" customHeight="1">
      <c r="A381" s="1"/>
      <c r="B381" s="95" t="s">
        <v>496</v>
      </c>
      <c r="C381" s="64"/>
      <c r="D381" s="44"/>
      <c r="E381" s="1"/>
      <c r="F381" s="93"/>
      <c r="G381" s="94"/>
      <c r="H381" s="1"/>
      <c r="I381" s="1"/>
      <c r="J381" s="1"/>
      <c r="K381" s="1"/>
      <c r="L381" s="1"/>
    </row>
    <row r="382" ht="16.5" customHeight="1">
      <c r="A382" s="1"/>
      <c r="B382" s="95" t="s">
        <v>496</v>
      </c>
      <c r="C382" s="64"/>
      <c r="D382" s="44"/>
      <c r="E382" s="1"/>
      <c r="F382" s="93"/>
      <c r="G382" s="94"/>
      <c r="H382" s="1"/>
      <c r="I382" s="1"/>
      <c r="J382" s="1"/>
      <c r="K382" s="1"/>
      <c r="L382" s="1"/>
    </row>
    <row r="383" ht="16.5" customHeight="1">
      <c r="A383" s="1"/>
      <c r="B383" s="95" t="s">
        <v>496</v>
      </c>
      <c r="C383" s="64"/>
      <c r="D383" s="44"/>
      <c r="E383" s="1"/>
      <c r="F383" s="93"/>
      <c r="G383" s="94"/>
      <c r="H383" s="1"/>
      <c r="I383" s="1"/>
      <c r="J383" s="1"/>
      <c r="K383" s="1"/>
      <c r="L383" s="1"/>
    </row>
    <row r="384" ht="16.5" customHeight="1">
      <c r="A384" s="1"/>
      <c r="B384" s="95" t="s">
        <v>496</v>
      </c>
      <c r="C384" s="64"/>
      <c r="D384" s="44"/>
      <c r="E384" s="1"/>
      <c r="F384" s="93"/>
      <c r="G384" s="94"/>
      <c r="H384" s="1"/>
      <c r="I384" s="1"/>
      <c r="J384" s="1"/>
      <c r="K384" s="1"/>
      <c r="L384" s="1"/>
    </row>
    <row r="385" ht="16.5" customHeight="1">
      <c r="A385" s="1"/>
      <c r="B385" s="95" t="s">
        <v>496</v>
      </c>
      <c r="C385" s="64"/>
      <c r="D385" s="44"/>
      <c r="E385" s="1"/>
      <c r="F385" s="93"/>
      <c r="G385" s="94"/>
      <c r="H385" s="1"/>
      <c r="I385" s="1"/>
      <c r="J385" s="1"/>
      <c r="K385" s="1"/>
      <c r="L385" s="1"/>
    </row>
    <row r="386" ht="16.5" customHeight="1">
      <c r="A386" s="1"/>
      <c r="B386" s="95" t="s">
        <v>496</v>
      </c>
      <c r="C386" s="64"/>
      <c r="D386" s="44"/>
      <c r="E386" s="1"/>
      <c r="F386" s="93"/>
      <c r="G386" s="94"/>
      <c r="H386" s="1"/>
      <c r="I386" s="1"/>
      <c r="J386" s="1"/>
      <c r="K386" s="1"/>
      <c r="L386" s="1"/>
    </row>
    <row r="387" ht="16.5" customHeight="1">
      <c r="A387" s="1"/>
      <c r="B387" s="95" t="s">
        <v>496</v>
      </c>
      <c r="C387" s="64"/>
      <c r="D387" s="44"/>
      <c r="E387" s="1"/>
      <c r="F387" s="93"/>
      <c r="G387" s="94"/>
      <c r="H387" s="1"/>
      <c r="I387" s="1"/>
      <c r="J387" s="1"/>
      <c r="K387" s="1"/>
      <c r="L387" s="1"/>
    </row>
    <row r="388" ht="16.5" customHeight="1">
      <c r="A388" s="1"/>
      <c r="B388" s="95" t="s">
        <v>496</v>
      </c>
      <c r="C388" s="64"/>
      <c r="D388" s="44"/>
      <c r="E388" s="1"/>
      <c r="F388" s="93"/>
      <c r="G388" s="94"/>
      <c r="H388" s="1"/>
      <c r="I388" s="1"/>
      <c r="J388" s="1"/>
      <c r="K388" s="1"/>
      <c r="L388" s="1"/>
    </row>
    <row r="389" ht="16.5" customHeight="1">
      <c r="A389" s="1"/>
      <c r="B389" s="95" t="s">
        <v>496</v>
      </c>
      <c r="C389" s="64"/>
      <c r="D389" s="44"/>
      <c r="E389" s="1"/>
      <c r="F389" s="93"/>
      <c r="G389" s="94"/>
      <c r="H389" s="1"/>
      <c r="I389" s="1"/>
      <c r="J389" s="1"/>
      <c r="K389" s="1"/>
      <c r="L389" s="1"/>
    </row>
    <row r="390" ht="16.5" customHeight="1">
      <c r="A390" s="1"/>
      <c r="B390" s="95" t="s">
        <v>496</v>
      </c>
      <c r="C390" s="64"/>
      <c r="D390" s="44"/>
      <c r="E390" s="1"/>
      <c r="F390" s="93"/>
      <c r="G390" s="94"/>
      <c r="H390" s="1"/>
      <c r="I390" s="1"/>
      <c r="J390" s="1"/>
      <c r="K390" s="1"/>
      <c r="L390" s="1"/>
    </row>
    <row r="391" ht="16.5" customHeight="1">
      <c r="A391" s="1"/>
      <c r="B391" s="95" t="s">
        <v>496</v>
      </c>
      <c r="C391" s="64"/>
      <c r="D391" s="44"/>
      <c r="E391" s="1"/>
      <c r="F391" s="93"/>
      <c r="G391" s="94"/>
      <c r="H391" s="1"/>
      <c r="I391" s="1"/>
      <c r="J391" s="1"/>
      <c r="K391" s="1"/>
      <c r="L391" s="1"/>
    </row>
    <row r="392" ht="16.5" customHeight="1">
      <c r="A392" s="1"/>
      <c r="B392" s="95" t="s">
        <v>496</v>
      </c>
      <c r="C392" s="64"/>
      <c r="D392" s="44"/>
      <c r="E392" s="1"/>
      <c r="F392" s="93"/>
      <c r="G392" s="94"/>
      <c r="H392" s="1"/>
      <c r="I392" s="1"/>
      <c r="J392" s="1"/>
      <c r="K392" s="1"/>
      <c r="L392" s="1"/>
    </row>
    <row r="393" ht="16.5" customHeight="1">
      <c r="A393" s="1"/>
      <c r="B393" s="95" t="s">
        <v>496</v>
      </c>
      <c r="C393" s="64"/>
      <c r="D393" s="44"/>
      <c r="E393" s="1"/>
      <c r="F393" s="93"/>
      <c r="G393" s="94"/>
      <c r="H393" s="1"/>
      <c r="I393" s="1"/>
      <c r="J393" s="1"/>
      <c r="K393" s="1"/>
      <c r="L393" s="1"/>
    </row>
    <row r="394" ht="16.5" customHeight="1">
      <c r="A394" s="1"/>
      <c r="B394" s="95" t="s">
        <v>496</v>
      </c>
      <c r="C394" s="64"/>
      <c r="D394" s="44"/>
      <c r="E394" s="1"/>
      <c r="F394" s="93"/>
      <c r="G394" s="94"/>
      <c r="H394" s="1"/>
      <c r="I394" s="1"/>
      <c r="J394" s="1"/>
      <c r="K394" s="1"/>
      <c r="L394" s="1"/>
    </row>
    <row r="395" ht="16.5" customHeight="1">
      <c r="A395" s="1"/>
      <c r="B395" s="95" t="s">
        <v>496</v>
      </c>
      <c r="C395" s="64"/>
      <c r="D395" s="44"/>
      <c r="E395" s="1"/>
      <c r="F395" s="93"/>
      <c r="G395" s="94"/>
      <c r="H395" s="1"/>
      <c r="I395" s="1"/>
      <c r="J395" s="1"/>
      <c r="K395" s="1"/>
      <c r="L395" s="1"/>
    </row>
    <row r="396" ht="16.5" customHeight="1">
      <c r="A396" s="1"/>
      <c r="B396" s="95" t="s">
        <v>496</v>
      </c>
      <c r="C396" s="64"/>
      <c r="D396" s="44"/>
      <c r="E396" s="1"/>
      <c r="F396" s="93"/>
      <c r="G396" s="94"/>
      <c r="H396" s="1"/>
      <c r="I396" s="1"/>
      <c r="J396" s="1"/>
      <c r="K396" s="1"/>
      <c r="L396" s="1"/>
    </row>
    <row r="397" ht="16.5" customHeight="1">
      <c r="A397" s="1"/>
      <c r="B397" s="95" t="s">
        <v>496</v>
      </c>
      <c r="C397" s="64"/>
      <c r="D397" s="44"/>
      <c r="E397" s="1"/>
      <c r="F397" s="93"/>
      <c r="G397" s="94"/>
      <c r="H397" s="1"/>
      <c r="I397" s="1"/>
      <c r="J397" s="1"/>
      <c r="K397" s="1"/>
      <c r="L397" s="1"/>
    </row>
    <row r="398" ht="16.5" customHeight="1">
      <c r="A398" s="1"/>
      <c r="B398" s="95" t="s">
        <v>496</v>
      </c>
      <c r="C398" s="64"/>
      <c r="D398" s="44"/>
      <c r="E398" s="1"/>
      <c r="F398" s="93"/>
      <c r="G398" s="94"/>
      <c r="H398" s="1"/>
      <c r="I398" s="1"/>
      <c r="J398" s="1"/>
      <c r="K398" s="1"/>
      <c r="L398" s="1"/>
    </row>
    <row r="399" ht="16.5" customHeight="1">
      <c r="A399" s="1"/>
      <c r="B399" s="95" t="s">
        <v>496</v>
      </c>
      <c r="C399" s="64"/>
      <c r="D399" s="44"/>
      <c r="E399" s="1"/>
      <c r="F399" s="93"/>
      <c r="G399" s="94"/>
      <c r="H399" s="1"/>
      <c r="I399" s="1"/>
      <c r="J399" s="1"/>
      <c r="K399" s="1"/>
      <c r="L399" s="1"/>
    </row>
    <row r="400" ht="16.5" customHeight="1">
      <c r="A400" s="1"/>
      <c r="B400" s="95" t="s">
        <v>496</v>
      </c>
      <c r="C400" s="64"/>
      <c r="D400" s="44"/>
      <c r="E400" s="1"/>
      <c r="F400" s="93"/>
      <c r="G400" s="94"/>
      <c r="H400" s="1"/>
      <c r="I400" s="1"/>
      <c r="J400" s="1"/>
      <c r="K400" s="1"/>
      <c r="L400" s="1"/>
    </row>
    <row r="401" ht="16.5" customHeight="1">
      <c r="A401" s="1"/>
      <c r="B401" s="95" t="s">
        <v>496</v>
      </c>
      <c r="C401" s="64"/>
      <c r="D401" s="44"/>
      <c r="E401" s="1"/>
      <c r="F401" s="93"/>
      <c r="G401" s="94"/>
      <c r="H401" s="1"/>
      <c r="I401" s="1"/>
      <c r="J401" s="1"/>
      <c r="K401" s="1"/>
      <c r="L401" s="1"/>
    </row>
    <row r="402" ht="16.5" customHeight="1">
      <c r="A402" s="1"/>
      <c r="B402" s="95" t="s">
        <v>496</v>
      </c>
      <c r="C402" s="64"/>
      <c r="D402" s="44"/>
      <c r="E402" s="1"/>
      <c r="F402" s="93"/>
      <c r="G402" s="94"/>
      <c r="H402" s="1"/>
      <c r="I402" s="1"/>
      <c r="J402" s="1"/>
      <c r="K402" s="1"/>
      <c r="L402" s="1"/>
    </row>
    <row r="403" ht="16.5" customHeight="1">
      <c r="A403" s="1"/>
      <c r="B403" s="95" t="s">
        <v>496</v>
      </c>
      <c r="C403" s="64"/>
      <c r="D403" s="44"/>
      <c r="E403" s="1"/>
      <c r="F403" s="93"/>
      <c r="G403" s="94"/>
      <c r="H403" s="1"/>
      <c r="I403" s="1"/>
      <c r="J403" s="1"/>
      <c r="K403" s="1"/>
      <c r="L403" s="1"/>
    </row>
    <row r="404" ht="16.5" customHeight="1">
      <c r="A404" s="1"/>
      <c r="B404" s="95" t="s">
        <v>496</v>
      </c>
      <c r="C404" s="64"/>
      <c r="D404" s="44"/>
      <c r="E404" s="1"/>
      <c r="F404" s="93"/>
      <c r="G404" s="94"/>
      <c r="H404" s="1"/>
      <c r="I404" s="1"/>
      <c r="J404" s="1"/>
      <c r="K404" s="1"/>
      <c r="L404" s="1"/>
    </row>
    <row r="405" ht="16.5" customHeight="1">
      <c r="A405" s="1"/>
      <c r="B405" s="95" t="s">
        <v>496</v>
      </c>
      <c r="C405" s="64"/>
      <c r="D405" s="44"/>
      <c r="E405" s="1"/>
      <c r="F405" s="93"/>
      <c r="G405" s="94"/>
      <c r="H405" s="1"/>
      <c r="I405" s="1"/>
      <c r="J405" s="1"/>
      <c r="K405" s="1"/>
      <c r="L405" s="1"/>
    </row>
    <row r="406" ht="16.5" customHeight="1">
      <c r="A406" s="1"/>
      <c r="B406" s="95" t="s">
        <v>496</v>
      </c>
      <c r="C406" s="64"/>
      <c r="D406" s="44"/>
      <c r="E406" s="1"/>
      <c r="F406" s="93"/>
      <c r="G406" s="94"/>
      <c r="H406" s="1"/>
      <c r="I406" s="1"/>
      <c r="J406" s="1"/>
      <c r="K406" s="1"/>
      <c r="L406" s="1"/>
    </row>
    <row r="407" ht="16.5" customHeight="1">
      <c r="A407" s="1"/>
      <c r="B407" s="95" t="s">
        <v>496</v>
      </c>
      <c r="C407" s="64"/>
      <c r="D407" s="44"/>
      <c r="E407" s="1"/>
      <c r="F407" s="93"/>
      <c r="G407" s="94"/>
      <c r="H407" s="1"/>
      <c r="I407" s="1"/>
      <c r="J407" s="1"/>
      <c r="K407" s="1"/>
      <c r="L407" s="1"/>
    </row>
    <row r="408" ht="16.5" customHeight="1">
      <c r="A408" s="1"/>
      <c r="B408" s="95" t="s">
        <v>496</v>
      </c>
      <c r="C408" s="64"/>
      <c r="D408" s="44"/>
      <c r="E408" s="1"/>
      <c r="F408" s="93"/>
      <c r="G408" s="94"/>
      <c r="H408" s="1"/>
      <c r="I408" s="1"/>
      <c r="J408" s="1"/>
      <c r="K408" s="1"/>
      <c r="L408" s="1"/>
    </row>
    <row r="409" ht="16.5" customHeight="1">
      <c r="A409" s="1"/>
      <c r="B409" s="95" t="s">
        <v>496</v>
      </c>
      <c r="C409" s="64"/>
      <c r="D409" s="44"/>
      <c r="E409" s="1"/>
      <c r="F409" s="93"/>
      <c r="G409" s="94"/>
      <c r="H409" s="1"/>
      <c r="I409" s="1"/>
      <c r="J409" s="1"/>
      <c r="K409" s="1"/>
      <c r="L409" s="1"/>
    </row>
    <row r="410" ht="16.5" customHeight="1">
      <c r="A410" s="1"/>
      <c r="B410" s="95" t="s">
        <v>496</v>
      </c>
      <c r="C410" s="64"/>
      <c r="D410" s="44"/>
      <c r="E410" s="1"/>
      <c r="F410" s="93"/>
      <c r="G410" s="94"/>
      <c r="H410" s="1"/>
      <c r="I410" s="1"/>
      <c r="J410" s="1"/>
      <c r="K410" s="1"/>
      <c r="L410" s="1"/>
    </row>
    <row r="411" ht="16.5" customHeight="1">
      <c r="A411" s="1"/>
      <c r="B411" s="95" t="s">
        <v>496</v>
      </c>
      <c r="C411" s="64"/>
      <c r="D411" s="44"/>
      <c r="E411" s="1"/>
      <c r="F411" s="93"/>
      <c r="G411" s="94"/>
      <c r="H411" s="1"/>
      <c r="I411" s="1"/>
      <c r="J411" s="1"/>
      <c r="K411" s="1"/>
      <c r="L411" s="1"/>
    </row>
    <row r="412" ht="16.5" customHeight="1">
      <c r="A412" s="1"/>
      <c r="B412" s="95" t="s">
        <v>496</v>
      </c>
      <c r="C412" s="64"/>
      <c r="D412" s="44"/>
      <c r="E412" s="1"/>
      <c r="F412" s="93"/>
      <c r="G412" s="94"/>
      <c r="H412" s="1"/>
      <c r="I412" s="1"/>
      <c r="J412" s="1"/>
      <c r="K412" s="1"/>
      <c r="L412" s="1"/>
    </row>
    <row r="413" ht="16.5" customHeight="1">
      <c r="A413" s="1"/>
      <c r="B413" s="95" t="s">
        <v>496</v>
      </c>
      <c r="C413" s="64"/>
      <c r="D413" s="44"/>
      <c r="E413" s="1"/>
      <c r="F413" s="93"/>
      <c r="G413" s="94"/>
      <c r="H413" s="1"/>
      <c r="I413" s="1"/>
      <c r="J413" s="1"/>
      <c r="K413" s="1"/>
      <c r="L413" s="1"/>
    </row>
    <row r="414" ht="16.5" customHeight="1">
      <c r="A414" s="1"/>
      <c r="B414" s="95" t="s">
        <v>496</v>
      </c>
      <c r="C414" s="64"/>
      <c r="D414" s="44"/>
      <c r="E414" s="1"/>
      <c r="F414" s="93"/>
      <c r="G414" s="94"/>
      <c r="H414" s="1"/>
      <c r="I414" s="1"/>
      <c r="J414" s="1"/>
      <c r="K414" s="1"/>
      <c r="L414" s="1"/>
    </row>
    <row r="415" ht="16.5" customHeight="1">
      <c r="A415" s="1"/>
      <c r="B415" s="95" t="s">
        <v>496</v>
      </c>
      <c r="C415" s="64"/>
      <c r="D415" s="44"/>
      <c r="E415" s="1"/>
      <c r="F415" s="93"/>
      <c r="G415" s="94"/>
      <c r="H415" s="1"/>
      <c r="I415" s="1"/>
      <c r="J415" s="1"/>
      <c r="K415" s="1"/>
      <c r="L415" s="1"/>
    </row>
    <row r="416" ht="16.5" customHeight="1">
      <c r="A416" s="1"/>
      <c r="B416" s="95" t="s">
        <v>496</v>
      </c>
      <c r="C416" s="64"/>
      <c r="D416" s="44"/>
      <c r="E416" s="1"/>
      <c r="F416" s="93"/>
      <c r="G416" s="94"/>
      <c r="H416" s="1"/>
      <c r="I416" s="1"/>
      <c r="J416" s="1"/>
      <c r="K416" s="1"/>
      <c r="L416" s="1"/>
    </row>
    <row r="417" ht="16.5" customHeight="1">
      <c r="A417" s="1"/>
      <c r="B417" s="95" t="s">
        <v>496</v>
      </c>
      <c r="C417" s="64"/>
      <c r="D417" s="44"/>
      <c r="E417" s="1"/>
      <c r="F417" s="93"/>
      <c r="G417" s="94"/>
      <c r="H417" s="1"/>
      <c r="I417" s="1"/>
      <c r="J417" s="1"/>
      <c r="K417" s="1"/>
      <c r="L417" s="1"/>
    </row>
    <row r="418" ht="16.5" customHeight="1">
      <c r="A418" s="1"/>
      <c r="B418" s="95" t="s">
        <v>496</v>
      </c>
      <c r="C418" s="64"/>
      <c r="D418" s="44"/>
      <c r="E418" s="1"/>
      <c r="F418" s="93"/>
      <c r="G418" s="94"/>
      <c r="H418" s="1"/>
      <c r="I418" s="1"/>
      <c r="J418" s="1"/>
      <c r="K418" s="1"/>
      <c r="L418" s="1"/>
    </row>
    <row r="419" ht="16.5" customHeight="1">
      <c r="A419" s="1"/>
      <c r="B419" s="95" t="s">
        <v>496</v>
      </c>
      <c r="C419" s="64"/>
      <c r="D419" s="44"/>
      <c r="E419" s="1"/>
      <c r="F419" s="93"/>
      <c r="G419" s="94"/>
      <c r="H419" s="1"/>
      <c r="I419" s="1"/>
      <c r="J419" s="1"/>
      <c r="K419" s="1"/>
      <c r="L419" s="1"/>
    </row>
    <row r="420" ht="16.5" customHeight="1">
      <c r="A420" s="1"/>
      <c r="B420" s="95" t="s">
        <v>496</v>
      </c>
      <c r="C420" s="64"/>
      <c r="D420" s="44"/>
      <c r="E420" s="1"/>
      <c r="F420" s="93"/>
      <c r="G420" s="94"/>
      <c r="H420" s="1"/>
      <c r="I420" s="1"/>
      <c r="J420" s="1"/>
      <c r="K420" s="1"/>
      <c r="L420" s="1"/>
    </row>
    <row r="421" ht="16.5" customHeight="1">
      <c r="A421" s="1"/>
      <c r="B421" s="95" t="s">
        <v>496</v>
      </c>
      <c r="C421" s="64"/>
      <c r="D421" s="44"/>
      <c r="E421" s="1"/>
      <c r="F421" s="93"/>
      <c r="G421" s="94"/>
      <c r="H421" s="1"/>
      <c r="I421" s="1"/>
      <c r="J421" s="1"/>
      <c r="K421" s="1"/>
      <c r="L421" s="1"/>
    </row>
    <row r="422" ht="16.5" customHeight="1">
      <c r="A422" s="1"/>
      <c r="B422" s="95" t="s">
        <v>496</v>
      </c>
      <c r="C422" s="64"/>
      <c r="D422" s="44"/>
      <c r="E422" s="1"/>
      <c r="F422" s="93"/>
      <c r="G422" s="94"/>
      <c r="H422" s="1"/>
      <c r="I422" s="1"/>
      <c r="J422" s="1"/>
      <c r="K422" s="1"/>
      <c r="L422" s="1"/>
    </row>
    <row r="423" ht="16.5" customHeight="1">
      <c r="A423" s="1"/>
      <c r="B423" s="95" t="s">
        <v>496</v>
      </c>
      <c r="C423" s="64"/>
      <c r="D423" s="44"/>
      <c r="E423" s="1"/>
      <c r="F423" s="93"/>
      <c r="G423" s="94"/>
      <c r="H423" s="1"/>
      <c r="I423" s="1"/>
      <c r="J423" s="1"/>
      <c r="K423" s="1"/>
      <c r="L423" s="1"/>
    </row>
    <row r="424" ht="16.5" customHeight="1">
      <c r="A424" s="1"/>
      <c r="B424" s="95" t="s">
        <v>496</v>
      </c>
      <c r="C424" s="64"/>
      <c r="D424" s="44"/>
      <c r="E424" s="1"/>
      <c r="F424" s="93"/>
      <c r="G424" s="94"/>
      <c r="H424" s="1"/>
      <c r="I424" s="1"/>
      <c r="J424" s="1"/>
      <c r="K424" s="1"/>
      <c r="L424" s="1"/>
    </row>
    <row r="425" ht="16.5" customHeight="1">
      <c r="A425" s="1"/>
      <c r="B425" s="95" t="s">
        <v>496</v>
      </c>
      <c r="C425" s="64"/>
      <c r="D425" s="44"/>
      <c r="E425" s="1"/>
      <c r="F425" s="93"/>
      <c r="G425" s="94"/>
      <c r="H425" s="1"/>
      <c r="I425" s="1"/>
      <c r="J425" s="1"/>
      <c r="K425" s="1"/>
      <c r="L425" s="1"/>
    </row>
    <row r="426" ht="16.5" customHeight="1">
      <c r="A426" s="1"/>
      <c r="B426" s="95" t="s">
        <v>496</v>
      </c>
      <c r="C426" s="64"/>
      <c r="D426" s="44"/>
      <c r="E426" s="1"/>
      <c r="F426" s="93"/>
      <c r="G426" s="94"/>
      <c r="H426" s="1"/>
      <c r="I426" s="1"/>
      <c r="J426" s="1"/>
      <c r="K426" s="1"/>
      <c r="L426" s="1"/>
    </row>
    <row r="427" ht="16.5" customHeight="1">
      <c r="A427" s="1"/>
      <c r="B427" s="95" t="s">
        <v>496</v>
      </c>
      <c r="C427" s="64"/>
      <c r="D427" s="44"/>
      <c r="E427" s="1"/>
      <c r="F427" s="93"/>
      <c r="G427" s="94"/>
      <c r="H427" s="1"/>
      <c r="I427" s="1"/>
      <c r="J427" s="1"/>
      <c r="K427" s="1"/>
      <c r="L427" s="1"/>
    </row>
    <row r="428" ht="16.5" customHeight="1">
      <c r="A428" s="1"/>
      <c r="B428" s="95" t="s">
        <v>496</v>
      </c>
      <c r="C428" s="64"/>
      <c r="D428" s="44"/>
      <c r="E428" s="1"/>
      <c r="F428" s="93"/>
      <c r="G428" s="94"/>
      <c r="H428" s="1"/>
      <c r="I428" s="1"/>
      <c r="J428" s="1"/>
      <c r="K428" s="1"/>
      <c r="L428" s="1"/>
    </row>
    <row r="429" ht="16.5" customHeight="1">
      <c r="A429" s="1"/>
      <c r="B429" s="95" t="s">
        <v>496</v>
      </c>
      <c r="C429" s="64"/>
      <c r="D429" s="44"/>
      <c r="E429" s="1"/>
      <c r="F429" s="93"/>
      <c r="G429" s="94"/>
      <c r="H429" s="1"/>
      <c r="I429" s="1"/>
      <c r="J429" s="1"/>
      <c r="K429" s="1"/>
      <c r="L429" s="1"/>
    </row>
    <row r="430" ht="16.5" customHeight="1">
      <c r="A430" s="1"/>
      <c r="B430" s="95" t="s">
        <v>496</v>
      </c>
      <c r="C430" s="64"/>
      <c r="D430" s="44"/>
      <c r="E430" s="1"/>
      <c r="F430" s="93"/>
      <c r="G430" s="94"/>
      <c r="H430" s="1"/>
      <c r="I430" s="1"/>
      <c r="J430" s="1"/>
      <c r="K430" s="1"/>
      <c r="L430" s="1"/>
    </row>
    <row r="431" ht="16.5" customHeight="1">
      <c r="A431" s="1"/>
      <c r="B431" s="95" t="s">
        <v>496</v>
      </c>
      <c r="C431" s="64"/>
      <c r="D431" s="44"/>
      <c r="E431" s="1"/>
      <c r="F431" s="93"/>
      <c r="G431" s="94"/>
      <c r="H431" s="1"/>
      <c r="I431" s="1"/>
      <c r="J431" s="1"/>
      <c r="K431" s="1"/>
      <c r="L431" s="1"/>
    </row>
    <row r="432" ht="16.5" customHeight="1">
      <c r="A432" s="1"/>
      <c r="B432" s="95" t="s">
        <v>496</v>
      </c>
      <c r="C432" s="64"/>
      <c r="D432" s="44"/>
      <c r="E432" s="1"/>
      <c r="F432" s="93"/>
      <c r="G432" s="94"/>
      <c r="H432" s="1"/>
      <c r="I432" s="1"/>
      <c r="J432" s="1"/>
      <c r="K432" s="1"/>
      <c r="L432" s="1"/>
    </row>
    <row r="433" ht="16.5" customHeight="1">
      <c r="A433" s="1"/>
      <c r="B433" s="95" t="s">
        <v>496</v>
      </c>
      <c r="C433" s="64"/>
      <c r="D433" s="44"/>
      <c r="E433" s="1"/>
      <c r="F433" s="93"/>
      <c r="G433" s="94"/>
      <c r="H433" s="1"/>
      <c r="I433" s="1"/>
      <c r="J433" s="1"/>
      <c r="K433" s="1"/>
      <c r="L433" s="1"/>
    </row>
    <row r="434" ht="16.5" customHeight="1">
      <c r="A434" s="1"/>
      <c r="B434" s="95" t="s">
        <v>496</v>
      </c>
      <c r="C434" s="64"/>
      <c r="D434" s="44"/>
      <c r="E434" s="1"/>
      <c r="F434" s="93"/>
      <c r="G434" s="94"/>
      <c r="H434" s="1"/>
      <c r="I434" s="1"/>
      <c r="J434" s="1"/>
      <c r="K434" s="1"/>
      <c r="L434" s="1"/>
    </row>
    <row r="435" ht="16.5" customHeight="1">
      <c r="A435" s="1"/>
      <c r="B435" s="95" t="s">
        <v>496</v>
      </c>
      <c r="C435" s="64"/>
      <c r="D435" s="44"/>
      <c r="E435" s="1"/>
      <c r="F435" s="93"/>
      <c r="G435" s="94"/>
      <c r="H435" s="1"/>
      <c r="I435" s="1"/>
      <c r="J435" s="1"/>
      <c r="K435" s="1"/>
      <c r="L435" s="1"/>
    </row>
    <row r="436" ht="16.5" customHeight="1">
      <c r="A436" s="1"/>
      <c r="B436" s="95" t="s">
        <v>496</v>
      </c>
      <c r="C436" s="64"/>
      <c r="D436" s="44"/>
      <c r="E436" s="1"/>
      <c r="F436" s="93"/>
      <c r="G436" s="94"/>
      <c r="H436" s="1"/>
      <c r="I436" s="1"/>
      <c r="J436" s="1"/>
      <c r="K436" s="1"/>
      <c r="L436" s="1"/>
    </row>
    <row r="437" ht="16.5" customHeight="1">
      <c r="A437" s="1"/>
      <c r="B437" s="95" t="s">
        <v>496</v>
      </c>
      <c r="C437" s="64"/>
      <c r="D437" s="44"/>
      <c r="E437" s="1"/>
      <c r="F437" s="93"/>
      <c r="G437" s="94"/>
      <c r="H437" s="1"/>
      <c r="I437" s="1"/>
      <c r="J437" s="1"/>
      <c r="K437" s="1"/>
      <c r="L437" s="1"/>
    </row>
    <row r="438" ht="16.5" customHeight="1">
      <c r="A438" s="1"/>
      <c r="B438" s="95" t="s">
        <v>496</v>
      </c>
      <c r="C438" s="64"/>
      <c r="D438" s="44"/>
      <c r="E438" s="1"/>
      <c r="F438" s="93"/>
      <c r="G438" s="94"/>
      <c r="H438" s="1"/>
      <c r="I438" s="1"/>
      <c r="J438" s="1"/>
      <c r="K438" s="1"/>
      <c r="L438" s="1"/>
    </row>
    <row r="439" ht="16.5" customHeight="1">
      <c r="A439" s="1"/>
      <c r="B439" s="95" t="s">
        <v>496</v>
      </c>
      <c r="C439" s="64"/>
      <c r="D439" s="44"/>
      <c r="E439" s="1"/>
      <c r="F439" s="93"/>
      <c r="G439" s="94"/>
      <c r="H439" s="1"/>
      <c r="I439" s="1"/>
      <c r="J439" s="1"/>
      <c r="K439" s="1"/>
      <c r="L439" s="1"/>
    </row>
    <row r="440" ht="16.5" customHeight="1">
      <c r="A440" s="1"/>
      <c r="B440" s="95" t="s">
        <v>496</v>
      </c>
      <c r="C440" s="64"/>
      <c r="D440" s="44"/>
      <c r="E440" s="1"/>
      <c r="F440" s="93"/>
      <c r="G440" s="94"/>
      <c r="H440" s="1"/>
      <c r="I440" s="1"/>
      <c r="J440" s="1"/>
      <c r="K440" s="1"/>
      <c r="L440" s="1"/>
    </row>
    <row r="441" ht="16.5" customHeight="1">
      <c r="A441" s="1"/>
      <c r="B441" s="95" t="s">
        <v>496</v>
      </c>
      <c r="C441" s="64"/>
      <c r="D441" s="44"/>
      <c r="E441" s="1"/>
      <c r="F441" s="93"/>
      <c r="G441" s="94"/>
      <c r="H441" s="1"/>
      <c r="I441" s="1"/>
      <c r="J441" s="1"/>
      <c r="K441" s="1"/>
      <c r="L441" s="1"/>
    </row>
    <row r="442" ht="16.5" customHeight="1">
      <c r="A442" s="1"/>
      <c r="B442" s="95" t="s">
        <v>496</v>
      </c>
      <c r="C442" s="64"/>
      <c r="D442" s="44"/>
      <c r="E442" s="1"/>
      <c r="F442" s="93"/>
      <c r="G442" s="94"/>
      <c r="H442" s="1"/>
      <c r="I442" s="1"/>
      <c r="J442" s="1"/>
      <c r="K442" s="1"/>
      <c r="L442" s="1"/>
    </row>
    <row r="443" ht="16.5" customHeight="1">
      <c r="A443" s="1"/>
      <c r="B443" s="95" t="s">
        <v>496</v>
      </c>
      <c r="C443" s="64"/>
      <c r="D443" s="44"/>
      <c r="E443" s="1"/>
      <c r="F443" s="93"/>
      <c r="G443" s="94"/>
      <c r="H443" s="1"/>
      <c r="I443" s="1"/>
      <c r="J443" s="1"/>
      <c r="K443" s="1"/>
      <c r="L443" s="1"/>
    </row>
    <row r="444" ht="16.5" customHeight="1">
      <c r="A444" s="1"/>
      <c r="B444" s="95" t="s">
        <v>496</v>
      </c>
      <c r="C444" s="64"/>
      <c r="D444" s="44"/>
      <c r="E444" s="1"/>
      <c r="F444" s="93"/>
      <c r="G444" s="94"/>
      <c r="H444" s="1"/>
      <c r="I444" s="1"/>
      <c r="J444" s="1"/>
      <c r="K444" s="1"/>
      <c r="L444" s="1"/>
    </row>
    <row r="445" ht="16.5" customHeight="1">
      <c r="A445" s="1"/>
      <c r="B445" s="95" t="s">
        <v>496</v>
      </c>
      <c r="C445" s="64"/>
      <c r="D445" s="44"/>
      <c r="E445" s="1"/>
      <c r="F445" s="93"/>
      <c r="G445" s="94"/>
      <c r="H445" s="1"/>
      <c r="I445" s="1"/>
      <c r="J445" s="1"/>
      <c r="K445" s="1"/>
      <c r="L445" s="1"/>
    </row>
    <row r="446" ht="16.5" customHeight="1">
      <c r="A446" s="1"/>
      <c r="B446" s="95" t="s">
        <v>496</v>
      </c>
      <c r="C446" s="64"/>
      <c r="D446" s="44"/>
      <c r="E446" s="1"/>
      <c r="F446" s="93"/>
      <c r="G446" s="94"/>
      <c r="H446" s="1"/>
      <c r="I446" s="1"/>
      <c r="J446" s="1"/>
      <c r="K446" s="1"/>
      <c r="L446" s="1"/>
    </row>
    <row r="447" ht="16.5" customHeight="1">
      <c r="A447" s="1"/>
      <c r="B447" s="95" t="s">
        <v>496</v>
      </c>
      <c r="C447" s="64"/>
      <c r="D447" s="44"/>
      <c r="E447" s="1"/>
      <c r="F447" s="93"/>
      <c r="G447" s="94"/>
      <c r="H447" s="1"/>
      <c r="I447" s="1"/>
      <c r="J447" s="1"/>
      <c r="K447" s="1"/>
      <c r="L447" s="1"/>
    </row>
    <row r="448" ht="16.5" customHeight="1">
      <c r="A448" s="1"/>
      <c r="B448" s="95" t="s">
        <v>496</v>
      </c>
      <c r="C448" s="64"/>
      <c r="D448" s="44"/>
      <c r="E448" s="1"/>
      <c r="F448" s="93"/>
      <c r="G448" s="94"/>
      <c r="H448" s="1"/>
      <c r="I448" s="1"/>
      <c r="J448" s="1"/>
      <c r="K448" s="1"/>
      <c r="L448" s="1"/>
    </row>
    <row r="449" ht="16.5" customHeight="1">
      <c r="A449" s="1"/>
      <c r="B449" s="95" t="s">
        <v>496</v>
      </c>
      <c r="C449" s="64"/>
      <c r="D449" s="44"/>
      <c r="E449" s="1"/>
      <c r="F449" s="93"/>
      <c r="G449" s="94"/>
      <c r="H449" s="1"/>
      <c r="I449" s="1"/>
      <c r="J449" s="1"/>
      <c r="K449" s="1"/>
      <c r="L449" s="1"/>
    </row>
    <row r="450" ht="16.5" customHeight="1">
      <c r="A450" s="1"/>
      <c r="B450" s="95" t="s">
        <v>496</v>
      </c>
      <c r="C450" s="64"/>
      <c r="D450" s="44"/>
      <c r="E450" s="1"/>
      <c r="F450" s="93"/>
      <c r="G450" s="94"/>
      <c r="H450" s="1"/>
      <c r="I450" s="1"/>
      <c r="J450" s="1"/>
      <c r="K450" s="1"/>
      <c r="L450" s="1"/>
    </row>
    <row r="451" ht="16.5" customHeight="1">
      <c r="A451" s="1"/>
      <c r="B451" s="95" t="s">
        <v>496</v>
      </c>
      <c r="C451" s="64"/>
      <c r="D451" s="44"/>
      <c r="E451" s="1"/>
      <c r="F451" s="93"/>
      <c r="G451" s="94"/>
      <c r="H451" s="1"/>
      <c r="I451" s="1"/>
      <c r="J451" s="1"/>
      <c r="K451" s="1"/>
      <c r="L451" s="1"/>
    </row>
    <row r="452" ht="16.5" customHeight="1">
      <c r="A452" s="1"/>
      <c r="B452" s="95" t="s">
        <v>496</v>
      </c>
      <c r="C452" s="64"/>
      <c r="D452" s="44"/>
      <c r="E452" s="1"/>
      <c r="F452" s="93"/>
      <c r="G452" s="94"/>
      <c r="H452" s="1"/>
      <c r="I452" s="1"/>
      <c r="J452" s="1"/>
      <c r="K452" s="1"/>
      <c r="L452" s="1"/>
    </row>
    <row r="453" ht="16.5" customHeight="1">
      <c r="A453" s="1"/>
      <c r="B453" s="95" t="s">
        <v>496</v>
      </c>
      <c r="C453" s="64"/>
      <c r="D453" s="44"/>
      <c r="E453" s="1"/>
      <c r="F453" s="93"/>
      <c r="G453" s="94"/>
      <c r="H453" s="1"/>
      <c r="I453" s="1"/>
      <c r="J453" s="1"/>
      <c r="K453" s="1"/>
      <c r="L453" s="1"/>
    </row>
    <row r="454" ht="16.5" customHeight="1">
      <c r="A454" s="1"/>
      <c r="B454" s="95" t="s">
        <v>496</v>
      </c>
      <c r="C454" s="64"/>
      <c r="D454" s="44"/>
      <c r="E454" s="1"/>
      <c r="F454" s="93"/>
      <c r="G454" s="94"/>
      <c r="H454" s="1"/>
      <c r="I454" s="1"/>
      <c r="J454" s="1"/>
      <c r="K454" s="1"/>
      <c r="L454" s="1"/>
    </row>
    <row r="455" ht="16.5" customHeight="1">
      <c r="A455" s="1"/>
      <c r="B455" s="95" t="s">
        <v>496</v>
      </c>
      <c r="C455" s="64"/>
      <c r="D455" s="44"/>
      <c r="E455" s="1"/>
      <c r="F455" s="93"/>
      <c r="G455" s="94"/>
      <c r="H455" s="1"/>
      <c r="I455" s="1"/>
      <c r="J455" s="1"/>
      <c r="K455" s="1"/>
      <c r="L455" s="1"/>
    </row>
    <row r="456" ht="16.5" customHeight="1">
      <c r="A456" s="1"/>
      <c r="B456" s="95" t="s">
        <v>496</v>
      </c>
      <c r="C456" s="64"/>
      <c r="D456" s="44"/>
      <c r="E456" s="1"/>
      <c r="F456" s="93"/>
      <c r="G456" s="94"/>
      <c r="H456" s="1"/>
      <c r="I456" s="1"/>
      <c r="J456" s="1"/>
      <c r="K456" s="1"/>
      <c r="L456" s="1"/>
    </row>
    <row r="457" ht="16.5" customHeight="1">
      <c r="A457" s="1"/>
      <c r="B457" s="95" t="s">
        <v>496</v>
      </c>
      <c r="C457" s="64"/>
      <c r="D457" s="44"/>
      <c r="E457" s="1"/>
      <c r="F457" s="93"/>
      <c r="G457" s="94"/>
      <c r="H457" s="1"/>
      <c r="I457" s="1"/>
      <c r="J457" s="1"/>
      <c r="K457" s="1"/>
      <c r="L457" s="1"/>
    </row>
    <row r="458" ht="16.5" customHeight="1">
      <c r="A458" s="1"/>
      <c r="B458" s="95" t="s">
        <v>496</v>
      </c>
      <c r="C458" s="64"/>
      <c r="D458" s="44"/>
      <c r="E458" s="1"/>
      <c r="F458" s="93"/>
      <c r="G458" s="94"/>
      <c r="H458" s="1"/>
      <c r="I458" s="1"/>
      <c r="J458" s="1"/>
      <c r="K458" s="1"/>
      <c r="L458" s="1"/>
    </row>
    <row r="459" ht="16.5" customHeight="1">
      <c r="A459" s="1"/>
      <c r="B459" s="95" t="s">
        <v>496</v>
      </c>
      <c r="C459" s="64"/>
      <c r="D459" s="44"/>
      <c r="E459" s="1"/>
      <c r="F459" s="93"/>
      <c r="G459" s="94"/>
      <c r="H459" s="1"/>
      <c r="I459" s="1"/>
      <c r="J459" s="1"/>
      <c r="K459" s="1"/>
      <c r="L459" s="1"/>
    </row>
    <row r="460" ht="16.5" customHeight="1">
      <c r="A460" s="1"/>
      <c r="B460" s="95" t="s">
        <v>496</v>
      </c>
      <c r="C460" s="64"/>
      <c r="D460" s="44"/>
      <c r="E460" s="1"/>
      <c r="F460" s="93"/>
      <c r="G460" s="94"/>
      <c r="H460" s="1"/>
      <c r="I460" s="1"/>
      <c r="J460" s="1"/>
      <c r="K460" s="1"/>
      <c r="L460" s="1"/>
    </row>
    <row r="461" ht="16.5" customHeight="1">
      <c r="A461" s="1"/>
      <c r="B461" s="95" t="s">
        <v>496</v>
      </c>
      <c r="C461" s="64"/>
      <c r="D461" s="44"/>
      <c r="E461" s="1"/>
      <c r="F461" s="93"/>
      <c r="G461" s="94"/>
      <c r="H461" s="1"/>
      <c r="I461" s="1"/>
      <c r="J461" s="1"/>
      <c r="K461" s="1"/>
      <c r="L461" s="1"/>
    </row>
    <row r="462" ht="16.5" customHeight="1">
      <c r="A462" s="1"/>
      <c r="B462" s="95" t="s">
        <v>496</v>
      </c>
      <c r="C462" s="64"/>
      <c r="D462" s="44"/>
      <c r="E462" s="1"/>
      <c r="F462" s="93"/>
      <c r="G462" s="94"/>
      <c r="H462" s="1"/>
      <c r="I462" s="1"/>
      <c r="J462" s="1"/>
      <c r="K462" s="1"/>
      <c r="L462" s="1"/>
    </row>
    <row r="463" ht="16.5" customHeight="1">
      <c r="A463" s="1"/>
      <c r="B463" s="95" t="s">
        <v>496</v>
      </c>
      <c r="C463" s="64"/>
      <c r="D463" s="44"/>
      <c r="E463" s="1"/>
      <c r="F463" s="93"/>
      <c r="G463" s="94"/>
      <c r="H463" s="1"/>
      <c r="I463" s="1"/>
      <c r="J463" s="1"/>
      <c r="K463" s="1"/>
      <c r="L463" s="1"/>
    </row>
    <row r="464" ht="16.5" customHeight="1">
      <c r="A464" s="1"/>
      <c r="B464" s="95" t="s">
        <v>496</v>
      </c>
      <c r="C464" s="64"/>
      <c r="D464" s="44"/>
      <c r="E464" s="1"/>
      <c r="F464" s="93"/>
      <c r="G464" s="94"/>
      <c r="H464" s="1"/>
      <c r="I464" s="1"/>
      <c r="J464" s="1"/>
      <c r="K464" s="1"/>
      <c r="L464" s="1"/>
    </row>
    <row r="465" ht="16.5" customHeight="1">
      <c r="A465" s="1"/>
      <c r="B465" s="95" t="s">
        <v>496</v>
      </c>
      <c r="C465" s="64"/>
      <c r="D465" s="44"/>
      <c r="E465" s="1"/>
      <c r="F465" s="93"/>
      <c r="G465" s="94"/>
      <c r="H465" s="1"/>
      <c r="I465" s="1"/>
      <c r="J465" s="1"/>
      <c r="K465" s="1"/>
      <c r="L465" s="1"/>
    </row>
    <row r="466" ht="16.5" customHeight="1">
      <c r="A466" s="1"/>
      <c r="B466" s="95" t="s">
        <v>496</v>
      </c>
      <c r="C466" s="64"/>
      <c r="D466" s="44"/>
      <c r="E466" s="1"/>
      <c r="F466" s="93"/>
      <c r="G466" s="94"/>
      <c r="H466" s="1"/>
      <c r="I466" s="1"/>
      <c r="J466" s="1"/>
      <c r="K466" s="1"/>
      <c r="L466" s="1"/>
    </row>
    <row r="467" ht="16.5" customHeight="1">
      <c r="A467" s="1"/>
      <c r="B467" s="95" t="s">
        <v>496</v>
      </c>
      <c r="C467" s="64"/>
      <c r="D467" s="44"/>
      <c r="E467" s="1"/>
      <c r="F467" s="93"/>
      <c r="G467" s="94"/>
      <c r="H467" s="1"/>
      <c r="I467" s="1"/>
      <c r="J467" s="1"/>
      <c r="K467" s="1"/>
      <c r="L467" s="1"/>
    </row>
    <row r="468" ht="16.5" customHeight="1">
      <c r="A468" s="1"/>
      <c r="B468" s="95" t="s">
        <v>496</v>
      </c>
      <c r="C468" s="64"/>
      <c r="D468" s="44"/>
      <c r="E468" s="1"/>
      <c r="F468" s="93"/>
      <c r="G468" s="94"/>
      <c r="H468" s="1"/>
      <c r="I468" s="1"/>
      <c r="J468" s="1"/>
      <c r="K468" s="1"/>
      <c r="L468" s="1"/>
    </row>
    <row r="469" ht="16.5" customHeight="1">
      <c r="A469" s="1"/>
      <c r="B469" s="95" t="s">
        <v>496</v>
      </c>
      <c r="C469" s="64"/>
      <c r="D469" s="44"/>
      <c r="E469" s="1"/>
      <c r="F469" s="93"/>
      <c r="G469" s="94"/>
      <c r="H469" s="1"/>
      <c r="I469" s="1"/>
      <c r="J469" s="1"/>
      <c r="K469" s="1"/>
      <c r="L469" s="1"/>
    </row>
    <row r="470" ht="16.5" customHeight="1">
      <c r="A470" s="1"/>
      <c r="B470" s="95" t="s">
        <v>496</v>
      </c>
      <c r="C470" s="64"/>
      <c r="D470" s="44"/>
      <c r="E470" s="1"/>
      <c r="F470" s="93"/>
      <c r="G470" s="94"/>
      <c r="H470" s="1"/>
      <c r="I470" s="1"/>
      <c r="J470" s="1"/>
      <c r="K470" s="1"/>
      <c r="L470" s="1"/>
    </row>
    <row r="471" ht="16.5" customHeight="1">
      <c r="A471" s="1"/>
      <c r="B471" s="95" t="s">
        <v>496</v>
      </c>
      <c r="C471" s="64"/>
      <c r="D471" s="44"/>
      <c r="E471" s="1"/>
      <c r="F471" s="93"/>
      <c r="G471" s="94"/>
      <c r="H471" s="1"/>
      <c r="I471" s="1"/>
      <c r="J471" s="1"/>
      <c r="K471" s="1"/>
      <c r="L471" s="1"/>
    </row>
    <row r="472" ht="16.5" customHeight="1">
      <c r="A472" s="1"/>
      <c r="B472" s="95" t="s">
        <v>496</v>
      </c>
      <c r="C472" s="64"/>
      <c r="D472" s="44"/>
      <c r="E472" s="1"/>
      <c r="F472" s="93"/>
      <c r="G472" s="94"/>
      <c r="H472" s="1"/>
      <c r="I472" s="1"/>
      <c r="J472" s="1"/>
      <c r="K472" s="1"/>
      <c r="L472" s="1"/>
    </row>
    <row r="473" ht="16.5" customHeight="1">
      <c r="A473" s="1"/>
      <c r="B473" s="95" t="s">
        <v>496</v>
      </c>
      <c r="C473" s="64"/>
      <c r="D473" s="44"/>
      <c r="E473" s="1"/>
      <c r="F473" s="93"/>
      <c r="G473" s="94"/>
      <c r="H473" s="1"/>
      <c r="I473" s="1"/>
      <c r="J473" s="1"/>
      <c r="K473" s="1"/>
      <c r="L473" s="1"/>
    </row>
    <row r="474" ht="16.5" customHeight="1">
      <c r="A474" s="1"/>
      <c r="B474" s="95" t="s">
        <v>496</v>
      </c>
      <c r="C474" s="64"/>
      <c r="D474" s="44"/>
      <c r="E474" s="1"/>
      <c r="F474" s="93"/>
      <c r="G474" s="94"/>
      <c r="H474" s="1"/>
      <c r="I474" s="1"/>
      <c r="J474" s="1"/>
      <c r="K474" s="1"/>
      <c r="L474" s="1"/>
    </row>
    <row r="475" ht="16.5" customHeight="1">
      <c r="A475" s="1"/>
      <c r="B475" s="95" t="s">
        <v>496</v>
      </c>
      <c r="C475" s="64"/>
      <c r="D475" s="44"/>
      <c r="E475" s="1"/>
      <c r="F475" s="93"/>
      <c r="G475" s="94"/>
      <c r="H475" s="1"/>
      <c r="I475" s="1"/>
      <c r="J475" s="1"/>
      <c r="K475" s="1"/>
      <c r="L475" s="1"/>
    </row>
    <row r="476" ht="16.5" customHeight="1">
      <c r="A476" s="1"/>
      <c r="B476" s="95" t="s">
        <v>496</v>
      </c>
      <c r="C476" s="64"/>
      <c r="D476" s="44"/>
      <c r="E476" s="1"/>
      <c r="F476" s="93"/>
      <c r="G476" s="94"/>
      <c r="H476" s="1"/>
      <c r="I476" s="1"/>
      <c r="J476" s="1"/>
      <c r="K476" s="1"/>
      <c r="L476" s="1"/>
    </row>
    <row r="477" ht="16.5" customHeight="1">
      <c r="A477" s="1"/>
      <c r="B477" s="95" t="s">
        <v>496</v>
      </c>
      <c r="C477" s="64"/>
      <c r="D477" s="44"/>
      <c r="E477" s="1"/>
      <c r="F477" s="93"/>
      <c r="G477" s="94"/>
      <c r="H477" s="1"/>
      <c r="I477" s="1"/>
      <c r="J477" s="1"/>
      <c r="K477" s="1"/>
      <c r="L477" s="1"/>
    </row>
    <row r="478" ht="16.5" customHeight="1">
      <c r="A478" s="1"/>
      <c r="B478" s="95" t="s">
        <v>496</v>
      </c>
      <c r="C478" s="64"/>
      <c r="D478" s="44"/>
      <c r="E478" s="1"/>
      <c r="F478" s="93"/>
      <c r="G478" s="94"/>
      <c r="H478" s="1"/>
      <c r="I478" s="1"/>
      <c r="J478" s="1"/>
      <c r="K478" s="1"/>
      <c r="L478" s="1"/>
    </row>
    <row r="479" ht="16.5" customHeight="1">
      <c r="A479" s="1"/>
      <c r="B479" s="95" t="s">
        <v>496</v>
      </c>
      <c r="C479" s="64"/>
      <c r="D479" s="44"/>
      <c r="E479" s="1"/>
      <c r="F479" s="93"/>
      <c r="G479" s="94"/>
      <c r="H479" s="1"/>
      <c r="I479" s="1"/>
      <c r="J479" s="1"/>
      <c r="K479" s="1"/>
      <c r="L479" s="1"/>
    </row>
    <row r="480" ht="16.5" customHeight="1">
      <c r="A480" s="1"/>
      <c r="B480" s="95" t="s">
        <v>496</v>
      </c>
      <c r="C480" s="64"/>
      <c r="D480" s="44"/>
      <c r="E480" s="1"/>
      <c r="F480" s="93"/>
      <c r="G480" s="94"/>
      <c r="H480" s="1"/>
      <c r="I480" s="1"/>
      <c r="J480" s="1"/>
      <c r="K480" s="1"/>
      <c r="L480" s="1"/>
    </row>
    <row r="481" ht="16.5" customHeight="1">
      <c r="A481" s="1"/>
      <c r="B481" s="95" t="s">
        <v>496</v>
      </c>
      <c r="C481" s="64"/>
      <c r="D481" s="44"/>
      <c r="E481" s="1"/>
      <c r="F481" s="93"/>
      <c r="G481" s="94"/>
      <c r="H481" s="1"/>
      <c r="I481" s="1"/>
      <c r="J481" s="1"/>
      <c r="K481" s="1"/>
      <c r="L481" s="1"/>
    </row>
    <row r="482" ht="16.5" customHeight="1">
      <c r="A482" s="1"/>
      <c r="B482" s="95" t="s">
        <v>496</v>
      </c>
      <c r="C482" s="64"/>
      <c r="D482" s="44"/>
      <c r="E482" s="1"/>
      <c r="F482" s="93"/>
      <c r="G482" s="94"/>
      <c r="H482" s="1"/>
      <c r="I482" s="1"/>
      <c r="J482" s="1"/>
      <c r="K482" s="1"/>
      <c r="L482" s="1"/>
    </row>
    <row r="483" ht="16.5" customHeight="1">
      <c r="A483" s="1"/>
      <c r="B483" s="95" t="s">
        <v>496</v>
      </c>
      <c r="C483" s="64"/>
      <c r="D483" s="44"/>
      <c r="E483" s="1"/>
      <c r="F483" s="93"/>
      <c r="G483" s="94"/>
      <c r="H483" s="1"/>
      <c r="I483" s="1"/>
      <c r="J483" s="1"/>
      <c r="K483" s="1"/>
      <c r="L483" s="1"/>
    </row>
    <row r="484" ht="16.5" customHeight="1">
      <c r="A484" s="1"/>
      <c r="B484" s="95" t="s">
        <v>496</v>
      </c>
      <c r="C484" s="64"/>
      <c r="D484" s="44"/>
      <c r="E484" s="1"/>
      <c r="F484" s="93"/>
      <c r="G484" s="94"/>
      <c r="H484" s="1"/>
      <c r="I484" s="1"/>
      <c r="J484" s="1"/>
      <c r="K484" s="1"/>
      <c r="L484" s="1"/>
    </row>
    <row r="485" ht="16.5" customHeight="1">
      <c r="A485" s="1"/>
      <c r="B485" s="95" t="s">
        <v>496</v>
      </c>
      <c r="C485" s="64"/>
      <c r="D485" s="44"/>
      <c r="E485" s="1"/>
      <c r="F485" s="93"/>
      <c r="G485" s="94"/>
      <c r="H485" s="1"/>
      <c r="I485" s="1"/>
      <c r="J485" s="1"/>
      <c r="K485" s="1"/>
      <c r="L485" s="1"/>
    </row>
    <row r="486" ht="16.5" customHeight="1">
      <c r="A486" s="1"/>
      <c r="B486" s="95" t="s">
        <v>496</v>
      </c>
      <c r="C486" s="64"/>
      <c r="D486" s="44"/>
      <c r="E486" s="1"/>
      <c r="F486" s="93"/>
      <c r="G486" s="94"/>
      <c r="H486" s="1"/>
      <c r="I486" s="1"/>
      <c r="J486" s="1"/>
      <c r="K486" s="1"/>
      <c r="L486" s="1"/>
    </row>
    <row r="487" ht="16.5" customHeight="1">
      <c r="A487" s="1"/>
      <c r="B487" s="95" t="s">
        <v>496</v>
      </c>
      <c r="C487" s="64"/>
      <c r="D487" s="44"/>
      <c r="E487" s="1"/>
      <c r="F487" s="93"/>
      <c r="G487" s="94"/>
      <c r="H487" s="1"/>
      <c r="I487" s="1"/>
      <c r="J487" s="1"/>
      <c r="K487" s="1"/>
      <c r="L487" s="1"/>
    </row>
    <row r="488" ht="16.5" customHeight="1">
      <c r="A488" s="1"/>
      <c r="B488" s="95" t="s">
        <v>496</v>
      </c>
      <c r="C488" s="64"/>
      <c r="D488" s="44"/>
      <c r="E488" s="1"/>
      <c r="F488" s="93"/>
      <c r="G488" s="94"/>
      <c r="H488" s="1"/>
      <c r="I488" s="1"/>
      <c r="J488" s="1"/>
      <c r="K488" s="1"/>
      <c r="L488" s="1"/>
    </row>
    <row r="489" ht="16.5" customHeight="1">
      <c r="A489" s="1"/>
      <c r="B489" s="95" t="s">
        <v>496</v>
      </c>
      <c r="C489" s="64"/>
      <c r="D489" s="44"/>
      <c r="E489" s="1"/>
      <c r="F489" s="93"/>
      <c r="G489" s="94"/>
      <c r="H489" s="1"/>
      <c r="I489" s="1"/>
      <c r="J489" s="1"/>
      <c r="K489" s="1"/>
      <c r="L489" s="1"/>
    </row>
    <row r="490" ht="16.5" customHeight="1">
      <c r="A490" s="1"/>
      <c r="B490" s="95" t="s">
        <v>496</v>
      </c>
      <c r="C490" s="64"/>
      <c r="D490" s="44"/>
      <c r="E490" s="1"/>
      <c r="F490" s="93"/>
      <c r="G490" s="94"/>
      <c r="H490" s="1"/>
      <c r="I490" s="1"/>
      <c r="J490" s="1"/>
      <c r="K490" s="1"/>
      <c r="L490" s="1"/>
    </row>
    <row r="491" ht="16.5" customHeight="1">
      <c r="A491" s="1"/>
      <c r="B491" s="95" t="s">
        <v>496</v>
      </c>
      <c r="C491" s="64"/>
      <c r="D491" s="44"/>
      <c r="E491" s="1"/>
      <c r="F491" s="93"/>
      <c r="G491" s="94"/>
      <c r="H491" s="1"/>
      <c r="I491" s="1"/>
      <c r="J491" s="1"/>
      <c r="K491" s="1"/>
      <c r="L491" s="1"/>
    </row>
    <row r="492" ht="16.5" customHeight="1">
      <c r="A492" s="1"/>
      <c r="B492" s="95" t="s">
        <v>496</v>
      </c>
      <c r="C492" s="64"/>
      <c r="D492" s="44"/>
      <c r="E492" s="1"/>
      <c r="F492" s="93"/>
      <c r="G492" s="94"/>
      <c r="H492" s="1"/>
      <c r="I492" s="1"/>
      <c r="J492" s="1"/>
      <c r="K492" s="1"/>
      <c r="L492" s="1"/>
    </row>
    <row r="493" ht="16.5" customHeight="1">
      <c r="A493" s="1"/>
      <c r="B493" s="95" t="s">
        <v>496</v>
      </c>
      <c r="C493" s="64"/>
      <c r="D493" s="44"/>
      <c r="E493" s="1"/>
      <c r="F493" s="93"/>
      <c r="G493" s="94"/>
      <c r="H493" s="1"/>
      <c r="I493" s="1"/>
      <c r="J493" s="1"/>
      <c r="K493" s="1"/>
      <c r="L493" s="1"/>
    </row>
    <row r="494" ht="16.5" customHeight="1">
      <c r="A494" s="1"/>
      <c r="B494" s="95" t="s">
        <v>496</v>
      </c>
      <c r="C494" s="64"/>
      <c r="D494" s="44"/>
      <c r="E494" s="1"/>
      <c r="F494" s="93"/>
      <c r="G494" s="94"/>
      <c r="H494" s="1"/>
      <c r="I494" s="1"/>
      <c r="J494" s="1"/>
      <c r="K494" s="1"/>
      <c r="L494" s="1"/>
    </row>
    <row r="495" ht="16.5" customHeight="1">
      <c r="A495" s="1"/>
      <c r="B495" s="95" t="s">
        <v>496</v>
      </c>
      <c r="C495" s="64"/>
      <c r="D495" s="44"/>
      <c r="E495" s="1"/>
      <c r="F495" s="93"/>
      <c r="G495" s="94"/>
      <c r="H495" s="1"/>
      <c r="I495" s="1"/>
      <c r="J495" s="1"/>
      <c r="K495" s="1"/>
      <c r="L495" s="1"/>
    </row>
    <row r="496" ht="16.5" customHeight="1">
      <c r="A496" s="1"/>
      <c r="B496" s="95" t="s">
        <v>496</v>
      </c>
      <c r="C496" s="64"/>
      <c r="D496" s="44"/>
      <c r="E496" s="1"/>
      <c r="F496" s="93"/>
      <c r="G496" s="94"/>
      <c r="H496" s="1"/>
      <c r="I496" s="1"/>
      <c r="J496" s="1"/>
      <c r="K496" s="1"/>
      <c r="L496" s="1"/>
    </row>
    <row r="497" ht="16.5" customHeight="1">
      <c r="A497" s="1"/>
      <c r="B497" s="95" t="s">
        <v>496</v>
      </c>
      <c r="C497" s="64"/>
      <c r="D497" s="44"/>
      <c r="E497" s="1"/>
      <c r="F497" s="93"/>
      <c r="G497" s="94"/>
      <c r="H497" s="1"/>
      <c r="I497" s="1"/>
      <c r="J497" s="1"/>
      <c r="K497" s="1"/>
      <c r="L497" s="1"/>
    </row>
    <row r="498" ht="16.5" customHeight="1">
      <c r="A498" s="1"/>
      <c r="B498" s="95" t="s">
        <v>496</v>
      </c>
      <c r="C498" s="64"/>
      <c r="D498" s="44"/>
      <c r="E498" s="1"/>
      <c r="F498" s="93"/>
      <c r="G498" s="94"/>
      <c r="H498" s="1"/>
      <c r="I498" s="1"/>
      <c r="J498" s="1"/>
      <c r="K498" s="1"/>
      <c r="L498" s="1"/>
    </row>
    <row r="499" ht="16.5" customHeight="1">
      <c r="A499" s="1"/>
      <c r="B499" s="95" t="s">
        <v>496</v>
      </c>
      <c r="C499" s="64"/>
      <c r="D499" s="44"/>
      <c r="E499" s="1"/>
      <c r="F499" s="93"/>
      <c r="G499" s="94"/>
      <c r="H499" s="1"/>
      <c r="I499" s="1"/>
      <c r="J499" s="1"/>
      <c r="K499" s="1"/>
      <c r="L499" s="1"/>
    </row>
    <row r="500" ht="16.5" customHeight="1">
      <c r="A500" s="1"/>
      <c r="B500" s="95" t="s">
        <v>496</v>
      </c>
      <c r="C500" s="64"/>
      <c r="D500" s="44"/>
      <c r="E500" s="1"/>
      <c r="F500" s="93"/>
      <c r="G500" s="94"/>
      <c r="H500" s="1"/>
      <c r="I500" s="1"/>
      <c r="J500" s="1"/>
      <c r="K500" s="1"/>
      <c r="L500" s="1"/>
    </row>
    <row r="501" ht="16.5" customHeight="1">
      <c r="A501" s="1"/>
      <c r="B501" s="95" t="s">
        <v>496</v>
      </c>
      <c r="C501" s="64"/>
      <c r="D501" s="44"/>
      <c r="E501" s="1"/>
      <c r="F501" s="93"/>
      <c r="G501" s="94"/>
      <c r="H501" s="1"/>
      <c r="I501" s="1"/>
      <c r="J501" s="1"/>
      <c r="K501" s="1"/>
      <c r="L501" s="1"/>
    </row>
    <row r="502" ht="16.5" customHeight="1">
      <c r="A502" s="1"/>
      <c r="B502" s="95" t="s">
        <v>496</v>
      </c>
      <c r="C502" s="64"/>
      <c r="D502" s="44"/>
      <c r="E502" s="1"/>
      <c r="F502" s="93"/>
      <c r="G502" s="94"/>
      <c r="H502" s="1"/>
      <c r="I502" s="1"/>
      <c r="J502" s="1"/>
      <c r="K502" s="1"/>
      <c r="L502" s="1"/>
    </row>
    <row r="503" ht="16.5" customHeight="1">
      <c r="A503" s="1"/>
      <c r="B503" s="95" t="s">
        <v>496</v>
      </c>
      <c r="C503" s="64"/>
      <c r="D503" s="44"/>
      <c r="E503" s="1"/>
      <c r="F503" s="93"/>
      <c r="G503" s="94"/>
      <c r="H503" s="1"/>
      <c r="I503" s="1"/>
      <c r="J503" s="1"/>
      <c r="K503" s="1"/>
      <c r="L503" s="1"/>
    </row>
    <row r="504" ht="16.5" customHeight="1">
      <c r="A504" s="1"/>
      <c r="B504" s="95" t="s">
        <v>496</v>
      </c>
      <c r="C504" s="64"/>
      <c r="D504" s="44"/>
      <c r="E504" s="1"/>
      <c r="F504" s="93"/>
      <c r="G504" s="94"/>
      <c r="H504" s="1"/>
      <c r="I504" s="1"/>
      <c r="J504" s="1"/>
      <c r="K504" s="1"/>
      <c r="L504" s="1"/>
    </row>
    <row r="505" ht="16.5" customHeight="1">
      <c r="A505" s="1"/>
      <c r="B505" s="95" t="s">
        <v>496</v>
      </c>
      <c r="C505" s="64"/>
      <c r="D505" s="44"/>
      <c r="E505" s="1"/>
      <c r="F505" s="93"/>
      <c r="G505" s="94"/>
      <c r="H505" s="1"/>
      <c r="I505" s="1"/>
      <c r="J505" s="1"/>
      <c r="K505" s="1"/>
      <c r="L505" s="1"/>
    </row>
    <row r="506" ht="16.5" customHeight="1">
      <c r="A506" s="1"/>
      <c r="B506" s="95" t="s">
        <v>496</v>
      </c>
      <c r="C506" s="64"/>
      <c r="D506" s="44"/>
      <c r="E506" s="1"/>
      <c r="F506" s="93"/>
      <c r="G506" s="94"/>
      <c r="H506" s="1"/>
      <c r="I506" s="1"/>
      <c r="J506" s="1"/>
      <c r="K506" s="1"/>
      <c r="L506" s="1"/>
    </row>
    <row r="507" ht="16.5" customHeight="1">
      <c r="A507" s="1"/>
      <c r="B507" s="95" t="s">
        <v>496</v>
      </c>
      <c r="C507" s="64"/>
      <c r="D507" s="44"/>
      <c r="E507" s="1"/>
      <c r="F507" s="93"/>
      <c r="G507" s="94"/>
      <c r="H507" s="1"/>
      <c r="I507" s="1"/>
      <c r="J507" s="1"/>
      <c r="K507" s="1"/>
      <c r="L507" s="1"/>
    </row>
    <row r="508" ht="16.5" customHeight="1">
      <c r="A508" s="1"/>
      <c r="B508" s="95" t="s">
        <v>496</v>
      </c>
      <c r="C508" s="64"/>
      <c r="D508" s="44"/>
      <c r="E508" s="1"/>
      <c r="F508" s="93"/>
      <c r="G508" s="94"/>
      <c r="H508" s="1"/>
      <c r="I508" s="1"/>
      <c r="J508" s="1"/>
      <c r="K508" s="1"/>
      <c r="L508" s="1"/>
    </row>
    <row r="509" ht="16.5" customHeight="1">
      <c r="A509" s="1"/>
      <c r="B509" s="95" t="s">
        <v>496</v>
      </c>
      <c r="C509" s="64"/>
      <c r="D509" s="44"/>
      <c r="E509" s="1"/>
      <c r="F509" s="93"/>
      <c r="G509" s="94"/>
      <c r="H509" s="1"/>
      <c r="I509" s="1"/>
      <c r="J509" s="1"/>
      <c r="K509" s="1"/>
      <c r="L509" s="1"/>
    </row>
    <row r="510" ht="16.5" customHeight="1">
      <c r="A510" s="1"/>
      <c r="B510" s="95" t="s">
        <v>496</v>
      </c>
      <c r="C510" s="64"/>
      <c r="D510" s="44"/>
      <c r="E510" s="1"/>
      <c r="F510" s="93"/>
      <c r="G510" s="94"/>
      <c r="H510" s="1"/>
      <c r="I510" s="1"/>
      <c r="J510" s="1"/>
      <c r="K510" s="1"/>
      <c r="L510" s="1"/>
    </row>
    <row r="511" ht="16.5" customHeight="1">
      <c r="A511" s="1"/>
      <c r="B511" s="95" t="s">
        <v>496</v>
      </c>
      <c r="C511" s="64"/>
      <c r="D511" s="44"/>
      <c r="E511" s="1"/>
      <c r="F511" s="93"/>
      <c r="G511" s="94"/>
      <c r="H511" s="1"/>
      <c r="I511" s="1"/>
      <c r="J511" s="1"/>
      <c r="K511" s="1"/>
      <c r="L511" s="1"/>
    </row>
    <row r="512" ht="16.5" customHeight="1">
      <c r="A512" s="1"/>
      <c r="B512" s="95" t="s">
        <v>496</v>
      </c>
      <c r="C512" s="64"/>
      <c r="D512" s="44"/>
      <c r="E512" s="1"/>
      <c r="F512" s="93"/>
      <c r="G512" s="94"/>
      <c r="H512" s="1"/>
      <c r="I512" s="1"/>
      <c r="J512" s="1"/>
      <c r="K512" s="1"/>
      <c r="L512" s="1"/>
    </row>
    <row r="513" ht="16.5" customHeight="1">
      <c r="A513" s="1"/>
      <c r="B513" s="95" t="s">
        <v>496</v>
      </c>
      <c r="C513" s="64"/>
      <c r="D513" s="44"/>
      <c r="E513" s="1"/>
      <c r="F513" s="93"/>
      <c r="G513" s="94"/>
      <c r="H513" s="1"/>
      <c r="I513" s="1"/>
      <c r="J513" s="1"/>
      <c r="K513" s="1"/>
      <c r="L513" s="1"/>
    </row>
    <row r="514" ht="16.5" customHeight="1">
      <c r="A514" s="1"/>
      <c r="B514" s="95" t="s">
        <v>496</v>
      </c>
      <c r="C514" s="64"/>
      <c r="D514" s="44"/>
      <c r="E514" s="1"/>
      <c r="F514" s="93"/>
      <c r="G514" s="94"/>
      <c r="H514" s="1"/>
      <c r="I514" s="1"/>
      <c r="J514" s="1"/>
      <c r="K514" s="1"/>
      <c r="L514" s="1"/>
    </row>
    <row r="515" ht="16.5" customHeight="1">
      <c r="A515" s="1"/>
      <c r="B515" s="95" t="s">
        <v>496</v>
      </c>
      <c r="C515" s="64"/>
      <c r="D515" s="44"/>
      <c r="E515" s="1"/>
      <c r="F515" s="93"/>
      <c r="G515" s="94"/>
      <c r="H515" s="1"/>
      <c r="I515" s="1"/>
      <c r="J515" s="1"/>
      <c r="K515" s="1"/>
      <c r="L515" s="1"/>
    </row>
    <row r="516" ht="16.5" customHeight="1">
      <c r="A516" s="1"/>
      <c r="B516" s="95" t="s">
        <v>496</v>
      </c>
      <c r="C516" s="64"/>
      <c r="D516" s="44"/>
      <c r="E516" s="1"/>
      <c r="F516" s="93"/>
      <c r="G516" s="94"/>
      <c r="H516" s="1"/>
      <c r="I516" s="1"/>
      <c r="J516" s="1"/>
      <c r="K516" s="1"/>
      <c r="L516" s="1"/>
    </row>
    <row r="517" ht="16.5" customHeight="1">
      <c r="A517" s="1"/>
      <c r="B517" s="95" t="s">
        <v>496</v>
      </c>
      <c r="C517" s="64"/>
      <c r="D517" s="44"/>
      <c r="E517" s="1"/>
      <c r="F517" s="93"/>
      <c r="G517" s="94"/>
      <c r="H517" s="1"/>
      <c r="I517" s="1"/>
      <c r="J517" s="1"/>
      <c r="K517" s="1"/>
      <c r="L517" s="1"/>
    </row>
    <row r="518" ht="16.5" customHeight="1">
      <c r="A518" s="1"/>
      <c r="B518" s="95" t="s">
        <v>496</v>
      </c>
      <c r="C518" s="64"/>
      <c r="D518" s="44"/>
      <c r="E518" s="1"/>
      <c r="F518" s="93"/>
      <c r="G518" s="94"/>
      <c r="H518" s="1"/>
      <c r="I518" s="1"/>
      <c r="J518" s="1"/>
      <c r="K518" s="1"/>
      <c r="L518" s="1"/>
    </row>
    <row r="519" ht="16.5" customHeight="1">
      <c r="A519" s="1"/>
      <c r="B519" s="95" t="s">
        <v>496</v>
      </c>
      <c r="C519" s="64"/>
      <c r="D519" s="44"/>
      <c r="E519" s="1"/>
      <c r="F519" s="93"/>
      <c r="G519" s="94"/>
      <c r="H519" s="1"/>
      <c r="I519" s="1"/>
      <c r="J519" s="1"/>
      <c r="K519" s="1"/>
      <c r="L519" s="1"/>
    </row>
    <row r="520" ht="16.5" customHeight="1">
      <c r="A520" s="1"/>
      <c r="B520" s="95" t="s">
        <v>496</v>
      </c>
      <c r="C520" s="64"/>
      <c r="D520" s="44"/>
      <c r="E520" s="1"/>
      <c r="F520" s="93"/>
      <c r="G520" s="94"/>
      <c r="H520" s="1"/>
      <c r="I520" s="1"/>
      <c r="J520" s="1"/>
      <c r="K520" s="1"/>
      <c r="L520" s="1"/>
    </row>
    <row r="521" ht="16.5" customHeight="1">
      <c r="A521" s="1"/>
      <c r="B521" s="95" t="s">
        <v>496</v>
      </c>
      <c r="C521" s="64"/>
      <c r="D521" s="44"/>
      <c r="E521" s="1"/>
      <c r="F521" s="93"/>
      <c r="G521" s="94"/>
      <c r="H521" s="1"/>
      <c r="I521" s="1"/>
      <c r="J521" s="1"/>
      <c r="K521" s="1"/>
      <c r="L521" s="1"/>
    </row>
    <row r="522" ht="16.5" customHeight="1">
      <c r="A522" s="1"/>
      <c r="B522" s="95" t="s">
        <v>496</v>
      </c>
      <c r="C522" s="64"/>
      <c r="D522" s="44"/>
      <c r="E522" s="1"/>
      <c r="F522" s="93"/>
      <c r="G522" s="94"/>
      <c r="H522" s="1"/>
      <c r="I522" s="1"/>
      <c r="J522" s="1"/>
      <c r="K522" s="1"/>
      <c r="L522" s="1"/>
    </row>
    <row r="523" ht="16.5" customHeight="1">
      <c r="A523" s="1"/>
      <c r="B523" s="95" t="s">
        <v>496</v>
      </c>
      <c r="C523" s="64"/>
      <c r="D523" s="44"/>
      <c r="E523" s="1"/>
      <c r="F523" s="93"/>
      <c r="G523" s="94"/>
      <c r="H523" s="1"/>
      <c r="I523" s="1"/>
      <c r="J523" s="1"/>
      <c r="K523" s="1"/>
      <c r="L523" s="1"/>
    </row>
    <row r="524" ht="16.5" customHeight="1">
      <c r="A524" s="1"/>
      <c r="B524" s="95" t="s">
        <v>496</v>
      </c>
      <c r="C524" s="64"/>
      <c r="D524" s="44"/>
      <c r="E524" s="1"/>
      <c r="F524" s="93"/>
      <c r="G524" s="94"/>
      <c r="H524" s="1"/>
      <c r="I524" s="1"/>
      <c r="J524" s="1"/>
      <c r="K524" s="1"/>
      <c r="L524" s="1"/>
    </row>
    <row r="525" ht="16.5" customHeight="1">
      <c r="A525" s="1"/>
      <c r="B525" s="95" t="s">
        <v>496</v>
      </c>
      <c r="C525" s="64"/>
      <c r="D525" s="44"/>
      <c r="E525" s="1"/>
      <c r="F525" s="93"/>
      <c r="G525" s="94"/>
      <c r="H525" s="1"/>
      <c r="I525" s="1"/>
      <c r="J525" s="1"/>
      <c r="K525" s="1"/>
      <c r="L525" s="1"/>
    </row>
    <row r="526" ht="16.5" customHeight="1">
      <c r="A526" s="1"/>
      <c r="B526" s="95" t="s">
        <v>496</v>
      </c>
      <c r="C526" s="64"/>
      <c r="D526" s="44"/>
      <c r="E526" s="1"/>
      <c r="F526" s="93"/>
      <c r="G526" s="94"/>
      <c r="H526" s="1"/>
      <c r="I526" s="1"/>
      <c r="J526" s="1"/>
      <c r="K526" s="1"/>
      <c r="L526" s="1"/>
    </row>
    <row r="527" ht="16.5" customHeight="1">
      <c r="A527" s="1"/>
      <c r="B527" s="95" t="s">
        <v>496</v>
      </c>
      <c r="C527" s="64"/>
      <c r="D527" s="44"/>
      <c r="E527" s="1"/>
      <c r="F527" s="93"/>
      <c r="G527" s="94"/>
      <c r="H527" s="1"/>
      <c r="I527" s="1"/>
      <c r="J527" s="1"/>
      <c r="K527" s="1"/>
      <c r="L527" s="1"/>
    </row>
    <row r="528" ht="16.5" customHeight="1">
      <c r="A528" s="1"/>
      <c r="B528" s="95" t="s">
        <v>496</v>
      </c>
      <c r="C528" s="64"/>
      <c r="D528" s="44"/>
      <c r="E528" s="1"/>
      <c r="F528" s="93"/>
      <c r="G528" s="94"/>
      <c r="H528" s="1"/>
      <c r="I528" s="1"/>
      <c r="J528" s="1"/>
      <c r="K528" s="1"/>
      <c r="L528" s="1"/>
    </row>
    <row r="529" ht="16.5" customHeight="1">
      <c r="A529" s="1"/>
      <c r="B529" s="95" t="s">
        <v>496</v>
      </c>
      <c r="C529" s="64"/>
      <c r="D529" s="44"/>
      <c r="E529" s="1"/>
      <c r="F529" s="93"/>
      <c r="G529" s="94"/>
      <c r="H529" s="1"/>
      <c r="I529" s="1"/>
      <c r="J529" s="1"/>
      <c r="K529" s="1"/>
      <c r="L529" s="1"/>
    </row>
    <row r="530" ht="16.5" customHeight="1">
      <c r="A530" s="1"/>
      <c r="B530" s="95" t="s">
        <v>496</v>
      </c>
      <c r="C530" s="64"/>
      <c r="D530" s="44"/>
      <c r="E530" s="1"/>
      <c r="F530" s="93"/>
      <c r="G530" s="94"/>
      <c r="H530" s="1"/>
      <c r="I530" s="1"/>
      <c r="J530" s="1"/>
      <c r="K530" s="1"/>
      <c r="L530" s="1"/>
    </row>
    <row r="531" ht="16.5" customHeight="1">
      <c r="A531" s="1"/>
      <c r="B531" s="95" t="s">
        <v>496</v>
      </c>
      <c r="C531" s="64"/>
      <c r="D531" s="44"/>
      <c r="E531" s="1"/>
      <c r="F531" s="93"/>
      <c r="G531" s="94"/>
      <c r="H531" s="1"/>
      <c r="I531" s="1"/>
      <c r="J531" s="1"/>
      <c r="K531" s="1"/>
      <c r="L531" s="1"/>
    </row>
    <row r="532" ht="16.5" customHeight="1">
      <c r="A532" s="1"/>
      <c r="B532" s="95" t="s">
        <v>496</v>
      </c>
      <c r="C532" s="64"/>
      <c r="D532" s="44"/>
      <c r="E532" s="1"/>
      <c r="F532" s="93"/>
      <c r="G532" s="94"/>
      <c r="H532" s="1"/>
      <c r="I532" s="1"/>
      <c r="J532" s="1"/>
      <c r="K532" s="1"/>
      <c r="L532" s="1"/>
    </row>
    <row r="533" ht="16.5" customHeight="1">
      <c r="A533" s="1"/>
      <c r="B533" s="95" t="s">
        <v>496</v>
      </c>
      <c r="C533" s="64"/>
      <c r="D533" s="44"/>
      <c r="E533" s="1"/>
      <c r="F533" s="93"/>
      <c r="G533" s="94"/>
      <c r="H533" s="1"/>
      <c r="I533" s="1"/>
      <c r="J533" s="1"/>
      <c r="K533" s="1"/>
      <c r="L533" s="1"/>
    </row>
    <row r="534" ht="16.5" customHeight="1">
      <c r="A534" s="1"/>
      <c r="B534" s="95" t="s">
        <v>496</v>
      </c>
      <c r="C534" s="64"/>
      <c r="D534" s="44"/>
      <c r="E534" s="1"/>
      <c r="F534" s="93"/>
      <c r="G534" s="94"/>
      <c r="H534" s="1"/>
      <c r="I534" s="1"/>
      <c r="J534" s="1"/>
      <c r="K534" s="1"/>
      <c r="L534" s="1"/>
    </row>
    <row r="535" ht="16.5" customHeight="1">
      <c r="A535" s="1"/>
      <c r="B535" s="95" t="s">
        <v>496</v>
      </c>
      <c r="C535" s="64"/>
      <c r="D535" s="44"/>
      <c r="E535" s="1"/>
      <c r="F535" s="93"/>
      <c r="G535" s="94"/>
      <c r="H535" s="1"/>
      <c r="I535" s="1"/>
      <c r="J535" s="1"/>
      <c r="K535" s="1"/>
      <c r="L535" s="1"/>
    </row>
    <row r="536" ht="16.5" customHeight="1">
      <c r="A536" s="1"/>
      <c r="B536" s="95" t="s">
        <v>496</v>
      </c>
      <c r="C536" s="64"/>
      <c r="D536" s="44"/>
      <c r="E536" s="1"/>
      <c r="F536" s="93"/>
      <c r="G536" s="94"/>
      <c r="H536" s="1"/>
      <c r="I536" s="1"/>
      <c r="J536" s="1"/>
      <c r="K536" s="1"/>
      <c r="L536" s="1"/>
    </row>
    <row r="537" ht="16.5" customHeight="1">
      <c r="A537" s="1"/>
      <c r="B537" s="95" t="s">
        <v>496</v>
      </c>
      <c r="C537" s="64"/>
      <c r="D537" s="44"/>
      <c r="E537" s="1"/>
      <c r="F537" s="93"/>
      <c r="G537" s="94"/>
      <c r="H537" s="1"/>
      <c r="I537" s="1"/>
      <c r="J537" s="1"/>
      <c r="K537" s="1"/>
      <c r="L537" s="1"/>
    </row>
    <row r="538" ht="16.5" customHeight="1">
      <c r="A538" s="1"/>
      <c r="B538" s="95" t="s">
        <v>496</v>
      </c>
      <c r="C538" s="64"/>
      <c r="D538" s="44"/>
      <c r="E538" s="1"/>
      <c r="F538" s="93"/>
      <c r="G538" s="94"/>
      <c r="H538" s="1"/>
      <c r="I538" s="1"/>
      <c r="J538" s="1"/>
      <c r="K538" s="1"/>
      <c r="L538" s="1"/>
    </row>
    <row r="539" ht="16.5" customHeight="1">
      <c r="A539" s="1"/>
      <c r="B539" s="95" t="s">
        <v>496</v>
      </c>
      <c r="C539" s="64"/>
      <c r="D539" s="44"/>
      <c r="E539" s="1"/>
      <c r="F539" s="93"/>
      <c r="G539" s="94"/>
      <c r="H539" s="1"/>
      <c r="I539" s="1"/>
      <c r="J539" s="1"/>
      <c r="K539" s="1"/>
      <c r="L539" s="1"/>
    </row>
    <row r="540" ht="16.5" customHeight="1">
      <c r="A540" s="1"/>
      <c r="B540" s="95" t="s">
        <v>496</v>
      </c>
      <c r="C540" s="64"/>
      <c r="D540" s="44"/>
      <c r="E540" s="1"/>
      <c r="F540" s="93"/>
      <c r="G540" s="94"/>
      <c r="H540" s="1"/>
      <c r="I540" s="1"/>
      <c r="J540" s="1"/>
      <c r="K540" s="1"/>
      <c r="L540" s="1"/>
    </row>
    <row r="541" ht="16.5" customHeight="1">
      <c r="A541" s="1"/>
      <c r="B541" s="95" t="s">
        <v>496</v>
      </c>
      <c r="C541" s="64"/>
      <c r="D541" s="44"/>
      <c r="E541" s="1"/>
      <c r="F541" s="93"/>
      <c r="G541" s="94"/>
      <c r="H541" s="1"/>
      <c r="I541" s="1"/>
      <c r="J541" s="1"/>
      <c r="K541" s="1"/>
      <c r="L541" s="1"/>
    </row>
    <row r="542" ht="16.5" customHeight="1">
      <c r="A542" s="1"/>
      <c r="B542" s="95" t="s">
        <v>496</v>
      </c>
      <c r="C542" s="64"/>
      <c r="D542" s="44"/>
      <c r="E542" s="1"/>
      <c r="F542" s="93"/>
      <c r="G542" s="94"/>
      <c r="H542" s="1"/>
      <c r="I542" s="1"/>
      <c r="J542" s="1"/>
      <c r="K542" s="1"/>
      <c r="L542" s="1"/>
    </row>
    <row r="543" ht="16.5" customHeight="1">
      <c r="A543" s="1"/>
      <c r="B543" s="95" t="s">
        <v>496</v>
      </c>
      <c r="C543" s="64"/>
      <c r="D543" s="44"/>
      <c r="E543" s="1"/>
      <c r="F543" s="93"/>
      <c r="G543" s="94"/>
      <c r="H543" s="1"/>
      <c r="I543" s="1"/>
      <c r="J543" s="1"/>
      <c r="K543" s="1"/>
      <c r="L543" s="1"/>
    </row>
    <row r="544" ht="16.5" customHeight="1">
      <c r="A544" s="1"/>
      <c r="B544" s="95" t="s">
        <v>496</v>
      </c>
      <c r="C544" s="64"/>
      <c r="D544" s="44"/>
      <c r="E544" s="1"/>
      <c r="F544" s="93"/>
      <c r="G544" s="94"/>
      <c r="H544" s="1"/>
      <c r="I544" s="1"/>
      <c r="J544" s="1"/>
      <c r="K544" s="1"/>
      <c r="L544" s="1"/>
    </row>
    <row r="545" ht="16.5" customHeight="1">
      <c r="A545" s="1"/>
      <c r="B545" s="95" t="s">
        <v>496</v>
      </c>
      <c r="C545" s="64"/>
      <c r="D545" s="44"/>
      <c r="E545" s="1"/>
      <c r="F545" s="93"/>
      <c r="G545" s="94"/>
      <c r="H545" s="1"/>
      <c r="I545" s="1"/>
      <c r="J545" s="1"/>
      <c r="K545" s="1"/>
      <c r="L545" s="1"/>
    </row>
    <row r="546" ht="16.5" customHeight="1">
      <c r="A546" s="1"/>
      <c r="B546" s="95" t="s">
        <v>496</v>
      </c>
      <c r="C546" s="64"/>
      <c r="D546" s="44"/>
      <c r="E546" s="1"/>
      <c r="F546" s="93"/>
      <c r="G546" s="94"/>
      <c r="H546" s="1"/>
      <c r="I546" s="1"/>
      <c r="J546" s="1"/>
      <c r="K546" s="1"/>
      <c r="L546" s="1"/>
    </row>
    <row r="547" ht="16.5" customHeight="1">
      <c r="A547" s="1"/>
      <c r="B547" s="95" t="s">
        <v>496</v>
      </c>
      <c r="C547" s="64"/>
      <c r="D547" s="44"/>
      <c r="E547" s="1"/>
      <c r="F547" s="93"/>
      <c r="G547" s="94"/>
      <c r="H547" s="1"/>
      <c r="I547" s="1"/>
      <c r="J547" s="1"/>
      <c r="K547" s="1"/>
      <c r="L547" s="1"/>
    </row>
    <row r="548" ht="16.5" customHeight="1">
      <c r="A548" s="1"/>
      <c r="B548" s="95" t="s">
        <v>496</v>
      </c>
      <c r="C548" s="64"/>
      <c r="D548" s="44"/>
      <c r="E548" s="1"/>
      <c r="F548" s="93"/>
      <c r="G548" s="94"/>
      <c r="H548" s="1"/>
      <c r="I548" s="1"/>
      <c r="J548" s="1"/>
      <c r="K548" s="1"/>
      <c r="L548" s="1"/>
    </row>
    <row r="549" ht="16.5" customHeight="1">
      <c r="A549" s="1"/>
      <c r="B549" s="95" t="s">
        <v>496</v>
      </c>
      <c r="C549" s="64"/>
      <c r="D549" s="44"/>
      <c r="E549" s="1"/>
      <c r="F549" s="93"/>
      <c r="G549" s="94"/>
      <c r="H549" s="1"/>
      <c r="I549" s="1"/>
      <c r="J549" s="1"/>
      <c r="K549" s="1"/>
      <c r="L549" s="1"/>
    </row>
    <row r="550" ht="16.5" customHeight="1">
      <c r="A550" s="1"/>
      <c r="B550" s="95" t="s">
        <v>496</v>
      </c>
      <c r="C550" s="64"/>
      <c r="D550" s="44"/>
      <c r="E550" s="1"/>
      <c r="F550" s="93"/>
      <c r="G550" s="94"/>
      <c r="H550" s="1"/>
      <c r="I550" s="1"/>
      <c r="J550" s="1"/>
      <c r="K550" s="1"/>
      <c r="L550" s="1"/>
    </row>
    <row r="551" ht="16.5" customHeight="1">
      <c r="A551" s="1"/>
      <c r="B551" s="95" t="s">
        <v>496</v>
      </c>
      <c r="C551" s="64"/>
      <c r="D551" s="44"/>
      <c r="E551" s="1"/>
      <c r="F551" s="93"/>
      <c r="G551" s="94"/>
      <c r="H551" s="1"/>
      <c r="I551" s="1"/>
      <c r="J551" s="1"/>
      <c r="K551" s="1"/>
      <c r="L551" s="1"/>
    </row>
    <row r="552" ht="16.5" customHeight="1">
      <c r="A552" s="1"/>
      <c r="B552" s="95" t="s">
        <v>496</v>
      </c>
      <c r="C552" s="64"/>
      <c r="D552" s="44"/>
      <c r="E552" s="1"/>
      <c r="F552" s="93"/>
      <c r="G552" s="94"/>
      <c r="H552" s="1"/>
      <c r="I552" s="1"/>
      <c r="J552" s="1"/>
      <c r="K552" s="1"/>
      <c r="L552" s="1"/>
    </row>
    <row r="553" ht="16.5" customHeight="1">
      <c r="A553" s="1"/>
      <c r="B553" s="95" t="s">
        <v>496</v>
      </c>
      <c r="C553" s="64"/>
      <c r="D553" s="44"/>
      <c r="E553" s="1"/>
      <c r="F553" s="93"/>
      <c r="G553" s="94"/>
      <c r="H553" s="1"/>
      <c r="I553" s="1"/>
      <c r="J553" s="1"/>
      <c r="K553" s="1"/>
      <c r="L553" s="1"/>
    </row>
    <row r="554" ht="16.5" customHeight="1">
      <c r="A554" s="1"/>
      <c r="B554" s="95" t="s">
        <v>496</v>
      </c>
      <c r="C554" s="64"/>
      <c r="D554" s="44"/>
      <c r="E554" s="1"/>
      <c r="F554" s="93"/>
      <c r="G554" s="94"/>
      <c r="H554" s="1"/>
      <c r="I554" s="1"/>
      <c r="J554" s="1"/>
      <c r="K554" s="1"/>
      <c r="L554" s="1"/>
    </row>
    <row r="555" ht="16.5" customHeight="1">
      <c r="A555" s="1"/>
      <c r="B555" s="95" t="s">
        <v>496</v>
      </c>
      <c r="C555" s="64"/>
      <c r="D555" s="44"/>
      <c r="E555" s="1"/>
      <c r="F555" s="93"/>
      <c r="G555" s="94"/>
      <c r="H555" s="1"/>
      <c r="I555" s="1"/>
      <c r="J555" s="1"/>
      <c r="K555" s="1"/>
      <c r="L555" s="1"/>
    </row>
    <row r="556" ht="16.5" customHeight="1">
      <c r="A556" s="1"/>
      <c r="B556" s="95" t="s">
        <v>496</v>
      </c>
      <c r="C556" s="64"/>
      <c r="D556" s="44"/>
      <c r="E556" s="1"/>
      <c r="F556" s="93"/>
      <c r="G556" s="94"/>
      <c r="H556" s="1"/>
      <c r="I556" s="1"/>
      <c r="J556" s="1"/>
      <c r="K556" s="1"/>
      <c r="L556" s="1"/>
    </row>
    <row r="557" ht="16.5" customHeight="1">
      <c r="A557" s="1"/>
      <c r="B557" s="95" t="s">
        <v>496</v>
      </c>
      <c r="C557" s="64"/>
      <c r="D557" s="44"/>
      <c r="E557" s="1"/>
      <c r="F557" s="93"/>
      <c r="G557" s="94"/>
      <c r="H557" s="1"/>
      <c r="I557" s="1"/>
      <c r="J557" s="1"/>
      <c r="K557" s="1"/>
      <c r="L557" s="1"/>
    </row>
    <row r="558" ht="16.5" customHeight="1">
      <c r="A558" s="1"/>
      <c r="B558" s="95" t="s">
        <v>496</v>
      </c>
      <c r="C558" s="64"/>
      <c r="D558" s="44"/>
      <c r="E558" s="1"/>
      <c r="F558" s="93"/>
      <c r="G558" s="94"/>
      <c r="H558" s="1"/>
      <c r="I558" s="1"/>
      <c r="J558" s="1"/>
      <c r="K558" s="1"/>
      <c r="L558" s="1"/>
    </row>
    <row r="559" ht="16.5" customHeight="1">
      <c r="A559" s="1"/>
      <c r="B559" s="95" t="s">
        <v>496</v>
      </c>
      <c r="C559" s="64"/>
      <c r="D559" s="44"/>
      <c r="E559" s="1"/>
      <c r="F559" s="93"/>
      <c r="G559" s="94"/>
      <c r="H559" s="1"/>
      <c r="I559" s="1"/>
      <c r="J559" s="1"/>
      <c r="K559" s="1"/>
      <c r="L559" s="1"/>
    </row>
    <row r="560" ht="16.5" customHeight="1">
      <c r="A560" s="1"/>
      <c r="B560" s="95" t="s">
        <v>496</v>
      </c>
      <c r="C560" s="64"/>
      <c r="D560" s="44"/>
      <c r="E560" s="1"/>
      <c r="F560" s="93"/>
      <c r="G560" s="94"/>
      <c r="H560" s="1"/>
      <c r="I560" s="1"/>
      <c r="J560" s="1"/>
      <c r="K560" s="1"/>
      <c r="L560" s="1"/>
    </row>
    <row r="561" ht="16.5" customHeight="1">
      <c r="A561" s="1"/>
      <c r="B561" s="95" t="s">
        <v>496</v>
      </c>
      <c r="C561" s="64"/>
      <c r="D561" s="44"/>
      <c r="E561" s="1"/>
      <c r="F561" s="93"/>
      <c r="G561" s="94"/>
      <c r="H561" s="1"/>
      <c r="I561" s="1"/>
      <c r="J561" s="1"/>
      <c r="K561" s="1"/>
      <c r="L561" s="1"/>
    </row>
    <row r="562" ht="16.5" customHeight="1">
      <c r="A562" s="1"/>
      <c r="B562" s="95" t="s">
        <v>496</v>
      </c>
      <c r="C562" s="64"/>
      <c r="D562" s="44"/>
      <c r="E562" s="1"/>
      <c r="F562" s="93"/>
      <c r="G562" s="94"/>
      <c r="H562" s="1"/>
      <c r="I562" s="1"/>
      <c r="J562" s="1"/>
      <c r="K562" s="1"/>
      <c r="L562" s="1"/>
    </row>
    <row r="563" ht="16.5" customHeight="1">
      <c r="A563" s="1"/>
      <c r="B563" s="95" t="s">
        <v>496</v>
      </c>
      <c r="C563" s="64"/>
      <c r="D563" s="44"/>
      <c r="E563" s="1"/>
      <c r="F563" s="93"/>
      <c r="G563" s="94"/>
      <c r="H563" s="1"/>
      <c r="I563" s="1"/>
      <c r="J563" s="1"/>
      <c r="K563" s="1"/>
      <c r="L563" s="1"/>
    </row>
    <row r="564" ht="16.5" customHeight="1">
      <c r="A564" s="1"/>
      <c r="B564" s="95" t="s">
        <v>496</v>
      </c>
      <c r="C564" s="64"/>
      <c r="D564" s="44"/>
      <c r="E564" s="1"/>
      <c r="F564" s="93"/>
      <c r="G564" s="94"/>
      <c r="H564" s="1"/>
      <c r="I564" s="1"/>
      <c r="J564" s="1"/>
      <c r="K564" s="1"/>
      <c r="L564" s="1"/>
    </row>
    <row r="565" ht="16.5" customHeight="1">
      <c r="A565" s="1"/>
      <c r="B565" s="95" t="s">
        <v>496</v>
      </c>
      <c r="C565" s="64"/>
      <c r="D565" s="44"/>
      <c r="E565" s="1"/>
      <c r="F565" s="93"/>
      <c r="G565" s="94"/>
      <c r="H565" s="1"/>
      <c r="I565" s="1"/>
      <c r="J565" s="1"/>
      <c r="K565" s="1"/>
      <c r="L565" s="1"/>
    </row>
    <row r="566" ht="16.5" customHeight="1">
      <c r="A566" s="1"/>
      <c r="B566" s="95" t="s">
        <v>496</v>
      </c>
      <c r="C566" s="64"/>
      <c r="D566" s="44"/>
      <c r="E566" s="1"/>
      <c r="F566" s="93"/>
      <c r="G566" s="94"/>
      <c r="H566" s="1"/>
      <c r="I566" s="1"/>
      <c r="J566" s="1"/>
      <c r="K566" s="1"/>
      <c r="L566" s="1"/>
    </row>
    <row r="567" ht="16.5" customHeight="1">
      <c r="A567" s="1"/>
      <c r="B567" s="95" t="s">
        <v>496</v>
      </c>
      <c r="C567" s="64"/>
      <c r="D567" s="44"/>
      <c r="E567" s="1"/>
      <c r="F567" s="93"/>
      <c r="G567" s="94"/>
      <c r="H567" s="1"/>
      <c r="I567" s="1"/>
      <c r="J567" s="1"/>
      <c r="K567" s="1"/>
      <c r="L567" s="1"/>
    </row>
    <row r="568" ht="16.5" customHeight="1">
      <c r="A568" s="1"/>
      <c r="B568" s="95" t="s">
        <v>496</v>
      </c>
      <c r="C568" s="64"/>
      <c r="D568" s="44"/>
      <c r="E568" s="1"/>
      <c r="F568" s="93"/>
      <c r="G568" s="94"/>
      <c r="H568" s="1"/>
      <c r="I568" s="1"/>
      <c r="J568" s="1"/>
      <c r="K568" s="1"/>
      <c r="L568" s="1"/>
    </row>
    <row r="569" ht="16.5" customHeight="1">
      <c r="A569" s="1"/>
      <c r="B569" s="95" t="s">
        <v>496</v>
      </c>
      <c r="C569" s="64"/>
      <c r="D569" s="44"/>
      <c r="E569" s="1"/>
      <c r="F569" s="93"/>
      <c r="G569" s="94"/>
      <c r="H569" s="1"/>
      <c r="I569" s="1"/>
      <c r="J569" s="1"/>
      <c r="K569" s="1"/>
      <c r="L569" s="1"/>
    </row>
    <row r="570" ht="16.5" customHeight="1">
      <c r="A570" s="1"/>
      <c r="B570" s="95" t="s">
        <v>496</v>
      </c>
      <c r="C570" s="64"/>
      <c r="D570" s="44"/>
      <c r="E570" s="1"/>
      <c r="F570" s="93"/>
      <c r="G570" s="94"/>
      <c r="H570" s="1"/>
      <c r="I570" s="1"/>
      <c r="J570" s="1"/>
      <c r="K570" s="1"/>
      <c r="L570" s="1"/>
    </row>
    <row r="571" ht="16.5" customHeight="1">
      <c r="A571" s="1"/>
      <c r="B571" s="95" t="s">
        <v>496</v>
      </c>
      <c r="C571" s="64"/>
      <c r="D571" s="44"/>
      <c r="E571" s="1"/>
      <c r="F571" s="93"/>
      <c r="G571" s="94"/>
      <c r="H571" s="1"/>
      <c r="I571" s="1"/>
      <c r="J571" s="1"/>
      <c r="K571" s="1"/>
      <c r="L571" s="1"/>
    </row>
    <row r="572" ht="16.5" customHeight="1">
      <c r="A572" s="1"/>
      <c r="B572" s="95" t="s">
        <v>496</v>
      </c>
      <c r="C572" s="64"/>
      <c r="D572" s="44"/>
      <c r="E572" s="1"/>
      <c r="F572" s="93"/>
      <c r="G572" s="94"/>
      <c r="H572" s="1"/>
      <c r="I572" s="1"/>
      <c r="J572" s="1"/>
      <c r="K572" s="1"/>
      <c r="L572" s="1"/>
    </row>
    <row r="573" ht="16.5" customHeight="1">
      <c r="A573" s="1"/>
      <c r="B573" s="95" t="s">
        <v>496</v>
      </c>
      <c r="C573" s="64"/>
      <c r="D573" s="44"/>
      <c r="E573" s="1"/>
      <c r="F573" s="93"/>
      <c r="G573" s="94"/>
      <c r="H573" s="1"/>
      <c r="I573" s="1"/>
      <c r="J573" s="1"/>
      <c r="K573" s="1"/>
      <c r="L573" s="1"/>
    </row>
    <row r="574" ht="16.5" customHeight="1">
      <c r="A574" s="1"/>
      <c r="B574" s="95" t="s">
        <v>496</v>
      </c>
      <c r="C574" s="64"/>
      <c r="D574" s="44"/>
      <c r="E574" s="1"/>
      <c r="F574" s="93"/>
      <c r="G574" s="94"/>
      <c r="H574" s="1"/>
      <c r="I574" s="1"/>
      <c r="J574" s="1"/>
      <c r="K574" s="1"/>
      <c r="L574" s="1"/>
    </row>
    <row r="575" ht="16.5" customHeight="1">
      <c r="A575" s="1"/>
      <c r="B575" s="95" t="s">
        <v>496</v>
      </c>
      <c r="C575" s="64"/>
      <c r="D575" s="44"/>
      <c r="E575" s="1"/>
      <c r="F575" s="93"/>
      <c r="G575" s="94"/>
      <c r="H575" s="1"/>
      <c r="I575" s="1"/>
      <c r="J575" s="1"/>
      <c r="K575" s="1"/>
      <c r="L575" s="1"/>
    </row>
    <row r="576" ht="16.5" customHeight="1">
      <c r="A576" s="1"/>
      <c r="B576" s="95" t="s">
        <v>496</v>
      </c>
      <c r="C576" s="64"/>
      <c r="D576" s="44"/>
      <c r="E576" s="1"/>
      <c r="F576" s="93"/>
      <c r="G576" s="94"/>
      <c r="H576" s="1"/>
      <c r="I576" s="1"/>
      <c r="J576" s="1"/>
      <c r="K576" s="1"/>
      <c r="L576" s="1"/>
    </row>
    <row r="577" ht="16.5" customHeight="1">
      <c r="A577" s="1"/>
      <c r="B577" s="95" t="s">
        <v>496</v>
      </c>
      <c r="C577" s="64"/>
      <c r="D577" s="44"/>
      <c r="E577" s="1"/>
      <c r="F577" s="93"/>
      <c r="G577" s="94"/>
      <c r="H577" s="1"/>
      <c r="I577" s="1"/>
      <c r="J577" s="1"/>
      <c r="K577" s="1"/>
      <c r="L577" s="1"/>
    </row>
    <row r="578" ht="16.5" customHeight="1">
      <c r="A578" s="1"/>
      <c r="B578" s="95" t="s">
        <v>496</v>
      </c>
      <c r="C578" s="64"/>
      <c r="D578" s="44"/>
      <c r="E578" s="1"/>
      <c r="F578" s="93"/>
      <c r="G578" s="94"/>
      <c r="H578" s="1"/>
      <c r="I578" s="1"/>
      <c r="J578" s="1"/>
      <c r="K578" s="1"/>
      <c r="L578" s="1"/>
    </row>
    <row r="579" ht="16.5" customHeight="1">
      <c r="A579" s="1"/>
      <c r="B579" s="95" t="s">
        <v>496</v>
      </c>
      <c r="C579" s="64"/>
      <c r="D579" s="44"/>
      <c r="E579" s="1"/>
      <c r="F579" s="93"/>
      <c r="G579" s="94"/>
      <c r="H579" s="1"/>
      <c r="I579" s="1"/>
      <c r="J579" s="1"/>
      <c r="K579" s="1"/>
      <c r="L579" s="1"/>
    </row>
    <row r="580" ht="16.5" customHeight="1">
      <c r="A580" s="1"/>
      <c r="B580" s="95" t="s">
        <v>496</v>
      </c>
      <c r="C580" s="64"/>
      <c r="D580" s="44"/>
      <c r="E580" s="1"/>
      <c r="F580" s="93"/>
      <c r="G580" s="94"/>
      <c r="H580" s="1"/>
      <c r="I580" s="1"/>
      <c r="J580" s="1"/>
      <c r="K580" s="1"/>
      <c r="L580" s="1"/>
    </row>
    <row r="581" ht="16.5" customHeight="1">
      <c r="A581" s="1"/>
      <c r="B581" s="95" t="s">
        <v>496</v>
      </c>
      <c r="C581" s="64"/>
      <c r="D581" s="44"/>
      <c r="E581" s="1"/>
      <c r="F581" s="93"/>
      <c r="G581" s="94"/>
      <c r="H581" s="1"/>
      <c r="I581" s="1"/>
      <c r="J581" s="1"/>
      <c r="K581" s="1"/>
      <c r="L581" s="1"/>
    </row>
    <row r="582" ht="16.5" customHeight="1">
      <c r="A582" s="1"/>
      <c r="B582" s="95" t="s">
        <v>496</v>
      </c>
      <c r="C582" s="64"/>
      <c r="D582" s="44"/>
      <c r="E582" s="1"/>
      <c r="F582" s="93"/>
      <c r="G582" s="94"/>
      <c r="H582" s="1"/>
      <c r="I582" s="1"/>
      <c r="J582" s="1"/>
      <c r="K582" s="1"/>
      <c r="L582" s="1"/>
    </row>
    <row r="583" ht="16.5" customHeight="1">
      <c r="A583" s="1"/>
      <c r="B583" s="95" t="s">
        <v>496</v>
      </c>
      <c r="C583" s="64"/>
      <c r="D583" s="44"/>
      <c r="E583" s="1"/>
      <c r="F583" s="93"/>
      <c r="G583" s="94"/>
      <c r="H583" s="1"/>
      <c r="I583" s="1"/>
      <c r="J583" s="1"/>
      <c r="K583" s="1"/>
      <c r="L583" s="1"/>
    </row>
    <row r="584" ht="16.5" customHeight="1">
      <c r="A584" s="1"/>
      <c r="B584" s="95" t="s">
        <v>496</v>
      </c>
      <c r="C584" s="64"/>
      <c r="D584" s="44"/>
      <c r="E584" s="1"/>
      <c r="F584" s="93"/>
      <c r="G584" s="94"/>
      <c r="H584" s="1"/>
      <c r="I584" s="1"/>
      <c r="J584" s="1"/>
      <c r="K584" s="1"/>
      <c r="L584" s="1"/>
    </row>
    <row r="585" ht="16.5" customHeight="1">
      <c r="A585" s="1"/>
      <c r="B585" s="95" t="s">
        <v>496</v>
      </c>
      <c r="C585" s="64"/>
      <c r="D585" s="44"/>
      <c r="E585" s="1"/>
      <c r="F585" s="93"/>
      <c r="G585" s="94"/>
      <c r="H585" s="1"/>
      <c r="I585" s="1"/>
      <c r="J585" s="1"/>
      <c r="K585" s="1"/>
      <c r="L585" s="1"/>
    </row>
    <row r="586" ht="16.5" customHeight="1">
      <c r="A586" s="1"/>
      <c r="B586" s="95" t="s">
        <v>496</v>
      </c>
      <c r="C586" s="64"/>
      <c r="D586" s="44"/>
      <c r="E586" s="1"/>
      <c r="F586" s="93"/>
      <c r="G586" s="94"/>
      <c r="H586" s="1"/>
      <c r="I586" s="1"/>
      <c r="J586" s="1"/>
      <c r="K586" s="1"/>
      <c r="L586" s="1"/>
    </row>
    <row r="587" ht="16.5" customHeight="1">
      <c r="A587" s="1"/>
      <c r="B587" s="95" t="s">
        <v>496</v>
      </c>
      <c r="C587" s="64"/>
      <c r="D587" s="44"/>
      <c r="E587" s="1"/>
      <c r="F587" s="93"/>
      <c r="G587" s="94"/>
      <c r="H587" s="1"/>
      <c r="I587" s="1"/>
      <c r="J587" s="1"/>
      <c r="K587" s="1"/>
      <c r="L587" s="1"/>
    </row>
    <row r="588" ht="16.5" customHeight="1">
      <c r="A588" s="1"/>
      <c r="B588" s="95" t="s">
        <v>496</v>
      </c>
      <c r="C588" s="64"/>
      <c r="D588" s="44"/>
      <c r="E588" s="1"/>
      <c r="F588" s="93"/>
      <c r="G588" s="94"/>
      <c r="H588" s="1"/>
      <c r="I588" s="1"/>
      <c r="J588" s="1"/>
      <c r="K588" s="1"/>
      <c r="L588" s="1"/>
    </row>
    <row r="589" ht="16.5" customHeight="1">
      <c r="A589" s="1"/>
      <c r="B589" s="95" t="s">
        <v>496</v>
      </c>
      <c r="C589" s="64"/>
      <c r="D589" s="44"/>
      <c r="E589" s="1"/>
      <c r="F589" s="93"/>
      <c r="G589" s="94"/>
      <c r="H589" s="1"/>
      <c r="I589" s="1"/>
      <c r="J589" s="1"/>
      <c r="K589" s="1"/>
      <c r="L589" s="1"/>
    </row>
    <row r="590" ht="16.5" customHeight="1">
      <c r="A590" s="1"/>
      <c r="B590" s="95" t="s">
        <v>496</v>
      </c>
      <c r="C590" s="64"/>
      <c r="D590" s="44"/>
      <c r="E590" s="1"/>
      <c r="F590" s="93"/>
      <c r="G590" s="94"/>
      <c r="H590" s="1"/>
      <c r="I590" s="1"/>
      <c r="J590" s="1"/>
      <c r="K590" s="1"/>
      <c r="L590" s="1"/>
    </row>
    <row r="591" ht="16.5" customHeight="1">
      <c r="A591" s="1"/>
      <c r="B591" s="95" t="s">
        <v>496</v>
      </c>
      <c r="C591" s="64"/>
      <c r="D591" s="44"/>
      <c r="E591" s="1"/>
      <c r="F591" s="93"/>
      <c r="G591" s="94"/>
      <c r="H591" s="1"/>
      <c r="I591" s="1"/>
      <c r="J591" s="1"/>
      <c r="K591" s="1"/>
      <c r="L591" s="1"/>
    </row>
    <row r="592" ht="16.5" customHeight="1">
      <c r="A592" s="1"/>
      <c r="B592" s="95" t="s">
        <v>496</v>
      </c>
      <c r="C592" s="64"/>
      <c r="D592" s="44"/>
      <c r="E592" s="1"/>
      <c r="F592" s="93"/>
      <c r="G592" s="94"/>
      <c r="H592" s="1"/>
      <c r="I592" s="1"/>
      <c r="J592" s="1"/>
      <c r="K592" s="1"/>
      <c r="L592" s="1"/>
    </row>
    <row r="593" ht="16.5" customHeight="1">
      <c r="A593" s="1"/>
      <c r="B593" s="95" t="s">
        <v>496</v>
      </c>
      <c r="C593" s="64"/>
      <c r="D593" s="44"/>
      <c r="E593" s="1"/>
      <c r="F593" s="93"/>
      <c r="G593" s="94"/>
      <c r="H593" s="1"/>
      <c r="I593" s="1"/>
      <c r="J593" s="1"/>
      <c r="K593" s="1"/>
      <c r="L593" s="1"/>
    </row>
    <row r="594" ht="16.5" customHeight="1">
      <c r="A594" s="1"/>
      <c r="B594" s="95" t="s">
        <v>496</v>
      </c>
      <c r="C594" s="64"/>
      <c r="D594" s="44"/>
      <c r="E594" s="1"/>
      <c r="F594" s="93"/>
      <c r="G594" s="94"/>
      <c r="H594" s="1"/>
      <c r="I594" s="1"/>
      <c r="J594" s="1"/>
      <c r="K594" s="1"/>
      <c r="L594" s="1"/>
    </row>
    <row r="595" ht="16.5" customHeight="1">
      <c r="A595" s="1"/>
      <c r="B595" s="95" t="s">
        <v>496</v>
      </c>
      <c r="C595" s="64"/>
      <c r="D595" s="44"/>
      <c r="E595" s="1"/>
      <c r="F595" s="93"/>
      <c r="G595" s="94"/>
      <c r="H595" s="1"/>
      <c r="I595" s="1"/>
      <c r="J595" s="1"/>
      <c r="K595" s="1"/>
      <c r="L595" s="1"/>
    </row>
    <row r="596" ht="16.5" customHeight="1">
      <c r="A596" s="1"/>
      <c r="B596" s="95" t="s">
        <v>496</v>
      </c>
      <c r="C596" s="64"/>
      <c r="D596" s="44"/>
      <c r="E596" s="1"/>
      <c r="F596" s="93"/>
      <c r="G596" s="94"/>
      <c r="H596" s="1"/>
      <c r="I596" s="1"/>
      <c r="J596" s="1"/>
      <c r="K596" s="1"/>
      <c r="L596" s="1"/>
    </row>
    <row r="597" ht="16.5" customHeight="1">
      <c r="A597" s="1"/>
      <c r="B597" s="95" t="s">
        <v>496</v>
      </c>
      <c r="C597" s="64"/>
      <c r="D597" s="44"/>
      <c r="E597" s="1"/>
      <c r="F597" s="93"/>
      <c r="G597" s="94"/>
      <c r="H597" s="1"/>
      <c r="I597" s="1"/>
      <c r="J597" s="1"/>
      <c r="K597" s="1"/>
      <c r="L597" s="1"/>
    </row>
    <row r="598" ht="16.5" customHeight="1">
      <c r="A598" s="1"/>
      <c r="B598" s="95" t="s">
        <v>496</v>
      </c>
      <c r="C598" s="64"/>
      <c r="D598" s="44"/>
      <c r="E598" s="1"/>
      <c r="F598" s="93"/>
      <c r="G598" s="94"/>
      <c r="H598" s="1"/>
      <c r="I598" s="1"/>
      <c r="J598" s="1"/>
      <c r="K598" s="1"/>
      <c r="L598" s="1"/>
    </row>
    <row r="599" ht="16.5" customHeight="1">
      <c r="A599" s="1"/>
      <c r="B599" s="95" t="s">
        <v>496</v>
      </c>
      <c r="C599" s="64"/>
      <c r="D599" s="44"/>
      <c r="E599" s="1"/>
      <c r="F599" s="93"/>
      <c r="G599" s="94"/>
      <c r="H599" s="1"/>
      <c r="I599" s="1"/>
      <c r="J599" s="1"/>
      <c r="K599" s="1"/>
      <c r="L599" s="1"/>
    </row>
    <row r="600" ht="16.5" customHeight="1">
      <c r="A600" s="1"/>
      <c r="B600" s="95" t="s">
        <v>496</v>
      </c>
      <c r="C600" s="64"/>
      <c r="D600" s="44"/>
      <c r="E600" s="1"/>
      <c r="F600" s="93"/>
      <c r="G600" s="94"/>
      <c r="H600" s="1"/>
      <c r="I600" s="1"/>
      <c r="J600" s="1"/>
      <c r="K600" s="1"/>
      <c r="L600" s="1"/>
    </row>
    <row r="601" ht="16.5" customHeight="1">
      <c r="A601" s="1"/>
      <c r="B601" s="95" t="s">
        <v>496</v>
      </c>
      <c r="C601" s="64"/>
      <c r="D601" s="44"/>
      <c r="E601" s="1"/>
      <c r="F601" s="93"/>
      <c r="G601" s="94"/>
      <c r="H601" s="1"/>
      <c r="I601" s="1"/>
      <c r="J601" s="1"/>
      <c r="K601" s="1"/>
      <c r="L601" s="1"/>
    </row>
    <row r="602" ht="16.5" customHeight="1">
      <c r="A602" s="1"/>
      <c r="B602" s="95" t="s">
        <v>496</v>
      </c>
      <c r="C602" s="64"/>
      <c r="D602" s="44"/>
      <c r="E602" s="1"/>
      <c r="F602" s="93"/>
      <c r="G602" s="94"/>
      <c r="H602" s="1"/>
      <c r="I602" s="1"/>
      <c r="J602" s="1"/>
      <c r="K602" s="1"/>
      <c r="L602" s="1"/>
    </row>
    <row r="603" ht="16.5" customHeight="1">
      <c r="A603" s="1"/>
      <c r="B603" s="95" t="s">
        <v>496</v>
      </c>
      <c r="C603" s="64"/>
      <c r="D603" s="44"/>
      <c r="E603" s="1"/>
      <c r="F603" s="93"/>
      <c r="G603" s="94"/>
      <c r="H603" s="1"/>
      <c r="I603" s="1"/>
      <c r="J603" s="1"/>
      <c r="K603" s="1"/>
      <c r="L603" s="1"/>
    </row>
    <row r="604" ht="16.5" customHeight="1">
      <c r="A604" s="1"/>
      <c r="B604" s="95" t="s">
        <v>496</v>
      </c>
      <c r="C604" s="64"/>
      <c r="D604" s="44"/>
      <c r="E604" s="1"/>
      <c r="F604" s="93"/>
      <c r="G604" s="94"/>
      <c r="H604" s="1"/>
      <c r="I604" s="1"/>
      <c r="J604" s="1"/>
      <c r="K604" s="1"/>
      <c r="L604" s="1"/>
    </row>
    <row r="605" ht="16.5" customHeight="1">
      <c r="A605" s="1"/>
      <c r="B605" s="95" t="s">
        <v>496</v>
      </c>
      <c r="C605" s="64"/>
      <c r="D605" s="44"/>
      <c r="E605" s="1"/>
      <c r="F605" s="93"/>
      <c r="G605" s="94"/>
      <c r="H605" s="1"/>
      <c r="I605" s="1"/>
      <c r="J605" s="1"/>
      <c r="K605" s="1"/>
      <c r="L605" s="1"/>
    </row>
    <row r="606" ht="16.5" customHeight="1">
      <c r="A606" s="1"/>
      <c r="B606" s="95" t="s">
        <v>496</v>
      </c>
      <c r="C606" s="64"/>
      <c r="D606" s="44"/>
      <c r="E606" s="1"/>
      <c r="F606" s="93"/>
      <c r="G606" s="94"/>
      <c r="H606" s="1"/>
      <c r="I606" s="1"/>
      <c r="J606" s="1"/>
      <c r="K606" s="1"/>
      <c r="L606" s="1"/>
    </row>
    <row r="607" ht="16.5" customHeight="1">
      <c r="A607" s="1"/>
      <c r="B607" s="95" t="s">
        <v>496</v>
      </c>
      <c r="C607" s="64"/>
      <c r="D607" s="44"/>
      <c r="E607" s="1"/>
      <c r="F607" s="93"/>
      <c r="G607" s="94"/>
      <c r="H607" s="1"/>
      <c r="I607" s="1"/>
      <c r="J607" s="1"/>
      <c r="K607" s="1"/>
      <c r="L607" s="1"/>
    </row>
    <row r="608" ht="16.5" customHeight="1">
      <c r="A608" s="1"/>
      <c r="B608" s="95" t="s">
        <v>496</v>
      </c>
      <c r="C608" s="64"/>
      <c r="D608" s="44"/>
      <c r="E608" s="1"/>
      <c r="F608" s="93"/>
      <c r="G608" s="94"/>
      <c r="H608" s="1"/>
      <c r="I608" s="1"/>
      <c r="J608" s="1"/>
      <c r="K608" s="1"/>
      <c r="L608" s="1"/>
    </row>
    <row r="609" ht="16.5" customHeight="1">
      <c r="A609" s="1"/>
      <c r="B609" s="95" t="s">
        <v>496</v>
      </c>
      <c r="C609" s="64"/>
      <c r="D609" s="44"/>
      <c r="E609" s="1"/>
      <c r="F609" s="93"/>
      <c r="G609" s="94"/>
      <c r="H609" s="1"/>
      <c r="I609" s="1"/>
      <c r="J609" s="1"/>
      <c r="K609" s="1"/>
      <c r="L609" s="1"/>
    </row>
    <row r="610" ht="16.5" customHeight="1">
      <c r="A610" s="1"/>
      <c r="B610" s="95" t="s">
        <v>496</v>
      </c>
      <c r="C610" s="64"/>
      <c r="D610" s="44"/>
      <c r="E610" s="1"/>
      <c r="F610" s="93"/>
      <c r="G610" s="94"/>
      <c r="H610" s="1"/>
      <c r="I610" s="1"/>
      <c r="J610" s="1"/>
      <c r="K610" s="1"/>
      <c r="L610" s="1"/>
    </row>
    <row r="611" ht="16.5" customHeight="1">
      <c r="A611" s="1"/>
      <c r="B611" s="95" t="s">
        <v>496</v>
      </c>
      <c r="C611" s="64"/>
      <c r="D611" s="44"/>
      <c r="E611" s="1"/>
      <c r="F611" s="93"/>
      <c r="G611" s="94"/>
      <c r="H611" s="1"/>
      <c r="I611" s="1"/>
      <c r="J611" s="1"/>
      <c r="K611" s="1"/>
      <c r="L611" s="1"/>
    </row>
    <row r="612" ht="16.5" customHeight="1">
      <c r="A612" s="1"/>
      <c r="B612" s="95" t="s">
        <v>496</v>
      </c>
      <c r="C612" s="64"/>
      <c r="D612" s="44"/>
      <c r="E612" s="1"/>
      <c r="F612" s="93"/>
      <c r="G612" s="94"/>
      <c r="H612" s="1"/>
      <c r="I612" s="1"/>
      <c r="J612" s="1"/>
      <c r="K612" s="1"/>
      <c r="L612" s="1"/>
    </row>
    <row r="613" ht="16.5" customHeight="1">
      <c r="A613" s="1"/>
      <c r="B613" s="95" t="s">
        <v>496</v>
      </c>
      <c r="C613" s="64"/>
      <c r="D613" s="44"/>
      <c r="E613" s="1"/>
      <c r="F613" s="93"/>
      <c r="G613" s="94"/>
      <c r="H613" s="1"/>
      <c r="I613" s="1"/>
      <c r="J613" s="1"/>
      <c r="K613" s="1"/>
      <c r="L613" s="1"/>
    </row>
    <row r="614" ht="16.5" customHeight="1">
      <c r="A614" s="1"/>
      <c r="B614" s="95" t="s">
        <v>496</v>
      </c>
      <c r="C614" s="64"/>
      <c r="D614" s="44"/>
      <c r="E614" s="1"/>
      <c r="F614" s="93"/>
      <c r="G614" s="94"/>
      <c r="H614" s="1"/>
      <c r="I614" s="1"/>
      <c r="J614" s="1"/>
      <c r="K614" s="1"/>
      <c r="L614" s="1"/>
    </row>
    <row r="615" ht="16.5" customHeight="1">
      <c r="A615" s="1"/>
      <c r="B615" s="95" t="s">
        <v>496</v>
      </c>
      <c r="C615" s="64"/>
      <c r="D615" s="44"/>
      <c r="E615" s="1"/>
      <c r="F615" s="93"/>
      <c r="G615" s="94"/>
      <c r="H615" s="1"/>
      <c r="I615" s="1"/>
      <c r="J615" s="1"/>
      <c r="K615" s="1"/>
      <c r="L615" s="1"/>
    </row>
    <row r="616" ht="16.5" customHeight="1">
      <c r="A616" s="1"/>
      <c r="B616" s="95" t="s">
        <v>496</v>
      </c>
      <c r="C616" s="64"/>
      <c r="D616" s="44"/>
      <c r="E616" s="1"/>
      <c r="F616" s="93"/>
      <c r="G616" s="94"/>
      <c r="H616" s="1"/>
      <c r="I616" s="1"/>
      <c r="J616" s="1"/>
      <c r="K616" s="1"/>
      <c r="L616" s="1"/>
    </row>
    <row r="617" ht="16.5" customHeight="1">
      <c r="A617" s="1"/>
      <c r="B617" s="95" t="s">
        <v>496</v>
      </c>
      <c r="C617" s="64"/>
      <c r="D617" s="44"/>
      <c r="E617" s="1"/>
      <c r="F617" s="93"/>
      <c r="G617" s="94"/>
      <c r="H617" s="1"/>
      <c r="I617" s="1"/>
      <c r="J617" s="1"/>
      <c r="K617" s="1"/>
      <c r="L617" s="1"/>
    </row>
    <row r="618" ht="16.5" customHeight="1">
      <c r="A618" s="1"/>
      <c r="B618" s="95" t="s">
        <v>496</v>
      </c>
      <c r="C618" s="64"/>
      <c r="D618" s="44"/>
      <c r="E618" s="1"/>
      <c r="F618" s="93"/>
      <c r="G618" s="94"/>
      <c r="H618" s="1"/>
      <c r="I618" s="1"/>
      <c r="J618" s="1"/>
      <c r="K618" s="1"/>
      <c r="L618" s="1"/>
    </row>
    <row r="619" ht="16.5" customHeight="1">
      <c r="A619" s="1"/>
      <c r="B619" s="95" t="s">
        <v>496</v>
      </c>
      <c r="C619" s="64"/>
      <c r="D619" s="44"/>
      <c r="E619" s="1"/>
      <c r="F619" s="93"/>
      <c r="G619" s="94"/>
      <c r="H619" s="1"/>
      <c r="I619" s="1"/>
      <c r="J619" s="1"/>
      <c r="K619" s="1"/>
      <c r="L619" s="1"/>
    </row>
    <row r="620" ht="16.5" customHeight="1">
      <c r="A620" s="1"/>
      <c r="B620" s="95" t="s">
        <v>496</v>
      </c>
      <c r="C620" s="64"/>
      <c r="D620" s="44"/>
      <c r="E620" s="1"/>
      <c r="F620" s="93"/>
      <c r="G620" s="94"/>
      <c r="H620" s="1"/>
      <c r="I620" s="1"/>
      <c r="J620" s="1"/>
      <c r="K620" s="1"/>
      <c r="L620" s="1"/>
    </row>
    <row r="621" ht="16.5" customHeight="1">
      <c r="A621" s="1"/>
      <c r="B621" s="95" t="s">
        <v>496</v>
      </c>
      <c r="C621" s="64"/>
      <c r="D621" s="44"/>
      <c r="E621" s="1"/>
      <c r="F621" s="93"/>
      <c r="G621" s="94"/>
      <c r="H621" s="1"/>
      <c r="I621" s="1"/>
      <c r="J621" s="1"/>
      <c r="K621" s="1"/>
      <c r="L621" s="1"/>
    </row>
    <row r="622" ht="16.5" customHeight="1">
      <c r="A622" s="1"/>
      <c r="B622" s="95" t="s">
        <v>496</v>
      </c>
      <c r="C622" s="64"/>
      <c r="D622" s="44"/>
      <c r="E622" s="1"/>
      <c r="F622" s="93"/>
      <c r="G622" s="94"/>
      <c r="H622" s="1"/>
      <c r="I622" s="1"/>
      <c r="J622" s="1"/>
      <c r="K622" s="1"/>
      <c r="L622" s="1"/>
    </row>
    <row r="623" ht="16.5" customHeight="1">
      <c r="A623" s="1"/>
      <c r="B623" s="95" t="s">
        <v>496</v>
      </c>
      <c r="C623" s="64"/>
      <c r="D623" s="44"/>
      <c r="E623" s="1"/>
      <c r="F623" s="93"/>
      <c r="G623" s="94"/>
      <c r="H623" s="1"/>
      <c r="I623" s="1"/>
      <c r="J623" s="1"/>
      <c r="K623" s="1"/>
      <c r="L623" s="1"/>
    </row>
    <row r="624" ht="16.5" customHeight="1">
      <c r="A624" s="1"/>
      <c r="B624" s="95" t="s">
        <v>496</v>
      </c>
      <c r="C624" s="64"/>
      <c r="D624" s="44"/>
      <c r="E624" s="1"/>
      <c r="F624" s="93"/>
      <c r="G624" s="94"/>
      <c r="H624" s="1"/>
      <c r="I624" s="1"/>
      <c r="J624" s="1"/>
      <c r="K624" s="1"/>
      <c r="L624" s="1"/>
    </row>
    <row r="625" ht="16.5" customHeight="1">
      <c r="A625" s="1"/>
      <c r="B625" s="95" t="s">
        <v>496</v>
      </c>
      <c r="C625" s="64"/>
      <c r="D625" s="44"/>
      <c r="E625" s="1"/>
      <c r="F625" s="93"/>
      <c r="G625" s="94"/>
      <c r="H625" s="1"/>
      <c r="I625" s="1"/>
      <c r="J625" s="1"/>
      <c r="K625" s="1"/>
      <c r="L625" s="1"/>
    </row>
    <row r="626" ht="16.5" customHeight="1">
      <c r="A626" s="1"/>
      <c r="B626" s="95" t="s">
        <v>496</v>
      </c>
      <c r="C626" s="64"/>
      <c r="D626" s="44"/>
      <c r="E626" s="1"/>
      <c r="F626" s="93"/>
      <c r="G626" s="94"/>
      <c r="H626" s="1"/>
      <c r="I626" s="1"/>
      <c r="J626" s="1"/>
      <c r="K626" s="1"/>
      <c r="L626" s="1"/>
    </row>
    <row r="627" ht="16.5" customHeight="1">
      <c r="A627" s="1"/>
      <c r="B627" s="95" t="s">
        <v>496</v>
      </c>
      <c r="C627" s="64"/>
      <c r="D627" s="44"/>
      <c r="E627" s="1"/>
      <c r="F627" s="93"/>
      <c r="G627" s="94"/>
      <c r="H627" s="1"/>
      <c r="I627" s="1"/>
      <c r="J627" s="1"/>
      <c r="K627" s="1"/>
      <c r="L627" s="1"/>
    </row>
    <row r="628" ht="16.5" customHeight="1">
      <c r="A628" s="1"/>
      <c r="B628" s="95" t="s">
        <v>496</v>
      </c>
      <c r="C628" s="64"/>
      <c r="D628" s="44"/>
      <c r="E628" s="1"/>
      <c r="F628" s="93"/>
      <c r="G628" s="94"/>
      <c r="H628" s="1"/>
      <c r="I628" s="1"/>
      <c r="J628" s="1"/>
      <c r="K628" s="1"/>
      <c r="L628" s="1"/>
    </row>
    <row r="629" ht="16.5" customHeight="1">
      <c r="A629" s="1"/>
      <c r="B629" s="95" t="s">
        <v>496</v>
      </c>
      <c r="C629" s="64"/>
      <c r="D629" s="44"/>
      <c r="E629" s="1"/>
      <c r="F629" s="93"/>
      <c r="G629" s="94"/>
      <c r="H629" s="1"/>
      <c r="I629" s="1"/>
      <c r="J629" s="1"/>
      <c r="K629" s="1"/>
      <c r="L629" s="1"/>
    </row>
    <row r="630" ht="16.5" customHeight="1">
      <c r="A630" s="1"/>
      <c r="B630" s="95" t="s">
        <v>496</v>
      </c>
      <c r="C630" s="64"/>
      <c r="D630" s="44"/>
      <c r="E630" s="1"/>
      <c r="F630" s="93"/>
      <c r="G630" s="94"/>
      <c r="H630" s="1"/>
      <c r="I630" s="1"/>
      <c r="J630" s="1"/>
      <c r="K630" s="1"/>
      <c r="L630" s="1"/>
    </row>
    <row r="631" ht="16.5" customHeight="1">
      <c r="A631" s="1"/>
      <c r="B631" s="95" t="s">
        <v>496</v>
      </c>
      <c r="C631" s="64"/>
      <c r="D631" s="44"/>
      <c r="E631" s="1"/>
      <c r="F631" s="93"/>
      <c r="G631" s="94"/>
      <c r="H631" s="1"/>
      <c r="I631" s="1"/>
      <c r="J631" s="1"/>
      <c r="K631" s="1"/>
      <c r="L631" s="1"/>
    </row>
    <row r="632" ht="16.5" customHeight="1">
      <c r="A632" s="1"/>
      <c r="B632" s="95" t="s">
        <v>496</v>
      </c>
      <c r="C632" s="64"/>
      <c r="D632" s="44"/>
      <c r="E632" s="1"/>
      <c r="F632" s="93"/>
      <c r="G632" s="94"/>
      <c r="H632" s="1"/>
      <c r="I632" s="1"/>
      <c r="J632" s="1"/>
      <c r="K632" s="1"/>
      <c r="L632" s="1"/>
    </row>
    <row r="633" ht="16.5" customHeight="1">
      <c r="A633" s="1"/>
      <c r="B633" s="95" t="s">
        <v>496</v>
      </c>
      <c r="C633" s="64"/>
      <c r="D633" s="44"/>
      <c r="E633" s="1"/>
      <c r="F633" s="93"/>
      <c r="G633" s="94"/>
      <c r="H633" s="1"/>
      <c r="I633" s="1"/>
      <c r="J633" s="1"/>
      <c r="K633" s="1"/>
      <c r="L633" s="1"/>
    </row>
    <row r="634" ht="16.5" customHeight="1">
      <c r="A634" s="1"/>
      <c r="B634" s="95" t="s">
        <v>496</v>
      </c>
      <c r="C634" s="64"/>
      <c r="D634" s="44"/>
      <c r="E634" s="1"/>
      <c r="F634" s="93"/>
      <c r="G634" s="94"/>
      <c r="H634" s="1"/>
      <c r="I634" s="1"/>
      <c r="J634" s="1"/>
      <c r="K634" s="1"/>
      <c r="L634" s="1"/>
    </row>
    <row r="635" ht="16.5" customHeight="1">
      <c r="A635" s="1"/>
      <c r="B635" s="95" t="s">
        <v>496</v>
      </c>
      <c r="C635" s="64"/>
      <c r="D635" s="44"/>
      <c r="E635" s="1"/>
      <c r="F635" s="93"/>
      <c r="G635" s="94"/>
      <c r="H635" s="1"/>
      <c r="I635" s="1"/>
      <c r="J635" s="1"/>
      <c r="K635" s="1"/>
      <c r="L635" s="1"/>
    </row>
    <row r="636" ht="16.5" customHeight="1">
      <c r="A636" s="1"/>
      <c r="B636" s="95" t="s">
        <v>496</v>
      </c>
      <c r="C636" s="64"/>
      <c r="D636" s="44"/>
      <c r="E636" s="1"/>
      <c r="F636" s="93"/>
      <c r="G636" s="94"/>
      <c r="H636" s="1"/>
      <c r="I636" s="1"/>
      <c r="J636" s="1"/>
      <c r="K636" s="1"/>
      <c r="L636" s="1"/>
    </row>
    <row r="637" ht="16.5" customHeight="1">
      <c r="A637" s="1"/>
      <c r="B637" s="95" t="s">
        <v>496</v>
      </c>
      <c r="C637" s="64"/>
      <c r="D637" s="44"/>
      <c r="E637" s="1"/>
      <c r="F637" s="93"/>
      <c r="G637" s="94"/>
      <c r="H637" s="1"/>
      <c r="I637" s="1"/>
      <c r="J637" s="1"/>
      <c r="K637" s="1"/>
      <c r="L637" s="1"/>
    </row>
    <row r="638" ht="16.5" customHeight="1">
      <c r="A638" s="1"/>
      <c r="B638" s="95" t="s">
        <v>496</v>
      </c>
      <c r="C638" s="64"/>
      <c r="D638" s="44"/>
      <c r="E638" s="1"/>
      <c r="F638" s="93"/>
      <c r="G638" s="94"/>
      <c r="H638" s="1"/>
      <c r="I638" s="1"/>
      <c r="J638" s="1"/>
      <c r="K638" s="1"/>
      <c r="L638" s="1"/>
    </row>
    <row r="639" ht="16.5" customHeight="1">
      <c r="A639" s="1"/>
      <c r="B639" s="95" t="s">
        <v>496</v>
      </c>
      <c r="C639" s="64"/>
      <c r="D639" s="44"/>
      <c r="E639" s="1"/>
      <c r="F639" s="93"/>
      <c r="G639" s="94"/>
      <c r="H639" s="1"/>
      <c r="I639" s="1"/>
      <c r="J639" s="1"/>
      <c r="K639" s="1"/>
      <c r="L639" s="1"/>
    </row>
    <row r="640" ht="16.5" customHeight="1">
      <c r="A640" s="1"/>
      <c r="B640" s="95" t="s">
        <v>496</v>
      </c>
      <c r="C640" s="64"/>
      <c r="D640" s="44"/>
      <c r="E640" s="1"/>
      <c r="F640" s="93"/>
      <c r="G640" s="94"/>
      <c r="H640" s="1"/>
      <c r="I640" s="1"/>
      <c r="J640" s="1"/>
      <c r="K640" s="1"/>
      <c r="L640" s="1"/>
    </row>
    <row r="641" ht="16.5" customHeight="1">
      <c r="A641" s="1"/>
      <c r="B641" s="95" t="s">
        <v>496</v>
      </c>
      <c r="C641" s="64"/>
      <c r="D641" s="44"/>
      <c r="E641" s="1"/>
      <c r="F641" s="93"/>
      <c r="G641" s="94"/>
      <c r="H641" s="1"/>
      <c r="I641" s="1"/>
      <c r="J641" s="1"/>
      <c r="K641" s="1"/>
      <c r="L641" s="1"/>
    </row>
    <row r="642" ht="16.5" customHeight="1">
      <c r="A642" s="1"/>
      <c r="B642" s="95" t="s">
        <v>496</v>
      </c>
      <c r="C642" s="64"/>
      <c r="D642" s="44"/>
      <c r="E642" s="1"/>
      <c r="F642" s="93"/>
      <c r="G642" s="94"/>
      <c r="H642" s="1"/>
      <c r="I642" s="1"/>
      <c r="J642" s="1"/>
      <c r="K642" s="1"/>
      <c r="L642" s="1"/>
    </row>
    <row r="643" ht="16.5" customHeight="1">
      <c r="A643" s="1"/>
      <c r="B643" s="95" t="s">
        <v>496</v>
      </c>
      <c r="C643" s="64"/>
      <c r="D643" s="44"/>
      <c r="E643" s="1"/>
      <c r="F643" s="93"/>
      <c r="G643" s="94"/>
      <c r="H643" s="1"/>
      <c r="I643" s="1"/>
      <c r="J643" s="1"/>
      <c r="K643" s="1"/>
      <c r="L643" s="1"/>
    </row>
    <row r="644" ht="16.5" customHeight="1">
      <c r="A644" s="1"/>
      <c r="B644" s="95" t="s">
        <v>496</v>
      </c>
      <c r="C644" s="64"/>
      <c r="D644" s="44"/>
      <c r="E644" s="1"/>
      <c r="F644" s="93"/>
      <c r="G644" s="94"/>
      <c r="H644" s="1"/>
      <c r="I644" s="1"/>
      <c r="J644" s="1"/>
      <c r="K644" s="1"/>
      <c r="L644" s="1"/>
    </row>
    <row r="645" ht="16.5" customHeight="1">
      <c r="A645" s="1"/>
      <c r="B645" s="95" t="s">
        <v>496</v>
      </c>
      <c r="C645" s="64"/>
      <c r="D645" s="44"/>
      <c r="E645" s="1"/>
      <c r="F645" s="93"/>
      <c r="G645" s="94"/>
      <c r="H645" s="1"/>
      <c r="I645" s="1"/>
      <c r="J645" s="1"/>
      <c r="K645" s="1"/>
      <c r="L645" s="1"/>
    </row>
    <row r="646" ht="16.5" customHeight="1">
      <c r="A646" s="1"/>
      <c r="B646" s="95" t="s">
        <v>496</v>
      </c>
      <c r="C646" s="64"/>
      <c r="D646" s="44"/>
      <c r="E646" s="1"/>
      <c r="F646" s="93"/>
      <c r="G646" s="94"/>
      <c r="H646" s="1"/>
      <c r="I646" s="1"/>
      <c r="J646" s="1"/>
      <c r="K646" s="1"/>
      <c r="L646" s="1"/>
    </row>
    <row r="647" ht="16.5" customHeight="1">
      <c r="A647" s="1"/>
      <c r="B647" s="95" t="s">
        <v>496</v>
      </c>
      <c r="C647" s="64"/>
      <c r="D647" s="44"/>
      <c r="E647" s="1"/>
      <c r="F647" s="93"/>
      <c r="G647" s="94"/>
      <c r="H647" s="1"/>
      <c r="I647" s="1"/>
      <c r="J647" s="1"/>
      <c r="K647" s="1"/>
      <c r="L647" s="1"/>
    </row>
    <row r="648" ht="16.5" customHeight="1">
      <c r="A648" s="1"/>
      <c r="B648" s="95" t="s">
        <v>496</v>
      </c>
      <c r="C648" s="64"/>
      <c r="D648" s="44"/>
      <c r="E648" s="1"/>
      <c r="F648" s="93"/>
      <c r="G648" s="94"/>
      <c r="H648" s="1"/>
      <c r="I648" s="1"/>
      <c r="J648" s="1"/>
      <c r="K648" s="1"/>
      <c r="L648" s="1"/>
    </row>
    <row r="649" ht="16.5" customHeight="1">
      <c r="A649" s="1"/>
      <c r="B649" s="95" t="s">
        <v>496</v>
      </c>
      <c r="C649" s="64"/>
      <c r="D649" s="44"/>
      <c r="E649" s="1"/>
      <c r="F649" s="93"/>
      <c r="G649" s="94"/>
      <c r="H649" s="1"/>
      <c r="I649" s="1"/>
      <c r="J649" s="1"/>
      <c r="K649" s="1"/>
      <c r="L649" s="1"/>
    </row>
    <row r="650" ht="16.5" customHeight="1">
      <c r="A650" s="1"/>
      <c r="B650" s="95" t="s">
        <v>496</v>
      </c>
      <c r="C650" s="64"/>
      <c r="D650" s="44"/>
      <c r="E650" s="1"/>
      <c r="F650" s="93"/>
      <c r="G650" s="94"/>
      <c r="H650" s="1"/>
      <c r="I650" s="1"/>
      <c r="J650" s="1"/>
      <c r="K650" s="1"/>
      <c r="L650" s="1"/>
    </row>
    <row r="651" ht="16.5" customHeight="1">
      <c r="A651" s="1"/>
      <c r="B651" s="95" t="s">
        <v>496</v>
      </c>
      <c r="C651" s="64"/>
      <c r="D651" s="44"/>
      <c r="E651" s="1"/>
      <c r="F651" s="93"/>
      <c r="G651" s="94"/>
      <c r="H651" s="1"/>
      <c r="I651" s="1"/>
      <c r="J651" s="1"/>
      <c r="K651" s="1"/>
      <c r="L651" s="1"/>
    </row>
    <row r="652" ht="16.5" customHeight="1">
      <c r="A652" s="1"/>
      <c r="B652" s="95" t="s">
        <v>496</v>
      </c>
      <c r="C652" s="64"/>
      <c r="D652" s="44"/>
      <c r="E652" s="1"/>
      <c r="F652" s="93"/>
      <c r="G652" s="94"/>
      <c r="H652" s="1"/>
      <c r="I652" s="1"/>
      <c r="J652" s="1"/>
      <c r="K652" s="1"/>
      <c r="L652" s="1"/>
    </row>
    <row r="653" ht="16.5" customHeight="1">
      <c r="A653" s="1"/>
      <c r="B653" s="95" t="s">
        <v>496</v>
      </c>
      <c r="C653" s="64"/>
      <c r="D653" s="44"/>
      <c r="E653" s="1"/>
      <c r="F653" s="93"/>
      <c r="G653" s="94"/>
      <c r="H653" s="1"/>
      <c r="I653" s="1"/>
      <c r="J653" s="1"/>
      <c r="K653" s="1"/>
      <c r="L653" s="1"/>
    </row>
    <row r="654" ht="16.5" customHeight="1">
      <c r="A654" s="1"/>
      <c r="B654" s="95" t="s">
        <v>496</v>
      </c>
      <c r="C654" s="64"/>
      <c r="D654" s="44"/>
      <c r="E654" s="1"/>
      <c r="F654" s="93"/>
      <c r="G654" s="94"/>
      <c r="H654" s="1"/>
      <c r="I654" s="1"/>
      <c r="J654" s="1"/>
      <c r="K654" s="1"/>
      <c r="L654" s="1"/>
    </row>
    <row r="655" ht="16.5" customHeight="1">
      <c r="A655" s="1"/>
      <c r="B655" s="95" t="s">
        <v>496</v>
      </c>
      <c r="C655" s="64"/>
      <c r="D655" s="44"/>
      <c r="E655" s="1"/>
      <c r="F655" s="93"/>
      <c r="G655" s="94"/>
      <c r="H655" s="1"/>
      <c r="I655" s="1"/>
      <c r="J655" s="1"/>
      <c r="K655" s="1"/>
      <c r="L655" s="1"/>
    </row>
    <row r="656" ht="16.5" customHeight="1">
      <c r="A656" s="1"/>
      <c r="B656" s="95" t="s">
        <v>496</v>
      </c>
      <c r="C656" s="64"/>
      <c r="D656" s="44"/>
      <c r="E656" s="1"/>
      <c r="F656" s="93"/>
      <c r="G656" s="94"/>
      <c r="H656" s="1"/>
      <c r="I656" s="1"/>
      <c r="J656" s="1"/>
      <c r="K656" s="1"/>
      <c r="L656" s="1"/>
    </row>
    <row r="657" ht="16.5" customHeight="1">
      <c r="A657" s="1"/>
      <c r="B657" s="95" t="s">
        <v>496</v>
      </c>
      <c r="C657" s="64"/>
      <c r="D657" s="44"/>
      <c r="E657" s="1"/>
      <c r="F657" s="93"/>
      <c r="G657" s="94"/>
      <c r="H657" s="1"/>
      <c r="I657" s="1"/>
      <c r="J657" s="1"/>
      <c r="K657" s="1"/>
      <c r="L657" s="1"/>
    </row>
    <row r="658" ht="16.5" customHeight="1">
      <c r="A658" s="1"/>
      <c r="B658" s="95" t="s">
        <v>496</v>
      </c>
      <c r="C658" s="64"/>
      <c r="D658" s="44"/>
      <c r="E658" s="1"/>
      <c r="F658" s="93"/>
      <c r="G658" s="94"/>
      <c r="H658" s="1"/>
      <c r="I658" s="1"/>
      <c r="J658" s="1"/>
      <c r="K658" s="1"/>
      <c r="L658" s="1"/>
    </row>
    <row r="659" ht="16.5" customHeight="1">
      <c r="A659" s="1"/>
      <c r="B659" s="95" t="s">
        <v>496</v>
      </c>
      <c r="C659" s="64"/>
      <c r="D659" s="44"/>
      <c r="E659" s="1"/>
      <c r="F659" s="93"/>
      <c r="G659" s="94"/>
      <c r="H659" s="1"/>
      <c r="I659" s="1"/>
      <c r="J659" s="1"/>
      <c r="K659" s="1"/>
      <c r="L659" s="1"/>
    </row>
    <row r="660" ht="16.5" customHeight="1">
      <c r="A660" s="1"/>
      <c r="B660" s="95" t="s">
        <v>496</v>
      </c>
      <c r="C660" s="64"/>
      <c r="D660" s="44"/>
      <c r="E660" s="1"/>
      <c r="F660" s="93"/>
      <c r="G660" s="94"/>
      <c r="H660" s="1"/>
      <c r="I660" s="1"/>
      <c r="J660" s="1"/>
      <c r="K660" s="1"/>
      <c r="L660" s="1"/>
    </row>
    <row r="661" ht="16.5" customHeight="1">
      <c r="A661" s="1"/>
      <c r="B661" s="95" t="s">
        <v>496</v>
      </c>
      <c r="C661" s="64"/>
      <c r="D661" s="44"/>
      <c r="E661" s="1"/>
      <c r="F661" s="93"/>
      <c r="G661" s="94"/>
      <c r="H661" s="1"/>
      <c r="I661" s="1"/>
      <c r="J661" s="1"/>
      <c r="K661" s="1"/>
      <c r="L661" s="1"/>
    </row>
    <row r="662" ht="16.5" customHeight="1">
      <c r="A662" s="1"/>
      <c r="B662" s="95" t="s">
        <v>496</v>
      </c>
      <c r="C662" s="64"/>
      <c r="D662" s="44"/>
      <c r="E662" s="1"/>
      <c r="F662" s="93"/>
      <c r="G662" s="94"/>
      <c r="H662" s="1"/>
      <c r="I662" s="1"/>
      <c r="J662" s="1"/>
      <c r="K662" s="1"/>
      <c r="L662" s="1"/>
    </row>
    <row r="663" ht="16.5" customHeight="1">
      <c r="A663" s="1"/>
      <c r="B663" s="95" t="s">
        <v>496</v>
      </c>
      <c r="C663" s="64"/>
      <c r="D663" s="44"/>
      <c r="E663" s="1"/>
      <c r="F663" s="93"/>
      <c r="G663" s="94"/>
      <c r="H663" s="1"/>
      <c r="I663" s="1"/>
      <c r="J663" s="1"/>
      <c r="K663" s="1"/>
      <c r="L663" s="1"/>
    </row>
    <row r="664" ht="16.5" customHeight="1">
      <c r="A664" s="1"/>
      <c r="B664" s="95" t="s">
        <v>496</v>
      </c>
      <c r="C664" s="64"/>
      <c r="D664" s="44"/>
      <c r="E664" s="1"/>
      <c r="F664" s="93"/>
      <c r="G664" s="94"/>
      <c r="H664" s="1"/>
      <c r="I664" s="1"/>
      <c r="J664" s="1"/>
      <c r="K664" s="1"/>
      <c r="L664" s="1"/>
    </row>
    <row r="665" ht="16.5" customHeight="1">
      <c r="A665" s="1"/>
      <c r="B665" s="95" t="s">
        <v>496</v>
      </c>
      <c r="C665" s="64"/>
      <c r="D665" s="44"/>
      <c r="E665" s="1"/>
      <c r="F665" s="93"/>
      <c r="G665" s="94"/>
      <c r="H665" s="1"/>
      <c r="I665" s="1"/>
      <c r="J665" s="1"/>
      <c r="K665" s="1"/>
      <c r="L665" s="1"/>
    </row>
    <row r="666" ht="16.5" customHeight="1">
      <c r="A666" s="1"/>
      <c r="B666" s="95" t="s">
        <v>496</v>
      </c>
      <c r="C666" s="64"/>
      <c r="D666" s="44"/>
      <c r="E666" s="1"/>
      <c r="F666" s="93"/>
      <c r="G666" s="94"/>
      <c r="H666" s="1"/>
      <c r="I666" s="1"/>
      <c r="J666" s="1"/>
      <c r="K666" s="1"/>
      <c r="L666" s="1"/>
    </row>
    <row r="667" ht="16.5" customHeight="1">
      <c r="A667" s="1"/>
      <c r="B667" s="95" t="s">
        <v>496</v>
      </c>
      <c r="C667" s="64"/>
      <c r="D667" s="44"/>
      <c r="E667" s="1"/>
      <c r="F667" s="93"/>
      <c r="G667" s="94"/>
      <c r="H667" s="1"/>
      <c r="I667" s="1"/>
      <c r="J667" s="1"/>
      <c r="K667" s="1"/>
      <c r="L667" s="1"/>
    </row>
    <row r="668" ht="16.5" customHeight="1">
      <c r="A668" s="1"/>
      <c r="B668" s="95" t="s">
        <v>496</v>
      </c>
      <c r="C668" s="64"/>
      <c r="D668" s="44"/>
      <c r="E668" s="1"/>
      <c r="F668" s="93"/>
      <c r="G668" s="94"/>
      <c r="H668" s="1"/>
      <c r="I668" s="1"/>
      <c r="J668" s="1"/>
      <c r="K668" s="1"/>
      <c r="L668" s="1"/>
    </row>
    <row r="669" ht="16.5" customHeight="1">
      <c r="A669" s="1"/>
      <c r="B669" s="95" t="s">
        <v>496</v>
      </c>
      <c r="C669" s="64"/>
      <c r="D669" s="44"/>
      <c r="E669" s="1"/>
      <c r="F669" s="93"/>
      <c r="G669" s="94"/>
      <c r="H669" s="1"/>
      <c r="I669" s="1"/>
      <c r="J669" s="1"/>
      <c r="K669" s="1"/>
      <c r="L669" s="1"/>
    </row>
    <row r="670" ht="16.5" customHeight="1">
      <c r="A670" s="1"/>
      <c r="B670" s="95" t="s">
        <v>496</v>
      </c>
      <c r="C670" s="64"/>
      <c r="D670" s="44"/>
      <c r="E670" s="1"/>
      <c r="F670" s="93"/>
      <c r="G670" s="94"/>
      <c r="H670" s="1"/>
      <c r="I670" s="1"/>
      <c r="J670" s="1"/>
      <c r="K670" s="1"/>
      <c r="L670" s="1"/>
    </row>
    <row r="671" ht="16.5" customHeight="1">
      <c r="A671" s="1"/>
      <c r="B671" s="95" t="s">
        <v>496</v>
      </c>
      <c r="C671" s="64"/>
      <c r="D671" s="44"/>
      <c r="E671" s="1"/>
      <c r="F671" s="93"/>
      <c r="G671" s="94"/>
      <c r="H671" s="1"/>
      <c r="I671" s="1"/>
      <c r="J671" s="1"/>
      <c r="K671" s="1"/>
      <c r="L671" s="1"/>
    </row>
    <row r="672" ht="16.5" customHeight="1">
      <c r="A672" s="1"/>
      <c r="B672" s="95" t="s">
        <v>496</v>
      </c>
      <c r="C672" s="64"/>
      <c r="D672" s="44"/>
      <c r="E672" s="1"/>
      <c r="F672" s="93"/>
      <c r="G672" s="94"/>
      <c r="H672" s="1"/>
      <c r="I672" s="1"/>
      <c r="J672" s="1"/>
      <c r="K672" s="1"/>
      <c r="L672" s="1"/>
    </row>
    <row r="673" ht="16.5" customHeight="1">
      <c r="A673" s="1"/>
      <c r="B673" s="95" t="s">
        <v>496</v>
      </c>
      <c r="C673" s="64"/>
      <c r="D673" s="44"/>
      <c r="E673" s="1"/>
      <c r="F673" s="93"/>
      <c r="G673" s="94"/>
      <c r="H673" s="1"/>
      <c r="I673" s="1"/>
      <c r="J673" s="1"/>
      <c r="K673" s="1"/>
      <c r="L673" s="1"/>
    </row>
    <row r="674" ht="16.5" customHeight="1">
      <c r="A674" s="1"/>
      <c r="B674" s="95" t="s">
        <v>496</v>
      </c>
      <c r="C674" s="64"/>
      <c r="D674" s="44"/>
      <c r="E674" s="1"/>
      <c r="F674" s="93"/>
      <c r="G674" s="94"/>
      <c r="H674" s="1"/>
      <c r="I674" s="1"/>
      <c r="J674" s="1"/>
      <c r="K674" s="1"/>
      <c r="L674" s="1"/>
    </row>
    <row r="675" ht="16.5" customHeight="1">
      <c r="A675" s="1"/>
      <c r="B675" s="95" t="s">
        <v>496</v>
      </c>
      <c r="C675" s="64"/>
      <c r="D675" s="44"/>
      <c r="E675" s="1"/>
      <c r="F675" s="93"/>
      <c r="G675" s="94"/>
      <c r="H675" s="1"/>
      <c r="I675" s="1"/>
      <c r="J675" s="1"/>
      <c r="K675" s="1"/>
      <c r="L675" s="1"/>
    </row>
    <row r="676" ht="16.5" customHeight="1">
      <c r="A676" s="1"/>
      <c r="B676" s="95" t="s">
        <v>496</v>
      </c>
      <c r="C676" s="64"/>
      <c r="D676" s="44"/>
      <c r="E676" s="1"/>
      <c r="F676" s="93"/>
      <c r="G676" s="94"/>
      <c r="H676" s="1"/>
      <c r="I676" s="1"/>
      <c r="J676" s="1"/>
      <c r="K676" s="1"/>
      <c r="L676" s="1"/>
    </row>
    <row r="677" ht="16.5" customHeight="1">
      <c r="A677" s="1"/>
      <c r="B677" s="95" t="s">
        <v>496</v>
      </c>
      <c r="C677" s="64"/>
      <c r="D677" s="44"/>
      <c r="E677" s="1"/>
      <c r="F677" s="93"/>
      <c r="G677" s="94"/>
      <c r="H677" s="1"/>
      <c r="I677" s="1"/>
      <c r="J677" s="1"/>
      <c r="K677" s="1"/>
      <c r="L677" s="1"/>
    </row>
    <row r="678" ht="16.5" customHeight="1">
      <c r="A678" s="1"/>
      <c r="B678" s="95" t="s">
        <v>496</v>
      </c>
      <c r="C678" s="64"/>
      <c r="D678" s="44"/>
      <c r="E678" s="1"/>
      <c r="F678" s="93"/>
      <c r="G678" s="94"/>
      <c r="H678" s="1"/>
      <c r="I678" s="1"/>
      <c r="J678" s="1"/>
      <c r="K678" s="1"/>
      <c r="L678" s="1"/>
    </row>
    <row r="679" ht="16.5" customHeight="1">
      <c r="A679" s="1"/>
      <c r="B679" s="95" t="s">
        <v>496</v>
      </c>
      <c r="C679" s="64"/>
      <c r="D679" s="44"/>
      <c r="E679" s="1"/>
      <c r="F679" s="93"/>
      <c r="G679" s="94"/>
      <c r="H679" s="1"/>
      <c r="I679" s="1"/>
      <c r="J679" s="1"/>
      <c r="K679" s="1"/>
      <c r="L679" s="1"/>
    </row>
    <row r="680" ht="16.5" customHeight="1">
      <c r="A680" s="1"/>
      <c r="B680" s="95" t="s">
        <v>496</v>
      </c>
      <c r="C680" s="64"/>
      <c r="D680" s="44"/>
      <c r="E680" s="1"/>
      <c r="F680" s="93"/>
      <c r="G680" s="94"/>
      <c r="H680" s="1"/>
      <c r="I680" s="1"/>
      <c r="J680" s="1"/>
      <c r="K680" s="1"/>
      <c r="L680" s="1"/>
    </row>
    <row r="681" ht="16.5" customHeight="1">
      <c r="A681" s="1"/>
      <c r="B681" s="95" t="s">
        <v>496</v>
      </c>
      <c r="C681" s="64"/>
      <c r="D681" s="44"/>
      <c r="E681" s="1"/>
      <c r="F681" s="93"/>
      <c r="G681" s="94"/>
      <c r="H681" s="1"/>
      <c r="I681" s="1"/>
      <c r="J681" s="1"/>
      <c r="K681" s="1"/>
      <c r="L681" s="1"/>
    </row>
    <row r="682" ht="16.5" customHeight="1">
      <c r="A682" s="1"/>
      <c r="B682" s="95" t="s">
        <v>496</v>
      </c>
      <c r="C682" s="64"/>
      <c r="D682" s="44"/>
      <c r="E682" s="1"/>
      <c r="F682" s="93"/>
      <c r="G682" s="94"/>
      <c r="H682" s="1"/>
      <c r="I682" s="1"/>
      <c r="J682" s="1"/>
      <c r="K682" s="1"/>
      <c r="L682" s="1"/>
    </row>
    <row r="683" ht="16.5" customHeight="1">
      <c r="A683" s="1"/>
      <c r="B683" s="95" t="s">
        <v>496</v>
      </c>
      <c r="C683" s="64"/>
      <c r="D683" s="44"/>
      <c r="E683" s="1"/>
      <c r="F683" s="93"/>
      <c r="G683" s="94"/>
      <c r="H683" s="1"/>
      <c r="I683" s="1"/>
      <c r="J683" s="1"/>
      <c r="K683" s="1"/>
      <c r="L683" s="1"/>
    </row>
    <row r="684" ht="16.5" customHeight="1">
      <c r="A684" s="1"/>
      <c r="B684" s="95" t="s">
        <v>496</v>
      </c>
      <c r="C684" s="64"/>
      <c r="D684" s="44"/>
      <c r="E684" s="1"/>
      <c r="F684" s="93"/>
      <c r="G684" s="94"/>
      <c r="H684" s="1"/>
      <c r="I684" s="1"/>
      <c r="J684" s="1"/>
      <c r="K684" s="1"/>
      <c r="L684" s="1"/>
    </row>
    <row r="685" ht="16.5" customHeight="1">
      <c r="A685" s="1"/>
      <c r="B685" s="95" t="s">
        <v>496</v>
      </c>
      <c r="C685" s="64"/>
      <c r="D685" s="44"/>
      <c r="E685" s="1"/>
      <c r="F685" s="93"/>
      <c r="G685" s="94"/>
      <c r="H685" s="1"/>
      <c r="I685" s="1"/>
      <c r="J685" s="1"/>
      <c r="K685" s="1"/>
      <c r="L685" s="1"/>
    </row>
    <row r="686" ht="16.5" customHeight="1">
      <c r="A686" s="1"/>
      <c r="B686" s="95" t="s">
        <v>496</v>
      </c>
      <c r="C686" s="64"/>
      <c r="D686" s="44"/>
      <c r="E686" s="1"/>
      <c r="F686" s="93"/>
      <c r="G686" s="94"/>
      <c r="H686" s="1"/>
      <c r="I686" s="1"/>
      <c r="J686" s="1"/>
      <c r="K686" s="1"/>
      <c r="L686" s="1"/>
    </row>
    <row r="687" ht="16.5" customHeight="1">
      <c r="A687" s="1"/>
      <c r="B687" s="95" t="s">
        <v>496</v>
      </c>
      <c r="C687" s="64"/>
      <c r="D687" s="44"/>
      <c r="E687" s="1"/>
      <c r="F687" s="93"/>
      <c r="G687" s="94"/>
      <c r="H687" s="1"/>
      <c r="I687" s="1"/>
      <c r="J687" s="1"/>
      <c r="K687" s="1"/>
      <c r="L687" s="1"/>
    </row>
    <row r="688" ht="16.5" customHeight="1">
      <c r="A688" s="1"/>
      <c r="B688" s="95" t="s">
        <v>496</v>
      </c>
      <c r="C688" s="64"/>
      <c r="D688" s="44"/>
      <c r="E688" s="1"/>
      <c r="F688" s="93"/>
      <c r="G688" s="94"/>
      <c r="H688" s="1"/>
      <c r="I688" s="1"/>
      <c r="J688" s="1"/>
      <c r="K688" s="1"/>
      <c r="L688" s="1"/>
    </row>
    <row r="689" ht="16.5" customHeight="1">
      <c r="A689" s="1"/>
      <c r="B689" s="95" t="s">
        <v>496</v>
      </c>
      <c r="C689" s="64"/>
      <c r="D689" s="44"/>
      <c r="E689" s="1"/>
      <c r="F689" s="93"/>
      <c r="G689" s="94"/>
      <c r="H689" s="1"/>
      <c r="I689" s="1"/>
      <c r="J689" s="1"/>
      <c r="K689" s="1"/>
      <c r="L689" s="1"/>
    </row>
    <row r="690" ht="16.5" customHeight="1">
      <c r="A690" s="1"/>
      <c r="B690" s="95" t="s">
        <v>496</v>
      </c>
      <c r="C690" s="64"/>
      <c r="D690" s="44"/>
      <c r="E690" s="1"/>
      <c r="F690" s="93"/>
      <c r="G690" s="94"/>
      <c r="H690" s="1"/>
      <c r="I690" s="1"/>
      <c r="J690" s="1"/>
      <c r="K690" s="1"/>
      <c r="L690" s="1"/>
    </row>
    <row r="691" ht="16.5" customHeight="1">
      <c r="A691" s="1"/>
      <c r="B691" s="95" t="s">
        <v>496</v>
      </c>
      <c r="C691" s="64"/>
      <c r="D691" s="44"/>
      <c r="E691" s="1"/>
      <c r="F691" s="93"/>
      <c r="G691" s="94"/>
      <c r="H691" s="1"/>
      <c r="I691" s="1"/>
      <c r="J691" s="1"/>
      <c r="K691" s="1"/>
      <c r="L691" s="1"/>
    </row>
    <row r="692" ht="16.5" customHeight="1">
      <c r="A692" s="1"/>
      <c r="B692" s="95" t="s">
        <v>496</v>
      </c>
      <c r="C692" s="64"/>
      <c r="D692" s="44"/>
      <c r="E692" s="1"/>
      <c r="F692" s="93"/>
      <c r="G692" s="94"/>
      <c r="H692" s="1"/>
      <c r="I692" s="1"/>
      <c r="J692" s="1"/>
      <c r="K692" s="1"/>
      <c r="L692" s="1"/>
    </row>
    <row r="693" ht="16.5" customHeight="1">
      <c r="A693" s="1"/>
      <c r="B693" s="95" t="s">
        <v>496</v>
      </c>
      <c r="C693" s="64"/>
      <c r="D693" s="44"/>
      <c r="E693" s="1"/>
      <c r="F693" s="93"/>
      <c r="G693" s="94"/>
      <c r="H693" s="1"/>
      <c r="I693" s="1"/>
      <c r="J693" s="1"/>
      <c r="K693" s="1"/>
      <c r="L693" s="1"/>
    </row>
    <row r="694" ht="16.5" customHeight="1">
      <c r="A694" s="1"/>
      <c r="B694" s="95" t="s">
        <v>496</v>
      </c>
      <c r="C694" s="64"/>
      <c r="D694" s="44"/>
      <c r="E694" s="1"/>
      <c r="F694" s="93"/>
      <c r="G694" s="94"/>
      <c r="H694" s="1"/>
      <c r="I694" s="1"/>
      <c r="J694" s="1"/>
      <c r="K694" s="1"/>
      <c r="L694" s="1"/>
    </row>
    <row r="695" ht="16.5" customHeight="1">
      <c r="A695" s="1"/>
      <c r="B695" s="95" t="s">
        <v>496</v>
      </c>
      <c r="C695" s="64"/>
      <c r="D695" s="44"/>
      <c r="E695" s="1"/>
      <c r="F695" s="93"/>
      <c r="G695" s="94"/>
      <c r="H695" s="1"/>
      <c r="I695" s="1"/>
      <c r="J695" s="1"/>
      <c r="K695" s="1"/>
      <c r="L695" s="1"/>
    </row>
    <row r="696" ht="16.5" customHeight="1">
      <c r="A696" s="1"/>
      <c r="B696" s="95" t="s">
        <v>496</v>
      </c>
      <c r="C696" s="64"/>
      <c r="D696" s="44"/>
      <c r="E696" s="1"/>
      <c r="F696" s="93"/>
      <c r="G696" s="94"/>
      <c r="H696" s="1"/>
      <c r="I696" s="1"/>
      <c r="J696" s="1"/>
      <c r="K696" s="1"/>
      <c r="L696" s="1"/>
    </row>
    <row r="697" ht="16.5" customHeight="1">
      <c r="A697" s="1"/>
      <c r="B697" s="95" t="s">
        <v>496</v>
      </c>
      <c r="C697" s="64"/>
      <c r="D697" s="44"/>
      <c r="E697" s="1"/>
      <c r="F697" s="93"/>
      <c r="G697" s="94"/>
      <c r="H697" s="1"/>
      <c r="I697" s="1"/>
      <c r="J697" s="1"/>
      <c r="K697" s="1"/>
      <c r="L697" s="1"/>
    </row>
    <row r="698" ht="16.5" customHeight="1">
      <c r="A698" s="1"/>
      <c r="B698" s="95" t="s">
        <v>496</v>
      </c>
      <c r="C698" s="64"/>
      <c r="D698" s="44"/>
      <c r="E698" s="1"/>
      <c r="F698" s="93"/>
      <c r="G698" s="94"/>
      <c r="H698" s="1"/>
      <c r="I698" s="1"/>
      <c r="J698" s="1"/>
      <c r="K698" s="1"/>
      <c r="L698" s="1"/>
    </row>
    <row r="699" ht="16.5" customHeight="1">
      <c r="A699" s="1"/>
      <c r="B699" s="95" t="s">
        <v>496</v>
      </c>
      <c r="C699" s="64"/>
      <c r="D699" s="44"/>
      <c r="E699" s="1"/>
      <c r="F699" s="93"/>
      <c r="G699" s="94"/>
      <c r="H699" s="1"/>
      <c r="I699" s="1"/>
      <c r="J699" s="1"/>
      <c r="K699" s="1"/>
      <c r="L699" s="1"/>
    </row>
    <row r="700" ht="16.5" customHeight="1">
      <c r="A700" s="1"/>
      <c r="B700" s="95" t="s">
        <v>496</v>
      </c>
      <c r="C700" s="64"/>
      <c r="D700" s="44"/>
      <c r="E700" s="1"/>
      <c r="F700" s="93"/>
      <c r="G700" s="94"/>
      <c r="H700" s="1"/>
      <c r="I700" s="1"/>
      <c r="J700" s="1"/>
      <c r="K700" s="1"/>
      <c r="L700" s="1"/>
    </row>
    <row r="701" ht="16.5" customHeight="1">
      <c r="A701" s="1"/>
      <c r="B701" s="95" t="s">
        <v>496</v>
      </c>
      <c r="C701" s="64"/>
      <c r="D701" s="44"/>
      <c r="E701" s="1"/>
      <c r="F701" s="93"/>
      <c r="G701" s="94"/>
      <c r="H701" s="1"/>
      <c r="I701" s="1"/>
      <c r="J701" s="1"/>
      <c r="K701" s="1"/>
      <c r="L701" s="1"/>
    </row>
    <row r="702" ht="16.5" customHeight="1">
      <c r="A702" s="1"/>
      <c r="B702" s="95" t="s">
        <v>496</v>
      </c>
      <c r="C702" s="64"/>
      <c r="D702" s="44"/>
      <c r="E702" s="1"/>
      <c r="F702" s="93"/>
      <c r="G702" s="94"/>
      <c r="H702" s="1"/>
      <c r="I702" s="1"/>
      <c r="J702" s="1"/>
      <c r="K702" s="1"/>
      <c r="L702" s="1"/>
    </row>
    <row r="703" ht="16.5" customHeight="1">
      <c r="A703" s="1"/>
      <c r="B703" s="95" t="s">
        <v>496</v>
      </c>
      <c r="C703" s="64"/>
      <c r="D703" s="44"/>
      <c r="E703" s="1"/>
      <c r="F703" s="93"/>
      <c r="G703" s="94"/>
      <c r="H703" s="1"/>
      <c r="I703" s="1"/>
      <c r="J703" s="1"/>
      <c r="K703" s="1"/>
      <c r="L703" s="1"/>
    </row>
    <row r="704" ht="16.5" customHeight="1">
      <c r="A704" s="1"/>
      <c r="B704" s="95" t="s">
        <v>496</v>
      </c>
      <c r="C704" s="64"/>
      <c r="D704" s="44"/>
      <c r="E704" s="1"/>
      <c r="F704" s="93"/>
      <c r="G704" s="94"/>
      <c r="H704" s="1"/>
      <c r="I704" s="1"/>
      <c r="J704" s="1"/>
      <c r="K704" s="1"/>
      <c r="L704" s="1"/>
    </row>
    <row r="705" ht="16.5" customHeight="1">
      <c r="A705" s="1"/>
      <c r="B705" s="95" t="s">
        <v>496</v>
      </c>
      <c r="C705" s="64"/>
      <c r="D705" s="44"/>
      <c r="E705" s="1"/>
      <c r="F705" s="93"/>
      <c r="G705" s="94"/>
      <c r="H705" s="1"/>
      <c r="I705" s="1"/>
      <c r="J705" s="1"/>
      <c r="K705" s="1"/>
      <c r="L705" s="1"/>
    </row>
    <row r="706" ht="16.5" customHeight="1">
      <c r="A706" s="1"/>
      <c r="B706" s="95" t="s">
        <v>496</v>
      </c>
      <c r="C706" s="64"/>
      <c r="D706" s="44"/>
      <c r="E706" s="1"/>
      <c r="F706" s="93"/>
      <c r="G706" s="94"/>
      <c r="H706" s="1"/>
      <c r="I706" s="1"/>
      <c r="J706" s="1"/>
      <c r="K706" s="1"/>
      <c r="L706" s="1"/>
    </row>
    <row r="707" ht="16.5" customHeight="1">
      <c r="A707" s="1"/>
      <c r="B707" s="95" t="s">
        <v>496</v>
      </c>
      <c r="C707" s="64"/>
      <c r="D707" s="44"/>
      <c r="E707" s="1"/>
      <c r="F707" s="93"/>
      <c r="G707" s="94"/>
      <c r="H707" s="1"/>
      <c r="I707" s="1"/>
      <c r="J707" s="1"/>
      <c r="K707" s="1"/>
      <c r="L707" s="1"/>
    </row>
    <row r="708" ht="16.5" customHeight="1">
      <c r="A708" s="1"/>
      <c r="B708" s="95" t="s">
        <v>496</v>
      </c>
      <c r="C708" s="64"/>
      <c r="D708" s="44"/>
      <c r="E708" s="1"/>
      <c r="F708" s="93"/>
      <c r="G708" s="94"/>
      <c r="H708" s="1"/>
      <c r="I708" s="1"/>
      <c r="J708" s="1"/>
      <c r="K708" s="1"/>
      <c r="L708" s="1"/>
    </row>
    <row r="709" ht="16.5" customHeight="1">
      <c r="A709" s="1"/>
      <c r="B709" s="95" t="s">
        <v>496</v>
      </c>
      <c r="C709" s="64"/>
      <c r="D709" s="44"/>
      <c r="E709" s="1"/>
      <c r="F709" s="93"/>
      <c r="G709" s="94"/>
      <c r="H709" s="1"/>
      <c r="I709" s="1"/>
      <c r="J709" s="1"/>
      <c r="K709" s="1"/>
      <c r="L709" s="1"/>
    </row>
    <row r="710" ht="16.5" customHeight="1">
      <c r="A710" s="1"/>
      <c r="B710" s="95" t="s">
        <v>496</v>
      </c>
      <c r="C710" s="64"/>
      <c r="D710" s="44"/>
      <c r="E710" s="1"/>
      <c r="F710" s="93"/>
      <c r="G710" s="94"/>
      <c r="H710" s="1"/>
      <c r="I710" s="1"/>
      <c r="J710" s="1"/>
      <c r="K710" s="1"/>
      <c r="L710" s="1"/>
    </row>
    <row r="711" ht="16.5" customHeight="1">
      <c r="A711" s="1"/>
      <c r="B711" s="95" t="s">
        <v>496</v>
      </c>
      <c r="C711" s="64"/>
      <c r="D711" s="44"/>
      <c r="E711" s="1"/>
      <c r="F711" s="93"/>
      <c r="G711" s="94"/>
      <c r="H711" s="1"/>
      <c r="I711" s="1"/>
      <c r="J711" s="1"/>
      <c r="K711" s="1"/>
      <c r="L711" s="1"/>
    </row>
    <row r="712" ht="16.5" customHeight="1">
      <c r="A712" s="1"/>
      <c r="B712" s="95" t="s">
        <v>496</v>
      </c>
      <c r="C712" s="64"/>
      <c r="D712" s="44"/>
      <c r="E712" s="1"/>
      <c r="F712" s="93"/>
      <c r="G712" s="94"/>
      <c r="H712" s="1"/>
      <c r="I712" s="1"/>
      <c r="J712" s="1"/>
      <c r="K712" s="1"/>
      <c r="L712" s="1"/>
    </row>
    <row r="713" ht="16.5" customHeight="1">
      <c r="A713" s="1"/>
      <c r="B713" s="95" t="s">
        <v>496</v>
      </c>
      <c r="C713" s="64"/>
      <c r="D713" s="44"/>
      <c r="E713" s="1"/>
      <c r="F713" s="93"/>
      <c r="G713" s="94"/>
      <c r="H713" s="1"/>
      <c r="I713" s="1"/>
      <c r="J713" s="1"/>
      <c r="K713" s="1"/>
      <c r="L713" s="1"/>
    </row>
    <row r="714" ht="16.5" customHeight="1">
      <c r="A714" s="1"/>
      <c r="B714" s="95" t="s">
        <v>496</v>
      </c>
      <c r="C714" s="64"/>
      <c r="D714" s="44"/>
      <c r="E714" s="1"/>
      <c r="F714" s="93"/>
      <c r="G714" s="94"/>
      <c r="H714" s="1"/>
      <c r="I714" s="1"/>
      <c r="J714" s="1"/>
      <c r="K714" s="1"/>
      <c r="L714" s="1"/>
    </row>
    <row r="715" ht="16.5" customHeight="1">
      <c r="A715" s="1"/>
      <c r="B715" s="95" t="s">
        <v>496</v>
      </c>
      <c r="C715" s="64"/>
      <c r="D715" s="44"/>
      <c r="E715" s="1"/>
      <c r="F715" s="93"/>
      <c r="G715" s="94"/>
      <c r="H715" s="1"/>
      <c r="I715" s="1"/>
      <c r="J715" s="1"/>
      <c r="K715" s="1"/>
      <c r="L715" s="1"/>
    </row>
    <row r="716" ht="16.5" customHeight="1">
      <c r="A716" s="1"/>
      <c r="B716" s="95" t="s">
        <v>496</v>
      </c>
      <c r="C716" s="64"/>
      <c r="D716" s="44"/>
      <c r="E716" s="1"/>
      <c r="F716" s="93"/>
      <c r="G716" s="94"/>
      <c r="H716" s="1"/>
      <c r="I716" s="1"/>
      <c r="J716" s="1"/>
      <c r="K716" s="1"/>
      <c r="L716" s="1"/>
    </row>
    <row r="717" ht="16.5" customHeight="1">
      <c r="A717" s="1"/>
      <c r="B717" s="95" t="s">
        <v>496</v>
      </c>
      <c r="C717" s="64"/>
      <c r="D717" s="44"/>
      <c r="E717" s="1"/>
      <c r="F717" s="93"/>
      <c r="G717" s="94"/>
      <c r="H717" s="1"/>
      <c r="I717" s="1"/>
      <c r="J717" s="1"/>
      <c r="K717" s="1"/>
      <c r="L717" s="1"/>
    </row>
    <row r="718" ht="16.5" customHeight="1">
      <c r="A718" s="1"/>
      <c r="B718" s="95" t="s">
        <v>496</v>
      </c>
      <c r="C718" s="64"/>
      <c r="D718" s="44"/>
      <c r="E718" s="1"/>
      <c r="F718" s="93"/>
      <c r="G718" s="94"/>
      <c r="H718" s="1"/>
      <c r="I718" s="1"/>
      <c r="J718" s="1"/>
      <c r="K718" s="1"/>
      <c r="L718" s="1"/>
    </row>
    <row r="719" ht="16.5" customHeight="1">
      <c r="A719" s="1"/>
      <c r="B719" s="95" t="s">
        <v>496</v>
      </c>
      <c r="C719" s="64"/>
      <c r="D719" s="44"/>
      <c r="E719" s="1"/>
      <c r="F719" s="93"/>
      <c r="G719" s="94"/>
      <c r="H719" s="1"/>
      <c r="I719" s="1"/>
      <c r="J719" s="1"/>
      <c r="K719" s="1"/>
      <c r="L719" s="1"/>
    </row>
    <row r="720" ht="16.5" customHeight="1">
      <c r="A720" s="1"/>
      <c r="B720" s="95" t="s">
        <v>496</v>
      </c>
      <c r="C720" s="64"/>
      <c r="D720" s="44"/>
      <c r="E720" s="1"/>
      <c r="F720" s="93"/>
      <c r="G720" s="94"/>
      <c r="H720" s="1"/>
      <c r="I720" s="1"/>
      <c r="J720" s="1"/>
      <c r="K720" s="1"/>
      <c r="L720" s="1"/>
    </row>
    <row r="721" ht="16.5" customHeight="1">
      <c r="A721" s="1"/>
      <c r="B721" s="95" t="s">
        <v>496</v>
      </c>
      <c r="C721" s="64"/>
      <c r="D721" s="44"/>
      <c r="E721" s="1"/>
      <c r="F721" s="93"/>
      <c r="G721" s="94"/>
      <c r="H721" s="1"/>
      <c r="I721" s="1"/>
      <c r="J721" s="1"/>
      <c r="K721" s="1"/>
      <c r="L721" s="1"/>
    </row>
    <row r="722" ht="16.5" customHeight="1">
      <c r="A722" s="1"/>
      <c r="B722" s="95" t="s">
        <v>496</v>
      </c>
      <c r="C722" s="64"/>
      <c r="D722" s="44"/>
      <c r="E722" s="1"/>
      <c r="F722" s="93"/>
      <c r="G722" s="94"/>
      <c r="H722" s="1"/>
      <c r="I722" s="1"/>
      <c r="J722" s="1"/>
      <c r="K722" s="1"/>
      <c r="L722" s="1"/>
    </row>
    <row r="723" ht="16.5" customHeight="1">
      <c r="A723" s="1"/>
      <c r="B723" s="95" t="s">
        <v>496</v>
      </c>
      <c r="C723" s="64"/>
      <c r="D723" s="44"/>
      <c r="E723" s="1"/>
      <c r="F723" s="93"/>
      <c r="G723" s="94"/>
      <c r="H723" s="1"/>
      <c r="I723" s="1"/>
      <c r="J723" s="1"/>
      <c r="K723" s="1"/>
      <c r="L723" s="1"/>
    </row>
    <row r="724" ht="16.5" customHeight="1">
      <c r="A724" s="1"/>
      <c r="B724" s="95" t="s">
        <v>496</v>
      </c>
      <c r="C724" s="64"/>
      <c r="D724" s="44"/>
      <c r="E724" s="1"/>
      <c r="F724" s="93"/>
      <c r="G724" s="94"/>
      <c r="H724" s="1"/>
      <c r="I724" s="1"/>
      <c r="J724" s="1"/>
      <c r="K724" s="1"/>
      <c r="L724" s="1"/>
    </row>
    <row r="725" ht="16.5" customHeight="1">
      <c r="A725" s="1"/>
      <c r="B725" s="95" t="s">
        <v>496</v>
      </c>
      <c r="C725" s="64"/>
      <c r="D725" s="44"/>
      <c r="E725" s="1"/>
      <c r="F725" s="93"/>
      <c r="G725" s="94"/>
      <c r="H725" s="1"/>
      <c r="I725" s="1"/>
      <c r="J725" s="1"/>
      <c r="K725" s="1"/>
      <c r="L725" s="1"/>
    </row>
    <row r="726" ht="16.5" customHeight="1">
      <c r="A726" s="1"/>
      <c r="B726" s="95" t="s">
        <v>496</v>
      </c>
      <c r="C726" s="64"/>
      <c r="D726" s="44"/>
      <c r="E726" s="1"/>
      <c r="F726" s="93"/>
      <c r="G726" s="94"/>
      <c r="H726" s="1"/>
      <c r="I726" s="1"/>
      <c r="J726" s="1"/>
      <c r="K726" s="1"/>
      <c r="L726" s="1"/>
    </row>
    <row r="727" ht="16.5" customHeight="1">
      <c r="A727" s="1"/>
      <c r="B727" s="95" t="s">
        <v>496</v>
      </c>
      <c r="C727" s="64"/>
      <c r="D727" s="44"/>
      <c r="E727" s="1"/>
      <c r="F727" s="93"/>
      <c r="G727" s="94"/>
      <c r="H727" s="1"/>
      <c r="I727" s="1"/>
      <c r="J727" s="1"/>
      <c r="K727" s="1"/>
      <c r="L727" s="1"/>
    </row>
    <row r="728" ht="16.5" customHeight="1">
      <c r="A728" s="1"/>
      <c r="B728" s="95" t="s">
        <v>496</v>
      </c>
      <c r="C728" s="64"/>
      <c r="D728" s="44"/>
      <c r="E728" s="1"/>
      <c r="F728" s="93"/>
      <c r="G728" s="94"/>
      <c r="H728" s="1"/>
      <c r="I728" s="1"/>
      <c r="J728" s="1"/>
      <c r="K728" s="1"/>
      <c r="L728" s="1"/>
    </row>
    <row r="729" ht="16.5" customHeight="1">
      <c r="A729" s="1"/>
      <c r="B729" s="95" t="s">
        <v>496</v>
      </c>
      <c r="C729" s="64"/>
      <c r="D729" s="44"/>
      <c r="E729" s="1"/>
      <c r="F729" s="93"/>
      <c r="G729" s="94"/>
      <c r="H729" s="1"/>
      <c r="I729" s="1"/>
      <c r="J729" s="1"/>
      <c r="K729" s="1"/>
      <c r="L729" s="1"/>
    </row>
    <row r="730" ht="16.5" customHeight="1">
      <c r="A730" s="1"/>
      <c r="B730" s="95" t="s">
        <v>496</v>
      </c>
      <c r="C730" s="64"/>
      <c r="D730" s="44"/>
      <c r="E730" s="1"/>
      <c r="F730" s="93"/>
      <c r="G730" s="94"/>
      <c r="H730" s="1"/>
      <c r="I730" s="1"/>
      <c r="J730" s="1"/>
      <c r="K730" s="1"/>
      <c r="L730" s="1"/>
    </row>
    <row r="731" ht="16.5" customHeight="1">
      <c r="A731" s="1"/>
      <c r="B731" s="95" t="s">
        <v>496</v>
      </c>
      <c r="C731" s="64"/>
      <c r="D731" s="44"/>
      <c r="E731" s="1"/>
      <c r="F731" s="93"/>
      <c r="G731" s="94"/>
      <c r="H731" s="1"/>
      <c r="I731" s="1"/>
      <c r="J731" s="1"/>
      <c r="K731" s="1"/>
      <c r="L731" s="1"/>
    </row>
    <row r="732" ht="16.5" customHeight="1">
      <c r="A732" s="1"/>
      <c r="B732" s="95" t="s">
        <v>496</v>
      </c>
      <c r="C732" s="64"/>
      <c r="D732" s="44"/>
      <c r="E732" s="1"/>
      <c r="F732" s="93"/>
      <c r="G732" s="94"/>
      <c r="H732" s="1"/>
      <c r="I732" s="1"/>
      <c r="J732" s="1"/>
      <c r="K732" s="1"/>
      <c r="L732" s="1"/>
    </row>
    <row r="733" ht="16.5" customHeight="1">
      <c r="A733" s="1"/>
      <c r="B733" s="95" t="s">
        <v>496</v>
      </c>
      <c r="C733" s="64"/>
      <c r="D733" s="44"/>
      <c r="E733" s="1"/>
      <c r="F733" s="93"/>
      <c r="G733" s="94"/>
      <c r="H733" s="1"/>
      <c r="I733" s="1"/>
      <c r="J733" s="1"/>
      <c r="K733" s="1"/>
      <c r="L733" s="1"/>
    </row>
    <row r="734" ht="16.5" customHeight="1">
      <c r="A734" s="1"/>
      <c r="B734" s="95" t="s">
        <v>496</v>
      </c>
      <c r="C734" s="64"/>
      <c r="D734" s="44"/>
      <c r="E734" s="1"/>
      <c r="F734" s="93"/>
      <c r="G734" s="94"/>
      <c r="H734" s="1"/>
      <c r="I734" s="1"/>
      <c r="J734" s="1"/>
      <c r="K734" s="1"/>
      <c r="L734" s="1"/>
    </row>
    <row r="735" ht="16.5" customHeight="1">
      <c r="A735" s="1"/>
      <c r="B735" s="95" t="s">
        <v>496</v>
      </c>
      <c r="C735" s="64"/>
      <c r="D735" s="44"/>
      <c r="E735" s="1"/>
      <c r="F735" s="93"/>
      <c r="G735" s="94"/>
      <c r="H735" s="1"/>
      <c r="I735" s="1"/>
      <c r="J735" s="1"/>
      <c r="K735" s="1"/>
      <c r="L735" s="1"/>
    </row>
    <row r="736" ht="16.5" customHeight="1">
      <c r="A736" s="1"/>
      <c r="B736" s="95" t="s">
        <v>496</v>
      </c>
      <c r="C736" s="64"/>
      <c r="D736" s="44"/>
      <c r="E736" s="1"/>
      <c r="F736" s="93"/>
      <c r="G736" s="94"/>
      <c r="H736" s="1"/>
      <c r="I736" s="1"/>
      <c r="J736" s="1"/>
      <c r="K736" s="1"/>
      <c r="L736" s="1"/>
    </row>
    <row r="737" ht="16.5" customHeight="1">
      <c r="A737" s="1"/>
      <c r="B737" s="95" t="s">
        <v>496</v>
      </c>
      <c r="C737" s="64"/>
      <c r="D737" s="44"/>
      <c r="E737" s="1"/>
      <c r="F737" s="93"/>
      <c r="G737" s="94"/>
      <c r="H737" s="1"/>
      <c r="I737" s="1"/>
      <c r="J737" s="1"/>
      <c r="K737" s="1"/>
      <c r="L737" s="1"/>
    </row>
    <row r="738" ht="16.5" customHeight="1">
      <c r="A738" s="1"/>
      <c r="B738" s="95" t="s">
        <v>496</v>
      </c>
      <c r="C738" s="64"/>
      <c r="D738" s="44"/>
      <c r="E738" s="1"/>
      <c r="F738" s="93"/>
      <c r="G738" s="94"/>
      <c r="H738" s="1"/>
      <c r="I738" s="1"/>
      <c r="J738" s="1"/>
      <c r="K738" s="1"/>
      <c r="L738" s="1"/>
    </row>
    <row r="739" ht="16.5" customHeight="1">
      <c r="A739" s="1"/>
      <c r="B739" s="95" t="s">
        <v>496</v>
      </c>
      <c r="C739" s="64"/>
      <c r="D739" s="44"/>
      <c r="E739" s="1"/>
      <c r="F739" s="93"/>
      <c r="G739" s="94"/>
      <c r="H739" s="1"/>
      <c r="I739" s="1"/>
      <c r="J739" s="1"/>
      <c r="K739" s="1"/>
      <c r="L739" s="1"/>
    </row>
    <row r="740" ht="16.5" customHeight="1">
      <c r="A740" s="1"/>
      <c r="B740" s="95" t="s">
        <v>496</v>
      </c>
      <c r="C740" s="64"/>
      <c r="D740" s="44"/>
      <c r="E740" s="1"/>
      <c r="F740" s="93"/>
      <c r="G740" s="94"/>
      <c r="H740" s="1"/>
      <c r="I740" s="1"/>
      <c r="J740" s="1"/>
      <c r="K740" s="1"/>
      <c r="L740" s="1"/>
    </row>
    <row r="741" ht="16.5" customHeight="1">
      <c r="A741" s="1"/>
      <c r="B741" s="95" t="s">
        <v>496</v>
      </c>
      <c r="C741" s="64"/>
      <c r="D741" s="44"/>
      <c r="E741" s="1"/>
      <c r="F741" s="93"/>
      <c r="G741" s="94"/>
      <c r="H741" s="1"/>
      <c r="I741" s="1"/>
      <c r="J741" s="1"/>
      <c r="K741" s="1"/>
      <c r="L741" s="1"/>
    </row>
    <row r="742" ht="16.5" customHeight="1">
      <c r="A742" s="1"/>
      <c r="B742" s="95" t="s">
        <v>496</v>
      </c>
      <c r="C742" s="64"/>
      <c r="D742" s="44"/>
      <c r="E742" s="1"/>
      <c r="F742" s="93"/>
      <c r="G742" s="94"/>
      <c r="H742" s="1"/>
      <c r="I742" s="1"/>
      <c r="J742" s="1"/>
      <c r="K742" s="1"/>
      <c r="L742" s="1"/>
    </row>
    <row r="743" ht="16.5" customHeight="1">
      <c r="A743" s="1"/>
      <c r="B743" s="95" t="s">
        <v>496</v>
      </c>
      <c r="C743" s="64"/>
      <c r="D743" s="44"/>
      <c r="E743" s="1"/>
      <c r="F743" s="93"/>
      <c r="G743" s="94"/>
      <c r="H743" s="1"/>
      <c r="I743" s="1"/>
      <c r="J743" s="1"/>
      <c r="K743" s="1"/>
      <c r="L743" s="1"/>
    </row>
    <row r="744" ht="16.5" customHeight="1">
      <c r="A744" s="1"/>
      <c r="B744" s="95" t="s">
        <v>496</v>
      </c>
      <c r="C744" s="64"/>
      <c r="D744" s="44"/>
      <c r="E744" s="1"/>
      <c r="F744" s="93"/>
      <c r="G744" s="94"/>
      <c r="H744" s="1"/>
      <c r="I744" s="1"/>
      <c r="J744" s="1"/>
      <c r="K744" s="1"/>
      <c r="L744" s="1"/>
    </row>
    <row r="745" ht="16.5" customHeight="1">
      <c r="A745" s="1"/>
      <c r="B745" s="95" t="s">
        <v>496</v>
      </c>
      <c r="C745" s="64"/>
      <c r="D745" s="44"/>
      <c r="E745" s="1"/>
      <c r="F745" s="93"/>
      <c r="G745" s="94"/>
      <c r="H745" s="1"/>
      <c r="I745" s="1"/>
      <c r="J745" s="1"/>
      <c r="K745" s="1"/>
      <c r="L745" s="1"/>
    </row>
    <row r="746" ht="16.5" customHeight="1">
      <c r="A746" s="1"/>
      <c r="B746" s="95" t="s">
        <v>496</v>
      </c>
      <c r="C746" s="64"/>
      <c r="D746" s="44"/>
      <c r="E746" s="1"/>
      <c r="F746" s="93"/>
      <c r="G746" s="94"/>
      <c r="H746" s="1"/>
      <c r="I746" s="1"/>
      <c r="J746" s="1"/>
      <c r="K746" s="1"/>
      <c r="L746" s="1"/>
    </row>
    <row r="747" ht="16.5" customHeight="1">
      <c r="A747" s="1"/>
      <c r="B747" s="95" t="s">
        <v>496</v>
      </c>
      <c r="C747" s="64"/>
      <c r="D747" s="44"/>
      <c r="E747" s="1"/>
      <c r="F747" s="93"/>
      <c r="G747" s="94"/>
      <c r="H747" s="1"/>
      <c r="I747" s="1"/>
      <c r="J747" s="1"/>
      <c r="K747" s="1"/>
      <c r="L747" s="1"/>
    </row>
    <row r="748" ht="16.5" customHeight="1">
      <c r="A748" s="1"/>
      <c r="B748" s="95" t="s">
        <v>496</v>
      </c>
      <c r="C748" s="64"/>
      <c r="D748" s="44"/>
      <c r="E748" s="1"/>
      <c r="F748" s="93"/>
      <c r="G748" s="94"/>
      <c r="H748" s="1"/>
      <c r="I748" s="1"/>
      <c r="J748" s="1"/>
      <c r="K748" s="1"/>
      <c r="L748" s="1"/>
    </row>
    <row r="749" ht="16.5" customHeight="1">
      <c r="A749" s="1"/>
      <c r="B749" s="95" t="s">
        <v>496</v>
      </c>
      <c r="C749" s="64"/>
      <c r="D749" s="44"/>
      <c r="E749" s="1"/>
      <c r="F749" s="93"/>
      <c r="G749" s="94"/>
      <c r="H749" s="1"/>
      <c r="I749" s="1"/>
      <c r="J749" s="1"/>
      <c r="K749" s="1"/>
      <c r="L749" s="1"/>
    </row>
    <row r="750" ht="16.5" customHeight="1">
      <c r="A750" s="1"/>
      <c r="B750" s="95" t="s">
        <v>496</v>
      </c>
      <c r="C750" s="64"/>
      <c r="D750" s="44"/>
      <c r="E750" s="1"/>
      <c r="F750" s="93"/>
      <c r="G750" s="94"/>
      <c r="H750" s="1"/>
      <c r="I750" s="1"/>
      <c r="J750" s="1"/>
      <c r="K750" s="1"/>
      <c r="L750" s="1"/>
    </row>
    <row r="751" ht="16.5" customHeight="1">
      <c r="A751" s="1"/>
      <c r="B751" s="95" t="s">
        <v>496</v>
      </c>
      <c r="C751" s="64"/>
      <c r="D751" s="44"/>
      <c r="E751" s="1"/>
      <c r="F751" s="93"/>
      <c r="G751" s="94"/>
      <c r="H751" s="1"/>
      <c r="I751" s="1"/>
      <c r="J751" s="1"/>
      <c r="K751" s="1"/>
      <c r="L751" s="1"/>
    </row>
    <row r="752" ht="16.5" customHeight="1">
      <c r="A752" s="1"/>
      <c r="B752" s="95" t="s">
        <v>496</v>
      </c>
      <c r="C752" s="64"/>
      <c r="D752" s="44"/>
      <c r="E752" s="1"/>
      <c r="F752" s="93"/>
      <c r="G752" s="94"/>
      <c r="H752" s="1"/>
      <c r="I752" s="1"/>
      <c r="J752" s="1"/>
      <c r="K752" s="1"/>
      <c r="L752" s="1"/>
    </row>
    <row r="753" ht="16.5" customHeight="1">
      <c r="A753" s="1"/>
      <c r="B753" s="95" t="s">
        <v>496</v>
      </c>
      <c r="C753" s="64"/>
      <c r="D753" s="44"/>
      <c r="E753" s="1"/>
      <c r="F753" s="93"/>
      <c r="G753" s="94"/>
      <c r="H753" s="1"/>
      <c r="I753" s="1"/>
      <c r="J753" s="1"/>
      <c r="K753" s="1"/>
      <c r="L753" s="1"/>
    </row>
    <row r="754" ht="16.5" customHeight="1">
      <c r="A754" s="1"/>
      <c r="B754" s="95" t="s">
        <v>496</v>
      </c>
      <c r="C754" s="64"/>
      <c r="D754" s="44"/>
      <c r="E754" s="1"/>
      <c r="F754" s="93"/>
      <c r="G754" s="94"/>
      <c r="H754" s="1"/>
      <c r="I754" s="1"/>
      <c r="J754" s="1"/>
      <c r="K754" s="1"/>
      <c r="L754" s="1"/>
    </row>
    <row r="755" ht="16.5" customHeight="1">
      <c r="A755" s="1"/>
      <c r="B755" s="95" t="s">
        <v>496</v>
      </c>
      <c r="C755" s="64"/>
      <c r="D755" s="44"/>
      <c r="E755" s="1"/>
      <c r="F755" s="93"/>
      <c r="G755" s="94"/>
      <c r="H755" s="1"/>
      <c r="I755" s="1"/>
      <c r="J755" s="1"/>
      <c r="K755" s="1"/>
      <c r="L755" s="1"/>
    </row>
    <row r="756" ht="16.5" customHeight="1">
      <c r="A756" s="1"/>
      <c r="B756" s="95" t="s">
        <v>496</v>
      </c>
      <c r="C756" s="64"/>
      <c r="D756" s="44"/>
      <c r="E756" s="1"/>
      <c r="F756" s="93"/>
      <c r="G756" s="94"/>
      <c r="H756" s="1"/>
      <c r="I756" s="1"/>
      <c r="J756" s="1"/>
      <c r="K756" s="1"/>
      <c r="L756" s="1"/>
    </row>
    <row r="757" ht="16.5" customHeight="1">
      <c r="A757" s="1"/>
      <c r="B757" s="95" t="s">
        <v>496</v>
      </c>
      <c r="C757" s="64"/>
      <c r="D757" s="44"/>
      <c r="E757" s="1"/>
      <c r="F757" s="93"/>
      <c r="G757" s="94"/>
      <c r="H757" s="1"/>
      <c r="I757" s="1"/>
      <c r="J757" s="1"/>
      <c r="K757" s="1"/>
      <c r="L757" s="1"/>
    </row>
    <row r="758" ht="16.5" customHeight="1">
      <c r="A758" s="1"/>
      <c r="B758" s="95" t="s">
        <v>496</v>
      </c>
      <c r="C758" s="64"/>
      <c r="D758" s="44"/>
      <c r="E758" s="1"/>
      <c r="F758" s="93"/>
      <c r="G758" s="94"/>
      <c r="H758" s="1"/>
      <c r="I758" s="1"/>
      <c r="J758" s="1"/>
      <c r="K758" s="1"/>
      <c r="L758" s="1"/>
    </row>
    <row r="759" ht="16.5" customHeight="1">
      <c r="A759" s="1"/>
      <c r="B759" s="95" t="s">
        <v>496</v>
      </c>
      <c r="C759" s="64"/>
      <c r="D759" s="44"/>
      <c r="E759" s="1"/>
      <c r="F759" s="93"/>
      <c r="G759" s="94"/>
      <c r="H759" s="1"/>
      <c r="I759" s="1"/>
      <c r="J759" s="1"/>
      <c r="K759" s="1"/>
      <c r="L759" s="1"/>
    </row>
    <row r="760" ht="16.5" customHeight="1">
      <c r="A760" s="1"/>
      <c r="B760" s="95" t="s">
        <v>496</v>
      </c>
      <c r="C760" s="64"/>
      <c r="D760" s="44"/>
      <c r="E760" s="1"/>
      <c r="F760" s="93"/>
      <c r="G760" s="94"/>
      <c r="H760" s="1"/>
      <c r="I760" s="1"/>
      <c r="J760" s="1"/>
      <c r="K760" s="1"/>
      <c r="L760" s="1"/>
    </row>
    <row r="761" ht="16.5" customHeight="1">
      <c r="A761" s="1"/>
      <c r="B761" s="95" t="s">
        <v>496</v>
      </c>
      <c r="C761" s="64"/>
      <c r="D761" s="44"/>
      <c r="E761" s="1"/>
      <c r="F761" s="93"/>
      <c r="G761" s="94"/>
      <c r="H761" s="1"/>
      <c r="I761" s="1"/>
      <c r="J761" s="1"/>
      <c r="K761" s="1"/>
      <c r="L761" s="1"/>
    </row>
    <row r="762" ht="16.5" customHeight="1">
      <c r="A762" s="1"/>
      <c r="B762" s="95" t="s">
        <v>496</v>
      </c>
      <c r="C762" s="64"/>
      <c r="D762" s="44"/>
      <c r="E762" s="1"/>
      <c r="F762" s="93"/>
      <c r="G762" s="94"/>
      <c r="H762" s="1"/>
      <c r="I762" s="1"/>
      <c r="J762" s="1"/>
      <c r="K762" s="1"/>
      <c r="L762" s="1"/>
    </row>
    <row r="763" ht="16.5" customHeight="1">
      <c r="A763" s="1"/>
      <c r="B763" s="95" t="s">
        <v>496</v>
      </c>
      <c r="C763" s="64"/>
      <c r="D763" s="44"/>
      <c r="E763" s="1"/>
      <c r="F763" s="93"/>
      <c r="G763" s="94"/>
      <c r="H763" s="1"/>
      <c r="I763" s="1"/>
      <c r="J763" s="1"/>
      <c r="K763" s="1"/>
      <c r="L763" s="1"/>
    </row>
    <row r="764" ht="16.5" customHeight="1">
      <c r="A764" s="1"/>
      <c r="B764" s="95" t="s">
        <v>496</v>
      </c>
      <c r="C764" s="64"/>
      <c r="D764" s="44"/>
      <c r="E764" s="1"/>
      <c r="F764" s="93"/>
      <c r="G764" s="94"/>
      <c r="H764" s="1"/>
      <c r="I764" s="1"/>
      <c r="J764" s="1"/>
      <c r="K764" s="1"/>
      <c r="L764" s="1"/>
    </row>
    <row r="765" ht="16.5" customHeight="1">
      <c r="A765" s="1"/>
      <c r="B765" s="95" t="s">
        <v>496</v>
      </c>
      <c r="C765" s="64"/>
      <c r="D765" s="44"/>
      <c r="E765" s="1"/>
      <c r="F765" s="93"/>
      <c r="G765" s="94"/>
      <c r="H765" s="1"/>
      <c r="I765" s="1"/>
      <c r="J765" s="1"/>
      <c r="K765" s="1"/>
      <c r="L765" s="1"/>
    </row>
    <row r="766" ht="16.5" customHeight="1">
      <c r="A766" s="1"/>
      <c r="B766" s="95" t="s">
        <v>496</v>
      </c>
      <c r="C766" s="64"/>
      <c r="D766" s="44"/>
      <c r="E766" s="1"/>
      <c r="F766" s="93"/>
      <c r="G766" s="94"/>
      <c r="H766" s="1"/>
      <c r="I766" s="1"/>
      <c r="J766" s="1"/>
      <c r="K766" s="1"/>
      <c r="L766" s="1"/>
    </row>
    <row r="767" ht="16.5" customHeight="1">
      <c r="A767" s="1"/>
      <c r="B767" s="95" t="s">
        <v>496</v>
      </c>
      <c r="C767" s="64"/>
      <c r="D767" s="44"/>
      <c r="E767" s="1"/>
      <c r="F767" s="93"/>
      <c r="G767" s="94"/>
      <c r="H767" s="1"/>
      <c r="I767" s="1"/>
      <c r="J767" s="1"/>
      <c r="K767" s="1"/>
      <c r="L767" s="1"/>
    </row>
    <row r="768" ht="16.5" customHeight="1">
      <c r="A768" s="1"/>
      <c r="B768" s="95" t="s">
        <v>496</v>
      </c>
      <c r="C768" s="64"/>
      <c r="D768" s="44"/>
      <c r="E768" s="1"/>
      <c r="F768" s="93"/>
      <c r="G768" s="94"/>
      <c r="H768" s="1"/>
      <c r="I768" s="1"/>
      <c r="J768" s="1"/>
      <c r="K768" s="1"/>
      <c r="L768" s="1"/>
    </row>
    <row r="769" ht="16.5" customHeight="1">
      <c r="A769" s="1"/>
      <c r="B769" s="95" t="s">
        <v>496</v>
      </c>
      <c r="C769" s="64"/>
      <c r="D769" s="44"/>
      <c r="E769" s="1"/>
      <c r="F769" s="93"/>
      <c r="G769" s="94"/>
      <c r="H769" s="1"/>
      <c r="I769" s="1"/>
      <c r="J769" s="1"/>
      <c r="K769" s="1"/>
      <c r="L769" s="1"/>
    </row>
    <row r="770" ht="16.5" customHeight="1">
      <c r="A770" s="1"/>
      <c r="B770" s="95" t="s">
        <v>496</v>
      </c>
      <c r="C770" s="64"/>
      <c r="D770" s="44"/>
      <c r="E770" s="1"/>
      <c r="F770" s="93"/>
      <c r="G770" s="94"/>
      <c r="H770" s="1"/>
      <c r="I770" s="1"/>
      <c r="J770" s="1"/>
      <c r="K770" s="1"/>
      <c r="L770" s="1"/>
    </row>
    <row r="771" ht="16.5" customHeight="1">
      <c r="A771" s="1"/>
      <c r="B771" s="95" t="s">
        <v>496</v>
      </c>
      <c r="C771" s="64"/>
      <c r="D771" s="44"/>
      <c r="E771" s="1"/>
      <c r="F771" s="93"/>
      <c r="G771" s="94"/>
      <c r="H771" s="1"/>
      <c r="I771" s="1"/>
      <c r="J771" s="1"/>
      <c r="K771" s="1"/>
      <c r="L771" s="1"/>
    </row>
    <row r="772" ht="16.5" customHeight="1">
      <c r="A772" s="1"/>
      <c r="B772" s="95" t="s">
        <v>496</v>
      </c>
      <c r="C772" s="64"/>
      <c r="D772" s="44"/>
      <c r="E772" s="1"/>
      <c r="F772" s="93"/>
      <c r="G772" s="94"/>
      <c r="H772" s="1"/>
      <c r="I772" s="1"/>
      <c r="J772" s="1"/>
      <c r="K772" s="1"/>
      <c r="L772" s="1"/>
    </row>
    <row r="773" ht="16.5" customHeight="1">
      <c r="A773" s="1"/>
      <c r="B773" s="95" t="s">
        <v>496</v>
      </c>
      <c r="C773" s="64"/>
      <c r="D773" s="44"/>
      <c r="E773" s="1"/>
      <c r="F773" s="93"/>
      <c r="G773" s="94"/>
      <c r="H773" s="1"/>
      <c r="I773" s="1"/>
      <c r="J773" s="1"/>
      <c r="K773" s="1"/>
      <c r="L773" s="1"/>
    </row>
    <row r="774" ht="16.5" customHeight="1">
      <c r="A774" s="1"/>
      <c r="B774" s="95" t="s">
        <v>496</v>
      </c>
      <c r="C774" s="64"/>
      <c r="D774" s="44"/>
      <c r="E774" s="1"/>
      <c r="F774" s="93"/>
      <c r="G774" s="94"/>
      <c r="H774" s="1"/>
      <c r="I774" s="1"/>
      <c r="J774" s="1"/>
      <c r="K774" s="1"/>
      <c r="L774" s="1"/>
    </row>
    <row r="775" ht="16.5" customHeight="1">
      <c r="A775" s="1"/>
      <c r="B775" s="95" t="s">
        <v>496</v>
      </c>
      <c r="C775" s="64"/>
      <c r="D775" s="44"/>
      <c r="E775" s="1"/>
      <c r="F775" s="93"/>
      <c r="G775" s="94"/>
      <c r="H775" s="1"/>
      <c r="I775" s="1"/>
      <c r="J775" s="1"/>
      <c r="K775" s="1"/>
      <c r="L775" s="1"/>
    </row>
    <row r="776" ht="16.5" customHeight="1">
      <c r="A776" s="1"/>
      <c r="B776" s="95" t="s">
        <v>496</v>
      </c>
      <c r="C776" s="64"/>
      <c r="D776" s="44"/>
      <c r="E776" s="1"/>
      <c r="F776" s="93"/>
      <c r="G776" s="94"/>
      <c r="H776" s="1"/>
      <c r="I776" s="1"/>
      <c r="J776" s="1"/>
      <c r="K776" s="1"/>
      <c r="L776" s="1"/>
    </row>
    <row r="777" ht="16.5" customHeight="1">
      <c r="A777" s="1"/>
      <c r="B777" s="95" t="s">
        <v>496</v>
      </c>
      <c r="C777" s="64"/>
      <c r="D777" s="44"/>
      <c r="E777" s="1"/>
      <c r="F777" s="93"/>
      <c r="G777" s="94"/>
      <c r="H777" s="1"/>
      <c r="I777" s="1"/>
      <c r="J777" s="1"/>
      <c r="K777" s="1"/>
      <c r="L777" s="1"/>
    </row>
    <row r="778" ht="16.5" customHeight="1">
      <c r="A778" s="1"/>
      <c r="B778" s="95" t="s">
        <v>496</v>
      </c>
      <c r="C778" s="64"/>
      <c r="D778" s="44"/>
      <c r="E778" s="1"/>
      <c r="F778" s="93"/>
      <c r="G778" s="94"/>
      <c r="H778" s="1"/>
      <c r="I778" s="1"/>
      <c r="J778" s="1"/>
      <c r="K778" s="1"/>
      <c r="L778" s="1"/>
    </row>
    <row r="779" ht="16.5" customHeight="1">
      <c r="A779" s="1"/>
      <c r="B779" s="95" t="s">
        <v>496</v>
      </c>
      <c r="C779" s="64"/>
      <c r="D779" s="44"/>
      <c r="E779" s="1"/>
      <c r="F779" s="93"/>
      <c r="G779" s="94"/>
      <c r="H779" s="1"/>
      <c r="I779" s="1"/>
      <c r="J779" s="1"/>
      <c r="K779" s="1"/>
      <c r="L779" s="1"/>
    </row>
    <row r="780" ht="16.5" customHeight="1">
      <c r="A780" s="1"/>
      <c r="B780" s="95" t="s">
        <v>496</v>
      </c>
      <c r="C780" s="64"/>
      <c r="D780" s="44"/>
      <c r="E780" s="1"/>
      <c r="F780" s="93"/>
      <c r="G780" s="94"/>
      <c r="H780" s="1"/>
      <c r="I780" s="1"/>
      <c r="J780" s="1"/>
      <c r="K780" s="1"/>
      <c r="L780" s="1"/>
    </row>
    <row r="781" ht="16.5" customHeight="1">
      <c r="A781" s="1"/>
      <c r="B781" s="95" t="s">
        <v>496</v>
      </c>
      <c r="C781" s="64"/>
      <c r="D781" s="44"/>
      <c r="E781" s="1"/>
      <c r="F781" s="93"/>
      <c r="G781" s="94"/>
      <c r="H781" s="1"/>
      <c r="I781" s="1"/>
      <c r="J781" s="1"/>
      <c r="K781" s="1"/>
      <c r="L781" s="1"/>
    </row>
    <row r="782" ht="16.5" customHeight="1">
      <c r="A782" s="1"/>
      <c r="B782" s="95" t="s">
        <v>496</v>
      </c>
      <c r="C782" s="64"/>
      <c r="D782" s="44"/>
      <c r="E782" s="1"/>
      <c r="F782" s="93"/>
      <c r="G782" s="94"/>
      <c r="H782" s="1"/>
      <c r="I782" s="1"/>
      <c r="J782" s="1"/>
      <c r="K782" s="1"/>
      <c r="L782" s="1"/>
    </row>
    <row r="783" ht="16.5" customHeight="1">
      <c r="A783" s="1"/>
      <c r="B783" s="95" t="s">
        <v>496</v>
      </c>
      <c r="C783" s="64"/>
      <c r="D783" s="44"/>
      <c r="E783" s="1"/>
      <c r="F783" s="93"/>
      <c r="G783" s="94"/>
      <c r="H783" s="1"/>
      <c r="I783" s="1"/>
      <c r="J783" s="1"/>
      <c r="K783" s="1"/>
      <c r="L783" s="1"/>
    </row>
    <row r="784" ht="16.5" customHeight="1">
      <c r="A784" s="1"/>
      <c r="B784" s="95" t="s">
        <v>496</v>
      </c>
      <c r="C784" s="64"/>
      <c r="D784" s="44"/>
      <c r="E784" s="1"/>
      <c r="F784" s="93"/>
      <c r="G784" s="94"/>
      <c r="H784" s="1"/>
      <c r="I784" s="1"/>
      <c r="J784" s="1"/>
      <c r="K784" s="1"/>
      <c r="L784" s="1"/>
    </row>
    <row r="785" ht="16.5" customHeight="1">
      <c r="A785" s="1"/>
      <c r="B785" s="95" t="s">
        <v>496</v>
      </c>
      <c r="C785" s="64"/>
      <c r="D785" s="44"/>
      <c r="E785" s="1"/>
      <c r="F785" s="93"/>
      <c r="G785" s="94"/>
      <c r="H785" s="1"/>
      <c r="I785" s="1"/>
      <c r="J785" s="1"/>
      <c r="K785" s="1"/>
      <c r="L785" s="1"/>
    </row>
    <row r="786" ht="16.5" customHeight="1">
      <c r="A786" s="1"/>
      <c r="B786" s="95" t="s">
        <v>496</v>
      </c>
      <c r="C786" s="64"/>
      <c r="D786" s="44"/>
      <c r="E786" s="1"/>
      <c r="F786" s="93"/>
      <c r="G786" s="94"/>
      <c r="H786" s="1"/>
      <c r="I786" s="1"/>
      <c r="J786" s="1"/>
      <c r="K786" s="1"/>
      <c r="L786" s="1"/>
    </row>
    <row r="787" ht="16.5" customHeight="1">
      <c r="A787" s="1"/>
      <c r="B787" s="95" t="s">
        <v>496</v>
      </c>
      <c r="C787" s="64"/>
      <c r="D787" s="44"/>
      <c r="E787" s="1"/>
      <c r="F787" s="93"/>
      <c r="G787" s="94"/>
      <c r="H787" s="1"/>
      <c r="I787" s="1"/>
      <c r="J787" s="1"/>
      <c r="K787" s="1"/>
      <c r="L787" s="1"/>
    </row>
    <row r="788" ht="16.5" customHeight="1">
      <c r="A788" s="1"/>
      <c r="B788" s="95" t="s">
        <v>496</v>
      </c>
      <c r="C788" s="64"/>
      <c r="D788" s="44"/>
      <c r="E788" s="1"/>
      <c r="F788" s="93"/>
      <c r="G788" s="94"/>
      <c r="H788" s="1"/>
      <c r="I788" s="1"/>
      <c r="J788" s="1"/>
      <c r="K788" s="1"/>
      <c r="L788" s="1"/>
    </row>
    <row r="789" ht="16.5" customHeight="1">
      <c r="A789" s="1"/>
      <c r="B789" s="95" t="s">
        <v>496</v>
      </c>
      <c r="C789" s="64"/>
      <c r="D789" s="44"/>
      <c r="E789" s="1"/>
      <c r="F789" s="93"/>
      <c r="G789" s="94"/>
      <c r="H789" s="1"/>
      <c r="I789" s="1"/>
      <c r="J789" s="1"/>
      <c r="K789" s="1"/>
      <c r="L789" s="1"/>
    </row>
    <row r="790" ht="16.5" customHeight="1">
      <c r="A790" s="1"/>
      <c r="B790" s="95" t="s">
        <v>496</v>
      </c>
      <c r="C790" s="64"/>
      <c r="D790" s="44"/>
      <c r="E790" s="1"/>
      <c r="F790" s="93"/>
      <c r="G790" s="94"/>
      <c r="H790" s="1"/>
      <c r="I790" s="1"/>
      <c r="J790" s="1"/>
      <c r="K790" s="1"/>
      <c r="L790" s="1"/>
    </row>
    <row r="791" ht="16.5" customHeight="1">
      <c r="A791" s="1"/>
      <c r="B791" s="95" t="s">
        <v>496</v>
      </c>
      <c r="C791" s="64"/>
      <c r="D791" s="44"/>
      <c r="E791" s="1"/>
      <c r="F791" s="93"/>
      <c r="G791" s="94"/>
      <c r="H791" s="1"/>
      <c r="I791" s="1"/>
      <c r="J791" s="1"/>
      <c r="K791" s="1"/>
      <c r="L791" s="1"/>
    </row>
    <row r="792" ht="16.5" customHeight="1">
      <c r="A792" s="1"/>
      <c r="B792" s="95" t="s">
        <v>496</v>
      </c>
      <c r="C792" s="64"/>
      <c r="D792" s="44"/>
      <c r="E792" s="1"/>
      <c r="F792" s="93"/>
      <c r="G792" s="94"/>
      <c r="H792" s="1"/>
      <c r="I792" s="1"/>
      <c r="J792" s="1"/>
      <c r="K792" s="1"/>
      <c r="L792" s="1"/>
    </row>
    <row r="793" ht="16.5" customHeight="1">
      <c r="A793" s="1"/>
      <c r="B793" s="95" t="s">
        <v>496</v>
      </c>
      <c r="C793" s="64"/>
      <c r="D793" s="44"/>
      <c r="E793" s="1"/>
      <c r="F793" s="93"/>
      <c r="G793" s="94"/>
      <c r="H793" s="1"/>
      <c r="I793" s="1"/>
      <c r="J793" s="1"/>
      <c r="K793" s="1"/>
      <c r="L793" s="1"/>
    </row>
    <row r="794" ht="16.5" customHeight="1">
      <c r="A794" s="1"/>
      <c r="B794" s="95" t="s">
        <v>496</v>
      </c>
      <c r="C794" s="64"/>
      <c r="D794" s="44"/>
      <c r="E794" s="1"/>
      <c r="F794" s="93"/>
      <c r="G794" s="94"/>
      <c r="H794" s="1"/>
      <c r="I794" s="1"/>
      <c r="J794" s="1"/>
      <c r="K794" s="1"/>
      <c r="L794" s="1"/>
    </row>
    <row r="795" ht="16.5" customHeight="1">
      <c r="A795" s="1"/>
      <c r="B795" s="95" t="s">
        <v>496</v>
      </c>
      <c r="C795" s="64"/>
      <c r="D795" s="44"/>
      <c r="E795" s="1"/>
      <c r="F795" s="93"/>
      <c r="G795" s="94"/>
      <c r="H795" s="1"/>
      <c r="I795" s="1"/>
      <c r="J795" s="1"/>
      <c r="K795" s="1"/>
      <c r="L795" s="1"/>
    </row>
    <row r="796" ht="16.5" customHeight="1">
      <c r="A796" s="1"/>
      <c r="B796" s="95" t="s">
        <v>496</v>
      </c>
      <c r="C796" s="64"/>
      <c r="D796" s="44"/>
      <c r="E796" s="1"/>
      <c r="F796" s="93"/>
      <c r="G796" s="94"/>
      <c r="H796" s="1"/>
      <c r="I796" s="1"/>
      <c r="J796" s="1"/>
      <c r="K796" s="1"/>
      <c r="L796" s="1"/>
    </row>
    <row r="797" ht="16.5" customHeight="1">
      <c r="A797" s="1"/>
      <c r="B797" s="95" t="s">
        <v>496</v>
      </c>
      <c r="C797" s="64"/>
      <c r="D797" s="44"/>
      <c r="E797" s="1"/>
      <c r="F797" s="93"/>
      <c r="G797" s="94"/>
      <c r="H797" s="1"/>
      <c r="I797" s="1"/>
      <c r="J797" s="1"/>
      <c r="K797" s="1"/>
      <c r="L797" s="1"/>
    </row>
    <row r="798" ht="16.5" customHeight="1">
      <c r="A798" s="1"/>
      <c r="B798" s="95" t="s">
        <v>496</v>
      </c>
      <c r="C798" s="64"/>
      <c r="D798" s="44"/>
      <c r="E798" s="1"/>
      <c r="F798" s="93"/>
      <c r="G798" s="94"/>
      <c r="H798" s="1"/>
      <c r="I798" s="1"/>
      <c r="J798" s="1"/>
      <c r="K798" s="1"/>
      <c r="L798" s="1"/>
    </row>
    <row r="799" ht="16.5" customHeight="1">
      <c r="A799" s="1"/>
      <c r="B799" s="95" t="s">
        <v>496</v>
      </c>
      <c r="C799" s="64"/>
      <c r="D799" s="44"/>
      <c r="E799" s="1"/>
      <c r="F799" s="93"/>
      <c r="G799" s="94"/>
      <c r="H799" s="1"/>
      <c r="I799" s="1"/>
      <c r="J799" s="1"/>
      <c r="K799" s="1"/>
      <c r="L799" s="1"/>
    </row>
    <row r="800" ht="16.5" customHeight="1">
      <c r="A800" s="1"/>
      <c r="B800" s="95" t="s">
        <v>496</v>
      </c>
      <c r="C800" s="64"/>
      <c r="D800" s="44"/>
      <c r="E800" s="1"/>
      <c r="F800" s="93"/>
      <c r="G800" s="94"/>
      <c r="H800" s="1"/>
      <c r="I800" s="1"/>
      <c r="J800" s="1"/>
      <c r="K800" s="1"/>
      <c r="L800" s="1"/>
    </row>
    <row r="801" ht="16.5" customHeight="1">
      <c r="A801" s="1"/>
      <c r="B801" s="95" t="s">
        <v>496</v>
      </c>
      <c r="C801" s="64"/>
      <c r="D801" s="44"/>
      <c r="E801" s="1"/>
      <c r="F801" s="93"/>
      <c r="G801" s="94"/>
      <c r="H801" s="1"/>
      <c r="I801" s="1"/>
      <c r="J801" s="1"/>
      <c r="K801" s="1"/>
      <c r="L801" s="1"/>
    </row>
    <row r="802" ht="16.5" customHeight="1">
      <c r="A802" s="1"/>
      <c r="B802" s="95" t="s">
        <v>496</v>
      </c>
      <c r="C802" s="64"/>
      <c r="D802" s="44"/>
      <c r="E802" s="1"/>
      <c r="F802" s="93"/>
      <c r="G802" s="94"/>
      <c r="H802" s="1"/>
      <c r="I802" s="1"/>
      <c r="J802" s="1"/>
      <c r="K802" s="1"/>
      <c r="L802" s="1"/>
    </row>
    <row r="803" ht="16.5" customHeight="1">
      <c r="A803" s="1"/>
      <c r="B803" s="95" t="s">
        <v>496</v>
      </c>
      <c r="C803" s="64"/>
      <c r="D803" s="44"/>
      <c r="E803" s="1"/>
      <c r="F803" s="93"/>
      <c r="G803" s="94"/>
      <c r="H803" s="1"/>
      <c r="I803" s="1"/>
      <c r="J803" s="1"/>
      <c r="K803" s="1"/>
      <c r="L803" s="1"/>
    </row>
    <row r="804" ht="16.5" customHeight="1">
      <c r="A804" s="1"/>
      <c r="B804" s="95" t="s">
        <v>496</v>
      </c>
      <c r="C804" s="64"/>
      <c r="D804" s="44"/>
      <c r="E804" s="1"/>
      <c r="F804" s="93"/>
      <c r="G804" s="94"/>
      <c r="H804" s="1"/>
      <c r="I804" s="1"/>
      <c r="J804" s="1"/>
      <c r="K804" s="1"/>
      <c r="L804" s="1"/>
    </row>
    <row r="805" ht="16.5" customHeight="1">
      <c r="A805" s="1"/>
      <c r="B805" s="95" t="s">
        <v>496</v>
      </c>
      <c r="C805" s="64"/>
      <c r="D805" s="44"/>
      <c r="E805" s="1"/>
      <c r="F805" s="93"/>
      <c r="G805" s="94"/>
      <c r="H805" s="1"/>
      <c r="I805" s="1"/>
      <c r="J805" s="1"/>
      <c r="K805" s="1"/>
      <c r="L805" s="1"/>
    </row>
    <row r="806" ht="16.5" customHeight="1">
      <c r="A806" s="1"/>
      <c r="B806" s="95" t="s">
        <v>496</v>
      </c>
      <c r="C806" s="64"/>
      <c r="D806" s="44"/>
      <c r="E806" s="1"/>
      <c r="F806" s="93"/>
      <c r="G806" s="94"/>
      <c r="H806" s="1"/>
      <c r="I806" s="1"/>
      <c r="J806" s="1"/>
      <c r="K806" s="1"/>
      <c r="L806" s="1"/>
    </row>
    <row r="807" ht="16.5" customHeight="1">
      <c r="A807" s="1"/>
      <c r="B807" s="95" t="s">
        <v>496</v>
      </c>
      <c r="C807" s="64"/>
      <c r="D807" s="44"/>
      <c r="E807" s="1"/>
      <c r="F807" s="93"/>
      <c r="G807" s="94"/>
      <c r="H807" s="1"/>
      <c r="I807" s="1"/>
      <c r="J807" s="1"/>
      <c r="K807" s="1"/>
      <c r="L807" s="1"/>
    </row>
    <row r="808" ht="16.5" customHeight="1">
      <c r="A808" s="1"/>
      <c r="B808" s="95" t="s">
        <v>496</v>
      </c>
      <c r="C808" s="64"/>
      <c r="D808" s="44"/>
      <c r="E808" s="1"/>
      <c r="F808" s="93"/>
      <c r="G808" s="94"/>
      <c r="H808" s="1"/>
      <c r="I808" s="1"/>
      <c r="J808" s="1"/>
      <c r="K808" s="1"/>
      <c r="L808" s="1"/>
    </row>
    <row r="809" ht="16.5" customHeight="1">
      <c r="A809" s="1"/>
      <c r="B809" s="95" t="s">
        <v>496</v>
      </c>
      <c r="C809" s="64"/>
      <c r="D809" s="44"/>
      <c r="E809" s="1"/>
      <c r="F809" s="93"/>
      <c r="G809" s="94"/>
      <c r="H809" s="1"/>
      <c r="I809" s="1"/>
      <c r="J809" s="1"/>
      <c r="K809" s="1"/>
      <c r="L809" s="1"/>
    </row>
    <row r="810" ht="16.5" customHeight="1">
      <c r="A810" s="1"/>
      <c r="B810" s="95" t="s">
        <v>496</v>
      </c>
      <c r="C810" s="64"/>
      <c r="D810" s="44"/>
      <c r="E810" s="1"/>
      <c r="F810" s="93"/>
      <c r="G810" s="94"/>
      <c r="H810" s="1"/>
      <c r="I810" s="1"/>
      <c r="J810" s="1"/>
      <c r="K810" s="1"/>
      <c r="L810" s="1"/>
    </row>
    <row r="811" ht="16.5" customHeight="1">
      <c r="A811" s="1"/>
      <c r="B811" s="95" t="s">
        <v>496</v>
      </c>
      <c r="C811" s="64"/>
      <c r="D811" s="44"/>
      <c r="E811" s="1"/>
      <c r="F811" s="93"/>
      <c r="G811" s="94"/>
      <c r="H811" s="1"/>
      <c r="I811" s="1"/>
      <c r="J811" s="1"/>
      <c r="K811" s="1"/>
      <c r="L811" s="1"/>
    </row>
    <row r="812" ht="16.5" customHeight="1">
      <c r="A812" s="1"/>
      <c r="B812" s="95" t="s">
        <v>496</v>
      </c>
      <c r="C812" s="64"/>
      <c r="D812" s="44"/>
      <c r="E812" s="1"/>
      <c r="F812" s="93"/>
      <c r="G812" s="94"/>
      <c r="H812" s="1"/>
      <c r="I812" s="1"/>
      <c r="J812" s="1"/>
      <c r="K812" s="1"/>
      <c r="L812" s="1"/>
    </row>
    <row r="813" ht="16.5" customHeight="1">
      <c r="A813" s="1"/>
      <c r="B813" s="95" t="s">
        <v>496</v>
      </c>
      <c r="C813" s="64"/>
      <c r="D813" s="44"/>
      <c r="E813" s="1"/>
      <c r="F813" s="93"/>
      <c r="G813" s="94"/>
      <c r="H813" s="1"/>
      <c r="I813" s="1"/>
      <c r="J813" s="1"/>
      <c r="K813" s="1"/>
      <c r="L813" s="1"/>
    </row>
    <row r="814" ht="16.5" customHeight="1">
      <c r="A814" s="1"/>
      <c r="B814" s="95" t="s">
        <v>496</v>
      </c>
      <c r="C814" s="64"/>
      <c r="D814" s="44"/>
      <c r="E814" s="1"/>
      <c r="F814" s="93"/>
      <c r="G814" s="94"/>
      <c r="H814" s="1"/>
      <c r="I814" s="1"/>
      <c r="J814" s="1"/>
      <c r="K814" s="1"/>
      <c r="L814" s="1"/>
    </row>
    <row r="815" ht="16.5" customHeight="1">
      <c r="A815" s="1"/>
      <c r="B815" s="95" t="s">
        <v>496</v>
      </c>
      <c r="C815" s="64"/>
      <c r="D815" s="44"/>
      <c r="E815" s="1"/>
      <c r="F815" s="93"/>
      <c r="G815" s="94"/>
      <c r="H815" s="1"/>
      <c r="I815" s="1"/>
      <c r="J815" s="1"/>
      <c r="K815" s="1"/>
      <c r="L815" s="1"/>
    </row>
    <row r="816" ht="16.5" customHeight="1">
      <c r="A816" s="1"/>
      <c r="B816" s="95" t="s">
        <v>496</v>
      </c>
      <c r="C816" s="64"/>
      <c r="D816" s="44"/>
      <c r="E816" s="1"/>
      <c r="F816" s="93"/>
      <c r="G816" s="94"/>
      <c r="H816" s="1"/>
      <c r="I816" s="1"/>
      <c r="J816" s="1"/>
      <c r="K816" s="1"/>
      <c r="L816" s="1"/>
    </row>
    <row r="817" ht="16.5" customHeight="1">
      <c r="A817" s="1"/>
      <c r="B817" s="95" t="s">
        <v>496</v>
      </c>
      <c r="C817" s="64"/>
      <c r="D817" s="44"/>
      <c r="E817" s="1"/>
      <c r="F817" s="93"/>
      <c r="G817" s="94"/>
      <c r="H817" s="1"/>
      <c r="I817" s="1"/>
      <c r="J817" s="1"/>
      <c r="K817" s="1"/>
      <c r="L817" s="1"/>
    </row>
    <row r="818" ht="16.5" customHeight="1">
      <c r="A818" s="1"/>
      <c r="B818" s="95" t="s">
        <v>496</v>
      </c>
      <c r="C818" s="64"/>
      <c r="D818" s="44"/>
      <c r="E818" s="1"/>
      <c r="F818" s="93"/>
      <c r="G818" s="94"/>
      <c r="H818" s="1"/>
      <c r="I818" s="1"/>
      <c r="J818" s="1"/>
      <c r="K818" s="1"/>
      <c r="L818" s="1"/>
    </row>
    <row r="819" ht="16.5" customHeight="1">
      <c r="A819" s="1"/>
      <c r="B819" s="95" t="s">
        <v>496</v>
      </c>
      <c r="C819" s="64"/>
      <c r="D819" s="44"/>
      <c r="E819" s="1"/>
      <c r="F819" s="93"/>
      <c r="G819" s="94"/>
      <c r="H819" s="1"/>
      <c r="I819" s="1"/>
      <c r="J819" s="1"/>
      <c r="K819" s="1"/>
      <c r="L819" s="1"/>
    </row>
    <row r="820" ht="16.5" customHeight="1">
      <c r="A820" s="1"/>
      <c r="B820" s="95" t="s">
        <v>496</v>
      </c>
      <c r="C820" s="64"/>
      <c r="D820" s="44"/>
      <c r="E820" s="1"/>
      <c r="F820" s="93"/>
      <c r="G820" s="94"/>
      <c r="H820" s="1"/>
      <c r="I820" s="1"/>
      <c r="J820" s="1"/>
      <c r="K820" s="1"/>
      <c r="L820" s="1"/>
    </row>
    <row r="821" ht="16.5" customHeight="1">
      <c r="A821" s="1"/>
      <c r="B821" s="95" t="s">
        <v>496</v>
      </c>
      <c r="C821" s="64"/>
      <c r="D821" s="44"/>
      <c r="E821" s="1"/>
      <c r="F821" s="93"/>
      <c r="G821" s="94"/>
      <c r="H821" s="1"/>
      <c r="I821" s="1"/>
      <c r="J821" s="1"/>
      <c r="K821" s="1"/>
      <c r="L821" s="1"/>
    </row>
    <row r="822" ht="16.5" customHeight="1">
      <c r="A822" s="1"/>
      <c r="B822" s="95" t="s">
        <v>496</v>
      </c>
      <c r="C822" s="64"/>
      <c r="D822" s="44"/>
      <c r="E822" s="1"/>
      <c r="F822" s="93"/>
      <c r="G822" s="94"/>
      <c r="H822" s="1"/>
      <c r="I822" s="1"/>
      <c r="J822" s="1"/>
      <c r="K822" s="1"/>
      <c r="L822" s="1"/>
    </row>
    <row r="823" ht="16.5" customHeight="1">
      <c r="A823" s="1"/>
      <c r="B823" s="95" t="s">
        <v>496</v>
      </c>
      <c r="C823" s="64"/>
      <c r="D823" s="44"/>
      <c r="E823" s="1"/>
      <c r="F823" s="93"/>
      <c r="G823" s="94"/>
      <c r="H823" s="1"/>
      <c r="I823" s="1"/>
      <c r="J823" s="1"/>
      <c r="K823" s="1"/>
      <c r="L823" s="1"/>
    </row>
    <row r="824" ht="16.5" customHeight="1">
      <c r="A824" s="1"/>
      <c r="B824" s="95" t="s">
        <v>496</v>
      </c>
      <c r="C824" s="64"/>
      <c r="D824" s="44"/>
      <c r="E824" s="1"/>
      <c r="F824" s="93"/>
      <c r="G824" s="94"/>
      <c r="H824" s="1"/>
      <c r="I824" s="1"/>
      <c r="J824" s="1"/>
      <c r="K824" s="1"/>
      <c r="L824" s="1"/>
    </row>
    <row r="825" ht="16.5" customHeight="1">
      <c r="A825" s="1"/>
      <c r="B825" s="95" t="s">
        <v>496</v>
      </c>
      <c r="C825" s="64"/>
      <c r="D825" s="44"/>
      <c r="E825" s="1"/>
      <c r="F825" s="93"/>
      <c r="G825" s="94"/>
      <c r="H825" s="1"/>
      <c r="I825" s="1"/>
      <c r="J825" s="1"/>
      <c r="K825" s="1"/>
      <c r="L825" s="1"/>
    </row>
    <row r="826" ht="16.5" customHeight="1">
      <c r="A826" s="1"/>
      <c r="B826" s="95" t="s">
        <v>496</v>
      </c>
      <c r="C826" s="64"/>
      <c r="D826" s="44"/>
      <c r="E826" s="1"/>
      <c r="F826" s="93"/>
      <c r="G826" s="94"/>
      <c r="H826" s="1"/>
      <c r="I826" s="1"/>
      <c r="J826" s="1"/>
      <c r="K826" s="1"/>
      <c r="L826" s="1"/>
    </row>
    <row r="827" ht="16.5" customHeight="1">
      <c r="A827" s="1"/>
      <c r="B827" s="95" t="s">
        <v>496</v>
      </c>
      <c r="C827" s="64"/>
      <c r="D827" s="44"/>
      <c r="E827" s="1"/>
      <c r="F827" s="93"/>
      <c r="G827" s="94"/>
      <c r="H827" s="1"/>
      <c r="I827" s="1"/>
      <c r="J827" s="1"/>
      <c r="K827" s="1"/>
      <c r="L827" s="1"/>
    </row>
    <row r="828" ht="16.5" customHeight="1">
      <c r="A828" s="1"/>
      <c r="B828" s="95" t="s">
        <v>496</v>
      </c>
      <c r="C828" s="64"/>
      <c r="D828" s="44"/>
      <c r="E828" s="1"/>
      <c r="F828" s="93"/>
      <c r="G828" s="94"/>
      <c r="H828" s="1"/>
      <c r="I828" s="1"/>
      <c r="J828" s="1"/>
      <c r="K828" s="1"/>
      <c r="L828" s="1"/>
    </row>
    <row r="829" ht="16.5" customHeight="1">
      <c r="A829" s="1"/>
      <c r="B829" s="95" t="s">
        <v>496</v>
      </c>
      <c r="C829" s="64"/>
      <c r="D829" s="44"/>
      <c r="E829" s="1"/>
      <c r="F829" s="93"/>
      <c r="G829" s="94"/>
      <c r="H829" s="1"/>
      <c r="I829" s="1"/>
      <c r="J829" s="1"/>
      <c r="K829" s="1"/>
      <c r="L829" s="1"/>
    </row>
    <row r="830" ht="16.5" customHeight="1">
      <c r="A830" s="1"/>
      <c r="B830" s="95" t="s">
        <v>496</v>
      </c>
      <c r="C830" s="64"/>
      <c r="D830" s="44"/>
      <c r="E830" s="1"/>
      <c r="F830" s="93"/>
      <c r="G830" s="94"/>
      <c r="H830" s="1"/>
      <c r="I830" s="1"/>
      <c r="J830" s="1"/>
      <c r="K830" s="1"/>
      <c r="L830" s="1"/>
    </row>
    <row r="831" ht="16.5" customHeight="1">
      <c r="A831" s="1"/>
      <c r="B831" s="95" t="s">
        <v>496</v>
      </c>
      <c r="C831" s="64"/>
      <c r="D831" s="44"/>
      <c r="E831" s="1"/>
      <c r="F831" s="93"/>
      <c r="G831" s="94"/>
      <c r="H831" s="1"/>
      <c r="I831" s="1"/>
      <c r="J831" s="1"/>
      <c r="K831" s="1"/>
      <c r="L831" s="1"/>
    </row>
    <row r="832" ht="16.5" customHeight="1">
      <c r="A832" s="1"/>
      <c r="B832" s="95" t="s">
        <v>496</v>
      </c>
      <c r="C832" s="64"/>
      <c r="D832" s="44"/>
      <c r="E832" s="1"/>
      <c r="F832" s="93"/>
      <c r="G832" s="94"/>
      <c r="H832" s="1"/>
      <c r="I832" s="1"/>
      <c r="J832" s="1"/>
      <c r="K832" s="1"/>
      <c r="L832" s="1"/>
    </row>
    <row r="833" ht="16.5" customHeight="1">
      <c r="A833" s="1"/>
      <c r="B833" s="95" t="s">
        <v>496</v>
      </c>
      <c r="C833" s="64"/>
      <c r="D833" s="44"/>
      <c r="E833" s="1"/>
      <c r="F833" s="93"/>
      <c r="G833" s="94"/>
      <c r="H833" s="1"/>
      <c r="I833" s="1"/>
      <c r="J833" s="1"/>
      <c r="K833" s="1"/>
      <c r="L833" s="1"/>
    </row>
    <row r="834" ht="16.5" customHeight="1">
      <c r="A834" s="1"/>
      <c r="B834" s="95" t="s">
        <v>496</v>
      </c>
      <c r="C834" s="64"/>
      <c r="D834" s="44"/>
      <c r="E834" s="1"/>
      <c r="F834" s="93"/>
      <c r="G834" s="94"/>
      <c r="H834" s="1"/>
      <c r="I834" s="1"/>
      <c r="J834" s="1"/>
      <c r="K834" s="1"/>
      <c r="L834" s="1"/>
    </row>
    <row r="835" ht="16.5" customHeight="1">
      <c r="A835" s="1"/>
      <c r="B835" s="95" t="s">
        <v>496</v>
      </c>
      <c r="C835" s="64"/>
      <c r="D835" s="44"/>
      <c r="E835" s="1"/>
      <c r="F835" s="93"/>
      <c r="G835" s="94"/>
      <c r="H835" s="1"/>
      <c r="I835" s="1"/>
      <c r="J835" s="1"/>
      <c r="K835" s="1"/>
      <c r="L835" s="1"/>
    </row>
    <row r="836" ht="16.5" customHeight="1">
      <c r="A836" s="1"/>
      <c r="B836" s="95" t="s">
        <v>496</v>
      </c>
      <c r="C836" s="64"/>
      <c r="D836" s="44"/>
      <c r="E836" s="1"/>
      <c r="F836" s="93"/>
      <c r="G836" s="94"/>
      <c r="H836" s="1"/>
      <c r="I836" s="1"/>
      <c r="J836" s="1"/>
      <c r="K836" s="1"/>
      <c r="L836" s="1"/>
    </row>
    <row r="837" ht="16.5" customHeight="1">
      <c r="A837" s="1"/>
      <c r="B837" s="95" t="s">
        <v>496</v>
      </c>
      <c r="C837" s="64"/>
      <c r="D837" s="44"/>
      <c r="E837" s="1"/>
      <c r="F837" s="93"/>
      <c r="G837" s="94"/>
      <c r="H837" s="1"/>
      <c r="I837" s="1"/>
      <c r="J837" s="1"/>
      <c r="K837" s="1"/>
      <c r="L837" s="1"/>
    </row>
    <row r="838" ht="16.5" customHeight="1">
      <c r="A838" s="1"/>
      <c r="B838" s="95" t="s">
        <v>496</v>
      </c>
      <c r="C838" s="64"/>
      <c r="D838" s="44"/>
      <c r="E838" s="1"/>
      <c r="F838" s="93"/>
      <c r="G838" s="94"/>
      <c r="H838" s="1"/>
      <c r="I838" s="1"/>
      <c r="J838" s="1"/>
      <c r="K838" s="1"/>
      <c r="L838" s="1"/>
    </row>
    <row r="839" ht="16.5" customHeight="1">
      <c r="A839" s="1"/>
      <c r="B839" s="95" t="s">
        <v>496</v>
      </c>
      <c r="C839" s="64"/>
      <c r="D839" s="44"/>
      <c r="E839" s="1"/>
      <c r="F839" s="93"/>
      <c r="G839" s="94"/>
      <c r="H839" s="1"/>
      <c r="I839" s="1"/>
      <c r="J839" s="1"/>
      <c r="K839" s="1"/>
      <c r="L839" s="1"/>
    </row>
    <row r="840" ht="16.5" customHeight="1">
      <c r="A840" s="1"/>
      <c r="B840" s="95" t="s">
        <v>496</v>
      </c>
      <c r="C840" s="64"/>
      <c r="D840" s="44"/>
      <c r="E840" s="1"/>
      <c r="F840" s="93"/>
      <c r="G840" s="94"/>
      <c r="H840" s="1"/>
      <c r="I840" s="1"/>
      <c r="J840" s="1"/>
      <c r="K840" s="1"/>
      <c r="L840" s="1"/>
    </row>
    <row r="841" ht="16.5" customHeight="1">
      <c r="A841" s="1"/>
      <c r="B841" s="95" t="s">
        <v>496</v>
      </c>
      <c r="C841" s="64"/>
      <c r="D841" s="44"/>
      <c r="E841" s="1"/>
      <c r="F841" s="93"/>
      <c r="G841" s="94"/>
      <c r="H841" s="1"/>
      <c r="I841" s="1"/>
      <c r="J841" s="1"/>
      <c r="K841" s="1"/>
      <c r="L841" s="1"/>
    </row>
    <row r="842" ht="16.5" customHeight="1">
      <c r="A842" s="1"/>
      <c r="B842" s="95" t="s">
        <v>496</v>
      </c>
      <c r="C842" s="64"/>
      <c r="D842" s="44"/>
      <c r="E842" s="1"/>
      <c r="F842" s="93"/>
      <c r="G842" s="94"/>
      <c r="H842" s="1"/>
      <c r="I842" s="1"/>
      <c r="J842" s="1"/>
      <c r="K842" s="1"/>
      <c r="L842" s="1"/>
    </row>
    <row r="843" ht="16.5" customHeight="1">
      <c r="A843" s="1"/>
      <c r="B843" s="95" t="s">
        <v>496</v>
      </c>
      <c r="C843" s="64"/>
      <c r="D843" s="44"/>
      <c r="E843" s="1"/>
      <c r="F843" s="93"/>
      <c r="G843" s="94"/>
      <c r="H843" s="1"/>
      <c r="I843" s="1"/>
      <c r="J843" s="1"/>
      <c r="K843" s="1"/>
      <c r="L843" s="1"/>
    </row>
    <row r="844" ht="16.5" customHeight="1">
      <c r="A844" s="1"/>
      <c r="B844" s="95" t="s">
        <v>496</v>
      </c>
      <c r="C844" s="64"/>
      <c r="D844" s="44"/>
      <c r="E844" s="1"/>
      <c r="F844" s="93"/>
      <c r="G844" s="94"/>
      <c r="H844" s="1"/>
      <c r="I844" s="1"/>
      <c r="J844" s="1"/>
      <c r="K844" s="1"/>
      <c r="L844" s="1"/>
    </row>
    <row r="845" ht="16.5" customHeight="1">
      <c r="A845" s="1"/>
      <c r="B845" s="95" t="s">
        <v>496</v>
      </c>
      <c r="C845" s="64"/>
      <c r="D845" s="44"/>
      <c r="E845" s="1"/>
      <c r="F845" s="93"/>
      <c r="G845" s="94"/>
      <c r="H845" s="1"/>
      <c r="I845" s="1"/>
      <c r="J845" s="1"/>
      <c r="K845" s="1"/>
      <c r="L845" s="1"/>
    </row>
    <row r="846" ht="16.5" customHeight="1">
      <c r="A846" s="1"/>
      <c r="B846" s="95" t="s">
        <v>496</v>
      </c>
      <c r="C846" s="64"/>
      <c r="D846" s="44"/>
      <c r="E846" s="1"/>
      <c r="F846" s="93"/>
      <c r="G846" s="94"/>
      <c r="H846" s="1"/>
      <c r="I846" s="1"/>
      <c r="J846" s="1"/>
      <c r="K846" s="1"/>
      <c r="L846" s="1"/>
    </row>
    <row r="847" ht="16.5" customHeight="1">
      <c r="A847" s="1"/>
      <c r="B847" s="95" t="s">
        <v>496</v>
      </c>
      <c r="C847" s="64"/>
      <c r="D847" s="44"/>
      <c r="E847" s="1"/>
      <c r="F847" s="93"/>
      <c r="G847" s="94"/>
      <c r="H847" s="1"/>
      <c r="I847" s="1"/>
      <c r="J847" s="1"/>
      <c r="K847" s="1"/>
      <c r="L847" s="1"/>
    </row>
    <row r="848" ht="16.5" customHeight="1">
      <c r="A848" s="1"/>
      <c r="B848" s="95" t="s">
        <v>496</v>
      </c>
      <c r="C848" s="64"/>
      <c r="D848" s="44"/>
      <c r="E848" s="1"/>
      <c r="F848" s="93"/>
      <c r="G848" s="94"/>
      <c r="H848" s="1"/>
      <c r="I848" s="1"/>
      <c r="J848" s="1"/>
      <c r="K848" s="1"/>
      <c r="L848" s="1"/>
    </row>
    <row r="849" ht="16.5" customHeight="1">
      <c r="A849" s="1"/>
      <c r="B849" s="95" t="s">
        <v>496</v>
      </c>
      <c r="C849" s="64"/>
      <c r="D849" s="44"/>
      <c r="E849" s="1"/>
      <c r="F849" s="93"/>
      <c r="G849" s="94"/>
      <c r="H849" s="1"/>
      <c r="I849" s="1"/>
      <c r="J849" s="1"/>
      <c r="K849" s="1"/>
      <c r="L849" s="1"/>
    </row>
    <row r="850" ht="16.5" customHeight="1">
      <c r="A850" s="1"/>
      <c r="B850" s="95" t="s">
        <v>496</v>
      </c>
      <c r="C850" s="64"/>
      <c r="D850" s="44"/>
      <c r="E850" s="1"/>
      <c r="F850" s="93"/>
      <c r="G850" s="94"/>
      <c r="H850" s="1"/>
      <c r="I850" s="1"/>
      <c r="J850" s="1"/>
      <c r="K850" s="1"/>
      <c r="L850" s="1"/>
    </row>
    <row r="851" ht="16.5" customHeight="1">
      <c r="A851" s="1"/>
      <c r="B851" s="95" t="s">
        <v>496</v>
      </c>
      <c r="C851" s="64"/>
      <c r="D851" s="44"/>
      <c r="E851" s="1"/>
      <c r="F851" s="93"/>
      <c r="G851" s="94"/>
      <c r="H851" s="1"/>
      <c r="I851" s="1"/>
      <c r="J851" s="1"/>
      <c r="K851" s="1"/>
      <c r="L851" s="1"/>
    </row>
    <row r="852" ht="16.5" customHeight="1">
      <c r="A852" s="1"/>
      <c r="B852" s="95" t="s">
        <v>496</v>
      </c>
      <c r="C852" s="64"/>
      <c r="D852" s="44"/>
      <c r="E852" s="1"/>
      <c r="F852" s="93"/>
      <c r="G852" s="94"/>
      <c r="H852" s="1"/>
      <c r="I852" s="1"/>
      <c r="J852" s="1"/>
      <c r="K852" s="1"/>
      <c r="L852" s="1"/>
    </row>
    <row r="853" ht="16.5" customHeight="1">
      <c r="A853" s="1"/>
      <c r="B853" s="95" t="s">
        <v>496</v>
      </c>
      <c r="C853" s="64"/>
      <c r="D853" s="44"/>
      <c r="E853" s="1"/>
      <c r="F853" s="93"/>
      <c r="G853" s="94"/>
      <c r="H853" s="1"/>
      <c r="I853" s="1"/>
      <c r="J853" s="1"/>
      <c r="K853" s="1"/>
      <c r="L853" s="1"/>
    </row>
    <row r="854" ht="16.5" customHeight="1">
      <c r="A854" s="1"/>
      <c r="B854" s="95" t="s">
        <v>496</v>
      </c>
      <c r="C854" s="64"/>
      <c r="D854" s="44"/>
      <c r="E854" s="1"/>
      <c r="F854" s="93"/>
      <c r="G854" s="94"/>
      <c r="H854" s="1"/>
      <c r="I854" s="1"/>
      <c r="J854" s="1"/>
      <c r="K854" s="1"/>
      <c r="L854" s="1"/>
    </row>
    <row r="855" ht="16.5" customHeight="1">
      <c r="A855" s="1"/>
      <c r="B855" s="95" t="s">
        <v>496</v>
      </c>
      <c r="C855" s="64"/>
      <c r="D855" s="44"/>
      <c r="E855" s="1"/>
      <c r="F855" s="93"/>
      <c r="G855" s="94"/>
      <c r="H855" s="1"/>
      <c r="I855" s="1"/>
      <c r="J855" s="1"/>
      <c r="K855" s="1"/>
      <c r="L855" s="1"/>
    </row>
    <row r="856" ht="16.5" customHeight="1">
      <c r="A856" s="1"/>
      <c r="B856" s="95" t="s">
        <v>496</v>
      </c>
      <c r="C856" s="64"/>
      <c r="D856" s="44"/>
      <c r="E856" s="1"/>
      <c r="F856" s="93"/>
      <c r="G856" s="94"/>
      <c r="H856" s="1"/>
      <c r="I856" s="1"/>
      <c r="J856" s="1"/>
      <c r="K856" s="1"/>
      <c r="L856" s="1"/>
    </row>
    <row r="857" ht="16.5" customHeight="1">
      <c r="A857" s="1"/>
      <c r="B857" s="95" t="s">
        <v>496</v>
      </c>
      <c r="C857" s="64"/>
      <c r="D857" s="44"/>
      <c r="E857" s="1"/>
      <c r="F857" s="93"/>
      <c r="G857" s="94"/>
      <c r="H857" s="1"/>
      <c r="I857" s="1"/>
      <c r="J857" s="1"/>
      <c r="K857" s="1"/>
      <c r="L857" s="1"/>
    </row>
    <row r="858" ht="16.5" customHeight="1">
      <c r="A858" s="1"/>
      <c r="B858" s="95" t="s">
        <v>496</v>
      </c>
      <c r="C858" s="64"/>
      <c r="D858" s="44"/>
      <c r="E858" s="1"/>
      <c r="F858" s="93"/>
      <c r="G858" s="94"/>
      <c r="H858" s="1"/>
      <c r="I858" s="1"/>
      <c r="J858" s="1"/>
      <c r="K858" s="1"/>
      <c r="L858" s="1"/>
    </row>
    <row r="859" ht="16.5" customHeight="1">
      <c r="A859" s="1"/>
      <c r="B859" s="95" t="s">
        <v>496</v>
      </c>
      <c r="C859" s="64"/>
      <c r="D859" s="44"/>
      <c r="E859" s="1"/>
      <c r="F859" s="93"/>
      <c r="G859" s="94"/>
      <c r="H859" s="1"/>
      <c r="I859" s="1"/>
      <c r="J859" s="1"/>
      <c r="K859" s="1"/>
      <c r="L859" s="1"/>
    </row>
    <row r="860" ht="16.5" customHeight="1">
      <c r="A860" s="1"/>
      <c r="B860" s="95" t="s">
        <v>496</v>
      </c>
      <c r="C860" s="64"/>
      <c r="D860" s="44"/>
      <c r="E860" s="1"/>
      <c r="F860" s="93"/>
      <c r="G860" s="94"/>
      <c r="H860" s="1"/>
      <c r="I860" s="1"/>
      <c r="J860" s="1"/>
      <c r="K860" s="1"/>
      <c r="L860" s="1"/>
    </row>
    <row r="861" ht="16.5" customHeight="1">
      <c r="A861" s="1"/>
      <c r="B861" s="95" t="s">
        <v>496</v>
      </c>
      <c r="C861" s="64"/>
      <c r="D861" s="44"/>
      <c r="E861" s="1"/>
      <c r="F861" s="93"/>
      <c r="G861" s="94"/>
      <c r="H861" s="1"/>
      <c r="I861" s="1"/>
      <c r="J861" s="1"/>
      <c r="K861" s="1"/>
      <c r="L861" s="1"/>
    </row>
    <row r="862" ht="16.5" customHeight="1">
      <c r="A862" s="1"/>
      <c r="B862" s="95" t="s">
        <v>496</v>
      </c>
      <c r="C862" s="64"/>
      <c r="D862" s="44"/>
      <c r="E862" s="1"/>
      <c r="F862" s="93"/>
      <c r="G862" s="94"/>
      <c r="H862" s="1"/>
      <c r="I862" s="1"/>
      <c r="J862" s="1"/>
      <c r="K862" s="1"/>
      <c r="L862" s="1"/>
    </row>
    <row r="863" ht="16.5" customHeight="1">
      <c r="A863" s="1"/>
      <c r="B863" s="95" t="s">
        <v>496</v>
      </c>
      <c r="C863" s="64"/>
      <c r="D863" s="44"/>
      <c r="E863" s="1"/>
      <c r="F863" s="93"/>
      <c r="G863" s="94"/>
      <c r="H863" s="1"/>
      <c r="I863" s="1"/>
      <c r="J863" s="1"/>
      <c r="K863" s="1"/>
      <c r="L863" s="1"/>
    </row>
    <row r="864" ht="16.5" customHeight="1">
      <c r="A864" s="1"/>
      <c r="B864" s="95" t="s">
        <v>496</v>
      </c>
      <c r="C864" s="64"/>
      <c r="D864" s="44"/>
      <c r="E864" s="1"/>
      <c r="F864" s="93"/>
      <c r="G864" s="94"/>
      <c r="H864" s="1"/>
      <c r="I864" s="1"/>
      <c r="J864" s="1"/>
      <c r="K864" s="1"/>
      <c r="L864" s="1"/>
    </row>
    <row r="865" ht="16.5" customHeight="1">
      <c r="A865" s="1"/>
      <c r="B865" s="95" t="s">
        <v>496</v>
      </c>
      <c r="C865" s="64"/>
      <c r="D865" s="44"/>
      <c r="E865" s="1"/>
      <c r="F865" s="93"/>
      <c r="G865" s="94"/>
      <c r="H865" s="1"/>
      <c r="I865" s="1"/>
      <c r="J865" s="1"/>
      <c r="K865" s="1"/>
      <c r="L865" s="1"/>
    </row>
    <row r="866" ht="16.5" customHeight="1">
      <c r="A866" s="1"/>
      <c r="B866" s="95" t="s">
        <v>496</v>
      </c>
      <c r="C866" s="64"/>
      <c r="D866" s="44"/>
      <c r="E866" s="1"/>
      <c r="F866" s="93"/>
      <c r="G866" s="94"/>
      <c r="H866" s="1"/>
      <c r="I866" s="1"/>
      <c r="J866" s="1"/>
      <c r="K866" s="1"/>
      <c r="L866" s="1"/>
    </row>
    <row r="867" ht="16.5" customHeight="1">
      <c r="A867" s="1"/>
      <c r="B867" s="95" t="s">
        <v>496</v>
      </c>
      <c r="C867" s="64"/>
      <c r="D867" s="44"/>
      <c r="E867" s="1"/>
      <c r="F867" s="93"/>
      <c r="G867" s="94"/>
      <c r="H867" s="1"/>
      <c r="I867" s="1"/>
      <c r="J867" s="1"/>
      <c r="K867" s="1"/>
      <c r="L867" s="1"/>
    </row>
    <row r="868" ht="16.5" customHeight="1">
      <c r="A868" s="1"/>
      <c r="B868" s="95" t="s">
        <v>496</v>
      </c>
      <c r="C868" s="64"/>
      <c r="D868" s="44"/>
      <c r="E868" s="1"/>
      <c r="F868" s="93"/>
      <c r="G868" s="94"/>
      <c r="H868" s="1"/>
      <c r="I868" s="1"/>
      <c r="J868" s="1"/>
      <c r="K868" s="1"/>
      <c r="L868" s="1"/>
    </row>
    <row r="869" ht="16.5" customHeight="1">
      <c r="A869" s="1"/>
      <c r="B869" s="95" t="s">
        <v>496</v>
      </c>
      <c r="C869" s="64"/>
      <c r="D869" s="44"/>
      <c r="E869" s="1"/>
      <c r="F869" s="93"/>
      <c r="G869" s="94"/>
      <c r="H869" s="1"/>
      <c r="I869" s="1"/>
      <c r="J869" s="1"/>
      <c r="K869" s="1"/>
      <c r="L869" s="1"/>
    </row>
    <row r="870" ht="16.5" customHeight="1">
      <c r="A870" s="1"/>
      <c r="B870" s="95" t="s">
        <v>496</v>
      </c>
      <c r="C870" s="64"/>
      <c r="D870" s="44"/>
      <c r="E870" s="1"/>
      <c r="F870" s="93"/>
      <c r="G870" s="94"/>
      <c r="H870" s="1"/>
      <c r="I870" s="1"/>
      <c r="J870" s="1"/>
      <c r="K870" s="1"/>
      <c r="L870" s="1"/>
    </row>
    <row r="871" ht="16.5" customHeight="1">
      <c r="A871" s="1"/>
      <c r="B871" s="95" t="s">
        <v>496</v>
      </c>
      <c r="C871" s="64"/>
      <c r="D871" s="44"/>
      <c r="E871" s="1"/>
      <c r="F871" s="93"/>
      <c r="G871" s="94"/>
      <c r="H871" s="1"/>
      <c r="I871" s="1"/>
      <c r="J871" s="1"/>
      <c r="K871" s="1"/>
      <c r="L871" s="1"/>
    </row>
    <row r="872" ht="16.5" customHeight="1">
      <c r="A872" s="1"/>
      <c r="B872" s="95" t="s">
        <v>496</v>
      </c>
      <c r="C872" s="64"/>
      <c r="D872" s="44"/>
      <c r="E872" s="1"/>
      <c r="F872" s="93"/>
      <c r="G872" s="94"/>
      <c r="H872" s="1"/>
      <c r="I872" s="1"/>
      <c r="J872" s="1"/>
      <c r="K872" s="1"/>
      <c r="L872" s="1"/>
    </row>
    <row r="873" ht="16.5" customHeight="1">
      <c r="A873" s="1"/>
      <c r="B873" s="95" t="s">
        <v>496</v>
      </c>
      <c r="C873" s="64"/>
      <c r="D873" s="44"/>
      <c r="E873" s="1"/>
      <c r="F873" s="93"/>
      <c r="G873" s="94"/>
      <c r="H873" s="1"/>
      <c r="I873" s="1"/>
      <c r="J873" s="1"/>
      <c r="K873" s="1"/>
      <c r="L873" s="1"/>
    </row>
    <row r="874" ht="16.5" customHeight="1">
      <c r="A874" s="1"/>
      <c r="B874" s="95" t="s">
        <v>496</v>
      </c>
      <c r="C874" s="64"/>
      <c r="D874" s="44"/>
      <c r="E874" s="1"/>
      <c r="F874" s="93"/>
      <c r="G874" s="94"/>
      <c r="H874" s="1"/>
      <c r="I874" s="1"/>
      <c r="J874" s="1"/>
      <c r="K874" s="1"/>
      <c r="L874" s="1"/>
    </row>
    <row r="875" ht="16.5" customHeight="1">
      <c r="A875" s="1"/>
      <c r="B875" s="95" t="s">
        <v>496</v>
      </c>
      <c r="C875" s="64"/>
      <c r="D875" s="44"/>
      <c r="E875" s="1"/>
      <c r="F875" s="93"/>
      <c r="G875" s="94"/>
      <c r="H875" s="1"/>
      <c r="I875" s="1"/>
      <c r="J875" s="1"/>
      <c r="K875" s="1"/>
      <c r="L875" s="1"/>
    </row>
    <row r="876" ht="16.5" customHeight="1">
      <c r="A876" s="1"/>
      <c r="B876" s="95" t="s">
        <v>496</v>
      </c>
      <c r="C876" s="64"/>
      <c r="D876" s="44"/>
      <c r="E876" s="1"/>
      <c r="F876" s="93"/>
      <c r="G876" s="94"/>
      <c r="H876" s="1"/>
      <c r="I876" s="1"/>
      <c r="J876" s="1"/>
      <c r="K876" s="1"/>
      <c r="L876" s="1"/>
    </row>
    <row r="877" ht="16.5" customHeight="1">
      <c r="A877" s="1"/>
      <c r="B877" s="95" t="s">
        <v>496</v>
      </c>
      <c r="C877" s="64"/>
      <c r="D877" s="44"/>
      <c r="E877" s="1"/>
      <c r="F877" s="93"/>
      <c r="G877" s="94"/>
      <c r="H877" s="1"/>
      <c r="I877" s="1"/>
      <c r="J877" s="1"/>
      <c r="K877" s="1"/>
      <c r="L877" s="1"/>
    </row>
    <row r="878" ht="16.5" customHeight="1">
      <c r="A878" s="1"/>
      <c r="B878" s="95" t="s">
        <v>496</v>
      </c>
      <c r="C878" s="64"/>
      <c r="D878" s="44"/>
      <c r="E878" s="1"/>
      <c r="F878" s="93"/>
      <c r="G878" s="94"/>
      <c r="H878" s="1"/>
      <c r="I878" s="1"/>
      <c r="J878" s="1"/>
      <c r="K878" s="1"/>
      <c r="L878" s="1"/>
    </row>
    <row r="879" ht="16.5" customHeight="1">
      <c r="A879" s="1"/>
      <c r="B879" s="95" t="s">
        <v>496</v>
      </c>
      <c r="C879" s="64"/>
      <c r="D879" s="44"/>
      <c r="E879" s="1"/>
      <c r="F879" s="93"/>
      <c r="G879" s="94"/>
      <c r="H879" s="1"/>
      <c r="I879" s="1"/>
      <c r="J879" s="1"/>
      <c r="K879" s="1"/>
      <c r="L879" s="1"/>
    </row>
    <row r="880" ht="16.5" customHeight="1">
      <c r="A880" s="1"/>
      <c r="B880" s="95" t="s">
        <v>496</v>
      </c>
      <c r="C880" s="64"/>
      <c r="D880" s="44"/>
      <c r="E880" s="1"/>
      <c r="F880" s="93"/>
      <c r="G880" s="94"/>
      <c r="H880" s="1"/>
      <c r="I880" s="1"/>
      <c r="J880" s="1"/>
      <c r="K880" s="1"/>
      <c r="L880" s="1"/>
    </row>
    <row r="881" ht="16.5" customHeight="1">
      <c r="A881" s="1"/>
      <c r="B881" s="95" t="s">
        <v>496</v>
      </c>
      <c r="C881" s="64"/>
      <c r="D881" s="44"/>
      <c r="E881" s="1"/>
      <c r="F881" s="93"/>
      <c r="G881" s="94"/>
      <c r="H881" s="1"/>
      <c r="I881" s="1"/>
      <c r="J881" s="1"/>
      <c r="K881" s="1"/>
      <c r="L881" s="1"/>
    </row>
    <row r="882" ht="16.5" customHeight="1">
      <c r="A882" s="1"/>
      <c r="B882" s="95" t="s">
        <v>496</v>
      </c>
      <c r="C882" s="64"/>
      <c r="D882" s="44"/>
      <c r="E882" s="1"/>
      <c r="F882" s="93"/>
      <c r="G882" s="94"/>
      <c r="H882" s="1"/>
      <c r="I882" s="1"/>
      <c r="J882" s="1"/>
      <c r="K882" s="1"/>
      <c r="L882" s="1"/>
    </row>
    <row r="883" ht="16.5" customHeight="1">
      <c r="A883" s="1"/>
      <c r="B883" s="95" t="s">
        <v>496</v>
      </c>
      <c r="C883" s="64"/>
      <c r="D883" s="44"/>
      <c r="E883" s="1"/>
      <c r="F883" s="93"/>
      <c r="G883" s="94"/>
      <c r="H883" s="1"/>
      <c r="I883" s="1"/>
      <c r="J883" s="1"/>
      <c r="K883" s="1"/>
      <c r="L883" s="1"/>
    </row>
    <row r="884" ht="16.5" customHeight="1">
      <c r="A884" s="1"/>
      <c r="B884" s="95" t="s">
        <v>496</v>
      </c>
      <c r="C884" s="64"/>
      <c r="D884" s="44"/>
      <c r="E884" s="1"/>
      <c r="F884" s="93"/>
      <c r="G884" s="94"/>
      <c r="H884" s="1"/>
      <c r="I884" s="1"/>
      <c r="J884" s="1"/>
      <c r="K884" s="1"/>
      <c r="L884" s="1"/>
    </row>
    <row r="885" ht="16.5" customHeight="1">
      <c r="A885" s="1"/>
      <c r="B885" s="95" t="s">
        <v>496</v>
      </c>
      <c r="C885" s="64"/>
      <c r="D885" s="44"/>
      <c r="E885" s="1"/>
      <c r="F885" s="93"/>
      <c r="G885" s="94"/>
      <c r="H885" s="1"/>
      <c r="I885" s="1"/>
      <c r="J885" s="1"/>
      <c r="K885" s="1"/>
      <c r="L885" s="1"/>
    </row>
    <row r="886" ht="16.5" customHeight="1">
      <c r="A886" s="1"/>
      <c r="B886" s="95" t="s">
        <v>496</v>
      </c>
      <c r="C886" s="64"/>
      <c r="D886" s="44"/>
      <c r="E886" s="1"/>
      <c r="F886" s="93"/>
      <c r="G886" s="94"/>
      <c r="H886" s="1"/>
      <c r="I886" s="1"/>
      <c r="J886" s="1"/>
      <c r="K886" s="1"/>
      <c r="L886" s="1"/>
    </row>
    <row r="887" ht="16.5" customHeight="1">
      <c r="A887" s="1"/>
      <c r="B887" s="95" t="s">
        <v>496</v>
      </c>
      <c r="C887" s="64"/>
      <c r="D887" s="44"/>
      <c r="E887" s="1"/>
      <c r="F887" s="93"/>
      <c r="G887" s="94"/>
      <c r="H887" s="1"/>
      <c r="I887" s="1"/>
      <c r="J887" s="1"/>
      <c r="K887" s="1"/>
      <c r="L887" s="1"/>
    </row>
    <row r="888" ht="16.5" customHeight="1">
      <c r="A888" s="1"/>
      <c r="B888" s="95" t="s">
        <v>496</v>
      </c>
      <c r="C888" s="64"/>
      <c r="D888" s="44"/>
      <c r="E888" s="1"/>
      <c r="F888" s="93"/>
      <c r="G888" s="94"/>
      <c r="H888" s="1"/>
      <c r="I888" s="1"/>
      <c r="J888" s="1"/>
      <c r="K888" s="1"/>
      <c r="L888" s="1"/>
    </row>
    <row r="889" ht="16.5" customHeight="1">
      <c r="A889" s="1"/>
      <c r="B889" s="95" t="s">
        <v>496</v>
      </c>
      <c r="C889" s="64"/>
      <c r="D889" s="44"/>
      <c r="E889" s="1"/>
      <c r="F889" s="93"/>
      <c r="G889" s="94"/>
      <c r="H889" s="1"/>
      <c r="I889" s="1"/>
      <c r="J889" s="1"/>
      <c r="K889" s="1"/>
      <c r="L889" s="1"/>
    </row>
    <row r="890" ht="16.5" customHeight="1">
      <c r="A890" s="1"/>
      <c r="B890" s="95" t="s">
        <v>496</v>
      </c>
      <c r="C890" s="64"/>
      <c r="D890" s="44"/>
      <c r="E890" s="1"/>
      <c r="F890" s="93"/>
      <c r="G890" s="94"/>
      <c r="H890" s="1"/>
      <c r="I890" s="1"/>
      <c r="J890" s="1"/>
      <c r="K890" s="1"/>
      <c r="L890" s="1"/>
    </row>
    <row r="891" ht="16.5" customHeight="1">
      <c r="A891" s="1"/>
      <c r="B891" s="95" t="s">
        <v>496</v>
      </c>
      <c r="C891" s="64"/>
      <c r="D891" s="44"/>
      <c r="E891" s="1"/>
      <c r="F891" s="93"/>
      <c r="G891" s="94"/>
      <c r="H891" s="1"/>
      <c r="I891" s="1"/>
      <c r="J891" s="1"/>
      <c r="K891" s="1"/>
      <c r="L891" s="1"/>
    </row>
    <row r="892" ht="16.5" customHeight="1">
      <c r="A892" s="1"/>
      <c r="B892" s="95" t="s">
        <v>496</v>
      </c>
      <c r="C892" s="64"/>
      <c r="D892" s="44"/>
      <c r="E892" s="1"/>
      <c r="F892" s="93"/>
      <c r="G892" s="94"/>
      <c r="H892" s="1"/>
      <c r="I892" s="1"/>
      <c r="J892" s="1"/>
      <c r="K892" s="1"/>
      <c r="L892" s="1"/>
    </row>
    <row r="893" ht="16.5" customHeight="1">
      <c r="A893" s="1"/>
      <c r="B893" s="95" t="s">
        <v>496</v>
      </c>
      <c r="C893" s="64"/>
      <c r="D893" s="44"/>
      <c r="E893" s="1"/>
      <c r="F893" s="93"/>
      <c r="G893" s="94"/>
      <c r="H893" s="1"/>
      <c r="I893" s="1"/>
      <c r="J893" s="1"/>
      <c r="K893" s="1"/>
      <c r="L893" s="1"/>
    </row>
    <row r="894" ht="16.5" customHeight="1">
      <c r="A894" s="1"/>
      <c r="B894" s="95" t="s">
        <v>496</v>
      </c>
      <c r="C894" s="64"/>
      <c r="D894" s="44"/>
      <c r="E894" s="1"/>
      <c r="F894" s="93"/>
      <c r="G894" s="94"/>
      <c r="H894" s="1"/>
      <c r="I894" s="1"/>
      <c r="J894" s="1"/>
      <c r="K894" s="1"/>
      <c r="L894" s="1"/>
    </row>
    <row r="895" ht="16.5" customHeight="1">
      <c r="A895" s="1"/>
      <c r="B895" s="95" t="s">
        <v>496</v>
      </c>
      <c r="C895" s="64"/>
      <c r="D895" s="44"/>
      <c r="E895" s="1"/>
      <c r="F895" s="93"/>
      <c r="G895" s="94"/>
      <c r="H895" s="1"/>
      <c r="I895" s="1"/>
      <c r="J895" s="1"/>
      <c r="K895" s="1"/>
      <c r="L895" s="1"/>
    </row>
    <row r="896" ht="16.5" customHeight="1">
      <c r="A896" s="1"/>
      <c r="B896" s="95" t="s">
        <v>496</v>
      </c>
      <c r="C896" s="64"/>
      <c r="D896" s="44"/>
      <c r="E896" s="1"/>
      <c r="F896" s="93"/>
      <c r="G896" s="94"/>
      <c r="H896" s="1"/>
      <c r="I896" s="1"/>
      <c r="J896" s="1"/>
      <c r="K896" s="1"/>
      <c r="L896" s="1"/>
    </row>
    <row r="897" ht="16.5" customHeight="1">
      <c r="A897" s="1"/>
      <c r="B897" s="95" t="s">
        <v>496</v>
      </c>
      <c r="C897" s="64"/>
      <c r="D897" s="44"/>
      <c r="E897" s="1"/>
      <c r="F897" s="93"/>
      <c r="G897" s="94"/>
      <c r="H897" s="1"/>
      <c r="I897" s="1"/>
      <c r="J897" s="1"/>
      <c r="K897" s="1"/>
      <c r="L897" s="1"/>
    </row>
    <row r="898" ht="16.5" customHeight="1">
      <c r="A898" s="1"/>
      <c r="B898" s="95" t="s">
        <v>496</v>
      </c>
      <c r="C898" s="64"/>
      <c r="D898" s="44"/>
      <c r="E898" s="1"/>
      <c r="F898" s="93"/>
      <c r="G898" s="94"/>
      <c r="H898" s="1"/>
      <c r="I898" s="1"/>
      <c r="J898" s="1"/>
      <c r="K898" s="1"/>
      <c r="L898" s="1"/>
    </row>
    <row r="899" ht="16.5" customHeight="1">
      <c r="A899" s="1"/>
      <c r="B899" s="95" t="s">
        <v>496</v>
      </c>
      <c r="C899" s="64"/>
      <c r="D899" s="44"/>
      <c r="E899" s="1"/>
      <c r="F899" s="93"/>
      <c r="G899" s="94"/>
      <c r="H899" s="1"/>
      <c r="I899" s="1"/>
      <c r="J899" s="1"/>
      <c r="K899" s="1"/>
      <c r="L899" s="1"/>
    </row>
    <row r="900" ht="16.5" customHeight="1">
      <c r="A900" s="1"/>
      <c r="B900" s="95" t="s">
        <v>496</v>
      </c>
      <c r="C900" s="64"/>
      <c r="D900" s="44"/>
      <c r="E900" s="1"/>
      <c r="F900" s="93"/>
      <c r="G900" s="94"/>
      <c r="H900" s="1"/>
      <c r="I900" s="1"/>
      <c r="J900" s="1"/>
      <c r="K900" s="1"/>
      <c r="L900" s="1"/>
    </row>
    <row r="901" ht="16.5" customHeight="1">
      <c r="A901" s="1"/>
      <c r="B901" s="95" t="s">
        <v>496</v>
      </c>
      <c r="C901" s="64"/>
      <c r="D901" s="44"/>
      <c r="E901" s="1"/>
      <c r="F901" s="93"/>
      <c r="G901" s="94"/>
      <c r="H901" s="1"/>
      <c r="I901" s="1"/>
      <c r="J901" s="1"/>
      <c r="K901" s="1"/>
      <c r="L901" s="1"/>
    </row>
    <row r="902" ht="16.5" customHeight="1">
      <c r="A902" s="1"/>
      <c r="B902" s="95" t="s">
        <v>496</v>
      </c>
      <c r="C902" s="64"/>
      <c r="D902" s="44"/>
      <c r="E902" s="1"/>
      <c r="F902" s="93"/>
      <c r="G902" s="94"/>
      <c r="H902" s="1"/>
      <c r="I902" s="1"/>
      <c r="J902" s="1"/>
      <c r="K902" s="1"/>
      <c r="L902" s="1"/>
    </row>
    <row r="903" ht="16.5" customHeight="1">
      <c r="A903" s="1"/>
      <c r="B903" s="95" t="s">
        <v>496</v>
      </c>
      <c r="C903" s="64"/>
      <c r="D903" s="44"/>
      <c r="E903" s="1"/>
      <c r="F903" s="93"/>
      <c r="G903" s="94"/>
      <c r="H903" s="1"/>
      <c r="I903" s="1"/>
      <c r="J903" s="1"/>
      <c r="K903" s="1"/>
      <c r="L903" s="1"/>
    </row>
    <row r="904" ht="16.5" customHeight="1">
      <c r="A904" s="1"/>
      <c r="B904" s="95" t="s">
        <v>496</v>
      </c>
      <c r="C904" s="64"/>
      <c r="D904" s="44"/>
      <c r="E904" s="1"/>
      <c r="F904" s="93"/>
      <c r="G904" s="94"/>
      <c r="H904" s="1"/>
      <c r="I904" s="1"/>
      <c r="J904" s="1"/>
      <c r="K904" s="1"/>
      <c r="L904" s="1"/>
    </row>
    <row r="905" ht="16.5" customHeight="1">
      <c r="A905" s="1"/>
      <c r="B905" s="95" t="s">
        <v>496</v>
      </c>
      <c r="C905" s="64"/>
      <c r="D905" s="44"/>
      <c r="E905" s="1"/>
      <c r="F905" s="93"/>
      <c r="G905" s="94"/>
      <c r="H905" s="1"/>
      <c r="I905" s="1"/>
      <c r="J905" s="1"/>
      <c r="K905" s="1"/>
      <c r="L905" s="1"/>
    </row>
    <row r="906" ht="16.5" customHeight="1">
      <c r="A906" s="1"/>
      <c r="B906" s="95" t="s">
        <v>496</v>
      </c>
      <c r="C906" s="64"/>
      <c r="D906" s="44"/>
      <c r="E906" s="1"/>
      <c r="F906" s="93"/>
      <c r="G906" s="94"/>
      <c r="H906" s="1"/>
      <c r="I906" s="1"/>
      <c r="J906" s="1"/>
      <c r="K906" s="1"/>
      <c r="L906" s="1"/>
    </row>
    <row r="907" ht="16.5" customHeight="1">
      <c r="A907" s="1"/>
      <c r="B907" s="95" t="s">
        <v>496</v>
      </c>
      <c r="C907" s="64"/>
      <c r="D907" s="44"/>
      <c r="E907" s="1"/>
      <c r="F907" s="93"/>
      <c r="G907" s="94"/>
      <c r="H907" s="1"/>
      <c r="I907" s="1"/>
      <c r="J907" s="1"/>
      <c r="K907" s="1"/>
      <c r="L907" s="1"/>
    </row>
    <row r="908" ht="16.5" customHeight="1">
      <c r="A908" s="1"/>
      <c r="B908" s="95" t="s">
        <v>496</v>
      </c>
      <c r="C908" s="64"/>
      <c r="D908" s="44"/>
      <c r="E908" s="1"/>
      <c r="F908" s="93"/>
      <c r="G908" s="94"/>
      <c r="H908" s="1"/>
      <c r="I908" s="1"/>
      <c r="J908" s="1"/>
      <c r="K908" s="1"/>
      <c r="L908" s="1"/>
    </row>
    <row r="909" ht="16.5" customHeight="1">
      <c r="A909" s="1"/>
      <c r="B909" s="95" t="s">
        <v>496</v>
      </c>
      <c r="C909" s="64"/>
      <c r="D909" s="44"/>
      <c r="E909" s="1"/>
      <c r="F909" s="93"/>
      <c r="G909" s="94"/>
      <c r="H909" s="1"/>
      <c r="I909" s="1"/>
      <c r="J909" s="1"/>
      <c r="K909" s="1"/>
      <c r="L909" s="1"/>
    </row>
    <row r="910" ht="16.5" customHeight="1">
      <c r="A910" s="1"/>
      <c r="B910" s="95" t="s">
        <v>496</v>
      </c>
      <c r="C910" s="64"/>
      <c r="D910" s="44"/>
      <c r="E910" s="1"/>
      <c r="F910" s="93"/>
      <c r="G910" s="94"/>
      <c r="H910" s="1"/>
      <c r="I910" s="1"/>
      <c r="J910" s="1"/>
      <c r="K910" s="1"/>
      <c r="L910" s="1"/>
    </row>
    <row r="911" ht="16.5" customHeight="1">
      <c r="A911" s="1"/>
      <c r="B911" s="95" t="s">
        <v>496</v>
      </c>
      <c r="C911" s="64"/>
      <c r="D911" s="44"/>
      <c r="E911" s="1"/>
      <c r="F911" s="93"/>
      <c r="G911" s="94"/>
      <c r="H911" s="1"/>
      <c r="I911" s="1"/>
      <c r="J911" s="1"/>
      <c r="K911" s="1"/>
      <c r="L911" s="1"/>
    </row>
    <row r="912" ht="16.5" customHeight="1">
      <c r="A912" s="1"/>
      <c r="B912" s="95" t="s">
        <v>496</v>
      </c>
      <c r="C912" s="64"/>
      <c r="D912" s="44"/>
      <c r="E912" s="1"/>
      <c r="F912" s="93"/>
      <c r="G912" s="94"/>
      <c r="H912" s="1"/>
      <c r="I912" s="1"/>
      <c r="J912" s="1"/>
      <c r="K912" s="1"/>
      <c r="L912" s="1"/>
    </row>
    <row r="913" ht="16.5" customHeight="1">
      <c r="A913" s="1"/>
      <c r="B913" s="95" t="s">
        <v>496</v>
      </c>
      <c r="C913" s="64"/>
      <c r="D913" s="44"/>
      <c r="E913" s="1"/>
      <c r="F913" s="93"/>
      <c r="G913" s="94"/>
      <c r="H913" s="1"/>
      <c r="I913" s="1"/>
      <c r="J913" s="1"/>
      <c r="K913" s="1"/>
      <c r="L913" s="1"/>
    </row>
    <row r="914" ht="16.5" customHeight="1">
      <c r="A914" s="1"/>
      <c r="B914" s="95" t="s">
        <v>496</v>
      </c>
      <c r="C914" s="64"/>
      <c r="D914" s="44"/>
      <c r="E914" s="1"/>
      <c r="F914" s="93"/>
      <c r="G914" s="94"/>
      <c r="H914" s="1"/>
      <c r="I914" s="1"/>
      <c r="J914" s="1"/>
      <c r="K914" s="1"/>
      <c r="L914" s="1"/>
    </row>
    <row r="915" ht="16.5" customHeight="1">
      <c r="A915" s="1"/>
      <c r="B915" s="95" t="s">
        <v>496</v>
      </c>
      <c r="C915" s="64"/>
      <c r="D915" s="44"/>
      <c r="E915" s="1"/>
      <c r="F915" s="93"/>
      <c r="G915" s="94"/>
      <c r="H915" s="1"/>
      <c r="I915" s="1"/>
      <c r="J915" s="1"/>
      <c r="K915" s="1"/>
      <c r="L915" s="1"/>
    </row>
    <row r="916" ht="16.5" customHeight="1">
      <c r="A916" s="1"/>
      <c r="B916" s="95" t="s">
        <v>496</v>
      </c>
      <c r="C916" s="64"/>
      <c r="D916" s="44"/>
      <c r="E916" s="1"/>
      <c r="F916" s="93"/>
      <c r="G916" s="94"/>
      <c r="H916" s="1"/>
      <c r="I916" s="1"/>
      <c r="J916" s="1"/>
      <c r="K916" s="1"/>
      <c r="L916" s="1"/>
    </row>
    <row r="917" ht="16.5" customHeight="1">
      <c r="A917" s="1"/>
      <c r="B917" s="95" t="s">
        <v>496</v>
      </c>
      <c r="C917" s="64"/>
      <c r="D917" s="44"/>
      <c r="E917" s="1"/>
      <c r="F917" s="93"/>
      <c r="G917" s="94"/>
      <c r="H917" s="1"/>
      <c r="I917" s="1"/>
      <c r="J917" s="1"/>
      <c r="K917" s="1"/>
      <c r="L917" s="1"/>
    </row>
    <row r="918" ht="16.5" customHeight="1">
      <c r="A918" s="1"/>
      <c r="B918" s="95" t="s">
        <v>496</v>
      </c>
      <c r="C918" s="64"/>
      <c r="D918" s="44"/>
      <c r="E918" s="1"/>
      <c r="F918" s="93"/>
      <c r="G918" s="94"/>
      <c r="H918" s="1"/>
      <c r="I918" s="1"/>
      <c r="J918" s="1"/>
      <c r="K918" s="1"/>
      <c r="L918" s="1"/>
    </row>
    <row r="919" ht="16.5" customHeight="1">
      <c r="A919" s="1"/>
      <c r="B919" s="95" t="s">
        <v>496</v>
      </c>
      <c r="C919" s="64"/>
      <c r="D919" s="44"/>
      <c r="E919" s="1"/>
      <c r="F919" s="93"/>
      <c r="G919" s="94"/>
      <c r="H919" s="1"/>
      <c r="I919" s="1"/>
      <c r="J919" s="1"/>
      <c r="K919" s="1"/>
      <c r="L919" s="1"/>
    </row>
    <row r="920" ht="16.5" customHeight="1">
      <c r="A920" s="1"/>
      <c r="B920" s="95" t="s">
        <v>496</v>
      </c>
      <c r="C920" s="64"/>
      <c r="D920" s="44"/>
      <c r="E920" s="1"/>
      <c r="F920" s="93"/>
      <c r="G920" s="94"/>
      <c r="H920" s="1"/>
      <c r="I920" s="1"/>
      <c r="J920" s="1"/>
      <c r="K920" s="1"/>
      <c r="L920" s="1"/>
    </row>
    <row r="921" ht="16.5" customHeight="1">
      <c r="A921" s="1"/>
      <c r="B921" s="95" t="s">
        <v>496</v>
      </c>
      <c r="C921" s="64"/>
      <c r="D921" s="44"/>
      <c r="E921" s="1"/>
      <c r="F921" s="93"/>
      <c r="G921" s="94"/>
      <c r="H921" s="1"/>
      <c r="I921" s="1"/>
      <c r="J921" s="1"/>
      <c r="K921" s="1"/>
      <c r="L921" s="1"/>
    </row>
    <row r="922" ht="16.5" customHeight="1">
      <c r="A922" s="1"/>
      <c r="B922" s="95" t="s">
        <v>496</v>
      </c>
      <c r="C922" s="64"/>
      <c r="D922" s="44"/>
      <c r="E922" s="1"/>
      <c r="F922" s="93"/>
      <c r="G922" s="94"/>
      <c r="H922" s="1"/>
      <c r="I922" s="1"/>
      <c r="J922" s="1"/>
      <c r="K922" s="1"/>
      <c r="L922" s="1"/>
    </row>
    <row r="923" ht="16.5" customHeight="1">
      <c r="A923" s="1"/>
      <c r="B923" s="95" t="s">
        <v>496</v>
      </c>
      <c r="C923" s="64"/>
      <c r="D923" s="44"/>
      <c r="E923" s="1"/>
      <c r="F923" s="93"/>
      <c r="G923" s="94"/>
      <c r="H923" s="1"/>
      <c r="I923" s="1"/>
      <c r="J923" s="1"/>
      <c r="K923" s="1"/>
      <c r="L923" s="1"/>
    </row>
    <row r="924" ht="16.5" customHeight="1">
      <c r="A924" s="1"/>
      <c r="B924" s="95" t="s">
        <v>496</v>
      </c>
      <c r="C924" s="64"/>
      <c r="D924" s="44"/>
      <c r="E924" s="1"/>
      <c r="F924" s="93"/>
      <c r="G924" s="94"/>
      <c r="H924" s="1"/>
      <c r="I924" s="1"/>
      <c r="J924" s="1"/>
      <c r="K924" s="1"/>
      <c r="L924" s="1"/>
    </row>
    <row r="925" ht="16.5" customHeight="1">
      <c r="A925" s="1"/>
      <c r="B925" s="95" t="s">
        <v>496</v>
      </c>
      <c r="C925" s="64"/>
      <c r="D925" s="44"/>
      <c r="E925" s="1"/>
      <c r="F925" s="93"/>
      <c r="G925" s="94"/>
      <c r="H925" s="1"/>
      <c r="I925" s="1"/>
      <c r="J925" s="1"/>
      <c r="K925" s="1"/>
      <c r="L925" s="1"/>
    </row>
    <row r="926" ht="16.5" customHeight="1">
      <c r="A926" s="1"/>
      <c r="B926" s="95" t="s">
        <v>496</v>
      </c>
      <c r="C926" s="64"/>
      <c r="D926" s="44"/>
      <c r="E926" s="1"/>
      <c r="F926" s="93"/>
      <c r="G926" s="94"/>
      <c r="H926" s="1"/>
      <c r="I926" s="1"/>
      <c r="J926" s="1"/>
      <c r="K926" s="1"/>
      <c r="L926" s="1"/>
    </row>
    <row r="927" ht="16.5" customHeight="1">
      <c r="A927" s="1"/>
      <c r="B927" s="95" t="s">
        <v>496</v>
      </c>
      <c r="C927" s="64"/>
      <c r="D927" s="44"/>
      <c r="E927" s="1"/>
      <c r="F927" s="93"/>
      <c r="G927" s="94"/>
      <c r="H927" s="1"/>
      <c r="I927" s="1"/>
      <c r="J927" s="1"/>
      <c r="K927" s="1"/>
      <c r="L927" s="1"/>
    </row>
    <row r="928" ht="16.5" customHeight="1">
      <c r="A928" s="1"/>
      <c r="B928" s="95" t="s">
        <v>496</v>
      </c>
      <c r="C928" s="64"/>
      <c r="D928" s="44"/>
      <c r="E928" s="1"/>
      <c r="F928" s="93"/>
      <c r="G928" s="94"/>
      <c r="H928" s="1"/>
      <c r="I928" s="1"/>
      <c r="J928" s="1"/>
      <c r="K928" s="1"/>
      <c r="L928" s="1"/>
    </row>
    <row r="929" ht="16.5" customHeight="1">
      <c r="A929" s="1"/>
      <c r="B929" s="95" t="s">
        <v>496</v>
      </c>
      <c r="C929" s="64"/>
      <c r="D929" s="44"/>
      <c r="E929" s="1"/>
      <c r="F929" s="93"/>
      <c r="G929" s="94"/>
      <c r="H929" s="1"/>
      <c r="I929" s="1"/>
      <c r="J929" s="1"/>
      <c r="K929" s="1"/>
      <c r="L929" s="1"/>
    </row>
    <row r="930" ht="16.5" customHeight="1">
      <c r="A930" s="1"/>
      <c r="B930" s="95" t="s">
        <v>496</v>
      </c>
      <c r="C930" s="64"/>
      <c r="D930" s="44"/>
      <c r="E930" s="1"/>
      <c r="F930" s="93"/>
      <c r="G930" s="94"/>
      <c r="H930" s="1"/>
      <c r="I930" s="1"/>
      <c r="J930" s="1"/>
      <c r="K930" s="1"/>
      <c r="L930" s="1"/>
    </row>
    <row r="931" ht="16.5" customHeight="1">
      <c r="A931" s="1"/>
      <c r="B931" s="95" t="s">
        <v>496</v>
      </c>
      <c r="C931" s="64"/>
      <c r="D931" s="44"/>
      <c r="E931" s="1"/>
      <c r="F931" s="93"/>
      <c r="G931" s="94"/>
      <c r="H931" s="1"/>
      <c r="I931" s="1"/>
      <c r="J931" s="1"/>
      <c r="K931" s="1"/>
      <c r="L931" s="1"/>
    </row>
    <row r="932" ht="16.5" customHeight="1">
      <c r="A932" s="1"/>
      <c r="B932" s="95" t="s">
        <v>496</v>
      </c>
      <c r="C932" s="64"/>
      <c r="D932" s="44"/>
      <c r="E932" s="1"/>
      <c r="F932" s="93"/>
      <c r="G932" s="94"/>
      <c r="H932" s="1"/>
      <c r="I932" s="1"/>
      <c r="J932" s="1"/>
      <c r="K932" s="1"/>
      <c r="L932" s="1"/>
    </row>
    <row r="933" ht="16.5" customHeight="1">
      <c r="A933" s="1"/>
      <c r="B933" s="95" t="s">
        <v>496</v>
      </c>
      <c r="C933" s="64"/>
      <c r="D933" s="44"/>
      <c r="E933" s="1"/>
      <c r="F933" s="93"/>
      <c r="G933" s="94"/>
      <c r="H933" s="1"/>
      <c r="I933" s="1"/>
      <c r="J933" s="1"/>
      <c r="K933" s="1"/>
      <c r="L933" s="1"/>
    </row>
    <row r="934" ht="16.5" customHeight="1">
      <c r="A934" s="1"/>
      <c r="B934" s="95" t="s">
        <v>496</v>
      </c>
      <c r="C934" s="64"/>
      <c r="D934" s="44"/>
      <c r="E934" s="1"/>
      <c r="F934" s="93"/>
      <c r="G934" s="94"/>
      <c r="H934" s="1"/>
      <c r="I934" s="1"/>
      <c r="J934" s="1"/>
      <c r="K934" s="1"/>
      <c r="L934" s="1"/>
    </row>
    <row r="935" ht="16.5" customHeight="1">
      <c r="A935" s="1"/>
      <c r="B935" s="95" t="s">
        <v>496</v>
      </c>
      <c r="C935" s="64"/>
      <c r="D935" s="44"/>
      <c r="E935" s="1"/>
      <c r="F935" s="93"/>
      <c r="G935" s="94"/>
      <c r="H935" s="1"/>
      <c r="I935" s="1"/>
      <c r="J935" s="1"/>
      <c r="K935" s="1"/>
      <c r="L935" s="1"/>
    </row>
    <row r="936" ht="16.5" customHeight="1">
      <c r="A936" s="1"/>
      <c r="B936" s="95" t="s">
        <v>496</v>
      </c>
      <c r="C936" s="64"/>
      <c r="D936" s="44"/>
      <c r="E936" s="1"/>
      <c r="F936" s="93"/>
      <c r="G936" s="94"/>
      <c r="H936" s="1"/>
      <c r="I936" s="1"/>
      <c r="J936" s="1"/>
      <c r="K936" s="1"/>
      <c r="L936" s="1"/>
    </row>
    <row r="937" ht="16.5" customHeight="1">
      <c r="A937" s="1"/>
      <c r="B937" s="95" t="s">
        <v>496</v>
      </c>
      <c r="C937" s="64"/>
      <c r="D937" s="44"/>
      <c r="E937" s="1"/>
      <c r="F937" s="93"/>
      <c r="G937" s="94"/>
      <c r="H937" s="1"/>
      <c r="I937" s="1"/>
      <c r="J937" s="1"/>
      <c r="K937" s="1"/>
      <c r="L937" s="1"/>
    </row>
    <row r="938" ht="16.5" customHeight="1">
      <c r="A938" s="1"/>
      <c r="B938" s="95" t="s">
        <v>496</v>
      </c>
      <c r="C938" s="64"/>
      <c r="D938" s="44"/>
      <c r="E938" s="1"/>
      <c r="F938" s="93"/>
      <c r="G938" s="94"/>
      <c r="H938" s="1"/>
      <c r="I938" s="1"/>
      <c r="J938" s="1"/>
      <c r="K938" s="1"/>
      <c r="L938" s="1"/>
    </row>
    <row r="939" ht="16.5" customHeight="1">
      <c r="A939" s="1"/>
      <c r="B939" s="95" t="s">
        <v>496</v>
      </c>
      <c r="C939" s="64"/>
      <c r="D939" s="44"/>
      <c r="E939" s="1"/>
      <c r="F939" s="93"/>
      <c r="G939" s="94"/>
      <c r="H939" s="1"/>
      <c r="I939" s="1"/>
      <c r="J939" s="1"/>
      <c r="K939" s="1"/>
      <c r="L939" s="1"/>
    </row>
    <row r="940" ht="16.5" customHeight="1">
      <c r="A940" s="1"/>
      <c r="B940" s="95" t="s">
        <v>496</v>
      </c>
      <c r="C940" s="64"/>
      <c r="D940" s="44"/>
      <c r="E940" s="1"/>
      <c r="F940" s="93"/>
      <c r="G940" s="94"/>
      <c r="H940" s="1"/>
      <c r="I940" s="1"/>
      <c r="J940" s="1"/>
      <c r="K940" s="1"/>
      <c r="L940" s="1"/>
    </row>
    <row r="941" ht="16.5" customHeight="1">
      <c r="A941" s="1"/>
      <c r="B941" s="95" t="s">
        <v>496</v>
      </c>
      <c r="C941" s="64"/>
      <c r="D941" s="44"/>
      <c r="E941" s="1"/>
      <c r="F941" s="93"/>
      <c r="G941" s="94"/>
      <c r="H941" s="1"/>
      <c r="I941" s="1"/>
      <c r="J941" s="1"/>
      <c r="K941" s="1"/>
      <c r="L941" s="1"/>
    </row>
    <row r="942" ht="16.5" customHeight="1">
      <c r="A942" s="1"/>
      <c r="B942" s="95" t="s">
        <v>496</v>
      </c>
      <c r="C942" s="64"/>
      <c r="D942" s="44"/>
      <c r="E942" s="1"/>
      <c r="F942" s="93"/>
      <c r="G942" s="94"/>
      <c r="H942" s="1"/>
      <c r="I942" s="1"/>
      <c r="J942" s="1"/>
      <c r="K942" s="1"/>
      <c r="L942" s="1"/>
    </row>
    <row r="943" ht="16.5" customHeight="1">
      <c r="A943" s="1"/>
      <c r="B943" s="95" t="s">
        <v>496</v>
      </c>
      <c r="C943" s="64"/>
      <c r="D943" s="44"/>
      <c r="E943" s="1"/>
      <c r="F943" s="93"/>
      <c r="G943" s="94"/>
      <c r="H943" s="1"/>
      <c r="I943" s="1"/>
      <c r="J943" s="1"/>
      <c r="K943" s="1"/>
      <c r="L943" s="1"/>
    </row>
    <row r="944" ht="16.5" customHeight="1">
      <c r="A944" s="1"/>
      <c r="B944" s="95" t="s">
        <v>496</v>
      </c>
      <c r="C944" s="64"/>
      <c r="D944" s="44"/>
      <c r="E944" s="1"/>
      <c r="F944" s="93"/>
      <c r="G944" s="94"/>
      <c r="H944" s="1"/>
      <c r="I944" s="1"/>
      <c r="J944" s="1"/>
      <c r="K944" s="1"/>
      <c r="L944" s="1"/>
    </row>
    <row r="945" ht="16.5" customHeight="1">
      <c r="A945" s="1"/>
      <c r="B945" s="95" t="s">
        <v>496</v>
      </c>
      <c r="C945" s="64"/>
      <c r="D945" s="44"/>
      <c r="E945" s="1"/>
      <c r="F945" s="93"/>
      <c r="G945" s="94"/>
      <c r="H945" s="1"/>
      <c r="I945" s="1"/>
      <c r="J945" s="1"/>
      <c r="K945" s="1"/>
      <c r="L945" s="1"/>
    </row>
    <row r="946" ht="16.5" customHeight="1">
      <c r="A946" s="1"/>
      <c r="B946" s="95" t="s">
        <v>496</v>
      </c>
      <c r="C946" s="64"/>
      <c r="D946" s="44"/>
      <c r="E946" s="1"/>
      <c r="F946" s="93"/>
      <c r="G946" s="94"/>
      <c r="H946" s="1"/>
      <c r="I946" s="1"/>
      <c r="J946" s="1"/>
      <c r="K946" s="1"/>
      <c r="L946" s="1"/>
    </row>
    <row r="947" ht="16.5" customHeight="1">
      <c r="A947" s="1"/>
      <c r="B947" s="95" t="s">
        <v>496</v>
      </c>
      <c r="C947" s="64"/>
      <c r="D947" s="44"/>
      <c r="E947" s="1"/>
      <c r="F947" s="93"/>
      <c r="G947" s="94"/>
      <c r="H947" s="1"/>
      <c r="I947" s="1"/>
      <c r="J947" s="1"/>
      <c r="K947" s="1"/>
      <c r="L947" s="1"/>
    </row>
    <row r="948" ht="16.5" customHeight="1">
      <c r="A948" s="1"/>
      <c r="B948" s="95" t="s">
        <v>496</v>
      </c>
      <c r="C948" s="64"/>
      <c r="D948" s="44"/>
      <c r="E948" s="1"/>
      <c r="F948" s="93"/>
      <c r="G948" s="94"/>
      <c r="H948" s="1"/>
      <c r="I948" s="1"/>
      <c r="J948" s="1"/>
      <c r="K948" s="1"/>
      <c r="L948" s="1"/>
    </row>
    <row r="949" ht="16.5" customHeight="1">
      <c r="A949" s="1"/>
      <c r="B949" s="95" t="s">
        <v>496</v>
      </c>
      <c r="C949" s="64"/>
      <c r="D949" s="44"/>
      <c r="E949" s="1"/>
      <c r="F949" s="93"/>
      <c r="G949" s="94"/>
      <c r="H949" s="1"/>
      <c r="I949" s="1"/>
      <c r="J949" s="1"/>
      <c r="K949" s="1"/>
      <c r="L949" s="1"/>
    </row>
    <row r="950" ht="16.5" customHeight="1">
      <c r="A950" s="1"/>
      <c r="B950" s="95" t="s">
        <v>496</v>
      </c>
      <c r="C950" s="64"/>
      <c r="D950" s="44"/>
      <c r="E950" s="1"/>
      <c r="F950" s="93"/>
      <c r="G950" s="94"/>
      <c r="H950" s="1"/>
      <c r="I950" s="1"/>
      <c r="J950" s="1"/>
      <c r="K950" s="1"/>
      <c r="L950" s="1"/>
    </row>
    <row r="951" ht="16.5" customHeight="1">
      <c r="A951" s="1"/>
      <c r="B951" s="95" t="s">
        <v>496</v>
      </c>
      <c r="C951" s="64"/>
      <c r="D951" s="44"/>
      <c r="E951" s="1"/>
      <c r="F951" s="93"/>
      <c r="G951" s="94"/>
      <c r="H951" s="1"/>
      <c r="I951" s="1"/>
      <c r="J951" s="1"/>
      <c r="K951" s="1"/>
      <c r="L951" s="1"/>
    </row>
    <row r="952" ht="16.5" customHeight="1">
      <c r="A952" s="1"/>
      <c r="B952" s="95" t="s">
        <v>496</v>
      </c>
      <c r="C952" s="64"/>
      <c r="D952" s="44"/>
      <c r="E952" s="1"/>
      <c r="F952" s="93"/>
      <c r="G952" s="94"/>
      <c r="H952" s="1"/>
      <c r="I952" s="1"/>
      <c r="J952" s="1"/>
      <c r="K952" s="1"/>
      <c r="L952" s="1"/>
    </row>
    <row r="953" ht="16.5" customHeight="1">
      <c r="A953" s="1"/>
      <c r="B953" s="95" t="s">
        <v>496</v>
      </c>
      <c r="C953" s="64"/>
      <c r="D953" s="44"/>
      <c r="E953" s="1"/>
      <c r="F953" s="93"/>
      <c r="G953" s="94"/>
      <c r="H953" s="1"/>
      <c r="I953" s="1"/>
      <c r="J953" s="1"/>
      <c r="K953" s="1"/>
      <c r="L953" s="1"/>
    </row>
    <row r="954" ht="16.5" customHeight="1">
      <c r="A954" s="1"/>
      <c r="B954" s="95" t="s">
        <v>496</v>
      </c>
      <c r="C954" s="64"/>
      <c r="D954" s="44"/>
      <c r="E954" s="1"/>
      <c r="F954" s="93"/>
      <c r="G954" s="94"/>
      <c r="H954" s="1"/>
      <c r="I954" s="1"/>
      <c r="J954" s="1"/>
      <c r="K954" s="1"/>
      <c r="L954" s="1"/>
    </row>
    <row r="955" ht="16.5" customHeight="1">
      <c r="A955" s="1"/>
      <c r="B955" s="95" t="s">
        <v>496</v>
      </c>
      <c r="C955" s="64"/>
      <c r="D955" s="44"/>
      <c r="E955" s="1"/>
      <c r="F955" s="93"/>
      <c r="G955" s="94"/>
      <c r="H955" s="1"/>
      <c r="I955" s="1"/>
      <c r="J955" s="1"/>
      <c r="K955" s="1"/>
      <c r="L955" s="1"/>
    </row>
    <row r="956" ht="16.5" customHeight="1">
      <c r="A956" s="1"/>
      <c r="B956" s="95" t="s">
        <v>496</v>
      </c>
      <c r="C956" s="64"/>
      <c r="D956" s="44"/>
      <c r="E956" s="1"/>
      <c r="F956" s="93"/>
      <c r="G956" s="94"/>
      <c r="H956" s="1"/>
      <c r="I956" s="1"/>
      <c r="J956" s="1"/>
      <c r="K956" s="1"/>
      <c r="L956" s="1"/>
    </row>
    <row r="957" ht="16.5" customHeight="1">
      <c r="A957" s="1"/>
      <c r="B957" s="95" t="s">
        <v>496</v>
      </c>
      <c r="C957" s="64"/>
      <c r="D957" s="44"/>
      <c r="E957" s="1"/>
      <c r="F957" s="93"/>
      <c r="G957" s="94"/>
      <c r="H957" s="1"/>
      <c r="I957" s="1"/>
      <c r="J957" s="1"/>
      <c r="K957" s="1"/>
      <c r="L957" s="1"/>
    </row>
    <row r="958" ht="16.5" customHeight="1">
      <c r="A958" s="1"/>
      <c r="B958" s="95" t="s">
        <v>496</v>
      </c>
      <c r="C958" s="64"/>
      <c r="D958" s="44"/>
      <c r="E958" s="1"/>
      <c r="F958" s="93"/>
      <c r="G958" s="94"/>
      <c r="H958" s="1"/>
      <c r="I958" s="1"/>
      <c r="J958" s="1"/>
      <c r="K958" s="1"/>
      <c r="L958" s="1"/>
    </row>
    <row r="959" ht="16.5" customHeight="1">
      <c r="A959" s="1"/>
      <c r="B959" s="95" t="s">
        <v>496</v>
      </c>
      <c r="C959" s="64"/>
      <c r="D959" s="44"/>
      <c r="E959" s="1"/>
      <c r="F959" s="93"/>
      <c r="G959" s="94"/>
      <c r="H959" s="1"/>
      <c r="I959" s="1"/>
      <c r="J959" s="1"/>
      <c r="K959" s="1"/>
      <c r="L959" s="1"/>
    </row>
    <row r="960" ht="16.5" customHeight="1">
      <c r="A960" s="1"/>
      <c r="B960" s="95" t="s">
        <v>496</v>
      </c>
      <c r="C960" s="64"/>
      <c r="D960" s="44"/>
      <c r="E960" s="1"/>
      <c r="F960" s="93"/>
      <c r="G960" s="94"/>
      <c r="H960" s="1"/>
      <c r="I960" s="1"/>
      <c r="J960" s="1"/>
      <c r="K960" s="1"/>
      <c r="L960" s="1"/>
    </row>
    <row r="961" ht="16.5" customHeight="1">
      <c r="A961" s="1"/>
      <c r="B961" s="95" t="s">
        <v>496</v>
      </c>
      <c r="C961" s="64"/>
      <c r="D961" s="44"/>
      <c r="E961" s="1"/>
      <c r="F961" s="93"/>
      <c r="G961" s="94"/>
      <c r="H961" s="1"/>
      <c r="I961" s="1"/>
      <c r="J961" s="1"/>
      <c r="K961" s="1"/>
      <c r="L961" s="1"/>
    </row>
    <row r="962" ht="16.5" customHeight="1">
      <c r="A962" s="1"/>
      <c r="B962" s="95" t="s">
        <v>496</v>
      </c>
      <c r="C962" s="64"/>
      <c r="D962" s="44"/>
      <c r="E962" s="1"/>
      <c r="F962" s="93"/>
      <c r="G962" s="94"/>
      <c r="H962" s="1"/>
      <c r="I962" s="1"/>
      <c r="J962" s="1"/>
      <c r="K962" s="1"/>
      <c r="L962" s="1"/>
    </row>
    <row r="963" ht="16.5" customHeight="1">
      <c r="A963" s="1"/>
      <c r="B963" s="95" t="s">
        <v>496</v>
      </c>
      <c r="C963" s="64"/>
      <c r="D963" s="44"/>
      <c r="E963" s="1"/>
      <c r="F963" s="93"/>
      <c r="G963" s="94"/>
      <c r="H963" s="1"/>
      <c r="I963" s="1"/>
      <c r="J963" s="1"/>
      <c r="K963" s="1"/>
      <c r="L963" s="1"/>
    </row>
    <row r="964" ht="16.5" customHeight="1">
      <c r="A964" s="1"/>
      <c r="B964" s="95" t="s">
        <v>496</v>
      </c>
      <c r="C964" s="64"/>
      <c r="D964" s="44"/>
      <c r="E964" s="1"/>
      <c r="F964" s="93"/>
      <c r="G964" s="94"/>
      <c r="H964" s="1"/>
      <c r="I964" s="1"/>
      <c r="J964" s="1"/>
      <c r="K964" s="1"/>
      <c r="L964" s="1"/>
    </row>
    <row r="965" ht="16.5" customHeight="1">
      <c r="A965" s="1"/>
      <c r="B965" s="95" t="s">
        <v>496</v>
      </c>
      <c r="C965" s="64"/>
      <c r="D965" s="44"/>
      <c r="E965" s="1"/>
      <c r="F965" s="93"/>
      <c r="G965" s="94"/>
      <c r="H965" s="1"/>
      <c r="I965" s="1"/>
      <c r="J965" s="1"/>
      <c r="K965" s="1"/>
      <c r="L965" s="1"/>
    </row>
    <row r="966" ht="16.5" customHeight="1">
      <c r="A966" s="1"/>
      <c r="B966" s="95" t="s">
        <v>496</v>
      </c>
      <c r="C966" s="64"/>
      <c r="D966" s="44"/>
      <c r="E966" s="1"/>
      <c r="F966" s="93"/>
      <c r="G966" s="94"/>
      <c r="H966" s="1"/>
      <c r="I966" s="1"/>
      <c r="J966" s="1"/>
      <c r="K966" s="1"/>
      <c r="L966" s="1"/>
    </row>
    <row r="967" ht="16.5" customHeight="1">
      <c r="A967" s="1"/>
      <c r="B967" s="95" t="s">
        <v>496</v>
      </c>
      <c r="C967" s="64"/>
      <c r="D967" s="44"/>
      <c r="E967" s="1"/>
      <c r="F967" s="93"/>
      <c r="G967" s="94"/>
      <c r="H967" s="1"/>
      <c r="I967" s="1"/>
      <c r="J967" s="1"/>
      <c r="K967" s="1"/>
      <c r="L967" s="1"/>
    </row>
    <row r="968" ht="16.5" customHeight="1">
      <c r="A968" s="1"/>
      <c r="B968" s="95" t="s">
        <v>496</v>
      </c>
      <c r="C968" s="64"/>
      <c r="D968" s="44"/>
      <c r="E968" s="1"/>
      <c r="F968" s="93"/>
      <c r="G968" s="94"/>
      <c r="H968" s="1"/>
      <c r="I968" s="1"/>
      <c r="J968" s="1"/>
      <c r="K968" s="1"/>
      <c r="L968" s="1"/>
    </row>
    <row r="969" ht="16.5" customHeight="1">
      <c r="A969" s="1"/>
      <c r="B969" s="95" t="s">
        <v>496</v>
      </c>
      <c r="C969" s="64"/>
      <c r="D969" s="44"/>
      <c r="E969" s="1"/>
      <c r="F969" s="93"/>
      <c r="G969" s="94"/>
      <c r="H969" s="1"/>
      <c r="I969" s="1"/>
      <c r="J969" s="1"/>
      <c r="K969" s="1"/>
      <c r="L969" s="1"/>
    </row>
    <row r="970" ht="16.5" customHeight="1">
      <c r="A970" s="1"/>
      <c r="B970" s="95" t="s">
        <v>496</v>
      </c>
      <c r="C970" s="64"/>
      <c r="D970" s="44"/>
      <c r="E970" s="1"/>
      <c r="F970" s="93"/>
      <c r="G970" s="94"/>
      <c r="H970" s="1"/>
      <c r="I970" s="1"/>
      <c r="J970" s="1"/>
      <c r="K970" s="1"/>
      <c r="L970" s="1"/>
    </row>
    <row r="971" ht="16.5" customHeight="1">
      <c r="A971" s="1"/>
      <c r="B971" s="95" t="s">
        <v>496</v>
      </c>
      <c r="C971" s="64"/>
      <c r="D971" s="44"/>
      <c r="E971" s="1"/>
      <c r="F971" s="93"/>
      <c r="G971" s="94"/>
      <c r="H971" s="1"/>
      <c r="I971" s="1"/>
      <c r="J971" s="1"/>
      <c r="K971" s="1"/>
      <c r="L971" s="1"/>
    </row>
    <row r="972" ht="16.5" customHeight="1">
      <c r="A972" s="1"/>
      <c r="B972" s="95" t="s">
        <v>496</v>
      </c>
      <c r="C972" s="64"/>
      <c r="D972" s="44"/>
      <c r="E972" s="1"/>
      <c r="F972" s="93"/>
      <c r="G972" s="94"/>
      <c r="H972" s="1"/>
      <c r="I972" s="1"/>
      <c r="J972" s="1"/>
      <c r="K972" s="1"/>
      <c r="L972" s="1"/>
    </row>
    <row r="973" ht="16.5" customHeight="1">
      <c r="A973" s="1"/>
      <c r="B973" s="95" t="s">
        <v>496</v>
      </c>
      <c r="C973" s="64"/>
      <c r="D973" s="44"/>
      <c r="E973" s="1"/>
      <c r="F973" s="93"/>
      <c r="G973" s="94"/>
      <c r="H973" s="1"/>
      <c r="I973" s="1"/>
      <c r="J973" s="1"/>
      <c r="K973" s="1"/>
      <c r="L973" s="1"/>
    </row>
    <row r="974" ht="16.5" customHeight="1">
      <c r="A974" s="1"/>
      <c r="B974" s="95" t="s">
        <v>496</v>
      </c>
      <c r="C974" s="64"/>
      <c r="D974" s="44"/>
      <c r="E974" s="1"/>
      <c r="F974" s="93"/>
      <c r="G974" s="94"/>
      <c r="H974" s="1"/>
      <c r="I974" s="1"/>
      <c r="J974" s="1"/>
      <c r="K974" s="1"/>
      <c r="L974" s="1"/>
    </row>
    <row r="975" ht="16.5" customHeight="1">
      <c r="A975" s="1"/>
      <c r="B975" s="95" t="s">
        <v>496</v>
      </c>
      <c r="C975" s="64"/>
      <c r="D975" s="44"/>
      <c r="E975" s="1"/>
      <c r="F975" s="93"/>
      <c r="G975" s="94"/>
      <c r="H975" s="1"/>
      <c r="I975" s="1"/>
      <c r="J975" s="1"/>
      <c r="K975" s="1"/>
      <c r="L975" s="1"/>
    </row>
    <row r="976" ht="16.5" customHeight="1">
      <c r="A976" s="1"/>
      <c r="B976" s="95" t="s">
        <v>496</v>
      </c>
      <c r="C976" s="64"/>
      <c r="D976" s="44"/>
      <c r="E976" s="1"/>
      <c r="F976" s="93"/>
      <c r="G976" s="94"/>
      <c r="H976" s="1"/>
      <c r="I976" s="1"/>
      <c r="J976" s="1"/>
      <c r="K976" s="1"/>
      <c r="L976" s="1"/>
    </row>
    <row r="977" ht="16.5" customHeight="1">
      <c r="A977" s="1"/>
      <c r="B977" s="95" t="s">
        <v>496</v>
      </c>
      <c r="C977" s="64"/>
      <c r="D977" s="44"/>
      <c r="E977" s="1"/>
      <c r="F977" s="93"/>
      <c r="G977" s="94"/>
      <c r="H977" s="1"/>
      <c r="I977" s="1"/>
      <c r="J977" s="1"/>
      <c r="K977" s="1"/>
      <c r="L977" s="1"/>
    </row>
    <row r="978" ht="16.5" customHeight="1">
      <c r="A978" s="1"/>
      <c r="B978" s="95" t="s">
        <v>496</v>
      </c>
      <c r="C978" s="64"/>
      <c r="D978" s="44"/>
      <c r="E978" s="1"/>
      <c r="F978" s="93"/>
      <c r="G978" s="94"/>
      <c r="H978" s="1"/>
      <c r="I978" s="1"/>
      <c r="J978" s="1"/>
      <c r="K978" s="1"/>
      <c r="L978" s="1"/>
    </row>
    <row r="979" ht="16.5" customHeight="1">
      <c r="A979" s="1"/>
      <c r="B979" s="95" t="s">
        <v>496</v>
      </c>
      <c r="C979" s="64"/>
      <c r="D979" s="44"/>
      <c r="E979" s="1"/>
      <c r="F979" s="93"/>
      <c r="G979" s="94"/>
      <c r="H979" s="1"/>
      <c r="I979" s="1"/>
      <c r="J979" s="1"/>
      <c r="K979" s="1"/>
      <c r="L979" s="1"/>
    </row>
    <row r="980" ht="16.5" customHeight="1">
      <c r="A980" s="1"/>
      <c r="B980" s="95" t="s">
        <v>496</v>
      </c>
      <c r="C980" s="64"/>
      <c r="D980" s="44"/>
      <c r="E980" s="1"/>
      <c r="F980" s="93"/>
      <c r="G980" s="94"/>
      <c r="H980" s="1"/>
      <c r="I980" s="1"/>
      <c r="J980" s="1"/>
      <c r="K980" s="1"/>
      <c r="L980" s="1"/>
    </row>
    <row r="981" ht="16.5" customHeight="1">
      <c r="A981" s="1"/>
      <c r="B981" s="95" t="s">
        <v>496</v>
      </c>
      <c r="C981" s="64"/>
      <c r="D981" s="44"/>
      <c r="E981" s="1"/>
      <c r="F981" s="93"/>
      <c r="G981" s="94"/>
      <c r="H981" s="1"/>
      <c r="I981" s="1"/>
      <c r="J981" s="1"/>
      <c r="K981" s="1"/>
      <c r="L981" s="1"/>
    </row>
    <row r="982" ht="16.5" customHeight="1">
      <c r="A982" s="1"/>
      <c r="B982" s="95" t="s">
        <v>496</v>
      </c>
      <c r="C982" s="64"/>
      <c r="D982" s="44"/>
      <c r="E982" s="1"/>
      <c r="F982" s="93"/>
      <c r="G982" s="94"/>
      <c r="H982" s="1"/>
      <c r="I982" s="1"/>
      <c r="J982" s="1"/>
      <c r="K982" s="1"/>
      <c r="L982" s="1"/>
    </row>
    <row r="983" ht="16.5" customHeight="1">
      <c r="A983" s="1"/>
      <c r="B983" s="95" t="s">
        <v>496</v>
      </c>
      <c r="C983" s="64"/>
      <c r="D983" s="44"/>
      <c r="E983" s="1"/>
      <c r="F983" s="93"/>
      <c r="G983" s="94"/>
      <c r="H983" s="1"/>
      <c r="I983" s="1"/>
      <c r="J983" s="1"/>
      <c r="K983" s="1"/>
      <c r="L983" s="1"/>
    </row>
    <row r="984" ht="16.5" customHeight="1">
      <c r="A984" s="1"/>
      <c r="B984" s="95" t="s">
        <v>496</v>
      </c>
      <c r="C984" s="64"/>
      <c r="D984" s="44"/>
      <c r="E984" s="1"/>
      <c r="F984" s="93"/>
      <c r="G984" s="94"/>
      <c r="H984" s="1"/>
      <c r="I984" s="1"/>
      <c r="J984" s="1"/>
      <c r="K984" s="1"/>
      <c r="L984" s="1"/>
    </row>
    <row r="985" ht="16.5" customHeight="1">
      <c r="A985" s="1"/>
      <c r="B985" s="95" t="s">
        <v>496</v>
      </c>
      <c r="C985" s="64"/>
      <c r="D985" s="44"/>
      <c r="E985" s="1"/>
      <c r="F985" s="93"/>
      <c r="G985" s="94"/>
      <c r="H985" s="1"/>
      <c r="I985" s="1"/>
      <c r="J985" s="1"/>
      <c r="K985" s="1"/>
      <c r="L985" s="1"/>
    </row>
    <row r="986" ht="16.5" customHeight="1">
      <c r="A986" s="1"/>
      <c r="B986" s="95" t="s">
        <v>496</v>
      </c>
      <c r="C986" s="64"/>
      <c r="D986" s="44"/>
      <c r="E986" s="1"/>
      <c r="F986" s="93"/>
      <c r="G986" s="94"/>
      <c r="H986" s="1"/>
      <c r="I986" s="1"/>
      <c r="J986" s="1"/>
      <c r="K986" s="1"/>
      <c r="L986" s="1"/>
    </row>
    <row r="987" ht="16.5" customHeight="1">
      <c r="A987" s="1"/>
      <c r="B987" s="95" t="s">
        <v>496</v>
      </c>
      <c r="C987" s="64"/>
      <c r="D987" s="44"/>
      <c r="E987" s="1"/>
      <c r="F987" s="93"/>
      <c r="G987" s="94"/>
      <c r="H987" s="1"/>
      <c r="I987" s="1"/>
      <c r="J987" s="1"/>
      <c r="K987" s="1"/>
      <c r="L987" s="1"/>
    </row>
    <row r="988" ht="16.5" customHeight="1">
      <c r="A988" s="1"/>
      <c r="B988" s="95" t="s">
        <v>496</v>
      </c>
      <c r="C988" s="64"/>
      <c r="D988" s="44"/>
      <c r="E988" s="1"/>
      <c r="F988" s="93"/>
      <c r="G988" s="94"/>
      <c r="H988" s="1"/>
      <c r="I988" s="1"/>
      <c r="J988" s="1"/>
      <c r="K988" s="1"/>
      <c r="L988" s="1"/>
    </row>
    <row r="989" ht="16.5" customHeight="1">
      <c r="A989" s="1"/>
      <c r="B989" s="95" t="s">
        <v>496</v>
      </c>
      <c r="C989" s="64"/>
      <c r="D989" s="44"/>
      <c r="E989" s="1"/>
      <c r="F989" s="93"/>
      <c r="G989" s="94"/>
      <c r="H989" s="1"/>
      <c r="I989" s="1"/>
      <c r="J989" s="1"/>
      <c r="K989" s="1"/>
      <c r="L989" s="1"/>
    </row>
    <row r="990" ht="16.5" customHeight="1">
      <c r="A990" s="1"/>
      <c r="B990" s="95" t="s">
        <v>496</v>
      </c>
      <c r="C990" s="64"/>
      <c r="D990" s="44"/>
      <c r="E990" s="1"/>
      <c r="F990" s="93"/>
      <c r="G990" s="94"/>
      <c r="H990" s="1"/>
      <c r="I990" s="1"/>
      <c r="J990" s="1"/>
      <c r="K990" s="1"/>
      <c r="L990" s="1"/>
    </row>
    <row r="991" ht="16.5" customHeight="1">
      <c r="A991" s="1"/>
      <c r="B991" s="95" t="s">
        <v>496</v>
      </c>
      <c r="C991" s="64"/>
      <c r="D991" s="44"/>
      <c r="E991" s="1"/>
      <c r="F991" s="93"/>
      <c r="G991" s="94"/>
      <c r="H991" s="1"/>
      <c r="I991" s="1"/>
      <c r="J991" s="1"/>
      <c r="K991" s="1"/>
      <c r="L991" s="1"/>
    </row>
    <row r="992" ht="16.5" customHeight="1">
      <c r="A992" s="1"/>
      <c r="B992" s="95" t="s">
        <v>496</v>
      </c>
      <c r="C992" s="64"/>
      <c r="D992" s="44"/>
      <c r="E992" s="1"/>
      <c r="F992" s="93"/>
      <c r="G992" s="94"/>
      <c r="H992" s="1"/>
      <c r="I992" s="1"/>
      <c r="J992" s="1"/>
      <c r="K992" s="1"/>
      <c r="L992" s="1"/>
    </row>
    <row r="993" ht="16.5" customHeight="1">
      <c r="A993" s="1"/>
      <c r="B993" s="95" t="s">
        <v>496</v>
      </c>
      <c r="C993" s="64"/>
      <c r="D993" s="44"/>
      <c r="E993" s="1"/>
      <c r="F993" s="93"/>
      <c r="G993" s="94"/>
      <c r="H993" s="1"/>
      <c r="I993" s="1"/>
      <c r="J993" s="1"/>
      <c r="K993" s="1"/>
      <c r="L993" s="1"/>
    </row>
    <row r="994" ht="16.5" customHeight="1">
      <c r="A994" s="1"/>
      <c r="B994" s="95" t="s">
        <v>496</v>
      </c>
      <c r="C994" s="64"/>
      <c r="D994" s="44"/>
      <c r="E994" s="1"/>
      <c r="F994" s="93"/>
      <c r="G994" s="94"/>
      <c r="H994" s="1"/>
      <c r="I994" s="1"/>
      <c r="J994" s="1"/>
      <c r="K994" s="1"/>
      <c r="L994" s="1"/>
    </row>
    <row r="995" ht="16.5" customHeight="1">
      <c r="A995" s="1"/>
      <c r="B995" s="95" t="s">
        <v>496</v>
      </c>
      <c r="C995" s="64"/>
      <c r="D995" s="44"/>
      <c r="E995" s="1"/>
      <c r="F995" s="93"/>
      <c r="G995" s="94"/>
      <c r="H995" s="1"/>
      <c r="I995" s="1"/>
      <c r="J995" s="1"/>
      <c r="K995" s="1"/>
      <c r="L995" s="1"/>
    </row>
    <row r="996" ht="16.5" customHeight="1">
      <c r="A996" s="1"/>
      <c r="B996" s="95" t="s">
        <v>496</v>
      </c>
      <c r="C996" s="64"/>
      <c r="D996" s="44"/>
      <c r="E996" s="1"/>
      <c r="F996" s="93"/>
      <c r="G996" s="94"/>
      <c r="H996" s="1"/>
      <c r="I996" s="1"/>
      <c r="J996" s="1"/>
      <c r="K996" s="1"/>
      <c r="L996" s="1"/>
    </row>
    <row r="997" ht="16.5" customHeight="1">
      <c r="A997" s="1"/>
      <c r="B997" s="95" t="s">
        <v>496</v>
      </c>
      <c r="C997" s="64"/>
      <c r="D997" s="44"/>
      <c r="E997" s="1"/>
      <c r="F997" s="93"/>
      <c r="G997" s="94"/>
      <c r="H997" s="1"/>
      <c r="I997" s="1"/>
      <c r="J997" s="1"/>
      <c r="K997" s="1"/>
      <c r="L997" s="1"/>
    </row>
    <row r="998" ht="16.5" customHeight="1">
      <c r="A998" s="1"/>
      <c r="B998" s="95" t="s">
        <v>496</v>
      </c>
      <c r="C998" s="64"/>
      <c r="D998" s="44"/>
      <c r="E998" s="1"/>
      <c r="F998" s="93"/>
      <c r="G998" s="94"/>
      <c r="H998" s="1"/>
      <c r="I998" s="1"/>
      <c r="J998" s="1"/>
      <c r="K998" s="1"/>
      <c r="L998" s="1"/>
    </row>
    <row r="999" ht="16.5" customHeight="1">
      <c r="A999" s="1"/>
      <c r="B999" s="95" t="s">
        <v>496</v>
      </c>
      <c r="C999" s="64"/>
      <c r="D999" s="44"/>
      <c r="E999" s="1"/>
      <c r="F999" s="93"/>
      <c r="G999" s="94"/>
      <c r="H999" s="1"/>
      <c r="I999" s="1"/>
      <c r="J999" s="1"/>
      <c r="K999" s="1"/>
      <c r="L999" s="1"/>
    </row>
    <row r="1000" ht="16.5" customHeight="1">
      <c r="A1000" s="1"/>
      <c r="B1000" s="95" t="s">
        <v>496</v>
      </c>
      <c r="C1000" s="64"/>
      <c r="D1000" s="44"/>
      <c r="E1000" s="1"/>
      <c r="F1000" s="93"/>
      <c r="G1000" s="94"/>
      <c r="H1000" s="1"/>
      <c r="I1000" s="1"/>
      <c r="J1000" s="1"/>
      <c r="K1000" s="1"/>
      <c r="L1000" s="1"/>
    </row>
    <row r="1001" ht="16.5" customHeight="1">
      <c r="A1001" s="1"/>
      <c r="B1001" s="95" t="s">
        <v>496</v>
      </c>
      <c r="C1001" s="64"/>
      <c r="D1001" s="44"/>
      <c r="E1001" s="1"/>
      <c r="F1001" s="93"/>
      <c r="G1001" s="94"/>
      <c r="H1001" s="1"/>
      <c r="I1001" s="1"/>
      <c r="J1001" s="1"/>
      <c r="K1001" s="1"/>
      <c r="L1001" s="1"/>
    </row>
    <row r="1002" ht="16.5" customHeight="1">
      <c r="A1002" s="1"/>
      <c r="B1002" s="95" t="s">
        <v>496</v>
      </c>
      <c r="C1002" s="64"/>
      <c r="D1002" s="44"/>
      <c r="E1002" s="1"/>
      <c r="F1002" s="93"/>
      <c r="G1002" s="94"/>
      <c r="H1002" s="1"/>
      <c r="I1002" s="1"/>
      <c r="J1002" s="1"/>
      <c r="K1002" s="1"/>
      <c r="L1002" s="1"/>
    </row>
    <row r="1003" ht="16.5" customHeight="1">
      <c r="A1003" s="1"/>
      <c r="B1003" s="95" t="s">
        <v>496</v>
      </c>
      <c r="C1003" s="64"/>
      <c r="D1003" s="44"/>
      <c r="E1003" s="1"/>
      <c r="F1003" s="93"/>
      <c r="G1003" s="94"/>
      <c r="H1003" s="1"/>
      <c r="I1003" s="1"/>
      <c r="J1003" s="1"/>
      <c r="K1003" s="1"/>
      <c r="L1003" s="1"/>
    </row>
    <row r="1004" ht="16.5" customHeight="1">
      <c r="A1004" s="1"/>
      <c r="B1004" s="95" t="s">
        <v>496</v>
      </c>
      <c r="C1004" s="64"/>
      <c r="D1004" s="44"/>
      <c r="E1004" s="1"/>
      <c r="F1004" s="93"/>
      <c r="G1004" s="94"/>
      <c r="H1004" s="1"/>
      <c r="I1004" s="1"/>
      <c r="J1004" s="1"/>
      <c r="K1004" s="1"/>
      <c r="L1004" s="1"/>
    </row>
    <row r="1005" ht="16.5" customHeight="1">
      <c r="A1005" s="1"/>
      <c r="B1005" s="95" t="s">
        <v>496</v>
      </c>
      <c r="C1005" s="64"/>
      <c r="D1005" s="44"/>
      <c r="E1005" s="1"/>
      <c r="F1005" s="93"/>
      <c r="G1005" s="94"/>
      <c r="H1005" s="1"/>
      <c r="I1005" s="1"/>
      <c r="J1005" s="1"/>
      <c r="K1005" s="1"/>
      <c r="L1005" s="1"/>
    </row>
    <row r="1006" ht="16.5" customHeight="1">
      <c r="A1006" s="1"/>
      <c r="B1006" s="95" t="s">
        <v>496</v>
      </c>
      <c r="C1006" s="64"/>
      <c r="D1006" s="44"/>
      <c r="E1006" s="1"/>
      <c r="F1006" s="93"/>
      <c r="G1006" s="94"/>
      <c r="H1006" s="1"/>
      <c r="I1006" s="1"/>
      <c r="J1006" s="1"/>
      <c r="K1006" s="1"/>
      <c r="L1006" s="1"/>
    </row>
    <row r="1007" ht="16.5" customHeight="1">
      <c r="A1007" s="1"/>
      <c r="B1007" s="95" t="s">
        <v>496</v>
      </c>
      <c r="C1007" s="64"/>
      <c r="D1007" s="44"/>
      <c r="E1007" s="1"/>
      <c r="F1007" s="93"/>
      <c r="G1007" s="94"/>
      <c r="H1007" s="1"/>
      <c r="I1007" s="1"/>
      <c r="J1007" s="1"/>
      <c r="K1007" s="1"/>
      <c r="L1007" s="1"/>
    </row>
    <row r="1008" ht="16.5" customHeight="1">
      <c r="A1008" s="1"/>
      <c r="B1008" s="95" t="s">
        <v>496</v>
      </c>
      <c r="C1008" s="64"/>
      <c r="D1008" s="44"/>
      <c r="E1008" s="1"/>
      <c r="F1008" s="93"/>
      <c r="G1008" s="94"/>
      <c r="H1008" s="1"/>
      <c r="I1008" s="1"/>
      <c r="J1008" s="1"/>
      <c r="K1008" s="1"/>
      <c r="L1008" s="1"/>
    </row>
    <row r="1009" ht="16.5" customHeight="1">
      <c r="A1009" s="1"/>
      <c r="B1009" s="95" t="s">
        <v>496</v>
      </c>
      <c r="C1009" s="64"/>
      <c r="D1009" s="44"/>
      <c r="E1009" s="1"/>
      <c r="F1009" s="93"/>
      <c r="G1009" s="94"/>
      <c r="H1009" s="1"/>
      <c r="I1009" s="1"/>
      <c r="J1009" s="1"/>
      <c r="K1009" s="1"/>
      <c r="L1009" s="1"/>
    </row>
    <row r="1010" ht="16.5" customHeight="1">
      <c r="A1010" s="1"/>
      <c r="B1010" s="95" t="s">
        <v>496</v>
      </c>
      <c r="C1010" s="64"/>
      <c r="D1010" s="44"/>
      <c r="E1010" s="1"/>
      <c r="F1010" s="93"/>
      <c r="G1010" s="94"/>
      <c r="H1010" s="1"/>
      <c r="I1010" s="1"/>
      <c r="J1010" s="1"/>
      <c r="K1010" s="1"/>
      <c r="L1010" s="1"/>
    </row>
    <row r="1011" ht="16.5" customHeight="1">
      <c r="A1011" s="1"/>
      <c r="B1011" s="95" t="s">
        <v>496</v>
      </c>
      <c r="C1011" s="64"/>
      <c r="D1011" s="44"/>
      <c r="E1011" s="1"/>
      <c r="F1011" s="93"/>
      <c r="G1011" s="94"/>
      <c r="H1011" s="1"/>
      <c r="I1011" s="1"/>
      <c r="J1011" s="1"/>
      <c r="K1011" s="1"/>
      <c r="L1011" s="1"/>
    </row>
    <row r="1012" ht="16.5" customHeight="1">
      <c r="A1012" s="1"/>
      <c r="B1012" s="95" t="s">
        <v>496</v>
      </c>
      <c r="C1012" s="64"/>
      <c r="D1012" s="44"/>
      <c r="E1012" s="1"/>
      <c r="F1012" s="93"/>
      <c r="G1012" s="94"/>
      <c r="H1012" s="1"/>
      <c r="I1012" s="1"/>
      <c r="J1012" s="1"/>
      <c r="K1012" s="1"/>
      <c r="L1012" s="1"/>
    </row>
    <row r="1013" ht="16.5" customHeight="1">
      <c r="A1013" s="1"/>
      <c r="B1013" s="95" t="s">
        <v>496</v>
      </c>
      <c r="C1013" s="64"/>
      <c r="D1013" s="44"/>
      <c r="E1013" s="1"/>
      <c r="F1013" s="93"/>
      <c r="G1013" s="94"/>
      <c r="H1013" s="1"/>
      <c r="I1013" s="1"/>
      <c r="J1013" s="1"/>
      <c r="K1013" s="1"/>
      <c r="L1013" s="1"/>
    </row>
    <row r="1014" ht="16.5" customHeight="1">
      <c r="A1014" s="1"/>
      <c r="B1014" s="95" t="s">
        <v>496</v>
      </c>
      <c r="C1014" s="64"/>
      <c r="D1014" s="44"/>
      <c r="E1014" s="1"/>
      <c r="F1014" s="93"/>
      <c r="G1014" s="94"/>
      <c r="H1014" s="1"/>
      <c r="I1014" s="1"/>
      <c r="J1014" s="1"/>
      <c r="K1014" s="1"/>
      <c r="L1014" s="1"/>
    </row>
    <row r="1015" ht="16.5" customHeight="1">
      <c r="A1015" s="1"/>
      <c r="B1015" s="95" t="s">
        <v>496</v>
      </c>
      <c r="C1015" s="64"/>
      <c r="D1015" s="44"/>
      <c r="E1015" s="1"/>
      <c r="F1015" s="93"/>
      <c r="G1015" s="94"/>
      <c r="H1015" s="1"/>
      <c r="I1015" s="1"/>
      <c r="J1015" s="1"/>
      <c r="K1015" s="1"/>
      <c r="L1015" s="1"/>
    </row>
    <row r="1016" ht="16.5" customHeight="1">
      <c r="A1016" s="1"/>
      <c r="B1016" s="95" t="s">
        <v>496</v>
      </c>
      <c r="C1016" s="64"/>
      <c r="D1016" s="44"/>
      <c r="E1016" s="1"/>
      <c r="F1016" s="93"/>
      <c r="G1016" s="94"/>
      <c r="H1016" s="1"/>
      <c r="I1016" s="1"/>
      <c r="J1016" s="1"/>
      <c r="K1016" s="1"/>
      <c r="L1016" s="1"/>
    </row>
    <row r="1017" ht="16.5" customHeight="1">
      <c r="A1017" s="1"/>
      <c r="B1017" s="95" t="s">
        <v>496</v>
      </c>
      <c r="C1017" s="64"/>
      <c r="D1017" s="44"/>
      <c r="E1017" s="1"/>
      <c r="F1017" s="93"/>
      <c r="G1017" s="94"/>
      <c r="H1017" s="1"/>
      <c r="I1017" s="1"/>
      <c r="J1017" s="1"/>
      <c r="K1017" s="1"/>
      <c r="L1017" s="1"/>
    </row>
    <row r="1018" ht="16.5" customHeight="1">
      <c r="A1018" s="1"/>
      <c r="B1018" s="95" t="s">
        <v>496</v>
      </c>
      <c r="C1018" s="64"/>
      <c r="D1018" s="44"/>
      <c r="E1018" s="1"/>
      <c r="F1018" s="93"/>
      <c r="G1018" s="94"/>
      <c r="H1018" s="1"/>
      <c r="I1018" s="1"/>
      <c r="J1018" s="1"/>
      <c r="K1018" s="1"/>
      <c r="L1018" s="1"/>
    </row>
    <row r="1019" ht="16.5" customHeight="1">
      <c r="A1019" s="1"/>
      <c r="B1019" s="95" t="s">
        <v>496</v>
      </c>
      <c r="C1019" s="64"/>
      <c r="D1019" s="44"/>
      <c r="E1019" s="1"/>
      <c r="F1019" s="93"/>
      <c r="G1019" s="94"/>
      <c r="H1019" s="1"/>
      <c r="I1019" s="1"/>
      <c r="J1019" s="1"/>
      <c r="K1019" s="1"/>
      <c r="L1019" s="1"/>
    </row>
    <row r="1020" ht="16.5" customHeight="1">
      <c r="A1020" s="1"/>
      <c r="B1020" s="95" t="s">
        <v>496</v>
      </c>
      <c r="C1020" s="64"/>
      <c r="D1020" s="44"/>
      <c r="E1020" s="1"/>
      <c r="F1020" s="93"/>
      <c r="G1020" s="94"/>
      <c r="H1020" s="1"/>
      <c r="I1020" s="1"/>
      <c r="J1020" s="1"/>
      <c r="K1020" s="1"/>
      <c r="L1020" s="1"/>
    </row>
    <row r="1021" ht="16.5" customHeight="1">
      <c r="A1021" s="1"/>
      <c r="B1021" s="95" t="s">
        <v>496</v>
      </c>
      <c r="C1021" s="64"/>
      <c r="D1021" s="44"/>
      <c r="E1021" s="1"/>
      <c r="F1021" s="93"/>
      <c r="G1021" s="94"/>
      <c r="H1021" s="1"/>
      <c r="I1021" s="1"/>
      <c r="J1021" s="1"/>
      <c r="K1021" s="1"/>
      <c r="L1021" s="1"/>
    </row>
    <row r="1022" ht="16.5" customHeight="1">
      <c r="A1022" s="1"/>
      <c r="B1022" s="95" t="s">
        <v>496</v>
      </c>
      <c r="C1022" s="64"/>
      <c r="D1022" s="44"/>
      <c r="E1022" s="1"/>
      <c r="F1022" s="93"/>
      <c r="G1022" s="94"/>
      <c r="H1022" s="1"/>
      <c r="I1022" s="1"/>
      <c r="J1022" s="1"/>
      <c r="K1022" s="1"/>
      <c r="L1022" s="1"/>
    </row>
    <row r="1023" ht="16.5" customHeight="1">
      <c r="A1023" s="1"/>
      <c r="B1023" s="95" t="s">
        <v>496</v>
      </c>
      <c r="C1023" s="64"/>
      <c r="D1023" s="44"/>
      <c r="E1023" s="1"/>
      <c r="F1023" s="93"/>
      <c r="G1023" s="94"/>
      <c r="H1023" s="1"/>
      <c r="I1023" s="1"/>
      <c r="J1023" s="1"/>
      <c r="K1023" s="1"/>
      <c r="L1023" s="1"/>
    </row>
    <row r="1024" ht="16.5" customHeight="1">
      <c r="A1024" s="1"/>
      <c r="B1024" s="95" t="s">
        <v>496</v>
      </c>
      <c r="C1024" s="64"/>
      <c r="D1024" s="44"/>
      <c r="E1024" s="1"/>
      <c r="F1024" s="93"/>
      <c r="G1024" s="94"/>
      <c r="H1024" s="1"/>
      <c r="I1024" s="1"/>
      <c r="J1024" s="1"/>
      <c r="K1024" s="1"/>
      <c r="L1024" s="1"/>
    </row>
    <row r="1025" ht="16.5" customHeight="1">
      <c r="A1025" s="1"/>
      <c r="B1025" s="95" t="s">
        <v>496</v>
      </c>
      <c r="C1025" s="64"/>
      <c r="D1025" s="44"/>
      <c r="E1025" s="1"/>
      <c r="F1025" s="93"/>
      <c r="G1025" s="94"/>
      <c r="H1025" s="1"/>
      <c r="I1025" s="1"/>
      <c r="J1025" s="1"/>
      <c r="K1025" s="1"/>
      <c r="L1025" s="1"/>
    </row>
    <row r="1026" ht="16.5" customHeight="1">
      <c r="A1026" s="1"/>
      <c r="B1026" s="95" t="s">
        <v>496</v>
      </c>
      <c r="C1026" s="64"/>
      <c r="D1026" s="44"/>
      <c r="E1026" s="1"/>
      <c r="F1026" s="93"/>
      <c r="G1026" s="94"/>
      <c r="H1026" s="1"/>
      <c r="I1026" s="1"/>
      <c r="J1026" s="1"/>
      <c r="K1026" s="1"/>
      <c r="L1026" s="1"/>
    </row>
    <row r="1027" ht="16.5" customHeight="1">
      <c r="A1027" s="1"/>
      <c r="B1027" s="95" t="s">
        <v>496</v>
      </c>
      <c r="C1027" s="64"/>
      <c r="D1027" s="44"/>
      <c r="E1027" s="1"/>
      <c r="F1027" s="93"/>
      <c r="G1027" s="94"/>
      <c r="H1027" s="1"/>
      <c r="I1027" s="1"/>
      <c r="J1027" s="1"/>
      <c r="K1027" s="1"/>
      <c r="L1027" s="1"/>
    </row>
    <row r="1028" ht="16.5" customHeight="1">
      <c r="A1028" s="1"/>
      <c r="B1028" s="95" t="s">
        <v>496</v>
      </c>
      <c r="C1028" s="64"/>
      <c r="D1028" s="44"/>
      <c r="E1028" s="1"/>
      <c r="F1028" s="93"/>
      <c r="G1028" s="94"/>
      <c r="H1028" s="1"/>
      <c r="I1028" s="1"/>
      <c r="J1028" s="1"/>
      <c r="K1028" s="1"/>
      <c r="L1028" s="1"/>
    </row>
    <row r="1029" ht="16.5" customHeight="1">
      <c r="A1029" s="1"/>
      <c r="B1029" s="95" t="s">
        <v>496</v>
      </c>
      <c r="C1029" s="64"/>
      <c r="D1029" s="44"/>
      <c r="E1029" s="1"/>
      <c r="F1029" s="93"/>
      <c r="G1029" s="94"/>
      <c r="H1029" s="1"/>
      <c r="I1029" s="1"/>
      <c r="J1029" s="1"/>
      <c r="K1029" s="1"/>
      <c r="L1029" s="1"/>
    </row>
    <row r="1030" ht="16.5" customHeight="1">
      <c r="A1030" s="1"/>
      <c r="B1030" s="95" t="s">
        <v>496</v>
      </c>
      <c r="C1030" s="64"/>
      <c r="D1030" s="44"/>
      <c r="E1030" s="1"/>
      <c r="F1030" s="93"/>
      <c r="G1030" s="94"/>
      <c r="H1030" s="1"/>
      <c r="I1030" s="1"/>
      <c r="J1030" s="1"/>
      <c r="K1030" s="1"/>
      <c r="L1030" s="1"/>
    </row>
    <row r="1031" ht="16.5" customHeight="1">
      <c r="A1031" s="1"/>
      <c r="B1031" s="95" t="s">
        <v>496</v>
      </c>
      <c r="C1031" s="64"/>
      <c r="D1031" s="44"/>
      <c r="E1031" s="1"/>
      <c r="F1031" s="93"/>
      <c r="G1031" s="94"/>
      <c r="H1031" s="1"/>
      <c r="I1031" s="1"/>
      <c r="J1031" s="1"/>
      <c r="K1031" s="1"/>
      <c r="L1031" s="1"/>
    </row>
    <row r="1032" ht="16.5" customHeight="1">
      <c r="A1032" s="1"/>
      <c r="B1032" s="95" t="s">
        <v>496</v>
      </c>
      <c r="C1032" s="64"/>
      <c r="D1032" s="44"/>
      <c r="E1032" s="1"/>
      <c r="F1032" s="93"/>
      <c r="G1032" s="94"/>
      <c r="H1032" s="1"/>
      <c r="I1032" s="1"/>
      <c r="J1032" s="1"/>
      <c r="K1032" s="1"/>
      <c r="L1032" s="1"/>
    </row>
    <row r="1033" ht="16.5" customHeight="1">
      <c r="A1033" s="1"/>
      <c r="B1033" s="95" t="s">
        <v>496</v>
      </c>
      <c r="C1033" s="64"/>
      <c r="D1033" s="44"/>
      <c r="E1033" s="1"/>
      <c r="F1033" s="93"/>
      <c r="G1033" s="94"/>
      <c r="H1033" s="1"/>
      <c r="I1033" s="1"/>
      <c r="J1033" s="1"/>
      <c r="K1033" s="1"/>
      <c r="L1033" s="1"/>
    </row>
    <row r="1034" ht="16.5" customHeight="1">
      <c r="A1034" s="1"/>
      <c r="B1034" s="95" t="s">
        <v>496</v>
      </c>
      <c r="C1034" s="64"/>
      <c r="D1034" s="44"/>
      <c r="E1034" s="1"/>
      <c r="F1034" s="93"/>
      <c r="G1034" s="94"/>
      <c r="H1034" s="1"/>
      <c r="I1034" s="1"/>
      <c r="J1034" s="1"/>
      <c r="K1034" s="1"/>
      <c r="L1034" s="1"/>
    </row>
    <row r="1035" ht="16.5" customHeight="1">
      <c r="A1035" s="1"/>
      <c r="B1035" s="95" t="s">
        <v>496</v>
      </c>
      <c r="C1035" s="64"/>
      <c r="D1035" s="44"/>
      <c r="E1035" s="1"/>
      <c r="F1035" s="93"/>
      <c r="G1035" s="94"/>
      <c r="H1035" s="1"/>
      <c r="I1035" s="1"/>
      <c r="J1035" s="1"/>
      <c r="K1035" s="1"/>
      <c r="L1035" s="1"/>
    </row>
    <row r="1036" ht="16.5" customHeight="1">
      <c r="A1036" s="1"/>
      <c r="B1036" s="95" t="s">
        <v>496</v>
      </c>
      <c r="C1036" s="64"/>
      <c r="D1036" s="44"/>
      <c r="E1036" s="1"/>
      <c r="F1036" s="93"/>
      <c r="G1036" s="94"/>
      <c r="H1036" s="1"/>
      <c r="I1036" s="1"/>
      <c r="J1036" s="1"/>
      <c r="K1036" s="1"/>
      <c r="L1036" s="1"/>
    </row>
    <row r="1037" ht="16.5" customHeight="1">
      <c r="A1037" s="1"/>
      <c r="B1037" s="95" t="s">
        <v>496</v>
      </c>
      <c r="C1037" s="64"/>
      <c r="D1037" s="44"/>
      <c r="E1037" s="1"/>
      <c r="F1037" s="93"/>
      <c r="G1037" s="94"/>
      <c r="H1037" s="1"/>
      <c r="I1037" s="1"/>
      <c r="J1037" s="1"/>
      <c r="K1037" s="1"/>
      <c r="L1037" s="1"/>
    </row>
    <row r="1038" ht="16.5" customHeight="1">
      <c r="A1038" s="1"/>
      <c r="B1038" s="95" t="s">
        <v>496</v>
      </c>
      <c r="C1038" s="64"/>
      <c r="D1038" s="44"/>
      <c r="E1038" s="1"/>
      <c r="F1038" s="93"/>
      <c r="G1038" s="94"/>
      <c r="H1038" s="1"/>
      <c r="I1038" s="1"/>
      <c r="J1038" s="1"/>
      <c r="K1038" s="1"/>
      <c r="L1038" s="1"/>
    </row>
    <row r="1039" ht="16.5" customHeight="1">
      <c r="A1039" s="1"/>
      <c r="B1039" s="95" t="s">
        <v>496</v>
      </c>
      <c r="C1039" s="64"/>
      <c r="D1039" s="44"/>
      <c r="E1039" s="1"/>
      <c r="F1039" s="93"/>
      <c r="G1039" s="94"/>
      <c r="H1039" s="1"/>
      <c r="I1039" s="1"/>
      <c r="J1039" s="1"/>
      <c r="K1039" s="1"/>
      <c r="L1039" s="1"/>
    </row>
    <row r="1040" ht="16.5" customHeight="1">
      <c r="A1040" s="1"/>
      <c r="B1040" s="95" t="s">
        <v>496</v>
      </c>
      <c r="C1040" s="64"/>
      <c r="D1040" s="44"/>
      <c r="E1040" s="1"/>
      <c r="F1040" s="93"/>
      <c r="G1040" s="94"/>
      <c r="H1040" s="1"/>
      <c r="I1040" s="1"/>
      <c r="J1040" s="1"/>
      <c r="K1040" s="1"/>
      <c r="L1040" s="1"/>
    </row>
    <row r="1041" ht="16.5" customHeight="1">
      <c r="A1041" s="1"/>
      <c r="B1041" s="95" t="s">
        <v>496</v>
      </c>
      <c r="C1041" s="64"/>
      <c r="D1041" s="44"/>
      <c r="E1041" s="1"/>
      <c r="F1041" s="93"/>
      <c r="G1041" s="94"/>
      <c r="H1041" s="1"/>
      <c r="I1041" s="1"/>
      <c r="J1041" s="1"/>
      <c r="K1041" s="1"/>
      <c r="L1041" s="1"/>
    </row>
    <row r="1042" ht="16.5" customHeight="1">
      <c r="A1042" s="1"/>
      <c r="B1042" s="95" t="s">
        <v>496</v>
      </c>
      <c r="C1042" s="64"/>
      <c r="D1042" s="44"/>
      <c r="E1042" s="1"/>
      <c r="F1042" s="93"/>
      <c r="G1042" s="94"/>
      <c r="H1042" s="1"/>
      <c r="I1042" s="1"/>
      <c r="J1042" s="1"/>
      <c r="K1042" s="1"/>
      <c r="L1042" s="1"/>
    </row>
    <row r="1043" ht="16.5" customHeight="1">
      <c r="A1043" s="1"/>
      <c r="B1043" s="95" t="s">
        <v>496</v>
      </c>
      <c r="C1043" s="64"/>
      <c r="D1043" s="44"/>
      <c r="E1043" s="1"/>
      <c r="F1043" s="93"/>
      <c r="G1043" s="94"/>
      <c r="H1043" s="1"/>
      <c r="I1043" s="1"/>
      <c r="J1043" s="1"/>
      <c r="K1043" s="1"/>
      <c r="L1043" s="1"/>
    </row>
    <row r="1044" ht="16.5" customHeight="1">
      <c r="A1044" s="1"/>
      <c r="B1044" s="95" t="s">
        <v>496</v>
      </c>
      <c r="C1044" s="64"/>
      <c r="D1044" s="44"/>
      <c r="E1044" s="1"/>
      <c r="F1044" s="93"/>
      <c r="G1044" s="94"/>
      <c r="H1044" s="1"/>
      <c r="I1044" s="1"/>
      <c r="J1044" s="1"/>
      <c r="K1044" s="1"/>
      <c r="L1044" s="1"/>
    </row>
    <row r="1045" ht="16.5" customHeight="1">
      <c r="A1045" s="1"/>
      <c r="B1045" s="95" t="s">
        <v>496</v>
      </c>
      <c r="C1045" s="64"/>
      <c r="D1045" s="44"/>
      <c r="E1045" s="1"/>
      <c r="F1045" s="93"/>
      <c r="G1045" s="94"/>
      <c r="H1045" s="1"/>
      <c r="I1045" s="1"/>
      <c r="J1045" s="1"/>
      <c r="K1045" s="1"/>
      <c r="L1045" s="1"/>
    </row>
    <row r="1046" ht="16.5" customHeight="1">
      <c r="A1046" s="1"/>
      <c r="B1046" s="95" t="s">
        <v>496</v>
      </c>
      <c r="C1046" s="64"/>
      <c r="D1046" s="44"/>
      <c r="E1046" s="1"/>
      <c r="F1046" s="93"/>
      <c r="G1046" s="94"/>
      <c r="H1046" s="1"/>
      <c r="I1046" s="1"/>
      <c r="J1046" s="1"/>
      <c r="K1046" s="1"/>
      <c r="L1046" s="1"/>
    </row>
    <row r="1047" ht="16.5" customHeight="1">
      <c r="A1047" s="1"/>
      <c r="B1047" s="95" t="s">
        <v>496</v>
      </c>
      <c r="C1047" s="64"/>
      <c r="D1047" s="44"/>
      <c r="E1047" s="1"/>
      <c r="F1047" s="93"/>
      <c r="G1047" s="94"/>
      <c r="H1047" s="1"/>
      <c r="I1047" s="1"/>
      <c r="J1047" s="1"/>
      <c r="K1047" s="1"/>
      <c r="L1047" s="1"/>
    </row>
    <row r="1048" ht="16.5" customHeight="1">
      <c r="A1048" s="1"/>
      <c r="B1048" s="95" t="s">
        <v>496</v>
      </c>
      <c r="C1048" s="64"/>
      <c r="D1048" s="44"/>
      <c r="E1048" s="1"/>
      <c r="F1048" s="93"/>
      <c r="G1048" s="94"/>
      <c r="H1048" s="1"/>
      <c r="I1048" s="1"/>
      <c r="J1048" s="1"/>
      <c r="K1048" s="1"/>
      <c r="L1048" s="1"/>
    </row>
    <row r="1049" ht="16.5" customHeight="1">
      <c r="A1049" s="1"/>
      <c r="B1049" s="95" t="s">
        <v>496</v>
      </c>
      <c r="C1049" s="64"/>
      <c r="D1049" s="44"/>
      <c r="E1049" s="1"/>
      <c r="F1049" s="93"/>
      <c r="G1049" s="94"/>
      <c r="H1049" s="1"/>
      <c r="I1049" s="1"/>
      <c r="J1049" s="1"/>
      <c r="K1049" s="1"/>
      <c r="L1049" s="1"/>
    </row>
    <row r="1050" ht="16.5" customHeight="1">
      <c r="A1050" s="1"/>
      <c r="B1050" s="95" t="s">
        <v>496</v>
      </c>
      <c r="C1050" s="64"/>
      <c r="D1050" s="44"/>
      <c r="E1050" s="1"/>
      <c r="F1050" s="93"/>
      <c r="G1050" s="94"/>
      <c r="H1050" s="1"/>
      <c r="I1050" s="1"/>
      <c r="J1050" s="1"/>
      <c r="K1050" s="1"/>
      <c r="L1050" s="1"/>
    </row>
    <row r="1051" ht="16.5" customHeight="1">
      <c r="A1051" s="1"/>
      <c r="B1051" s="95" t="s">
        <v>496</v>
      </c>
      <c r="C1051" s="64"/>
      <c r="D1051" s="44"/>
      <c r="E1051" s="1"/>
      <c r="F1051" s="93"/>
      <c r="G1051" s="94"/>
      <c r="H1051" s="1"/>
      <c r="I1051" s="1"/>
      <c r="J1051" s="1"/>
      <c r="K1051" s="1"/>
      <c r="L1051" s="1"/>
    </row>
    <row r="1052" ht="16.5" customHeight="1">
      <c r="A1052" s="1"/>
      <c r="B1052" s="95" t="s">
        <v>496</v>
      </c>
      <c r="C1052" s="64"/>
      <c r="D1052" s="44"/>
      <c r="E1052" s="1"/>
      <c r="F1052" s="93"/>
      <c r="G1052" s="94"/>
      <c r="H1052" s="1"/>
      <c r="I1052" s="1"/>
      <c r="J1052" s="1"/>
      <c r="K1052" s="1"/>
      <c r="L1052" s="1"/>
    </row>
    <row r="1053" ht="16.5" customHeight="1">
      <c r="A1053" s="1"/>
      <c r="B1053" s="95" t="s">
        <v>496</v>
      </c>
      <c r="C1053" s="64"/>
      <c r="D1053" s="44"/>
      <c r="E1053" s="1"/>
      <c r="F1053" s="93"/>
      <c r="G1053" s="94"/>
      <c r="H1053" s="1"/>
      <c r="I1053" s="1"/>
      <c r="J1053" s="1"/>
      <c r="K1053" s="1"/>
      <c r="L1053" s="1"/>
    </row>
    <row r="1054" ht="16.5" customHeight="1">
      <c r="A1054" s="1"/>
      <c r="B1054" s="95" t="s">
        <v>496</v>
      </c>
      <c r="C1054" s="64"/>
      <c r="D1054" s="44"/>
      <c r="E1054" s="1"/>
      <c r="F1054" s="93"/>
      <c r="G1054" s="94"/>
      <c r="H1054" s="1"/>
      <c r="I1054" s="1"/>
      <c r="J1054" s="1"/>
      <c r="K1054" s="1"/>
      <c r="L1054" s="1"/>
    </row>
    <row r="1055" ht="16.5" customHeight="1">
      <c r="A1055" s="1"/>
      <c r="B1055" s="95" t="s">
        <v>496</v>
      </c>
      <c r="C1055" s="64"/>
      <c r="D1055" s="44"/>
      <c r="E1055" s="1"/>
      <c r="F1055" s="93"/>
      <c r="G1055" s="94"/>
      <c r="H1055" s="1"/>
      <c r="I1055" s="1"/>
      <c r="J1055" s="1"/>
      <c r="K1055" s="1"/>
      <c r="L1055" s="1"/>
    </row>
    <row r="1056" ht="16.5" customHeight="1">
      <c r="A1056" s="1"/>
      <c r="B1056" s="95" t="s">
        <v>496</v>
      </c>
      <c r="C1056" s="64"/>
      <c r="D1056" s="44"/>
      <c r="E1056" s="1"/>
      <c r="F1056" s="93"/>
      <c r="G1056" s="94"/>
      <c r="H1056" s="1"/>
      <c r="I1056" s="1"/>
      <c r="J1056" s="1"/>
      <c r="K1056" s="1"/>
      <c r="L1056" s="1"/>
    </row>
    <row r="1057" ht="16.5" customHeight="1">
      <c r="A1057" s="1"/>
      <c r="B1057" s="95" t="s">
        <v>496</v>
      </c>
      <c r="C1057" s="64"/>
      <c r="D1057" s="44"/>
      <c r="E1057" s="1"/>
      <c r="F1057" s="93"/>
      <c r="G1057" s="94"/>
      <c r="H1057" s="1"/>
      <c r="I1057" s="1"/>
      <c r="J1057" s="1"/>
      <c r="K1057" s="1"/>
      <c r="L1057" s="1"/>
    </row>
    <row r="1058" ht="16.5" customHeight="1">
      <c r="A1058" s="1"/>
      <c r="B1058" s="95" t="s">
        <v>496</v>
      </c>
      <c r="C1058" s="64"/>
      <c r="D1058" s="44"/>
      <c r="E1058" s="1"/>
      <c r="F1058" s="93"/>
      <c r="G1058" s="94"/>
      <c r="H1058" s="1"/>
      <c r="I1058" s="1"/>
      <c r="J1058" s="1"/>
      <c r="K1058" s="1"/>
      <c r="L1058" s="1"/>
    </row>
    <row r="1059" ht="16.5" customHeight="1">
      <c r="A1059" s="1"/>
      <c r="B1059" s="95" t="s">
        <v>496</v>
      </c>
      <c r="C1059" s="64"/>
      <c r="D1059" s="44"/>
      <c r="E1059" s="1"/>
      <c r="F1059" s="93"/>
      <c r="G1059" s="94"/>
      <c r="H1059" s="1"/>
      <c r="I1059" s="1"/>
      <c r="J1059" s="1"/>
      <c r="K1059" s="1"/>
      <c r="L1059" s="1"/>
    </row>
    <row r="1060" ht="16.5" customHeight="1">
      <c r="A1060" s="1"/>
      <c r="B1060" s="95" t="s">
        <v>496</v>
      </c>
      <c r="C1060" s="64"/>
      <c r="D1060" s="44"/>
      <c r="E1060" s="1"/>
      <c r="F1060" s="93"/>
      <c r="G1060" s="94"/>
      <c r="H1060" s="1"/>
      <c r="I1060" s="1"/>
      <c r="J1060" s="1"/>
      <c r="K1060" s="1"/>
      <c r="L1060" s="1"/>
    </row>
    <row r="1061" ht="16.5" customHeight="1">
      <c r="A1061" s="1"/>
      <c r="B1061" s="95" t="s">
        <v>496</v>
      </c>
      <c r="C1061" s="64"/>
      <c r="D1061" s="44"/>
      <c r="E1061" s="1"/>
      <c r="F1061" s="93"/>
      <c r="G1061" s="94"/>
      <c r="H1061" s="1"/>
      <c r="I1061" s="1"/>
      <c r="J1061" s="1"/>
      <c r="K1061" s="1"/>
      <c r="L1061" s="1"/>
    </row>
    <row r="1062" ht="16.5" customHeight="1">
      <c r="A1062" s="1"/>
      <c r="B1062" s="95" t="s">
        <v>496</v>
      </c>
      <c r="C1062" s="64"/>
      <c r="D1062" s="44"/>
      <c r="E1062" s="1"/>
      <c r="F1062" s="93"/>
      <c r="G1062" s="94"/>
      <c r="H1062" s="1"/>
      <c r="I1062" s="1"/>
      <c r="J1062" s="1"/>
      <c r="K1062" s="1"/>
      <c r="L1062" s="1"/>
    </row>
    <row r="1063" ht="16.5" customHeight="1">
      <c r="A1063" s="1"/>
      <c r="B1063" s="95" t="s">
        <v>496</v>
      </c>
      <c r="C1063" s="64"/>
      <c r="D1063" s="44"/>
      <c r="E1063" s="1"/>
      <c r="F1063" s="93"/>
      <c r="G1063" s="94"/>
      <c r="H1063" s="1"/>
      <c r="I1063" s="1"/>
      <c r="J1063" s="1"/>
      <c r="K1063" s="1"/>
      <c r="L1063" s="1"/>
    </row>
    <row r="1064" ht="16.5" customHeight="1">
      <c r="A1064" s="1"/>
      <c r="B1064" s="95" t="s">
        <v>496</v>
      </c>
      <c r="C1064" s="64"/>
      <c r="D1064" s="44"/>
      <c r="E1064" s="1"/>
      <c r="F1064" s="93"/>
      <c r="G1064" s="94"/>
      <c r="H1064" s="1"/>
      <c r="I1064" s="1"/>
      <c r="J1064" s="1"/>
      <c r="K1064" s="1"/>
      <c r="L1064" s="1"/>
    </row>
    <row r="1065" ht="16.5" customHeight="1">
      <c r="A1065" s="1"/>
      <c r="B1065" s="95" t="s">
        <v>496</v>
      </c>
      <c r="C1065" s="64"/>
      <c r="D1065" s="44"/>
      <c r="E1065" s="1"/>
      <c r="F1065" s="93"/>
      <c r="G1065" s="94"/>
      <c r="H1065" s="1"/>
      <c r="I1065" s="1"/>
      <c r="J1065" s="1"/>
      <c r="K1065" s="1"/>
      <c r="L1065" s="1"/>
    </row>
    <row r="1066" ht="16.5" customHeight="1">
      <c r="A1066" s="1"/>
      <c r="B1066" s="95" t="s">
        <v>496</v>
      </c>
      <c r="C1066" s="64"/>
      <c r="D1066" s="44"/>
      <c r="E1066" s="1"/>
      <c r="F1066" s="93"/>
      <c r="G1066" s="94"/>
      <c r="H1066" s="1"/>
      <c r="I1066" s="1"/>
      <c r="J1066" s="1"/>
      <c r="K1066" s="1"/>
      <c r="L1066" s="1"/>
    </row>
    <row r="1067" ht="16.5" customHeight="1">
      <c r="A1067" s="1"/>
      <c r="B1067" s="95" t="s">
        <v>496</v>
      </c>
      <c r="C1067" s="64"/>
      <c r="D1067" s="44"/>
      <c r="E1067" s="1"/>
      <c r="F1067" s="93"/>
      <c r="G1067" s="94"/>
      <c r="H1067" s="1"/>
      <c r="I1067" s="1"/>
      <c r="J1067" s="1"/>
      <c r="K1067" s="1"/>
      <c r="L1067" s="1"/>
    </row>
    <row r="1068" ht="16.5" customHeight="1">
      <c r="A1068" s="1"/>
      <c r="B1068" s="95" t="s">
        <v>496</v>
      </c>
      <c r="C1068" s="64"/>
      <c r="D1068" s="44"/>
      <c r="E1068" s="1"/>
      <c r="F1068" s="93"/>
      <c r="G1068" s="94"/>
      <c r="H1068" s="1"/>
      <c r="I1068" s="1"/>
      <c r="J1068" s="1"/>
      <c r="K1068" s="1"/>
      <c r="L1068" s="1"/>
    </row>
    <row r="1069" ht="16.5" customHeight="1">
      <c r="A1069" s="1"/>
      <c r="B1069" s="95" t="s">
        <v>496</v>
      </c>
      <c r="C1069" s="64"/>
      <c r="D1069" s="44"/>
      <c r="E1069" s="1"/>
      <c r="F1069" s="93"/>
      <c r="G1069" s="94"/>
      <c r="H1069" s="1"/>
      <c r="I1069" s="1"/>
      <c r="J1069" s="1"/>
      <c r="K1069" s="1"/>
      <c r="L1069" s="1"/>
    </row>
    <row r="1070" ht="16.5" customHeight="1">
      <c r="A1070" s="1"/>
      <c r="B1070" s="95" t="s">
        <v>496</v>
      </c>
      <c r="C1070" s="64"/>
      <c r="D1070" s="44"/>
      <c r="E1070" s="1"/>
      <c r="F1070" s="93"/>
      <c r="G1070" s="94"/>
      <c r="H1070" s="1"/>
      <c r="I1070" s="1"/>
      <c r="J1070" s="1"/>
      <c r="K1070" s="1"/>
      <c r="L1070" s="1"/>
    </row>
    <row r="1071" ht="16.5" customHeight="1">
      <c r="A1071" s="1"/>
      <c r="B1071" s="95" t="s">
        <v>496</v>
      </c>
      <c r="C1071" s="64"/>
      <c r="D1071" s="44"/>
      <c r="E1071" s="1"/>
      <c r="F1071" s="93"/>
      <c r="G1071" s="94"/>
      <c r="H1071" s="1"/>
      <c r="I1071" s="1"/>
      <c r="J1071" s="1"/>
      <c r="K1071" s="1"/>
      <c r="L1071" s="1"/>
    </row>
    <row r="1072" ht="16.5" customHeight="1">
      <c r="A1072" s="1"/>
      <c r="B1072" s="95" t="s">
        <v>496</v>
      </c>
      <c r="C1072" s="64"/>
      <c r="D1072" s="44"/>
      <c r="E1072" s="1"/>
      <c r="F1072" s="93"/>
      <c r="G1072" s="94"/>
      <c r="H1072" s="1"/>
      <c r="I1072" s="1"/>
      <c r="J1072" s="1"/>
      <c r="K1072" s="1"/>
      <c r="L1072" s="1"/>
    </row>
    <row r="1073" ht="16.5" customHeight="1">
      <c r="A1073" s="1"/>
      <c r="B1073" s="95" t="s">
        <v>496</v>
      </c>
      <c r="C1073" s="64"/>
      <c r="D1073" s="44"/>
      <c r="E1073" s="1"/>
      <c r="F1073" s="93"/>
      <c r="G1073" s="94"/>
      <c r="H1073" s="1"/>
      <c r="I1073" s="1"/>
      <c r="J1073" s="1"/>
      <c r="K1073" s="1"/>
      <c r="L1073" s="1"/>
    </row>
    <row r="1074" ht="16.5" customHeight="1">
      <c r="A1074" s="1"/>
      <c r="B1074" s="95" t="s">
        <v>496</v>
      </c>
      <c r="C1074" s="64"/>
      <c r="D1074" s="44"/>
      <c r="E1074" s="1"/>
      <c r="F1074" s="93"/>
      <c r="G1074" s="94"/>
      <c r="H1074" s="1"/>
      <c r="I1074" s="1"/>
      <c r="J1074" s="1"/>
      <c r="K1074" s="1"/>
      <c r="L1074" s="1"/>
    </row>
    <row r="1075" ht="16.5" customHeight="1">
      <c r="A1075" s="1"/>
      <c r="B1075" s="95" t="s">
        <v>496</v>
      </c>
      <c r="C1075" s="64"/>
      <c r="D1075" s="44"/>
      <c r="E1075" s="1"/>
      <c r="F1075" s="93"/>
      <c r="G1075" s="94"/>
      <c r="H1075" s="1"/>
      <c r="I1075" s="1"/>
      <c r="J1075" s="1"/>
      <c r="K1075" s="1"/>
      <c r="L1075" s="1"/>
    </row>
    <row r="1076" ht="16.5" customHeight="1">
      <c r="A1076" s="1"/>
      <c r="B1076" s="95" t="s">
        <v>496</v>
      </c>
      <c r="C1076" s="64"/>
      <c r="D1076" s="44"/>
      <c r="E1076" s="1"/>
      <c r="F1076" s="93"/>
      <c r="G1076" s="94"/>
      <c r="H1076" s="1"/>
      <c r="I1076" s="1"/>
      <c r="J1076" s="1"/>
      <c r="K1076" s="1"/>
      <c r="L1076" s="1"/>
    </row>
    <row r="1077" ht="16.5" customHeight="1">
      <c r="A1077" s="1"/>
      <c r="B1077" s="95" t="s">
        <v>496</v>
      </c>
      <c r="C1077" s="64"/>
      <c r="D1077" s="44"/>
      <c r="E1077" s="1"/>
      <c r="F1077" s="93"/>
      <c r="G1077" s="94"/>
      <c r="H1077" s="1"/>
      <c r="I1077" s="1"/>
      <c r="J1077" s="1"/>
      <c r="K1077" s="1"/>
      <c r="L1077" s="1"/>
    </row>
    <row r="1078" ht="16.5" customHeight="1">
      <c r="A1078" s="1"/>
      <c r="B1078" s="95" t="s">
        <v>496</v>
      </c>
      <c r="C1078" s="64"/>
      <c r="D1078" s="44"/>
      <c r="E1078" s="1"/>
      <c r="F1078" s="93"/>
      <c r="G1078" s="94"/>
      <c r="H1078" s="1"/>
      <c r="I1078" s="1"/>
      <c r="J1078" s="1"/>
      <c r="K1078" s="1"/>
      <c r="L1078" s="1"/>
    </row>
    <row r="1079" ht="16.5" customHeight="1">
      <c r="A1079" s="1"/>
      <c r="B1079" s="95" t="s">
        <v>496</v>
      </c>
      <c r="C1079" s="64"/>
      <c r="D1079" s="44"/>
      <c r="E1079" s="1"/>
      <c r="F1079" s="93"/>
      <c r="G1079" s="94"/>
      <c r="H1079" s="1"/>
      <c r="I1079" s="1"/>
      <c r="J1079" s="1"/>
      <c r="K1079" s="1"/>
      <c r="L1079" s="1"/>
    </row>
    <row r="1080" ht="16.5" customHeight="1">
      <c r="A1080" s="1"/>
      <c r="B1080" s="95" t="s">
        <v>496</v>
      </c>
      <c r="C1080" s="64"/>
      <c r="D1080" s="44"/>
      <c r="E1080" s="1"/>
      <c r="F1080" s="93"/>
      <c r="G1080" s="94"/>
      <c r="H1080" s="1"/>
      <c r="I1080" s="1"/>
      <c r="J1080" s="1"/>
      <c r="K1080" s="1"/>
      <c r="L1080" s="1"/>
    </row>
    <row r="1081" ht="16.5" customHeight="1">
      <c r="A1081" s="1"/>
      <c r="B1081" s="95" t="s">
        <v>496</v>
      </c>
      <c r="C1081" s="64"/>
      <c r="D1081" s="44"/>
      <c r="E1081" s="1"/>
      <c r="F1081" s="93"/>
      <c r="G1081" s="94"/>
      <c r="H1081" s="1"/>
      <c r="I1081" s="1"/>
      <c r="J1081" s="1"/>
      <c r="K1081" s="1"/>
      <c r="L1081" s="1"/>
    </row>
    <row r="1082" ht="16.5" customHeight="1">
      <c r="A1082" s="1"/>
      <c r="B1082" s="95" t="s">
        <v>496</v>
      </c>
      <c r="C1082" s="64"/>
      <c r="D1082" s="44"/>
      <c r="E1082" s="1"/>
      <c r="F1082" s="93"/>
      <c r="G1082" s="94"/>
      <c r="H1082" s="1"/>
      <c r="I1082" s="1"/>
      <c r="J1082" s="1"/>
      <c r="K1082" s="1"/>
      <c r="L1082" s="1"/>
    </row>
    <row r="1083" ht="16.5" customHeight="1">
      <c r="A1083" s="1"/>
      <c r="B1083" s="95" t="s">
        <v>496</v>
      </c>
      <c r="C1083" s="64"/>
      <c r="D1083" s="44"/>
      <c r="E1083" s="1"/>
      <c r="F1083" s="93"/>
      <c r="G1083" s="94"/>
      <c r="H1083" s="1"/>
      <c r="I1083" s="1"/>
      <c r="J1083" s="1"/>
      <c r="K1083" s="1"/>
      <c r="L1083" s="1"/>
    </row>
    <row r="1084" ht="16.5" customHeight="1">
      <c r="A1084" s="1"/>
      <c r="B1084" s="95" t="s">
        <v>496</v>
      </c>
      <c r="C1084" s="64"/>
      <c r="D1084" s="44"/>
      <c r="E1084" s="1"/>
      <c r="F1084" s="93"/>
      <c r="G1084" s="94"/>
      <c r="H1084" s="1"/>
      <c r="I1084" s="1"/>
      <c r="J1084" s="1"/>
      <c r="K1084" s="1"/>
      <c r="L1084" s="1"/>
    </row>
    <row r="1085" ht="16.5" customHeight="1">
      <c r="A1085" s="1"/>
      <c r="B1085" s="95" t="s">
        <v>496</v>
      </c>
      <c r="C1085" s="64"/>
      <c r="D1085" s="44"/>
      <c r="E1085" s="1"/>
      <c r="F1085" s="93"/>
      <c r="G1085" s="94"/>
      <c r="H1085" s="1"/>
      <c r="I1085" s="1"/>
      <c r="J1085" s="1"/>
      <c r="K1085" s="1"/>
      <c r="L1085" s="1"/>
    </row>
    <row r="1086" ht="16.5" customHeight="1">
      <c r="A1086" s="1"/>
      <c r="B1086" s="95" t="s">
        <v>496</v>
      </c>
      <c r="C1086" s="64"/>
      <c r="D1086" s="44"/>
      <c r="E1086" s="1"/>
      <c r="F1086" s="93"/>
      <c r="G1086" s="94"/>
      <c r="H1086" s="1"/>
      <c r="I1086" s="1"/>
      <c r="J1086" s="1"/>
      <c r="K1086" s="1"/>
      <c r="L1086" s="1"/>
    </row>
    <row r="1087" ht="16.5" customHeight="1">
      <c r="A1087" s="1"/>
      <c r="B1087" s="95" t="s">
        <v>496</v>
      </c>
      <c r="C1087" s="64"/>
      <c r="D1087" s="44"/>
      <c r="E1087" s="1"/>
      <c r="F1087" s="93"/>
      <c r="G1087" s="94"/>
      <c r="H1087" s="1"/>
      <c r="I1087" s="1"/>
      <c r="J1087" s="1"/>
      <c r="K1087" s="1"/>
      <c r="L1087" s="1"/>
    </row>
    <row r="1088" ht="16.5" customHeight="1">
      <c r="A1088" s="1"/>
      <c r="B1088" s="95" t="s">
        <v>496</v>
      </c>
      <c r="C1088" s="64"/>
      <c r="D1088" s="44"/>
      <c r="E1088" s="1"/>
      <c r="F1088" s="93"/>
      <c r="G1088" s="94"/>
      <c r="H1088" s="1"/>
      <c r="I1088" s="1"/>
      <c r="J1088" s="1"/>
      <c r="K1088" s="1"/>
      <c r="L1088" s="1"/>
    </row>
    <row r="1089" ht="16.5" customHeight="1">
      <c r="A1089" s="1"/>
      <c r="B1089" s="95" t="s">
        <v>496</v>
      </c>
      <c r="C1089" s="64"/>
      <c r="D1089" s="44"/>
      <c r="E1089" s="1"/>
      <c r="F1089" s="93"/>
      <c r="G1089" s="94"/>
      <c r="H1089" s="1"/>
      <c r="I1089" s="1"/>
      <c r="J1089" s="1"/>
      <c r="K1089" s="1"/>
      <c r="L1089" s="1"/>
    </row>
    <row r="1090" ht="16.5" customHeight="1">
      <c r="A1090" s="1"/>
      <c r="B1090" s="95" t="s">
        <v>496</v>
      </c>
      <c r="C1090" s="64"/>
      <c r="D1090" s="44"/>
      <c r="E1090" s="1"/>
      <c r="F1090" s="93"/>
      <c r="G1090" s="94"/>
      <c r="H1090" s="1"/>
      <c r="I1090" s="1"/>
      <c r="J1090" s="1"/>
      <c r="K1090" s="1"/>
      <c r="L1090" s="1"/>
    </row>
    <row r="1091" ht="16.5" customHeight="1">
      <c r="A1091" s="1"/>
      <c r="B1091" s="95" t="s">
        <v>496</v>
      </c>
      <c r="C1091" s="64"/>
      <c r="D1091" s="44"/>
      <c r="E1091" s="1"/>
      <c r="F1091" s="93"/>
      <c r="G1091" s="94"/>
      <c r="H1091" s="1"/>
      <c r="I1091" s="1"/>
      <c r="J1091" s="1"/>
      <c r="K1091" s="1"/>
      <c r="L1091" s="1"/>
    </row>
    <row r="1092" ht="16.5" customHeight="1">
      <c r="A1092" s="1"/>
      <c r="B1092" s="95" t="s">
        <v>496</v>
      </c>
      <c r="C1092" s="64"/>
      <c r="D1092" s="44"/>
      <c r="E1092" s="1"/>
      <c r="F1092" s="93"/>
      <c r="G1092" s="94"/>
      <c r="H1092" s="1"/>
      <c r="I1092" s="1"/>
      <c r="J1092" s="1"/>
      <c r="K1092" s="1"/>
      <c r="L1092" s="1"/>
    </row>
    <row r="1093" ht="16.5" customHeight="1">
      <c r="A1093" s="1"/>
      <c r="B1093" s="95" t="s">
        <v>496</v>
      </c>
      <c r="C1093" s="64"/>
      <c r="D1093" s="44"/>
      <c r="E1093" s="1"/>
      <c r="F1093" s="93"/>
      <c r="G1093" s="94"/>
      <c r="H1093" s="1"/>
      <c r="I1093" s="1"/>
      <c r="J1093" s="1"/>
      <c r="K1093" s="1"/>
      <c r="L1093" s="1"/>
    </row>
    <row r="1094" ht="16.5" customHeight="1">
      <c r="A1094" s="1"/>
      <c r="B1094" s="95" t="s">
        <v>496</v>
      </c>
      <c r="C1094" s="64"/>
      <c r="D1094" s="44"/>
      <c r="E1094" s="1"/>
      <c r="F1094" s="93"/>
      <c r="G1094" s="94"/>
      <c r="H1094" s="1"/>
      <c r="I1094" s="1"/>
      <c r="J1094" s="1"/>
      <c r="K1094" s="1"/>
      <c r="L1094" s="1"/>
    </row>
    <row r="1095" ht="16.5" customHeight="1">
      <c r="A1095" s="1"/>
      <c r="B1095" s="95" t="s">
        <v>496</v>
      </c>
      <c r="C1095" s="64"/>
      <c r="D1095" s="44"/>
      <c r="E1095" s="1"/>
      <c r="F1095" s="93"/>
      <c r="G1095" s="94"/>
      <c r="H1095" s="1"/>
      <c r="I1095" s="1"/>
      <c r="J1095" s="1"/>
      <c r="K1095" s="1"/>
      <c r="L1095" s="1"/>
    </row>
    <row r="1096" ht="16.5" customHeight="1">
      <c r="A1096" s="1"/>
      <c r="B1096" s="95" t="s">
        <v>496</v>
      </c>
      <c r="C1096" s="64"/>
      <c r="D1096" s="44"/>
      <c r="E1096" s="1"/>
      <c r="F1096" s="93"/>
      <c r="G1096" s="94"/>
      <c r="H1096" s="1"/>
      <c r="I1096" s="1"/>
      <c r="J1096" s="1"/>
      <c r="K1096" s="1"/>
      <c r="L1096" s="1"/>
    </row>
    <row r="1097" ht="16.5" customHeight="1">
      <c r="A1097" s="1"/>
      <c r="B1097" s="95" t="s">
        <v>496</v>
      </c>
      <c r="C1097" s="64"/>
      <c r="D1097" s="44"/>
      <c r="E1097" s="1"/>
      <c r="F1097" s="93"/>
      <c r="G1097" s="94"/>
      <c r="H1097" s="1"/>
      <c r="I1097" s="1"/>
      <c r="J1097" s="1"/>
      <c r="K1097" s="1"/>
      <c r="L1097" s="1"/>
    </row>
    <row r="1098" ht="16.5" customHeight="1">
      <c r="A1098" s="1"/>
      <c r="B1098" s="95" t="s">
        <v>496</v>
      </c>
      <c r="C1098" s="64"/>
      <c r="D1098" s="44"/>
      <c r="E1098" s="1"/>
      <c r="F1098" s="93"/>
      <c r="G1098" s="94"/>
      <c r="H1098" s="1"/>
      <c r="I1098" s="1"/>
      <c r="J1098" s="1"/>
      <c r="K1098" s="1"/>
      <c r="L1098" s="1"/>
    </row>
    <row r="1099" ht="16.5" customHeight="1">
      <c r="A1099" s="1"/>
      <c r="B1099" s="95" t="s">
        <v>496</v>
      </c>
      <c r="C1099" s="64"/>
      <c r="D1099" s="44"/>
      <c r="E1099" s="1"/>
      <c r="F1099" s="93"/>
      <c r="G1099" s="94"/>
      <c r="H1099" s="1"/>
      <c r="I1099" s="1"/>
      <c r="J1099" s="1"/>
      <c r="K1099" s="1"/>
      <c r="L1099" s="1"/>
    </row>
    <row r="1100" ht="16.5" customHeight="1">
      <c r="A1100" s="1"/>
      <c r="B1100" s="95" t="s">
        <v>496</v>
      </c>
      <c r="C1100" s="64"/>
      <c r="D1100" s="44"/>
      <c r="E1100" s="1"/>
      <c r="F1100" s="93"/>
      <c r="G1100" s="94"/>
      <c r="H1100" s="1"/>
      <c r="I1100" s="1"/>
      <c r="J1100" s="1"/>
      <c r="K1100" s="1"/>
      <c r="L1100" s="1"/>
    </row>
    <row r="1101" ht="16.5" customHeight="1">
      <c r="A1101" s="1"/>
      <c r="B1101" s="95" t="s">
        <v>496</v>
      </c>
      <c r="C1101" s="64"/>
      <c r="D1101" s="44"/>
      <c r="E1101" s="1"/>
      <c r="F1101" s="93"/>
      <c r="G1101" s="94"/>
      <c r="H1101" s="1"/>
      <c r="I1101" s="1"/>
      <c r="J1101" s="1"/>
      <c r="K1101" s="1"/>
      <c r="L1101" s="1"/>
    </row>
    <row r="1102" ht="16.5" customHeight="1">
      <c r="A1102" s="1"/>
      <c r="B1102" s="95" t="s">
        <v>496</v>
      </c>
      <c r="C1102" s="64"/>
      <c r="D1102" s="44"/>
      <c r="E1102" s="1"/>
      <c r="F1102" s="93"/>
      <c r="G1102" s="94"/>
      <c r="H1102" s="1"/>
      <c r="I1102" s="1"/>
      <c r="J1102" s="1"/>
      <c r="K1102" s="1"/>
      <c r="L1102" s="1"/>
    </row>
    <row r="1103" ht="16.5" customHeight="1">
      <c r="A1103" s="1"/>
      <c r="B1103" s="95" t="s">
        <v>496</v>
      </c>
      <c r="C1103" s="64"/>
      <c r="D1103" s="44"/>
      <c r="E1103" s="1"/>
      <c r="F1103" s="93"/>
      <c r="G1103" s="94"/>
      <c r="H1103" s="1"/>
      <c r="I1103" s="1"/>
      <c r="J1103" s="1"/>
      <c r="K1103" s="1"/>
      <c r="L1103" s="1"/>
    </row>
    <row r="1104" ht="16.5" customHeight="1">
      <c r="A1104" s="1"/>
      <c r="B1104" s="95" t="s">
        <v>496</v>
      </c>
      <c r="C1104" s="64"/>
      <c r="D1104" s="44"/>
      <c r="E1104" s="1"/>
      <c r="F1104" s="93"/>
      <c r="G1104" s="94"/>
      <c r="H1104" s="1"/>
      <c r="I1104" s="1"/>
      <c r="J1104" s="1"/>
      <c r="K1104" s="1"/>
      <c r="L1104" s="1"/>
    </row>
    <row r="1105" ht="16.5" customHeight="1">
      <c r="A1105" s="1"/>
      <c r="B1105" s="95" t="s">
        <v>496</v>
      </c>
      <c r="C1105" s="64"/>
      <c r="D1105" s="44"/>
      <c r="E1105" s="1"/>
      <c r="F1105" s="93"/>
      <c r="G1105" s="94"/>
      <c r="H1105" s="1"/>
      <c r="I1105" s="1"/>
      <c r="J1105" s="1"/>
      <c r="K1105" s="1"/>
      <c r="L1105" s="1"/>
    </row>
    <row r="1106" ht="16.5" customHeight="1">
      <c r="A1106" s="1"/>
      <c r="B1106" s="95" t="s">
        <v>496</v>
      </c>
      <c r="C1106" s="64"/>
      <c r="D1106" s="44"/>
      <c r="E1106" s="1"/>
      <c r="F1106" s="93"/>
      <c r="G1106" s="94"/>
      <c r="H1106" s="1"/>
      <c r="I1106" s="1"/>
      <c r="J1106" s="1"/>
      <c r="K1106" s="1"/>
      <c r="L1106" s="1"/>
    </row>
    <row r="1107" ht="16.5" customHeight="1">
      <c r="A1107" s="1"/>
      <c r="B1107" s="95" t="s">
        <v>496</v>
      </c>
      <c r="C1107" s="64"/>
      <c r="D1107" s="44"/>
      <c r="E1107" s="1"/>
      <c r="F1107" s="93"/>
      <c r="G1107" s="94"/>
      <c r="H1107" s="1"/>
      <c r="I1107" s="1"/>
      <c r="J1107" s="1"/>
      <c r="K1107" s="1"/>
      <c r="L1107" s="1"/>
    </row>
    <row r="1108" ht="16.5" customHeight="1">
      <c r="A1108" s="1"/>
      <c r="B1108" s="95" t="s">
        <v>496</v>
      </c>
      <c r="C1108" s="64"/>
      <c r="D1108" s="44"/>
      <c r="E1108" s="1"/>
      <c r="F1108" s="93"/>
      <c r="G1108" s="94"/>
      <c r="H1108" s="1"/>
      <c r="I1108" s="1"/>
      <c r="J1108" s="1"/>
      <c r="K1108" s="1"/>
      <c r="L1108" s="1"/>
    </row>
    <row r="1109" ht="16.5" customHeight="1">
      <c r="A1109" s="1"/>
      <c r="B1109" s="95" t="s">
        <v>496</v>
      </c>
      <c r="C1109" s="64"/>
      <c r="D1109" s="44"/>
      <c r="E1109" s="1"/>
      <c r="F1109" s="93"/>
      <c r="G1109" s="94"/>
      <c r="H1109" s="1"/>
      <c r="I1109" s="1"/>
      <c r="J1109" s="1"/>
      <c r="K1109" s="1"/>
      <c r="L1109" s="1"/>
    </row>
    <row r="1110" ht="16.5" customHeight="1">
      <c r="A1110" s="1"/>
      <c r="B1110" s="95" t="s">
        <v>496</v>
      </c>
      <c r="C1110" s="64"/>
      <c r="D1110" s="44"/>
      <c r="E1110" s="1"/>
      <c r="F1110" s="93"/>
      <c r="G1110" s="94"/>
      <c r="H1110" s="1"/>
      <c r="I1110" s="1"/>
      <c r="J1110" s="1"/>
      <c r="K1110" s="1"/>
      <c r="L1110" s="1"/>
    </row>
    <row r="1111" ht="16.5" customHeight="1">
      <c r="A1111" s="1"/>
      <c r="B1111" s="95" t="s">
        <v>496</v>
      </c>
      <c r="C1111" s="64"/>
      <c r="D1111" s="44"/>
      <c r="E1111" s="1"/>
      <c r="F1111" s="93"/>
      <c r="G1111" s="94"/>
      <c r="H1111" s="1"/>
      <c r="I1111" s="1"/>
      <c r="J1111" s="1"/>
      <c r="K1111" s="1"/>
      <c r="L1111" s="1"/>
    </row>
    <row r="1112" ht="16.5" customHeight="1">
      <c r="A1112" s="1"/>
      <c r="B1112" s="95" t="s">
        <v>496</v>
      </c>
      <c r="C1112" s="64"/>
      <c r="D1112" s="44"/>
      <c r="E1112" s="1"/>
      <c r="F1112" s="93"/>
      <c r="G1112" s="94"/>
      <c r="H1112" s="1"/>
      <c r="I1112" s="1"/>
      <c r="J1112" s="1"/>
      <c r="K1112" s="1"/>
      <c r="L1112" s="1"/>
    </row>
    <row r="1113" ht="16.5" customHeight="1">
      <c r="A1113" s="1"/>
      <c r="B1113" s="95" t="s">
        <v>496</v>
      </c>
      <c r="C1113" s="64"/>
      <c r="D1113" s="44"/>
      <c r="E1113" s="1"/>
      <c r="F1113" s="93"/>
      <c r="G1113" s="94"/>
      <c r="H1113" s="1"/>
      <c r="I1113" s="1"/>
      <c r="J1113" s="1"/>
      <c r="K1113" s="1"/>
      <c r="L1113" s="1"/>
    </row>
    <row r="1114" ht="16.5" customHeight="1">
      <c r="A1114" s="1"/>
      <c r="B1114" s="95" t="s">
        <v>496</v>
      </c>
      <c r="C1114" s="64"/>
      <c r="D1114" s="44"/>
      <c r="E1114" s="1"/>
      <c r="F1114" s="93"/>
      <c r="G1114" s="94"/>
      <c r="H1114" s="1"/>
      <c r="I1114" s="1"/>
      <c r="J1114" s="1"/>
      <c r="K1114" s="1"/>
      <c r="L1114" s="1"/>
    </row>
    <row r="1115" ht="16.5" customHeight="1">
      <c r="A1115" s="1"/>
      <c r="B1115" s="95" t="s">
        <v>496</v>
      </c>
      <c r="C1115" s="64"/>
      <c r="D1115" s="44"/>
      <c r="E1115" s="1"/>
      <c r="F1115" s="93"/>
      <c r="G1115" s="94"/>
      <c r="H1115" s="1"/>
      <c r="I1115" s="1"/>
      <c r="J1115" s="1"/>
      <c r="K1115" s="1"/>
      <c r="L1115" s="1"/>
    </row>
    <row r="1116" ht="16.5" customHeight="1">
      <c r="A1116" s="1"/>
      <c r="B1116" s="95" t="s">
        <v>496</v>
      </c>
      <c r="C1116" s="64"/>
      <c r="D1116" s="44"/>
      <c r="E1116" s="1"/>
      <c r="F1116" s="93"/>
      <c r="G1116" s="94"/>
      <c r="H1116" s="1"/>
      <c r="I1116" s="1"/>
      <c r="J1116" s="1"/>
      <c r="K1116" s="1"/>
      <c r="L1116" s="1"/>
    </row>
    <row r="1117" ht="16.5" customHeight="1">
      <c r="A1117" s="1"/>
      <c r="B1117" s="95" t="s">
        <v>496</v>
      </c>
      <c r="C1117" s="64"/>
      <c r="D1117" s="44"/>
      <c r="E1117" s="1"/>
      <c r="F1117" s="93"/>
      <c r="G1117" s="94"/>
      <c r="H1117" s="1"/>
      <c r="I1117" s="1"/>
      <c r="J1117" s="1"/>
      <c r="K1117" s="1"/>
      <c r="L1117" s="1"/>
    </row>
    <row r="1118" ht="16.5" customHeight="1">
      <c r="A1118" s="1"/>
      <c r="B1118" s="95" t="s">
        <v>496</v>
      </c>
      <c r="C1118" s="64"/>
      <c r="D1118" s="44"/>
      <c r="E1118" s="1"/>
      <c r="F1118" s="93"/>
      <c r="G1118" s="94"/>
      <c r="H1118" s="1"/>
      <c r="I1118" s="1"/>
      <c r="J1118" s="1"/>
      <c r="K1118" s="1"/>
      <c r="L1118" s="1"/>
    </row>
    <row r="1119" ht="16.5" customHeight="1">
      <c r="A1119" s="1"/>
      <c r="B1119" s="95" t="s">
        <v>496</v>
      </c>
      <c r="C1119" s="64"/>
      <c r="D1119" s="44"/>
      <c r="E1119" s="1"/>
      <c r="F1119" s="93"/>
      <c r="G1119" s="94"/>
      <c r="H1119" s="1"/>
      <c r="I1119" s="1"/>
      <c r="J1119" s="1"/>
      <c r="K1119" s="1"/>
      <c r="L1119" s="1"/>
    </row>
    <row r="1120" ht="16.5" customHeight="1">
      <c r="A1120" s="1"/>
      <c r="B1120" s="95" t="s">
        <v>496</v>
      </c>
      <c r="C1120" s="64"/>
      <c r="D1120" s="44"/>
      <c r="E1120" s="1"/>
      <c r="F1120" s="93"/>
      <c r="G1120" s="94"/>
      <c r="H1120" s="1"/>
      <c r="I1120" s="1"/>
      <c r="J1120" s="1"/>
      <c r="K1120" s="1"/>
      <c r="L1120" s="1"/>
    </row>
    <row r="1121" ht="16.5" customHeight="1">
      <c r="A1121" s="1"/>
      <c r="B1121" s="95" t="s">
        <v>496</v>
      </c>
      <c r="C1121" s="64"/>
      <c r="D1121" s="44"/>
      <c r="E1121" s="1"/>
      <c r="F1121" s="93"/>
      <c r="G1121" s="94"/>
      <c r="H1121" s="1"/>
      <c r="I1121" s="1"/>
      <c r="J1121" s="1"/>
      <c r="K1121" s="1"/>
      <c r="L1121" s="1"/>
    </row>
    <row r="1122" ht="16.5" customHeight="1">
      <c r="A1122" s="1"/>
      <c r="B1122" s="95" t="s">
        <v>496</v>
      </c>
      <c r="C1122" s="64"/>
      <c r="D1122" s="44"/>
      <c r="E1122" s="1"/>
      <c r="F1122" s="93"/>
      <c r="G1122" s="94"/>
      <c r="H1122" s="1"/>
      <c r="I1122" s="1"/>
      <c r="J1122" s="1"/>
      <c r="K1122" s="1"/>
      <c r="L1122" s="1"/>
    </row>
    <row r="1123" ht="16.5" customHeight="1">
      <c r="A1123" s="1"/>
      <c r="B1123" s="95" t="s">
        <v>496</v>
      </c>
      <c r="C1123" s="64"/>
      <c r="D1123" s="44"/>
      <c r="E1123" s="1"/>
      <c r="F1123" s="93"/>
      <c r="G1123" s="94"/>
      <c r="H1123" s="1"/>
      <c r="I1123" s="1"/>
      <c r="J1123" s="1"/>
      <c r="K1123" s="1"/>
      <c r="L1123" s="1"/>
    </row>
    <row r="1124" ht="16.5" customHeight="1">
      <c r="A1124" s="1"/>
      <c r="B1124" s="95" t="s">
        <v>496</v>
      </c>
      <c r="C1124" s="64"/>
      <c r="D1124" s="44"/>
      <c r="E1124" s="1"/>
      <c r="F1124" s="93"/>
      <c r="G1124" s="94"/>
      <c r="H1124" s="1"/>
      <c r="I1124" s="1"/>
      <c r="J1124" s="1"/>
      <c r="K1124" s="1"/>
      <c r="L1124" s="1"/>
    </row>
    <row r="1125" ht="16.5" customHeight="1">
      <c r="A1125" s="1"/>
      <c r="B1125" s="95" t="s">
        <v>496</v>
      </c>
      <c r="C1125" s="64"/>
      <c r="D1125" s="44"/>
      <c r="E1125" s="1"/>
      <c r="F1125" s="93"/>
      <c r="G1125" s="94"/>
      <c r="H1125" s="1"/>
      <c r="I1125" s="1"/>
      <c r="J1125" s="1"/>
      <c r="K1125" s="1"/>
      <c r="L1125" s="1"/>
    </row>
    <row r="1126" ht="16.5" customHeight="1">
      <c r="A1126" s="1"/>
      <c r="B1126" s="95" t="s">
        <v>496</v>
      </c>
      <c r="C1126" s="64"/>
      <c r="D1126" s="44"/>
      <c r="E1126" s="1"/>
      <c r="F1126" s="93"/>
      <c r="G1126" s="94"/>
      <c r="H1126" s="1"/>
      <c r="I1126" s="1"/>
      <c r="J1126" s="1"/>
      <c r="K1126" s="1"/>
      <c r="L1126" s="1"/>
    </row>
    <row r="1127" ht="16.5" customHeight="1">
      <c r="A1127" s="1"/>
      <c r="B1127" s="95" t="s">
        <v>496</v>
      </c>
      <c r="C1127" s="64"/>
      <c r="D1127" s="44"/>
      <c r="E1127" s="1"/>
      <c r="F1127" s="93"/>
      <c r="G1127" s="94"/>
      <c r="H1127" s="1"/>
      <c r="I1127" s="1"/>
      <c r="J1127" s="1"/>
      <c r="K1127" s="1"/>
      <c r="L1127" s="1"/>
    </row>
    <row r="1128" ht="16.5" customHeight="1">
      <c r="A1128" s="1"/>
      <c r="B1128" s="95" t="s">
        <v>496</v>
      </c>
      <c r="C1128" s="64"/>
      <c r="D1128" s="44"/>
      <c r="E1128" s="1"/>
      <c r="F1128" s="93"/>
      <c r="G1128" s="94"/>
      <c r="H1128" s="1"/>
      <c r="I1128" s="1"/>
      <c r="J1128" s="1"/>
      <c r="K1128" s="1"/>
      <c r="L1128" s="1"/>
    </row>
    <row r="1129" ht="16.5" customHeight="1">
      <c r="A1129" s="1"/>
      <c r="B1129" s="95" t="s">
        <v>496</v>
      </c>
      <c r="C1129" s="64"/>
      <c r="D1129" s="44"/>
      <c r="E1129" s="1"/>
      <c r="F1129" s="93"/>
      <c r="G1129" s="94"/>
      <c r="H1129" s="1"/>
      <c r="I1129" s="1"/>
      <c r="J1129" s="1"/>
      <c r="K1129" s="1"/>
      <c r="L1129" s="1"/>
    </row>
    <row r="1130" ht="16.5" customHeight="1">
      <c r="A1130" s="1"/>
      <c r="B1130" s="95" t="s">
        <v>496</v>
      </c>
      <c r="C1130" s="64"/>
      <c r="D1130" s="44"/>
      <c r="E1130" s="1"/>
      <c r="F1130" s="93"/>
      <c r="G1130" s="94"/>
      <c r="H1130" s="1"/>
      <c r="I1130" s="1"/>
      <c r="J1130" s="1"/>
      <c r="K1130" s="1"/>
      <c r="L1130" s="1"/>
    </row>
    <row r="1131" ht="16.5" customHeight="1">
      <c r="A1131" s="1"/>
      <c r="B1131" s="95" t="s">
        <v>496</v>
      </c>
      <c r="C1131" s="64"/>
      <c r="D1131" s="44"/>
      <c r="E1131" s="1"/>
      <c r="F1131" s="93"/>
      <c r="G1131" s="94"/>
      <c r="H1131" s="1"/>
      <c r="I1131" s="1"/>
      <c r="J1131" s="1"/>
      <c r="K1131" s="1"/>
      <c r="L1131" s="1"/>
    </row>
    <row r="1132" ht="16.5" customHeight="1">
      <c r="A1132" s="1"/>
      <c r="B1132" s="95" t="s">
        <v>496</v>
      </c>
      <c r="C1132" s="64"/>
      <c r="D1132" s="44"/>
      <c r="E1132" s="1"/>
      <c r="F1132" s="93"/>
      <c r="G1132" s="94"/>
      <c r="H1132" s="1"/>
      <c r="I1132" s="1"/>
      <c r="J1132" s="1"/>
      <c r="K1132" s="1"/>
      <c r="L1132" s="1"/>
    </row>
    <row r="1133" ht="16.5" customHeight="1">
      <c r="A1133" s="1"/>
      <c r="B1133" s="95" t="s">
        <v>496</v>
      </c>
      <c r="C1133" s="64"/>
      <c r="D1133" s="44"/>
      <c r="E1133" s="1"/>
      <c r="F1133" s="93"/>
      <c r="G1133" s="94"/>
      <c r="H1133" s="1"/>
      <c r="I1133" s="1"/>
      <c r="J1133" s="1"/>
      <c r="K1133" s="1"/>
      <c r="L1133" s="1"/>
    </row>
    <row r="1134" ht="16.5" customHeight="1">
      <c r="A1134" s="1"/>
      <c r="B1134" s="95" t="s">
        <v>496</v>
      </c>
      <c r="C1134" s="64"/>
      <c r="D1134" s="44"/>
      <c r="E1134" s="1"/>
      <c r="F1134" s="93"/>
      <c r="G1134" s="94"/>
      <c r="H1134" s="1"/>
      <c r="I1134" s="1"/>
      <c r="J1134" s="1"/>
      <c r="K1134" s="1"/>
      <c r="L1134" s="1"/>
    </row>
    <row r="1135" ht="16.5" customHeight="1">
      <c r="A1135" s="1"/>
      <c r="B1135" s="95" t="s">
        <v>496</v>
      </c>
      <c r="C1135" s="64"/>
      <c r="D1135" s="44"/>
      <c r="E1135" s="1"/>
      <c r="F1135" s="93"/>
      <c r="G1135" s="94"/>
      <c r="H1135" s="1"/>
      <c r="I1135" s="1"/>
      <c r="J1135" s="1"/>
      <c r="K1135" s="1"/>
      <c r="L1135" s="1"/>
    </row>
    <row r="1136" ht="16.5" customHeight="1">
      <c r="A1136" s="1"/>
      <c r="B1136" s="95" t="s">
        <v>496</v>
      </c>
      <c r="C1136" s="64"/>
      <c r="D1136" s="44"/>
      <c r="E1136" s="1"/>
      <c r="F1136" s="93"/>
      <c r="G1136" s="94"/>
      <c r="H1136" s="1"/>
      <c r="I1136" s="1"/>
      <c r="J1136" s="1"/>
      <c r="K1136" s="1"/>
      <c r="L1136" s="1"/>
    </row>
    <row r="1137" ht="16.5" customHeight="1">
      <c r="A1137" s="1"/>
      <c r="B1137" s="95" t="s">
        <v>496</v>
      </c>
      <c r="C1137" s="64"/>
      <c r="D1137" s="44"/>
      <c r="E1137" s="1"/>
      <c r="F1137" s="93"/>
      <c r="G1137" s="94"/>
      <c r="H1137" s="1"/>
      <c r="I1137" s="1"/>
      <c r="J1137" s="1"/>
      <c r="K1137" s="1"/>
      <c r="L1137" s="1"/>
    </row>
    <row r="1138" ht="16.5" customHeight="1">
      <c r="A1138" s="1"/>
      <c r="B1138" s="95" t="s">
        <v>496</v>
      </c>
      <c r="C1138" s="64"/>
      <c r="D1138" s="44"/>
      <c r="E1138" s="1"/>
      <c r="F1138" s="93"/>
      <c r="G1138" s="94"/>
      <c r="H1138" s="1"/>
      <c r="I1138" s="1"/>
      <c r="J1138" s="1"/>
      <c r="K1138" s="1"/>
      <c r="L1138" s="1"/>
    </row>
    <row r="1139" ht="16.5" customHeight="1">
      <c r="A1139" s="1"/>
      <c r="B1139" s="95" t="s">
        <v>496</v>
      </c>
      <c r="C1139" s="64"/>
      <c r="D1139" s="44"/>
      <c r="E1139" s="1"/>
      <c r="F1139" s="93"/>
      <c r="G1139" s="94"/>
      <c r="H1139" s="1"/>
      <c r="I1139" s="1"/>
      <c r="J1139" s="1"/>
      <c r="K1139" s="1"/>
      <c r="L1139" s="1"/>
    </row>
    <row r="1140" ht="16.5" customHeight="1">
      <c r="A1140" s="1"/>
      <c r="B1140" s="95" t="s">
        <v>496</v>
      </c>
      <c r="C1140" s="64"/>
      <c r="D1140" s="44"/>
      <c r="E1140" s="1"/>
      <c r="F1140" s="93"/>
      <c r="G1140" s="94"/>
      <c r="H1140" s="1"/>
      <c r="I1140" s="1"/>
      <c r="J1140" s="1"/>
      <c r="K1140" s="1"/>
      <c r="L1140" s="1"/>
    </row>
    <row r="1141" ht="16.5" customHeight="1">
      <c r="A1141" s="1"/>
      <c r="B1141" s="95" t="s">
        <v>496</v>
      </c>
      <c r="C1141" s="64"/>
      <c r="D1141" s="44"/>
      <c r="E1141" s="1"/>
      <c r="F1141" s="93"/>
      <c r="G1141" s="94"/>
      <c r="H1141" s="1"/>
      <c r="I1141" s="1"/>
      <c r="J1141" s="1"/>
      <c r="K1141" s="1"/>
      <c r="L1141" s="1"/>
    </row>
    <row r="1142" ht="16.5" customHeight="1">
      <c r="A1142" s="1"/>
      <c r="B1142" s="95" t="s">
        <v>496</v>
      </c>
      <c r="C1142" s="64"/>
      <c r="D1142" s="44"/>
      <c r="E1142" s="1"/>
      <c r="F1142" s="93"/>
      <c r="G1142" s="94"/>
      <c r="H1142" s="1"/>
      <c r="I1142" s="1"/>
      <c r="J1142" s="1"/>
      <c r="K1142" s="1"/>
      <c r="L1142" s="1"/>
    </row>
    <row r="1143" ht="16.5" customHeight="1">
      <c r="A1143" s="1"/>
      <c r="B1143" s="95" t="s">
        <v>496</v>
      </c>
      <c r="C1143" s="64"/>
      <c r="D1143" s="44"/>
      <c r="E1143" s="1"/>
      <c r="F1143" s="93"/>
      <c r="G1143" s="94"/>
      <c r="H1143" s="1"/>
      <c r="I1143" s="1"/>
      <c r="J1143" s="1"/>
      <c r="K1143" s="1"/>
      <c r="L1143" s="1"/>
    </row>
    <row r="1144" ht="16.5" customHeight="1">
      <c r="A1144" s="1"/>
      <c r="B1144" s="95" t="s">
        <v>496</v>
      </c>
      <c r="C1144" s="64"/>
      <c r="D1144" s="44"/>
      <c r="E1144" s="1"/>
      <c r="F1144" s="93"/>
      <c r="G1144" s="94"/>
      <c r="H1144" s="1"/>
      <c r="I1144" s="1"/>
      <c r="J1144" s="1"/>
      <c r="K1144" s="1"/>
      <c r="L1144" s="1"/>
    </row>
    <row r="1145" ht="16.5" customHeight="1">
      <c r="A1145" s="1"/>
      <c r="B1145" s="95" t="s">
        <v>496</v>
      </c>
      <c r="C1145" s="64"/>
      <c r="D1145" s="44"/>
      <c r="E1145" s="1"/>
      <c r="F1145" s="93"/>
      <c r="G1145" s="94"/>
      <c r="H1145" s="1"/>
      <c r="I1145" s="1"/>
      <c r="J1145" s="1"/>
      <c r="K1145" s="1"/>
      <c r="L1145" s="1"/>
    </row>
    <row r="1146" ht="16.5" customHeight="1">
      <c r="A1146" s="1"/>
      <c r="B1146" s="95" t="s">
        <v>496</v>
      </c>
      <c r="C1146" s="64"/>
      <c r="D1146" s="44"/>
      <c r="E1146" s="1"/>
      <c r="F1146" s="93"/>
      <c r="G1146" s="94"/>
      <c r="H1146" s="1"/>
      <c r="I1146" s="1"/>
      <c r="J1146" s="1"/>
      <c r="K1146" s="1"/>
      <c r="L1146" s="1"/>
    </row>
    <row r="1147" ht="16.5" customHeight="1">
      <c r="A1147" s="1"/>
      <c r="B1147" s="95" t="s">
        <v>496</v>
      </c>
      <c r="C1147" s="64"/>
      <c r="D1147" s="44"/>
      <c r="E1147" s="1"/>
      <c r="F1147" s="93"/>
      <c r="G1147" s="94"/>
      <c r="H1147" s="1"/>
      <c r="I1147" s="1"/>
      <c r="J1147" s="1"/>
      <c r="K1147" s="1"/>
      <c r="L1147" s="1"/>
    </row>
    <row r="1148" ht="16.5" customHeight="1">
      <c r="A1148" s="1"/>
      <c r="B1148" s="95" t="s">
        <v>496</v>
      </c>
      <c r="C1148" s="64"/>
      <c r="D1148" s="44"/>
      <c r="E1148" s="1"/>
      <c r="F1148" s="93"/>
      <c r="G1148" s="94"/>
      <c r="H1148" s="1"/>
      <c r="I1148" s="1"/>
      <c r="J1148" s="1"/>
      <c r="K1148" s="1"/>
      <c r="L1148" s="1"/>
    </row>
    <row r="1149" ht="16.5" customHeight="1">
      <c r="A1149" s="1"/>
      <c r="B1149" s="95" t="s">
        <v>496</v>
      </c>
      <c r="C1149" s="64"/>
      <c r="D1149" s="44"/>
      <c r="E1149" s="1"/>
      <c r="F1149" s="93"/>
      <c r="G1149" s="94"/>
      <c r="H1149" s="1"/>
      <c r="I1149" s="1"/>
      <c r="J1149" s="1"/>
      <c r="K1149" s="1"/>
      <c r="L1149" s="1"/>
    </row>
    <row r="1150" ht="16.5" customHeight="1">
      <c r="A1150" s="1"/>
      <c r="B1150" s="95" t="s">
        <v>496</v>
      </c>
      <c r="C1150" s="64"/>
      <c r="D1150" s="44"/>
      <c r="E1150" s="1"/>
      <c r="F1150" s="93"/>
      <c r="G1150" s="94"/>
      <c r="H1150" s="1"/>
      <c r="I1150" s="1"/>
      <c r="J1150" s="1"/>
      <c r="K1150" s="1"/>
      <c r="L1150" s="1"/>
    </row>
    <row r="1151" ht="16.5" customHeight="1">
      <c r="A1151" s="1"/>
      <c r="B1151" s="95" t="s">
        <v>496</v>
      </c>
      <c r="C1151" s="64"/>
      <c r="D1151" s="44"/>
      <c r="E1151" s="1"/>
      <c r="F1151" s="93"/>
      <c r="G1151" s="94"/>
      <c r="H1151" s="1"/>
      <c r="I1151" s="1"/>
      <c r="J1151" s="1"/>
      <c r="K1151" s="1"/>
      <c r="L1151" s="1"/>
    </row>
    <row r="1152" ht="16.5" customHeight="1">
      <c r="A1152" s="1"/>
      <c r="B1152" s="95" t="s">
        <v>496</v>
      </c>
      <c r="C1152" s="64"/>
      <c r="D1152" s="44"/>
      <c r="E1152" s="1"/>
      <c r="F1152" s="93"/>
      <c r="G1152" s="94"/>
      <c r="H1152" s="1"/>
      <c r="I1152" s="1"/>
      <c r="J1152" s="1"/>
      <c r="K1152" s="1"/>
      <c r="L1152" s="1"/>
    </row>
    <row r="1153" ht="16.5" customHeight="1">
      <c r="A1153" s="1"/>
      <c r="B1153" s="95" t="s">
        <v>496</v>
      </c>
      <c r="C1153" s="64"/>
      <c r="D1153" s="44"/>
      <c r="E1153" s="1"/>
      <c r="F1153" s="93"/>
      <c r="G1153" s="94"/>
      <c r="H1153" s="1"/>
      <c r="I1153" s="1"/>
      <c r="J1153" s="1"/>
      <c r="K1153" s="1"/>
      <c r="L1153" s="1"/>
    </row>
    <row r="1154" ht="16.5" customHeight="1">
      <c r="A1154" s="1"/>
      <c r="B1154" s="95" t="s">
        <v>496</v>
      </c>
      <c r="C1154" s="64"/>
      <c r="D1154" s="44"/>
      <c r="E1154" s="1"/>
      <c r="F1154" s="93"/>
      <c r="G1154" s="94"/>
      <c r="H1154" s="1"/>
      <c r="I1154" s="1"/>
      <c r="J1154" s="1"/>
      <c r="K1154" s="1"/>
      <c r="L1154" s="1"/>
    </row>
    <row r="1155" ht="16.5" customHeight="1">
      <c r="A1155" s="1"/>
      <c r="B1155" s="95" t="s">
        <v>496</v>
      </c>
      <c r="C1155" s="64"/>
      <c r="D1155" s="44"/>
      <c r="E1155" s="1"/>
      <c r="F1155" s="93"/>
      <c r="G1155" s="94"/>
      <c r="H1155" s="1"/>
      <c r="I1155" s="1"/>
      <c r="J1155" s="1"/>
      <c r="K1155" s="1"/>
      <c r="L1155" s="1"/>
    </row>
    <row r="1156" ht="16.5" customHeight="1">
      <c r="A1156" s="1"/>
      <c r="B1156" s="95" t="s">
        <v>496</v>
      </c>
      <c r="C1156" s="64"/>
      <c r="D1156" s="44"/>
      <c r="E1156" s="1"/>
      <c r="F1156" s="93"/>
      <c r="G1156" s="94"/>
      <c r="H1156" s="1"/>
      <c r="I1156" s="1"/>
      <c r="J1156" s="1"/>
      <c r="K1156" s="1"/>
      <c r="L1156" s="1"/>
    </row>
    <row r="1157" ht="16.5" customHeight="1">
      <c r="A1157" s="1"/>
      <c r="B1157" s="95" t="s">
        <v>496</v>
      </c>
      <c r="C1157" s="64"/>
      <c r="D1157" s="44"/>
      <c r="E1157" s="1"/>
      <c r="F1157" s="93"/>
      <c r="G1157" s="94"/>
      <c r="H1157" s="1"/>
      <c r="I1157" s="1"/>
      <c r="J1157" s="1"/>
      <c r="K1157" s="1"/>
      <c r="L1157" s="1"/>
    </row>
    <row r="1158" ht="16.5" customHeight="1">
      <c r="A1158" s="1"/>
      <c r="B1158" s="95" t="s">
        <v>496</v>
      </c>
      <c r="C1158" s="64"/>
      <c r="D1158" s="44"/>
      <c r="E1158" s="1"/>
      <c r="F1158" s="93"/>
      <c r="G1158" s="94"/>
      <c r="H1158" s="1"/>
      <c r="I1158" s="1"/>
      <c r="J1158" s="1"/>
      <c r="K1158" s="1"/>
      <c r="L1158" s="1"/>
    </row>
    <row r="1159" ht="16.5" customHeight="1">
      <c r="A1159" s="1"/>
      <c r="B1159" s="95" t="s">
        <v>496</v>
      </c>
      <c r="C1159" s="64"/>
      <c r="D1159" s="44"/>
      <c r="E1159" s="1"/>
      <c r="F1159" s="93"/>
      <c r="G1159" s="94"/>
      <c r="H1159" s="1"/>
      <c r="I1159" s="1"/>
      <c r="J1159" s="1"/>
      <c r="K1159" s="1"/>
      <c r="L1159" s="1"/>
    </row>
    <row r="1160" ht="16.5" customHeight="1">
      <c r="A1160" s="1"/>
      <c r="B1160" s="95" t="s">
        <v>496</v>
      </c>
      <c r="C1160" s="64"/>
      <c r="D1160" s="44"/>
      <c r="E1160" s="1"/>
      <c r="F1160" s="93"/>
      <c r="G1160" s="94"/>
      <c r="H1160" s="1"/>
      <c r="I1160" s="1"/>
      <c r="J1160" s="1"/>
      <c r="K1160" s="1"/>
      <c r="L1160" s="1"/>
    </row>
    <row r="1161" ht="16.5" customHeight="1">
      <c r="A1161" s="1"/>
      <c r="B1161" s="95" t="s">
        <v>496</v>
      </c>
      <c r="C1161" s="64"/>
      <c r="D1161" s="44"/>
      <c r="E1161" s="1"/>
      <c r="F1161" s="93"/>
      <c r="G1161" s="94"/>
      <c r="H1161" s="1"/>
      <c r="I1161" s="1"/>
      <c r="J1161" s="1"/>
      <c r="K1161" s="1"/>
      <c r="L1161" s="1"/>
    </row>
    <row r="1162" ht="16.5" customHeight="1">
      <c r="A1162" s="1"/>
      <c r="B1162" s="95" t="s">
        <v>496</v>
      </c>
      <c r="C1162" s="64"/>
      <c r="D1162" s="44"/>
      <c r="E1162" s="1"/>
      <c r="F1162" s="93"/>
      <c r="G1162" s="94"/>
      <c r="H1162" s="1"/>
      <c r="I1162" s="1"/>
      <c r="J1162" s="1"/>
      <c r="K1162" s="1"/>
      <c r="L1162" s="1"/>
    </row>
    <row r="1163" ht="16.5" customHeight="1">
      <c r="A1163" s="1"/>
      <c r="B1163" s="95" t="s">
        <v>496</v>
      </c>
      <c r="C1163" s="64"/>
      <c r="D1163" s="44"/>
      <c r="E1163" s="1"/>
      <c r="F1163" s="93"/>
      <c r="G1163" s="94"/>
      <c r="H1163" s="1"/>
      <c r="I1163" s="1"/>
      <c r="J1163" s="1"/>
      <c r="K1163" s="1"/>
      <c r="L1163" s="1"/>
    </row>
    <row r="1164" ht="16.5" customHeight="1">
      <c r="A1164" s="1"/>
      <c r="B1164" s="95" t="s">
        <v>496</v>
      </c>
      <c r="C1164" s="64"/>
      <c r="D1164" s="44"/>
      <c r="E1164" s="1"/>
      <c r="F1164" s="93"/>
      <c r="G1164" s="94"/>
      <c r="H1164" s="1"/>
      <c r="I1164" s="1"/>
      <c r="J1164" s="1"/>
      <c r="K1164" s="1"/>
      <c r="L1164" s="1"/>
    </row>
    <row r="1165" ht="16.5" customHeight="1">
      <c r="A1165" s="1"/>
      <c r="B1165" s="95" t="s">
        <v>496</v>
      </c>
      <c r="C1165" s="64"/>
      <c r="D1165" s="44"/>
      <c r="E1165" s="1"/>
      <c r="F1165" s="93"/>
      <c r="G1165" s="94"/>
      <c r="H1165" s="1"/>
      <c r="I1165" s="1"/>
      <c r="J1165" s="1"/>
      <c r="K1165" s="1"/>
      <c r="L1165" s="1"/>
    </row>
    <row r="1166" ht="16.5" customHeight="1">
      <c r="A1166" s="1"/>
      <c r="B1166" s="95" t="s">
        <v>496</v>
      </c>
      <c r="C1166" s="64"/>
      <c r="D1166" s="44"/>
      <c r="E1166" s="1"/>
      <c r="F1166" s="93"/>
      <c r="G1166" s="94"/>
      <c r="H1166" s="1"/>
      <c r="I1166" s="1"/>
      <c r="J1166" s="1"/>
      <c r="K1166" s="1"/>
      <c r="L1166" s="1"/>
    </row>
    <row r="1167" ht="16.5" customHeight="1">
      <c r="A1167" s="1"/>
      <c r="B1167" s="95" t="s">
        <v>496</v>
      </c>
      <c r="C1167" s="64"/>
      <c r="D1167" s="44"/>
      <c r="E1167" s="1"/>
      <c r="F1167" s="93"/>
      <c r="G1167" s="94"/>
      <c r="H1167" s="1"/>
      <c r="I1167" s="1"/>
      <c r="J1167" s="1"/>
      <c r="K1167" s="1"/>
      <c r="L1167" s="1"/>
    </row>
    <row r="1168" ht="16.5" customHeight="1">
      <c r="A1168" s="1"/>
      <c r="B1168" s="95" t="s">
        <v>496</v>
      </c>
      <c r="C1168" s="64"/>
      <c r="D1168" s="44"/>
      <c r="E1168" s="1"/>
      <c r="F1168" s="93"/>
      <c r="G1168" s="94"/>
      <c r="H1168" s="1"/>
      <c r="I1168" s="1"/>
      <c r="J1168" s="1"/>
      <c r="K1168" s="1"/>
      <c r="L1168" s="1"/>
    </row>
    <row r="1169" ht="16.5" customHeight="1">
      <c r="A1169" s="1"/>
      <c r="B1169" s="95" t="s">
        <v>496</v>
      </c>
      <c r="C1169" s="64"/>
      <c r="D1169" s="44"/>
      <c r="E1169" s="1"/>
      <c r="F1169" s="93"/>
      <c r="G1169" s="94"/>
      <c r="H1169" s="1"/>
      <c r="I1169" s="1"/>
      <c r="J1169" s="1"/>
      <c r="K1169" s="1"/>
      <c r="L1169" s="1"/>
    </row>
    <row r="1170" ht="16.5" customHeight="1">
      <c r="A1170" s="1"/>
      <c r="B1170" s="95" t="s">
        <v>496</v>
      </c>
      <c r="C1170" s="64"/>
      <c r="D1170" s="44"/>
      <c r="E1170" s="1"/>
      <c r="F1170" s="93"/>
      <c r="G1170" s="94"/>
      <c r="H1170" s="1"/>
      <c r="I1170" s="1"/>
      <c r="J1170" s="1"/>
      <c r="K1170" s="1"/>
      <c r="L1170" s="1"/>
    </row>
    <row r="1171" ht="16.5" customHeight="1">
      <c r="A1171" s="1"/>
      <c r="B1171" s="95" t="s">
        <v>496</v>
      </c>
      <c r="C1171" s="64"/>
      <c r="D1171" s="44"/>
      <c r="E1171" s="1"/>
      <c r="F1171" s="93"/>
      <c r="G1171" s="94"/>
      <c r="H1171" s="1"/>
      <c r="I1171" s="1"/>
      <c r="J1171" s="1"/>
      <c r="K1171" s="1"/>
      <c r="L1171" s="1"/>
    </row>
    <row r="1172" ht="16.5" customHeight="1">
      <c r="A1172" s="1"/>
      <c r="B1172" s="95" t="s">
        <v>496</v>
      </c>
      <c r="C1172" s="64"/>
      <c r="D1172" s="44"/>
      <c r="E1172" s="1"/>
      <c r="F1172" s="93"/>
      <c r="G1172" s="94"/>
      <c r="H1172" s="1"/>
      <c r="I1172" s="1"/>
      <c r="J1172" s="1"/>
      <c r="K1172" s="1"/>
      <c r="L1172" s="1"/>
    </row>
    <row r="1173" ht="16.5" customHeight="1">
      <c r="A1173" s="1"/>
      <c r="B1173" s="95" t="s">
        <v>496</v>
      </c>
      <c r="C1173" s="64"/>
      <c r="D1173" s="44"/>
      <c r="E1173" s="1"/>
      <c r="F1173" s="93"/>
      <c r="G1173" s="94"/>
      <c r="H1173" s="1"/>
      <c r="I1173" s="1"/>
      <c r="J1173" s="1"/>
      <c r="K1173" s="1"/>
      <c r="L1173" s="1"/>
    </row>
    <row r="1174" ht="16.5" customHeight="1">
      <c r="A1174" s="1"/>
      <c r="B1174" s="95" t="s">
        <v>496</v>
      </c>
      <c r="C1174" s="64"/>
      <c r="D1174" s="44"/>
      <c r="E1174" s="1"/>
      <c r="F1174" s="93"/>
      <c r="G1174" s="94"/>
      <c r="H1174" s="1"/>
      <c r="I1174" s="1"/>
      <c r="J1174" s="1"/>
      <c r="K1174" s="1"/>
      <c r="L1174" s="1"/>
    </row>
    <row r="1175" ht="16.5" customHeight="1">
      <c r="A1175" s="1"/>
      <c r="B1175" s="95" t="s">
        <v>496</v>
      </c>
      <c r="C1175" s="64"/>
      <c r="D1175" s="44"/>
      <c r="E1175" s="1"/>
      <c r="F1175" s="93"/>
      <c r="G1175" s="94"/>
      <c r="H1175" s="1"/>
      <c r="I1175" s="1"/>
      <c r="J1175" s="1"/>
      <c r="K1175" s="1"/>
      <c r="L1175" s="1"/>
    </row>
    <row r="1176" ht="16.5" customHeight="1">
      <c r="A1176" s="1"/>
      <c r="B1176" s="95" t="s">
        <v>496</v>
      </c>
      <c r="C1176" s="64"/>
      <c r="D1176" s="44"/>
      <c r="E1176" s="1"/>
      <c r="F1176" s="93"/>
      <c r="G1176" s="94"/>
      <c r="H1176" s="1"/>
      <c r="I1176" s="1"/>
      <c r="J1176" s="1"/>
      <c r="K1176" s="1"/>
      <c r="L1176" s="1"/>
    </row>
    <row r="1177" ht="16.5" customHeight="1">
      <c r="A1177" s="1"/>
      <c r="B1177" s="95" t="s">
        <v>496</v>
      </c>
      <c r="C1177" s="64"/>
      <c r="D1177" s="44"/>
      <c r="E1177" s="1"/>
      <c r="F1177" s="93"/>
      <c r="G1177" s="94"/>
      <c r="H1177" s="1"/>
      <c r="I1177" s="1"/>
      <c r="J1177" s="1"/>
      <c r="K1177" s="1"/>
      <c r="L1177" s="1"/>
    </row>
    <row r="1178" ht="16.5" customHeight="1">
      <c r="A1178" s="1"/>
      <c r="B1178" s="95" t="s">
        <v>496</v>
      </c>
      <c r="C1178" s="64"/>
      <c r="D1178" s="44"/>
      <c r="E1178" s="1"/>
      <c r="F1178" s="93"/>
      <c r="G1178" s="94"/>
      <c r="H1178" s="1"/>
      <c r="I1178" s="1"/>
      <c r="J1178" s="1"/>
      <c r="K1178" s="1"/>
      <c r="L1178" s="1"/>
    </row>
    <row r="1179" ht="16.5" customHeight="1">
      <c r="A1179" s="1"/>
      <c r="B1179" s="95" t="s">
        <v>496</v>
      </c>
      <c r="C1179" s="64"/>
      <c r="D1179" s="44"/>
      <c r="E1179" s="1"/>
      <c r="F1179" s="93"/>
      <c r="G1179" s="94"/>
      <c r="H1179" s="1"/>
      <c r="I1179" s="1"/>
      <c r="J1179" s="1"/>
      <c r="K1179" s="1"/>
      <c r="L1179" s="1"/>
    </row>
    <row r="1180" ht="16.5" customHeight="1">
      <c r="A1180" s="1"/>
      <c r="B1180" s="95" t="s">
        <v>496</v>
      </c>
      <c r="C1180" s="64"/>
      <c r="D1180" s="44"/>
      <c r="E1180" s="1"/>
      <c r="F1180" s="93"/>
      <c r="G1180" s="94"/>
      <c r="H1180" s="1"/>
      <c r="I1180" s="1"/>
      <c r="J1180" s="1"/>
      <c r="K1180" s="1"/>
      <c r="L1180" s="1"/>
    </row>
    <row r="1181" ht="16.5" customHeight="1">
      <c r="A1181" s="1"/>
      <c r="B1181" s="95" t="s">
        <v>496</v>
      </c>
      <c r="C1181" s="64"/>
      <c r="D1181" s="44"/>
      <c r="E1181" s="1"/>
      <c r="F1181" s="93"/>
      <c r="G1181" s="94"/>
      <c r="H1181" s="1"/>
      <c r="I1181" s="1"/>
      <c r="J1181" s="1"/>
      <c r="K1181" s="1"/>
      <c r="L1181" s="1"/>
    </row>
    <row r="1182" ht="16.5" customHeight="1">
      <c r="A1182" s="1"/>
      <c r="B1182" s="95" t="s">
        <v>496</v>
      </c>
      <c r="C1182" s="64"/>
      <c r="D1182" s="44"/>
      <c r="E1182" s="1"/>
      <c r="F1182" s="93"/>
      <c r="G1182" s="94"/>
      <c r="H1182" s="1"/>
      <c r="I1182" s="1"/>
      <c r="J1182" s="1"/>
      <c r="K1182" s="1"/>
      <c r="L1182" s="1"/>
    </row>
    <row r="1183" ht="16.5" customHeight="1">
      <c r="A1183" s="1"/>
      <c r="B1183" s="95" t="s">
        <v>496</v>
      </c>
      <c r="C1183" s="64"/>
      <c r="D1183" s="44"/>
      <c r="E1183" s="1"/>
      <c r="F1183" s="93"/>
      <c r="G1183" s="94"/>
      <c r="H1183" s="1"/>
      <c r="I1183" s="1"/>
      <c r="J1183" s="1"/>
      <c r="K1183" s="1"/>
      <c r="L1183" s="1"/>
    </row>
    <row r="1184" ht="16.5" customHeight="1">
      <c r="A1184" s="1"/>
      <c r="B1184" s="95" t="s">
        <v>496</v>
      </c>
      <c r="C1184" s="64"/>
      <c r="D1184" s="44"/>
      <c r="E1184" s="1"/>
      <c r="F1184" s="93"/>
      <c r="G1184" s="94"/>
      <c r="H1184" s="1"/>
      <c r="I1184" s="1"/>
      <c r="J1184" s="1"/>
      <c r="K1184" s="1"/>
      <c r="L1184" s="1"/>
    </row>
    <row r="1185" ht="16.5" customHeight="1">
      <c r="A1185" s="1"/>
      <c r="B1185" s="95" t="s">
        <v>496</v>
      </c>
      <c r="C1185" s="64"/>
      <c r="D1185" s="44"/>
      <c r="E1185" s="1"/>
      <c r="F1185" s="93"/>
      <c r="G1185" s="94"/>
      <c r="H1185" s="1"/>
      <c r="I1185" s="1"/>
      <c r="J1185" s="1"/>
      <c r="K1185" s="1"/>
      <c r="L1185" s="1"/>
    </row>
    <row r="1186" ht="16.5" customHeight="1">
      <c r="A1186" s="1"/>
      <c r="B1186" s="95" t="s">
        <v>496</v>
      </c>
      <c r="C1186" s="64"/>
      <c r="D1186" s="44"/>
      <c r="E1186" s="1"/>
      <c r="F1186" s="93"/>
      <c r="G1186" s="94"/>
      <c r="H1186" s="1"/>
      <c r="I1186" s="1"/>
      <c r="J1186" s="1"/>
      <c r="K1186" s="1"/>
      <c r="L1186" s="1"/>
    </row>
    <row r="1187" ht="16.5" customHeight="1">
      <c r="A1187" s="1"/>
      <c r="B1187" s="95" t="s">
        <v>496</v>
      </c>
      <c r="C1187" s="64"/>
      <c r="D1187" s="44"/>
      <c r="E1187" s="1"/>
      <c r="F1187" s="93"/>
      <c r="G1187" s="94"/>
      <c r="H1187" s="1"/>
      <c r="I1187" s="1"/>
      <c r="J1187" s="1"/>
      <c r="K1187" s="1"/>
      <c r="L1187" s="1"/>
    </row>
    <row r="1188" ht="16.5" customHeight="1">
      <c r="A1188" s="1"/>
      <c r="B1188" s="95" t="s">
        <v>496</v>
      </c>
      <c r="C1188" s="64"/>
      <c r="D1188" s="44"/>
      <c r="E1188" s="1"/>
      <c r="F1188" s="93"/>
      <c r="G1188" s="94"/>
      <c r="H1188" s="1"/>
      <c r="I1188" s="1"/>
      <c r="J1188" s="1"/>
      <c r="K1188" s="1"/>
      <c r="L1188" s="1"/>
    </row>
    <row r="1189" ht="16.5" customHeight="1">
      <c r="A1189" s="1"/>
      <c r="B1189" s="95" t="s">
        <v>496</v>
      </c>
      <c r="C1189" s="64"/>
      <c r="D1189" s="44"/>
      <c r="E1189" s="1"/>
      <c r="F1189" s="93"/>
      <c r="G1189" s="94"/>
      <c r="H1189" s="1"/>
      <c r="I1189" s="1"/>
      <c r="J1189" s="1"/>
      <c r="K1189" s="1"/>
      <c r="L1189" s="1"/>
    </row>
    <row r="1190" ht="16.5" customHeight="1">
      <c r="A1190" s="1"/>
      <c r="B1190" s="95" t="s">
        <v>496</v>
      </c>
      <c r="C1190" s="64"/>
      <c r="D1190" s="44"/>
      <c r="E1190" s="1"/>
      <c r="F1190" s="93"/>
      <c r="G1190" s="94"/>
      <c r="H1190" s="1"/>
      <c r="I1190" s="1"/>
      <c r="J1190" s="1"/>
      <c r="K1190" s="1"/>
      <c r="L1190" s="1"/>
    </row>
    <row r="1191" ht="16.5" customHeight="1">
      <c r="A1191" s="1"/>
      <c r="B1191" s="95" t="s">
        <v>496</v>
      </c>
      <c r="C1191" s="64"/>
      <c r="D1191" s="44"/>
      <c r="E1191" s="1"/>
      <c r="F1191" s="93"/>
      <c r="G1191" s="94"/>
      <c r="H1191" s="1"/>
      <c r="I1191" s="1"/>
      <c r="J1191" s="1"/>
      <c r="K1191" s="1"/>
      <c r="L1191" s="1"/>
    </row>
    <row r="1192" ht="16.5" customHeight="1">
      <c r="A1192" s="1"/>
      <c r="B1192" s="95" t="s">
        <v>496</v>
      </c>
      <c r="C1192" s="64"/>
      <c r="D1192" s="44"/>
      <c r="E1192" s="1"/>
      <c r="F1192" s="93"/>
      <c r="G1192" s="94"/>
      <c r="H1192" s="1"/>
      <c r="I1192" s="1"/>
      <c r="J1192" s="1"/>
      <c r="K1192" s="1"/>
      <c r="L1192" s="1"/>
    </row>
    <row r="1193" ht="16.5" customHeight="1">
      <c r="A1193" s="1"/>
      <c r="B1193" s="95" t="s">
        <v>496</v>
      </c>
      <c r="C1193" s="64"/>
      <c r="D1193" s="44"/>
      <c r="E1193" s="1"/>
      <c r="F1193" s="93"/>
      <c r="G1193" s="94"/>
      <c r="H1193" s="1"/>
      <c r="I1193" s="1"/>
      <c r="J1193" s="1"/>
      <c r="K1193" s="1"/>
      <c r="L1193" s="1"/>
    </row>
    <row r="1194" ht="16.5" customHeight="1">
      <c r="A1194" s="1"/>
      <c r="B1194" s="95" t="s">
        <v>496</v>
      </c>
      <c r="C1194" s="64"/>
      <c r="D1194" s="44"/>
      <c r="E1194" s="1"/>
      <c r="F1194" s="93"/>
      <c r="G1194" s="94"/>
      <c r="H1194" s="1"/>
      <c r="I1194" s="1"/>
      <c r="J1194" s="1"/>
      <c r="K1194" s="1"/>
      <c r="L1194" s="1"/>
    </row>
    <row r="1195" ht="16.5" customHeight="1">
      <c r="A1195" s="1"/>
      <c r="B1195" s="95" t="s">
        <v>496</v>
      </c>
      <c r="C1195" s="64"/>
      <c r="D1195" s="44"/>
      <c r="E1195" s="1"/>
      <c r="F1195" s="93"/>
      <c r="G1195" s="94"/>
      <c r="H1195" s="1"/>
      <c r="I1195" s="1"/>
      <c r="J1195" s="1"/>
      <c r="K1195" s="1"/>
      <c r="L1195" s="1"/>
    </row>
    <row r="1196" ht="16.5" customHeight="1">
      <c r="A1196" s="1"/>
      <c r="B1196" s="95" t="s">
        <v>496</v>
      </c>
      <c r="C1196" s="64"/>
      <c r="D1196" s="44"/>
      <c r="E1196" s="1"/>
      <c r="F1196" s="93"/>
      <c r="G1196" s="94"/>
      <c r="H1196" s="1"/>
      <c r="I1196" s="1"/>
      <c r="J1196" s="1"/>
      <c r="K1196" s="1"/>
      <c r="L1196" s="1"/>
    </row>
    <row r="1197" ht="16.5" customHeight="1">
      <c r="A1197" s="1"/>
      <c r="B1197" s="95" t="s">
        <v>496</v>
      </c>
      <c r="C1197" s="64"/>
      <c r="D1197" s="44"/>
      <c r="E1197" s="1"/>
      <c r="F1197" s="93"/>
      <c r="G1197" s="94"/>
      <c r="H1197" s="1"/>
      <c r="I1197" s="1"/>
      <c r="J1197" s="1"/>
      <c r="K1197" s="1"/>
      <c r="L1197" s="1"/>
    </row>
    <row r="1198" ht="16.5" customHeight="1">
      <c r="A1198" s="1"/>
      <c r="B1198" s="95" t="s">
        <v>496</v>
      </c>
      <c r="C1198" s="64"/>
      <c r="D1198" s="44"/>
      <c r="E1198" s="1"/>
      <c r="F1198" s="93"/>
      <c r="G1198" s="94"/>
      <c r="H1198" s="1"/>
      <c r="I1198" s="1"/>
      <c r="J1198" s="1"/>
      <c r="K1198" s="1"/>
      <c r="L1198" s="1"/>
    </row>
    <row r="1199" ht="16.5" customHeight="1">
      <c r="A1199" s="1"/>
      <c r="B1199" s="95" t="s">
        <v>496</v>
      </c>
      <c r="C1199" s="64"/>
      <c r="D1199" s="44"/>
      <c r="E1199" s="1"/>
      <c r="F1199" s="93"/>
      <c r="G1199" s="94"/>
      <c r="H1199" s="1"/>
      <c r="I1199" s="1"/>
      <c r="J1199" s="1"/>
      <c r="K1199" s="1"/>
      <c r="L1199" s="1"/>
    </row>
    <row r="1200" ht="16.5" customHeight="1">
      <c r="A1200" s="1"/>
      <c r="B1200" s="95" t="s">
        <v>496</v>
      </c>
      <c r="C1200" s="64"/>
      <c r="D1200" s="44"/>
      <c r="E1200" s="1"/>
      <c r="F1200" s="93"/>
      <c r="G1200" s="94"/>
      <c r="H1200" s="1"/>
      <c r="I1200" s="1"/>
      <c r="J1200" s="1"/>
      <c r="K1200" s="1"/>
      <c r="L1200" s="1"/>
    </row>
    <row r="1201" ht="16.5" customHeight="1">
      <c r="A1201" s="1"/>
      <c r="B1201" s="95" t="s">
        <v>496</v>
      </c>
      <c r="C1201" s="64"/>
      <c r="D1201" s="44"/>
      <c r="E1201" s="1"/>
      <c r="F1201" s="93"/>
      <c r="G1201" s="94"/>
      <c r="H1201" s="1"/>
      <c r="I1201" s="1"/>
      <c r="J1201" s="1"/>
      <c r="K1201" s="1"/>
      <c r="L1201" s="1"/>
    </row>
    <row r="1202" ht="16.5" customHeight="1">
      <c r="A1202" s="1"/>
      <c r="B1202" s="95" t="s">
        <v>496</v>
      </c>
      <c r="C1202" s="64"/>
      <c r="D1202" s="44"/>
      <c r="E1202" s="1"/>
      <c r="F1202" s="93"/>
      <c r="G1202" s="94"/>
      <c r="H1202" s="1"/>
      <c r="I1202" s="1"/>
      <c r="J1202" s="1"/>
      <c r="K1202" s="1"/>
      <c r="L1202" s="1"/>
    </row>
    <row r="1203" ht="16.5" customHeight="1">
      <c r="A1203" s="1"/>
      <c r="B1203" s="95" t="s">
        <v>496</v>
      </c>
      <c r="C1203" s="64"/>
      <c r="D1203" s="44"/>
      <c r="E1203" s="1"/>
      <c r="F1203" s="93"/>
      <c r="G1203" s="94"/>
      <c r="H1203" s="1"/>
      <c r="I1203" s="1"/>
      <c r="J1203" s="1"/>
      <c r="K1203" s="1"/>
      <c r="L1203" s="1"/>
    </row>
    <row r="1204" ht="16.5" customHeight="1">
      <c r="A1204" s="1"/>
      <c r="B1204" s="95" t="s">
        <v>496</v>
      </c>
      <c r="C1204" s="64"/>
      <c r="D1204" s="44"/>
      <c r="E1204" s="1"/>
      <c r="F1204" s="93"/>
      <c r="G1204" s="94"/>
      <c r="H1204" s="1"/>
      <c r="I1204" s="1"/>
      <c r="J1204" s="1"/>
      <c r="K1204" s="1"/>
      <c r="L1204" s="1"/>
    </row>
    <row r="1205" ht="16.5" customHeight="1">
      <c r="A1205" s="1"/>
      <c r="B1205" s="95" t="s">
        <v>496</v>
      </c>
      <c r="C1205" s="64"/>
      <c r="D1205" s="44"/>
      <c r="E1205" s="1"/>
      <c r="F1205" s="93"/>
      <c r="G1205" s="94"/>
      <c r="H1205" s="1"/>
      <c r="I1205" s="1"/>
      <c r="J1205" s="1"/>
      <c r="K1205" s="1"/>
      <c r="L1205" s="1"/>
    </row>
    <row r="1206" ht="16.5" customHeight="1">
      <c r="A1206" s="1"/>
      <c r="B1206" s="95" t="s">
        <v>496</v>
      </c>
      <c r="C1206" s="64"/>
      <c r="D1206" s="44"/>
      <c r="E1206" s="1"/>
      <c r="F1206" s="93"/>
      <c r="G1206" s="94"/>
      <c r="H1206" s="1"/>
      <c r="I1206" s="1"/>
      <c r="J1206" s="1"/>
      <c r="K1206" s="1"/>
      <c r="L1206" s="1"/>
    </row>
    <row r="1207" ht="16.5" customHeight="1">
      <c r="A1207" s="1"/>
      <c r="B1207" s="95" t="s">
        <v>496</v>
      </c>
      <c r="C1207" s="64"/>
      <c r="D1207" s="44"/>
      <c r="E1207" s="1"/>
      <c r="F1207" s="93"/>
      <c r="G1207" s="94"/>
      <c r="H1207" s="1"/>
      <c r="I1207" s="1"/>
      <c r="J1207" s="1"/>
      <c r="K1207" s="1"/>
      <c r="L1207" s="1"/>
    </row>
    <row r="1208" ht="16.5" customHeight="1">
      <c r="A1208" s="1"/>
      <c r="B1208" s="95" t="s">
        <v>496</v>
      </c>
      <c r="C1208" s="64"/>
      <c r="D1208" s="44"/>
      <c r="E1208" s="1"/>
      <c r="F1208" s="93"/>
      <c r="G1208" s="94"/>
      <c r="H1208" s="1"/>
      <c r="I1208" s="1"/>
      <c r="J1208" s="1"/>
      <c r="K1208" s="1"/>
      <c r="L1208" s="1"/>
    </row>
    <row r="1209" ht="16.5" customHeight="1">
      <c r="A1209" s="1"/>
      <c r="B1209" s="95" t="s">
        <v>496</v>
      </c>
      <c r="C1209" s="64"/>
      <c r="D1209" s="44"/>
      <c r="E1209" s="1"/>
      <c r="F1209" s="93"/>
      <c r="G1209" s="94"/>
      <c r="H1209" s="1"/>
      <c r="I1209" s="1"/>
      <c r="J1209" s="1"/>
      <c r="K1209" s="1"/>
      <c r="L1209" s="1"/>
    </row>
    <row r="1210" ht="16.5" customHeight="1">
      <c r="A1210" s="1"/>
      <c r="B1210" s="95" t="s">
        <v>496</v>
      </c>
      <c r="C1210" s="64"/>
      <c r="D1210" s="44"/>
      <c r="E1210" s="1"/>
      <c r="F1210" s="93"/>
      <c r="G1210" s="94"/>
      <c r="H1210" s="1"/>
      <c r="I1210" s="1"/>
      <c r="J1210" s="1"/>
      <c r="K1210" s="1"/>
      <c r="L1210" s="1"/>
    </row>
    <row r="1211" ht="16.5" customHeight="1">
      <c r="A1211" s="1"/>
      <c r="B1211" s="95" t="s">
        <v>496</v>
      </c>
      <c r="C1211" s="64"/>
      <c r="D1211" s="44"/>
      <c r="E1211" s="1"/>
      <c r="F1211" s="93"/>
      <c r="G1211" s="94"/>
      <c r="H1211" s="1"/>
      <c r="I1211" s="1"/>
      <c r="J1211" s="1"/>
      <c r="K1211" s="1"/>
      <c r="L1211" s="1"/>
    </row>
    <row r="1212" ht="16.5" customHeight="1">
      <c r="A1212" s="1"/>
      <c r="B1212" s="95" t="s">
        <v>496</v>
      </c>
      <c r="C1212" s="64"/>
      <c r="D1212" s="44"/>
      <c r="E1212" s="1"/>
      <c r="F1212" s="93"/>
      <c r="G1212" s="94"/>
      <c r="H1212" s="1"/>
      <c r="I1212" s="1"/>
      <c r="J1212" s="1"/>
      <c r="K1212" s="1"/>
      <c r="L1212" s="1"/>
    </row>
    <row r="1213" ht="16.5" customHeight="1">
      <c r="A1213" s="1"/>
      <c r="B1213" s="95" t="s">
        <v>496</v>
      </c>
      <c r="C1213" s="64"/>
      <c r="D1213" s="44"/>
      <c r="E1213" s="1"/>
      <c r="F1213" s="93"/>
      <c r="G1213" s="94"/>
      <c r="H1213" s="1"/>
      <c r="I1213" s="1"/>
      <c r="J1213" s="1"/>
      <c r="K1213" s="1"/>
      <c r="L1213" s="1"/>
    </row>
    <row r="1214" ht="16.5" customHeight="1">
      <c r="A1214" s="1"/>
      <c r="B1214" s="95" t="s">
        <v>496</v>
      </c>
      <c r="C1214" s="64"/>
      <c r="D1214" s="44"/>
      <c r="E1214" s="1"/>
      <c r="F1214" s="93"/>
      <c r="G1214" s="94"/>
      <c r="H1214" s="1"/>
      <c r="I1214" s="1"/>
      <c r="J1214" s="1"/>
      <c r="K1214" s="1"/>
      <c r="L1214" s="1"/>
    </row>
    <row r="1215" ht="16.5" customHeight="1">
      <c r="A1215" s="1"/>
      <c r="B1215" s="95" t="s">
        <v>496</v>
      </c>
      <c r="C1215" s="64"/>
      <c r="D1215" s="44"/>
      <c r="E1215" s="1"/>
      <c r="F1215" s="93"/>
      <c r="G1215" s="94"/>
      <c r="H1215" s="1"/>
      <c r="I1215" s="1"/>
      <c r="J1215" s="1"/>
      <c r="K1215" s="1"/>
      <c r="L1215" s="1"/>
    </row>
    <row r="1216" ht="16.5" customHeight="1">
      <c r="A1216" s="1"/>
      <c r="B1216" s="95" t="s">
        <v>496</v>
      </c>
      <c r="C1216" s="64"/>
      <c r="D1216" s="44"/>
      <c r="E1216" s="1"/>
      <c r="F1216" s="93"/>
      <c r="G1216" s="94"/>
      <c r="H1216" s="1"/>
      <c r="I1216" s="1"/>
      <c r="J1216" s="1"/>
      <c r="K1216" s="1"/>
      <c r="L1216" s="1"/>
    </row>
    <row r="1217" ht="16.5" customHeight="1">
      <c r="A1217" s="1"/>
      <c r="B1217" s="95" t="s">
        <v>496</v>
      </c>
      <c r="C1217" s="64"/>
      <c r="D1217" s="44"/>
      <c r="E1217" s="1"/>
      <c r="F1217" s="93"/>
      <c r="G1217" s="94"/>
      <c r="H1217" s="1"/>
      <c r="I1217" s="1"/>
      <c r="J1217" s="1"/>
      <c r="K1217" s="1"/>
      <c r="L1217" s="1"/>
    </row>
    <row r="1218" ht="16.5" customHeight="1">
      <c r="A1218" s="1"/>
      <c r="B1218" s="95" t="s">
        <v>496</v>
      </c>
      <c r="C1218" s="64"/>
      <c r="D1218" s="44"/>
      <c r="E1218" s="1"/>
      <c r="F1218" s="93"/>
      <c r="G1218" s="94"/>
      <c r="H1218" s="1"/>
      <c r="I1218" s="1"/>
      <c r="J1218" s="1"/>
      <c r="K1218" s="1"/>
      <c r="L1218" s="1"/>
    </row>
    <row r="1219" ht="16.5" customHeight="1">
      <c r="A1219" s="1"/>
      <c r="B1219" s="95" t="s">
        <v>496</v>
      </c>
      <c r="C1219" s="64"/>
      <c r="D1219" s="44"/>
      <c r="E1219" s="1"/>
      <c r="F1219" s="93"/>
      <c r="G1219" s="94"/>
      <c r="H1219" s="1"/>
      <c r="I1219" s="1"/>
      <c r="J1219" s="1"/>
      <c r="K1219" s="1"/>
      <c r="L1219" s="1"/>
    </row>
    <row r="1220" ht="16.5" customHeight="1">
      <c r="A1220" s="1"/>
      <c r="B1220" s="95" t="s">
        <v>496</v>
      </c>
      <c r="C1220" s="64"/>
      <c r="D1220" s="44"/>
      <c r="E1220" s="1"/>
      <c r="F1220" s="93"/>
      <c r="G1220" s="94"/>
      <c r="H1220" s="1"/>
      <c r="I1220" s="1"/>
      <c r="J1220" s="1"/>
      <c r="K1220" s="1"/>
      <c r="L1220" s="1"/>
    </row>
    <row r="1221" ht="16.5" customHeight="1">
      <c r="A1221" s="1"/>
      <c r="B1221" s="95" t="s">
        <v>496</v>
      </c>
      <c r="C1221" s="64"/>
      <c r="D1221" s="44"/>
      <c r="E1221" s="1"/>
      <c r="F1221" s="93"/>
      <c r="G1221" s="94"/>
      <c r="H1221" s="1"/>
      <c r="I1221" s="1"/>
      <c r="J1221" s="1"/>
      <c r="K1221" s="1"/>
      <c r="L1221" s="1"/>
    </row>
    <row r="1222" ht="16.5" customHeight="1">
      <c r="A1222" s="1"/>
      <c r="B1222" s="95" t="s">
        <v>496</v>
      </c>
      <c r="C1222" s="64"/>
      <c r="D1222" s="44"/>
      <c r="E1222" s="1"/>
      <c r="F1222" s="93"/>
      <c r="G1222" s="94"/>
      <c r="H1222" s="1"/>
      <c r="I1222" s="1"/>
      <c r="J1222" s="1"/>
      <c r="K1222" s="1"/>
      <c r="L1222" s="1"/>
    </row>
    <row r="1223" ht="16.5" customHeight="1">
      <c r="A1223" s="1"/>
      <c r="B1223" s="95" t="s">
        <v>496</v>
      </c>
      <c r="C1223" s="64"/>
      <c r="D1223" s="44"/>
      <c r="E1223" s="1"/>
      <c r="F1223" s="93"/>
      <c r="G1223" s="94"/>
      <c r="H1223" s="1"/>
      <c r="I1223" s="1"/>
      <c r="J1223" s="1"/>
      <c r="K1223" s="1"/>
      <c r="L1223" s="1"/>
    </row>
    <row r="1224" ht="16.5" customHeight="1">
      <c r="A1224" s="1"/>
      <c r="B1224" s="95" t="s">
        <v>496</v>
      </c>
      <c r="C1224" s="64"/>
      <c r="D1224" s="44"/>
      <c r="E1224" s="1"/>
      <c r="F1224" s="93"/>
      <c r="G1224" s="94"/>
      <c r="H1224" s="1"/>
      <c r="I1224" s="1"/>
      <c r="J1224" s="1"/>
      <c r="K1224" s="1"/>
      <c r="L1224" s="1"/>
    </row>
    <row r="1225" ht="16.5" customHeight="1">
      <c r="A1225" s="1"/>
      <c r="B1225" s="95" t="s">
        <v>496</v>
      </c>
      <c r="C1225" s="64"/>
      <c r="D1225" s="44"/>
      <c r="E1225" s="1"/>
      <c r="F1225" s="93"/>
      <c r="G1225" s="94"/>
      <c r="H1225" s="1"/>
      <c r="I1225" s="1"/>
      <c r="J1225" s="1"/>
      <c r="K1225" s="1"/>
      <c r="L1225" s="1"/>
    </row>
    <row r="1226" ht="16.5" customHeight="1">
      <c r="A1226" s="1"/>
      <c r="B1226" s="95" t="s">
        <v>496</v>
      </c>
      <c r="C1226" s="64"/>
      <c r="D1226" s="44"/>
      <c r="E1226" s="1"/>
      <c r="F1226" s="93"/>
      <c r="G1226" s="94"/>
      <c r="H1226" s="1"/>
      <c r="I1226" s="1"/>
      <c r="J1226" s="1"/>
      <c r="K1226" s="1"/>
      <c r="L1226" s="1"/>
    </row>
    <row r="1227" ht="16.5" customHeight="1">
      <c r="A1227" s="1"/>
      <c r="B1227" s="95" t="s">
        <v>496</v>
      </c>
      <c r="C1227" s="64"/>
      <c r="D1227" s="44"/>
      <c r="E1227" s="1"/>
      <c r="F1227" s="93"/>
      <c r="G1227" s="94"/>
      <c r="H1227" s="1"/>
      <c r="I1227" s="1"/>
      <c r="J1227" s="1"/>
      <c r="K1227" s="1"/>
      <c r="L1227" s="1"/>
    </row>
    <row r="1228" ht="16.5" customHeight="1">
      <c r="A1228" s="1"/>
      <c r="B1228" s="95" t="s">
        <v>496</v>
      </c>
      <c r="C1228" s="64"/>
      <c r="D1228" s="44"/>
      <c r="E1228" s="1"/>
      <c r="F1228" s="93"/>
      <c r="G1228" s="94"/>
      <c r="H1228" s="1"/>
      <c r="I1228" s="1"/>
      <c r="J1228" s="1"/>
      <c r="K1228" s="1"/>
      <c r="L1228" s="1"/>
    </row>
    <row r="1229" ht="16.5" customHeight="1">
      <c r="A1229" s="1"/>
      <c r="B1229" s="95" t="s">
        <v>496</v>
      </c>
      <c r="C1229" s="64"/>
      <c r="D1229" s="44"/>
      <c r="E1229" s="1"/>
      <c r="F1229" s="93"/>
      <c r="G1229" s="94"/>
      <c r="H1229" s="1"/>
      <c r="I1229" s="1"/>
      <c r="J1229" s="1"/>
      <c r="K1229" s="1"/>
      <c r="L1229" s="1"/>
    </row>
    <row r="1230" ht="16.5" customHeight="1">
      <c r="A1230" s="1"/>
      <c r="B1230" s="95" t="s">
        <v>496</v>
      </c>
      <c r="C1230" s="64"/>
      <c r="D1230" s="44"/>
      <c r="E1230" s="1"/>
      <c r="F1230" s="93"/>
      <c r="G1230" s="94"/>
      <c r="H1230" s="1"/>
      <c r="I1230" s="1"/>
      <c r="J1230" s="1"/>
      <c r="K1230" s="1"/>
      <c r="L1230" s="1"/>
    </row>
    <row r="1231" ht="16.5" customHeight="1">
      <c r="A1231" s="1"/>
      <c r="B1231" s="95" t="s">
        <v>496</v>
      </c>
      <c r="C1231" s="64"/>
      <c r="D1231" s="44"/>
      <c r="E1231" s="1"/>
      <c r="F1231" s="93"/>
      <c r="G1231" s="94"/>
      <c r="H1231" s="1"/>
      <c r="I1231" s="1"/>
      <c r="J1231" s="1"/>
      <c r="K1231" s="1"/>
      <c r="L1231" s="1"/>
    </row>
    <row r="1232" ht="16.5" customHeight="1">
      <c r="A1232" s="1"/>
      <c r="B1232" s="95" t="s">
        <v>496</v>
      </c>
      <c r="C1232" s="64"/>
      <c r="D1232" s="44"/>
      <c r="E1232" s="1"/>
      <c r="F1232" s="93"/>
      <c r="G1232" s="94"/>
      <c r="H1232" s="1"/>
      <c r="I1232" s="1"/>
      <c r="J1232" s="1"/>
      <c r="K1232" s="1"/>
      <c r="L1232" s="1"/>
    </row>
    <row r="1233" ht="16.5" customHeight="1">
      <c r="A1233" s="1"/>
      <c r="B1233" s="95" t="s">
        <v>496</v>
      </c>
      <c r="C1233" s="64"/>
      <c r="D1233" s="44"/>
      <c r="E1233" s="1"/>
      <c r="F1233" s="93"/>
      <c r="G1233" s="94"/>
      <c r="H1233" s="1"/>
      <c r="I1233" s="1"/>
      <c r="J1233" s="1"/>
      <c r="K1233" s="1"/>
      <c r="L1233" s="1"/>
    </row>
    <row r="1234" ht="16.5" customHeight="1">
      <c r="A1234" s="1"/>
      <c r="B1234" s="95" t="s">
        <v>496</v>
      </c>
      <c r="C1234" s="64"/>
      <c r="D1234" s="44"/>
      <c r="E1234" s="1"/>
      <c r="F1234" s="93"/>
      <c r="G1234" s="94"/>
      <c r="H1234" s="1"/>
      <c r="I1234" s="1"/>
      <c r="J1234" s="1"/>
      <c r="K1234" s="1"/>
      <c r="L1234" s="1"/>
    </row>
    <row r="1235" ht="16.5" customHeight="1">
      <c r="A1235" s="1"/>
      <c r="B1235" s="95" t="s">
        <v>496</v>
      </c>
      <c r="C1235" s="64"/>
      <c r="D1235" s="44"/>
      <c r="E1235" s="1"/>
      <c r="F1235" s="93"/>
      <c r="G1235" s="94"/>
      <c r="H1235" s="1"/>
      <c r="I1235" s="1"/>
      <c r="J1235" s="1"/>
      <c r="K1235" s="1"/>
      <c r="L1235" s="1"/>
    </row>
    <row r="1236" ht="16.5" customHeight="1">
      <c r="A1236" s="1"/>
      <c r="B1236" s="95" t="s">
        <v>496</v>
      </c>
      <c r="C1236" s="64"/>
      <c r="D1236" s="44"/>
      <c r="E1236" s="1"/>
      <c r="F1236" s="93"/>
      <c r="G1236" s="94"/>
      <c r="H1236" s="1"/>
      <c r="I1236" s="1"/>
      <c r="J1236" s="1"/>
      <c r="K1236" s="1"/>
      <c r="L1236" s="1"/>
    </row>
    <row r="1237" ht="16.5" customHeight="1">
      <c r="A1237" s="1"/>
      <c r="B1237" s="95" t="s">
        <v>496</v>
      </c>
      <c r="C1237" s="64"/>
      <c r="D1237" s="44"/>
      <c r="E1237" s="1"/>
      <c r="F1237" s="93"/>
      <c r="G1237" s="94"/>
      <c r="H1237" s="1"/>
      <c r="I1237" s="1"/>
      <c r="J1237" s="1"/>
      <c r="K1237" s="1"/>
      <c r="L1237" s="1"/>
    </row>
    <row r="1238" ht="16.5" customHeight="1">
      <c r="A1238" s="1"/>
      <c r="B1238" s="95" t="s">
        <v>496</v>
      </c>
      <c r="C1238" s="64"/>
      <c r="D1238" s="44"/>
      <c r="E1238" s="1"/>
      <c r="F1238" s="93"/>
      <c r="G1238" s="94"/>
      <c r="H1238" s="1"/>
      <c r="I1238" s="1"/>
      <c r="J1238" s="1"/>
      <c r="K1238" s="1"/>
      <c r="L1238" s="1"/>
    </row>
    <row r="1239" ht="16.5" customHeight="1">
      <c r="A1239" s="1"/>
      <c r="B1239" s="95" t="s">
        <v>496</v>
      </c>
      <c r="C1239" s="64"/>
      <c r="D1239" s="44"/>
      <c r="E1239" s="1"/>
      <c r="F1239" s="93"/>
      <c r="G1239" s="94"/>
      <c r="H1239" s="1"/>
      <c r="I1239" s="1"/>
      <c r="J1239" s="1"/>
      <c r="K1239" s="1"/>
      <c r="L1239" s="1"/>
    </row>
    <row r="1240" ht="16.5" customHeight="1">
      <c r="A1240" s="1"/>
      <c r="B1240" s="95" t="s">
        <v>496</v>
      </c>
      <c r="C1240" s="64"/>
      <c r="D1240" s="44"/>
      <c r="E1240" s="1"/>
      <c r="F1240" s="93"/>
      <c r="G1240" s="94"/>
      <c r="H1240" s="1"/>
      <c r="I1240" s="1"/>
      <c r="J1240" s="1"/>
      <c r="K1240" s="1"/>
      <c r="L1240" s="1"/>
    </row>
    <row r="1241" ht="16.5" customHeight="1">
      <c r="A1241" s="1"/>
      <c r="B1241" s="95" t="s">
        <v>496</v>
      </c>
      <c r="C1241" s="64"/>
      <c r="D1241" s="44"/>
      <c r="E1241" s="1"/>
      <c r="F1241" s="93"/>
      <c r="G1241" s="94"/>
      <c r="H1241" s="1"/>
      <c r="I1241" s="1"/>
      <c r="J1241" s="1"/>
      <c r="K1241" s="1"/>
      <c r="L1241" s="1"/>
    </row>
    <row r="1242" ht="16.5" customHeight="1">
      <c r="A1242" s="1"/>
      <c r="B1242" s="95" t="s">
        <v>496</v>
      </c>
      <c r="C1242" s="64"/>
      <c r="D1242" s="44"/>
      <c r="E1242" s="1"/>
      <c r="F1242" s="93"/>
      <c r="G1242" s="94"/>
      <c r="H1242" s="1"/>
      <c r="I1242" s="1"/>
      <c r="J1242" s="1"/>
      <c r="K1242" s="1"/>
      <c r="L1242" s="1"/>
    </row>
    <row r="1243" ht="16.5" customHeight="1">
      <c r="A1243" s="1"/>
      <c r="B1243" s="95" t="s">
        <v>496</v>
      </c>
      <c r="C1243" s="64"/>
      <c r="D1243" s="44"/>
      <c r="E1243" s="1"/>
      <c r="F1243" s="93"/>
      <c r="G1243" s="94"/>
      <c r="H1243" s="1"/>
      <c r="I1243" s="1"/>
      <c r="J1243" s="1"/>
      <c r="K1243" s="1"/>
      <c r="L1243" s="1"/>
    </row>
    <row r="1244" ht="16.5" customHeight="1">
      <c r="A1244" s="1"/>
      <c r="B1244" s="95" t="s">
        <v>496</v>
      </c>
      <c r="C1244" s="64"/>
      <c r="D1244" s="44"/>
      <c r="E1244" s="1"/>
      <c r="F1244" s="93"/>
      <c r="G1244" s="94"/>
      <c r="H1244" s="1"/>
      <c r="I1244" s="1"/>
      <c r="J1244" s="1"/>
      <c r="K1244" s="1"/>
      <c r="L1244" s="1"/>
    </row>
    <row r="1245" ht="16.5" customHeight="1">
      <c r="A1245" s="1"/>
      <c r="B1245" s="95" t="s">
        <v>496</v>
      </c>
      <c r="C1245" s="64"/>
      <c r="D1245" s="44"/>
      <c r="E1245" s="1"/>
      <c r="F1245" s="93"/>
      <c r="G1245" s="94"/>
      <c r="H1245" s="1"/>
      <c r="I1245" s="1"/>
      <c r="J1245" s="1"/>
      <c r="K1245" s="1"/>
      <c r="L1245" s="1"/>
    </row>
    <row r="1246" ht="16.5" customHeight="1">
      <c r="A1246" s="1"/>
      <c r="B1246" s="95" t="s">
        <v>496</v>
      </c>
      <c r="C1246" s="64"/>
      <c r="D1246" s="44"/>
      <c r="E1246" s="1"/>
      <c r="F1246" s="93"/>
      <c r="G1246" s="94"/>
      <c r="H1246" s="1"/>
      <c r="I1246" s="1"/>
      <c r="J1246" s="1"/>
      <c r="K1246" s="1"/>
      <c r="L1246" s="1"/>
    </row>
    <row r="1247" ht="16.5" customHeight="1">
      <c r="A1247" s="1"/>
      <c r="B1247" s="95" t="s">
        <v>496</v>
      </c>
      <c r="C1247" s="64"/>
      <c r="D1247" s="44"/>
      <c r="E1247" s="1"/>
      <c r="F1247" s="93"/>
      <c r="G1247" s="94"/>
      <c r="H1247" s="1"/>
      <c r="I1247" s="1"/>
      <c r="J1247" s="1"/>
      <c r="K1247" s="1"/>
      <c r="L1247" s="1"/>
    </row>
    <row r="1248" ht="16.5" customHeight="1">
      <c r="A1248" s="1"/>
      <c r="B1248" s="95" t="s">
        <v>496</v>
      </c>
      <c r="C1248" s="64"/>
      <c r="D1248" s="44"/>
      <c r="E1248" s="1"/>
      <c r="F1248" s="93"/>
      <c r="G1248" s="94"/>
      <c r="H1248" s="1"/>
      <c r="I1248" s="1"/>
      <c r="J1248" s="1"/>
      <c r="K1248" s="1"/>
      <c r="L1248" s="1"/>
    </row>
    <row r="1249" ht="16.5" customHeight="1">
      <c r="A1249" s="1"/>
      <c r="B1249" s="95" t="s">
        <v>496</v>
      </c>
      <c r="C1249" s="64"/>
      <c r="D1249" s="44"/>
      <c r="E1249" s="1"/>
      <c r="F1249" s="93"/>
      <c r="G1249" s="94"/>
      <c r="H1249" s="1"/>
      <c r="I1249" s="1"/>
      <c r="J1249" s="1"/>
      <c r="K1249" s="1"/>
      <c r="L1249" s="1"/>
    </row>
    <row r="1250" ht="16.5" customHeight="1">
      <c r="A1250" s="1"/>
      <c r="B1250" s="95" t="s">
        <v>496</v>
      </c>
      <c r="C1250" s="64"/>
      <c r="D1250" s="44"/>
      <c r="E1250" s="1"/>
      <c r="F1250" s="93"/>
      <c r="G1250" s="94"/>
      <c r="H1250" s="1"/>
      <c r="I1250" s="1"/>
      <c r="J1250" s="1"/>
      <c r="K1250" s="1"/>
      <c r="L1250" s="1"/>
    </row>
    <row r="1251" ht="16.5" customHeight="1">
      <c r="A1251" s="1"/>
      <c r="B1251" s="95" t="s">
        <v>496</v>
      </c>
      <c r="C1251" s="64"/>
      <c r="D1251" s="44"/>
      <c r="E1251" s="1"/>
      <c r="F1251" s="93"/>
      <c r="G1251" s="94"/>
      <c r="H1251" s="1"/>
      <c r="I1251" s="1"/>
      <c r="J1251" s="1"/>
      <c r="K1251" s="1"/>
      <c r="L1251" s="1"/>
    </row>
    <row r="1252" ht="16.5" customHeight="1">
      <c r="A1252" s="1"/>
      <c r="B1252" s="95" t="s">
        <v>496</v>
      </c>
      <c r="C1252" s="64"/>
      <c r="D1252" s="44"/>
      <c r="E1252" s="1"/>
      <c r="F1252" s="93"/>
      <c r="G1252" s="94"/>
      <c r="H1252" s="1"/>
      <c r="I1252" s="1"/>
      <c r="J1252" s="1"/>
      <c r="K1252" s="1"/>
      <c r="L1252" s="1"/>
    </row>
    <row r="1253" ht="16.5" customHeight="1">
      <c r="A1253" s="1"/>
      <c r="B1253" s="95" t="s">
        <v>496</v>
      </c>
      <c r="C1253" s="64"/>
      <c r="D1253" s="44"/>
      <c r="E1253" s="1"/>
      <c r="F1253" s="93"/>
      <c r="G1253" s="94"/>
      <c r="H1253" s="1"/>
      <c r="I1253" s="1"/>
      <c r="J1253" s="1"/>
      <c r="K1253" s="1"/>
      <c r="L1253" s="1"/>
    </row>
    <row r="1254" ht="16.5" customHeight="1">
      <c r="A1254" s="1"/>
      <c r="B1254" s="95" t="s">
        <v>496</v>
      </c>
      <c r="C1254" s="64"/>
      <c r="D1254" s="44"/>
      <c r="E1254" s="1"/>
      <c r="F1254" s="93"/>
      <c r="G1254" s="94"/>
      <c r="H1254" s="1"/>
      <c r="I1254" s="1"/>
      <c r="J1254" s="1"/>
      <c r="K1254" s="1"/>
      <c r="L1254" s="1"/>
    </row>
    <row r="1255" ht="16.5" customHeight="1">
      <c r="A1255" s="1"/>
      <c r="B1255" s="95" t="s">
        <v>496</v>
      </c>
      <c r="C1255" s="64"/>
      <c r="D1255" s="44"/>
      <c r="E1255" s="1"/>
      <c r="F1255" s="93"/>
      <c r="G1255" s="94"/>
      <c r="H1255" s="1"/>
      <c r="I1255" s="1"/>
      <c r="J1255" s="1"/>
      <c r="K1255" s="1"/>
      <c r="L1255" s="1"/>
    </row>
    <row r="1256" ht="16.5" customHeight="1">
      <c r="A1256" s="1"/>
      <c r="B1256" s="95" t="s">
        <v>496</v>
      </c>
      <c r="C1256" s="64"/>
      <c r="D1256" s="44"/>
      <c r="E1256" s="1"/>
      <c r="F1256" s="93"/>
      <c r="G1256" s="94"/>
      <c r="H1256" s="1"/>
      <c r="I1256" s="1"/>
      <c r="J1256" s="1"/>
      <c r="K1256" s="1"/>
      <c r="L1256" s="1"/>
    </row>
    <row r="1257" ht="16.5" customHeight="1">
      <c r="A1257" s="1"/>
      <c r="B1257" s="95" t="s">
        <v>496</v>
      </c>
      <c r="C1257" s="64"/>
      <c r="D1257" s="44"/>
      <c r="E1257" s="1"/>
      <c r="F1257" s="93"/>
      <c r="G1257" s="94"/>
      <c r="H1257" s="1"/>
      <c r="I1257" s="1"/>
      <c r="J1257" s="1"/>
      <c r="K1257" s="1"/>
      <c r="L1257" s="1"/>
    </row>
    <row r="1258" ht="16.5" customHeight="1">
      <c r="A1258" s="1"/>
      <c r="B1258" s="95" t="s">
        <v>496</v>
      </c>
      <c r="C1258" s="64"/>
      <c r="D1258" s="44"/>
      <c r="E1258" s="1"/>
      <c r="F1258" s="93"/>
      <c r="G1258" s="94"/>
      <c r="H1258" s="1"/>
      <c r="I1258" s="1"/>
      <c r="J1258" s="1"/>
      <c r="K1258" s="1"/>
      <c r="L1258" s="1"/>
    </row>
    <row r="1259" ht="16.5" customHeight="1">
      <c r="A1259" s="1"/>
      <c r="B1259" s="95" t="s">
        <v>496</v>
      </c>
      <c r="C1259" s="64"/>
      <c r="D1259" s="44"/>
      <c r="E1259" s="1"/>
      <c r="F1259" s="93"/>
      <c r="G1259" s="94"/>
      <c r="H1259" s="1"/>
      <c r="I1259" s="1"/>
      <c r="J1259" s="1"/>
      <c r="K1259" s="1"/>
      <c r="L1259" s="1"/>
    </row>
    <row r="1260" ht="16.5" customHeight="1">
      <c r="A1260" s="1"/>
      <c r="B1260" s="95" t="s">
        <v>496</v>
      </c>
      <c r="C1260" s="64"/>
      <c r="D1260" s="44"/>
      <c r="E1260" s="1"/>
      <c r="F1260" s="93"/>
      <c r="G1260" s="94"/>
      <c r="H1260" s="1"/>
      <c r="I1260" s="1"/>
      <c r="J1260" s="1"/>
      <c r="K1260" s="1"/>
      <c r="L1260" s="1"/>
    </row>
    <row r="1261" ht="16.5" customHeight="1">
      <c r="A1261" s="1"/>
      <c r="B1261" s="95" t="s">
        <v>496</v>
      </c>
      <c r="C1261" s="64"/>
      <c r="D1261" s="44"/>
      <c r="E1261" s="1"/>
      <c r="F1261" s="93"/>
      <c r="G1261" s="94"/>
      <c r="H1261" s="1"/>
      <c r="I1261" s="1"/>
      <c r="J1261" s="1"/>
      <c r="K1261" s="1"/>
      <c r="L1261" s="1"/>
    </row>
    <row r="1262" ht="16.5" customHeight="1">
      <c r="A1262" s="1"/>
      <c r="B1262" s="95" t="s">
        <v>496</v>
      </c>
      <c r="C1262" s="64"/>
      <c r="D1262" s="44"/>
      <c r="E1262" s="1"/>
      <c r="F1262" s="93"/>
      <c r="G1262" s="94"/>
      <c r="H1262" s="1"/>
      <c r="I1262" s="1"/>
      <c r="J1262" s="1"/>
      <c r="K1262" s="1"/>
      <c r="L1262" s="1"/>
    </row>
    <row r="1263" ht="16.5" customHeight="1">
      <c r="A1263" s="1"/>
      <c r="B1263" s="95" t="s">
        <v>496</v>
      </c>
      <c r="C1263" s="64"/>
      <c r="D1263" s="44"/>
      <c r="E1263" s="1"/>
      <c r="F1263" s="93"/>
      <c r="G1263" s="94"/>
      <c r="H1263" s="1"/>
      <c r="I1263" s="1"/>
      <c r="J1263" s="1"/>
      <c r="K1263" s="1"/>
      <c r="L1263" s="1"/>
    </row>
    <row r="1264" ht="16.5" customHeight="1">
      <c r="A1264" s="1"/>
      <c r="B1264" s="95" t="s">
        <v>496</v>
      </c>
      <c r="C1264" s="64"/>
      <c r="D1264" s="44"/>
      <c r="E1264" s="1"/>
      <c r="F1264" s="93"/>
      <c r="G1264" s="94"/>
      <c r="H1264" s="1"/>
      <c r="I1264" s="1"/>
      <c r="J1264" s="1"/>
      <c r="K1264" s="1"/>
      <c r="L1264" s="1"/>
    </row>
    <row r="1265" ht="16.5" customHeight="1">
      <c r="A1265" s="1"/>
      <c r="B1265" s="95" t="s">
        <v>496</v>
      </c>
      <c r="C1265" s="64"/>
      <c r="D1265" s="44"/>
      <c r="E1265" s="1"/>
      <c r="F1265" s="93"/>
      <c r="G1265" s="94"/>
      <c r="H1265" s="1"/>
      <c r="I1265" s="1"/>
      <c r="J1265" s="1"/>
      <c r="K1265" s="1"/>
      <c r="L1265" s="1"/>
    </row>
    <row r="1266" ht="16.5" customHeight="1">
      <c r="A1266" s="1"/>
      <c r="B1266" s="95" t="s">
        <v>496</v>
      </c>
      <c r="C1266" s="64"/>
      <c r="D1266" s="44"/>
      <c r="E1266" s="1"/>
      <c r="F1266" s="93"/>
      <c r="G1266" s="94"/>
      <c r="H1266" s="1"/>
      <c r="I1266" s="1"/>
      <c r="J1266" s="1"/>
      <c r="K1266" s="1"/>
      <c r="L1266" s="1"/>
    </row>
    <row r="1267" ht="16.5" customHeight="1">
      <c r="A1267" s="1"/>
      <c r="B1267" s="95" t="s">
        <v>496</v>
      </c>
      <c r="C1267" s="64"/>
      <c r="D1267" s="44"/>
      <c r="E1267" s="1"/>
      <c r="F1267" s="93"/>
      <c r="G1267" s="94"/>
      <c r="H1267" s="1"/>
      <c r="I1267" s="1"/>
      <c r="J1267" s="1"/>
      <c r="K1267" s="1"/>
      <c r="L1267" s="1"/>
    </row>
    <row r="1268" ht="16.5" customHeight="1">
      <c r="A1268" s="1"/>
      <c r="B1268" s="95" t="s">
        <v>496</v>
      </c>
      <c r="C1268" s="64"/>
      <c r="D1268" s="44"/>
      <c r="E1268" s="1"/>
      <c r="F1268" s="93"/>
      <c r="G1268" s="94"/>
      <c r="H1268" s="1"/>
      <c r="I1268" s="1"/>
      <c r="J1268" s="1"/>
      <c r="K1268" s="1"/>
      <c r="L1268" s="1"/>
    </row>
    <row r="1269" ht="16.5" customHeight="1">
      <c r="A1269" s="1"/>
      <c r="B1269" s="95" t="s">
        <v>496</v>
      </c>
      <c r="C1269" s="64"/>
      <c r="D1269" s="44"/>
      <c r="E1269" s="1"/>
      <c r="F1269" s="93"/>
      <c r="G1269" s="94"/>
      <c r="H1269" s="1"/>
      <c r="I1269" s="1"/>
      <c r="J1269" s="1"/>
      <c r="K1269" s="1"/>
      <c r="L1269" s="1"/>
    </row>
    <row r="1270" ht="16.5" customHeight="1">
      <c r="A1270" s="1"/>
      <c r="B1270" s="95" t="s">
        <v>496</v>
      </c>
      <c r="C1270" s="64"/>
      <c r="D1270" s="44"/>
      <c r="E1270" s="1"/>
      <c r="F1270" s="93"/>
      <c r="G1270" s="94"/>
      <c r="H1270" s="1"/>
      <c r="I1270" s="1"/>
      <c r="J1270" s="1"/>
      <c r="K1270" s="1"/>
      <c r="L1270" s="1"/>
    </row>
    <row r="1271" ht="16.5" customHeight="1">
      <c r="A1271" s="1"/>
      <c r="B1271" s="95" t="s">
        <v>496</v>
      </c>
      <c r="C1271" s="64"/>
      <c r="D1271" s="44"/>
      <c r="E1271" s="1"/>
      <c r="F1271" s="93"/>
      <c r="G1271" s="94"/>
      <c r="H1271" s="1"/>
      <c r="I1271" s="1"/>
      <c r="J1271" s="1"/>
      <c r="K1271" s="1"/>
      <c r="L1271" s="1"/>
    </row>
    <row r="1272" ht="16.5" customHeight="1">
      <c r="A1272" s="1"/>
      <c r="B1272" s="95" t="s">
        <v>496</v>
      </c>
      <c r="C1272" s="64"/>
      <c r="D1272" s="44"/>
      <c r="E1272" s="1"/>
      <c r="F1272" s="93"/>
      <c r="G1272" s="94"/>
      <c r="H1272" s="1"/>
      <c r="I1272" s="1"/>
      <c r="J1272" s="1"/>
      <c r="K1272" s="1"/>
      <c r="L1272" s="1"/>
    </row>
    <row r="1273" ht="16.5" customHeight="1">
      <c r="A1273" s="1"/>
      <c r="B1273" s="95" t="s">
        <v>496</v>
      </c>
      <c r="C1273" s="64"/>
      <c r="D1273" s="44"/>
      <c r="E1273" s="1"/>
      <c r="F1273" s="93"/>
      <c r="G1273" s="94"/>
      <c r="H1273" s="1"/>
      <c r="I1273" s="1"/>
      <c r="J1273" s="1"/>
      <c r="K1273" s="1"/>
      <c r="L1273" s="1"/>
    </row>
    <row r="1274" ht="16.5" customHeight="1">
      <c r="A1274" s="1"/>
      <c r="B1274" s="95" t="s">
        <v>496</v>
      </c>
      <c r="C1274" s="64"/>
      <c r="D1274" s="44"/>
      <c r="E1274" s="1"/>
      <c r="F1274" s="93"/>
      <c r="G1274" s="94"/>
      <c r="H1274" s="1"/>
      <c r="I1274" s="1"/>
      <c r="J1274" s="1"/>
      <c r="K1274" s="1"/>
      <c r="L1274" s="1"/>
    </row>
    <row r="1275" ht="16.5" customHeight="1">
      <c r="A1275" s="1"/>
      <c r="B1275" s="95" t="s">
        <v>496</v>
      </c>
      <c r="C1275" s="64"/>
      <c r="D1275" s="44"/>
      <c r="E1275" s="1"/>
      <c r="F1275" s="93"/>
      <c r="G1275" s="94"/>
      <c r="H1275" s="1"/>
      <c r="I1275" s="1"/>
      <c r="J1275" s="1"/>
      <c r="K1275" s="1"/>
      <c r="L1275" s="1"/>
    </row>
    <row r="1276" ht="16.5" customHeight="1">
      <c r="A1276" s="1"/>
      <c r="B1276" s="95" t="s">
        <v>496</v>
      </c>
      <c r="C1276" s="64"/>
      <c r="D1276" s="44"/>
      <c r="E1276" s="1"/>
      <c r="F1276" s="93"/>
      <c r="G1276" s="94"/>
      <c r="H1276" s="1"/>
      <c r="I1276" s="1"/>
      <c r="J1276" s="1"/>
      <c r="K1276" s="1"/>
      <c r="L1276" s="1"/>
    </row>
    <row r="1277" ht="16.5" customHeight="1">
      <c r="A1277" s="1"/>
      <c r="B1277" s="95" t="s">
        <v>496</v>
      </c>
      <c r="C1277" s="64"/>
      <c r="D1277" s="44"/>
      <c r="E1277" s="1"/>
      <c r="F1277" s="93"/>
      <c r="G1277" s="94"/>
      <c r="H1277" s="1"/>
      <c r="I1277" s="1"/>
      <c r="J1277" s="1"/>
      <c r="K1277" s="1"/>
      <c r="L1277" s="1"/>
    </row>
    <row r="1278" ht="16.5" customHeight="1">
      <c r="A1278" s="1"/>
      <c r="B1278" s="95" t="s">
        <v>496</v>
      </c>
      <c r="C1278" s="64"/>
      <c r="D1278" s="44"/>
      <c r="E1278" s="1"/>
      <c r="F1278" s="93"/>
      <c r="G1278" s="94"/>
      <c r="H1278" s="1"/>
      <c r="I1278" s="1"/>
      <c r="J1278" s="1"/>
      <c r="K1278" s="1"/>
      <c r="L1278" s="1"/>
    </row>
    <row r="1279" ht="16.5" customHeight="1">
      <c r="A1279" s="1"/>
      <c r="B1279" s="95" t="s">
        <v>496</v>
      </c>
      <c r="C1279" s="64"/>
      <c r="D1279" s="44"/>
      <c r="E1279" s="1"/>
      <c r="F1279" s="93"/>
      <c r="G1279" s="94"/>
      <c r="H1279" s="1"/>
      <c r="I1279" s="1"/>
      <c r="J1279" s="1"/>
      <c r="K1279" s="1"/>
      <c r="L1279" s="1"/>
    </row>
    <row r="1280" ht="16.5" customHeight="1">
      <c r="A1280" s="1"/>
      <c r="B1280" s="95" t="s">
        <v>496</v>
      </c>
      <c r="C1280" s="64"/>
      <c r="D1280" s="44"/>
      <c r="E1280" s="1"/>
      <c r="F1280" s="93"/>
      <c r="G1280" s="94"/>
      <c r="H1280" s="1"/>
      <c r="I1280" s="1"/>
      <c r="J1280" s="1"/>
      <c r="K1280" s="1"/>
      <c r="L1280" s="1"/>
    </row>
    <row r="1281" ht="16.5" customHeight="1">
      <c r="A1281" s="1"/>
      <c r="B1281" s="95" t="s">
        <v>496</v>
      </c>
      <c r="C1281" s="64"/>
      <c r="D1281" s="44"/>
      <c r="E1281" s="1"/>
      <c r="F1281" s="93"/>
      <c r="G1281" s="94"/>
      <c r="H1281" s="1"/>
      <c r="I1281" s="1"/>
      <c r="J1281" s="1"/>
      <c r="K1281" s="1"/>
      <c r="L1281" s="1"/>
    </row>
    <row r="1282" ht="16.5" customHeight="1">
      <c r="A1282" s="1"/>
      <c r="B1282" s="95" t="s">
        <v>496</v>
      </c>
      <c r="C1282" s="64"/>
      <c r="D1282" s="44"/>
      <c r="E1282" s="1"/>
      <c r="F1282" s="93"/>
      <c r="G1282" s="94"/>
      <c r="H1282" s="1"/>
      <c r="I1282" s="1"/>
      <c r="J1282" s="1"/>
      <c r="K1282" s="1"/>
      <c r="L1282" s="1"/>
    </row>
    <row r="1283" ht="16.5" customHeight="1">
      <c r="A1283" s="1"/>
      <c r="B1283" s="95" t="s">
        <v>496</v>
      </c>
      <c r="C1283" s="64"/>
      <c r="D1283" s="44"/>
      <c r="E1283" s="1"/>
      <c r="F1283" s="93"/>
      <c r="G1283" s="94"/>
      <c r="H1283" s="1"/>
      <c r="I1283" s="1"/>
      <c r="J1283" s="1"/>
      <c r="K1283" s="1"/>
      <c r="L1283" s="1"/>
    </row>
    <row r="1284" ht="16.5" customHeight="1">
      <c r="A1284" s="1"/>
      <c r="B1284" s="95" t="s">
        <v>496</v>
      </c>
      <c r="C1284" s="64"/>
      <c r="D1284" s="44"/>
      <c r="E1284" s="1"/>
      <c r="F1284" s="93"/>
      <c r="G1284" s="94"/>
      <c r="H1284" s="1"/>
      <c r="I1284" s="1"/>
      <c r="J1284" s="1"/>
      <c r="K1284" s="1"/>
      <c r="L1284" s="1"/>
    </row>
    <row r="1285" ht="16.5" customHeight="1">
      <c r="A1285" s="1"/>
      <c r="B1285" s="95" t="s">
        <v>496</v>
      </c>
      <c r="C1285" s="64"/>
      <c r="D1285" s="44"/>
      <c r="E1285" s="1"/>
      <c r="F1285" s="93"/>
      <c r="G1285" s="94"/>
      <c r="H1285" s="1"/>
      <c r="I1285" s="1"/>
      <c r="J1285" s="1"/>
      <c r="K1285" s="1"/>
      <c r="L1285" s="1"/>
    </row>
    <row r="1286" ht="16.5" customHeight="1">
      <c r="A1286" s="1"/>
      <c r="B1286" s="95" t="s">
        <v>496</v>
      </c>
      <c r="C1286" s="64"/>
      <c r="D1286" s="44"/>
      <c r="E1286" s="1"/>
      <c r="F1286" s="93"/>
      <c r="G1286" s="94"/>
      <c r="H1286" s="1"/>
      <c r="I1286" s="1"/>
      <c r="J1286" s="1"/>
      <c r="K1286" s="1"/>
      <c r="L1286" s="1"/>
    </row>
    <row r="1287" ht="16.5" customHeight="1">
      <c r="A1287" s="1"/>
      <c r="B1287" s="95" t="s">
        <v>496</v>
      </c>
      <c r="C1287" s="64"/>
      <c r="D1287" s="44"/>
      <c r="E1287" s="1"/>
      <c r="F1287" s="93"/>
      <c r="G1287" s="94"/>
      <c r="H1287" s="1"/>
      <c r="I1287" s="1"/>
      <c r="J1287" s="1"/>
      <c r="K1287" s="1"/>
      <c r="L1287" s="1"/>
    </row>
    <row r="1288" ht="16.5" customHeight="1">
      <c r="A1288" s="1"/>
      <c r="B1288" s="95" t="s">
        <v>496</v>
      </c>
      <c r="C1288" s="64"/>
      <c r="D1288" s="44"/>
      <c r="E1288" s="1"/>
      <c r="F1288" s="93"/>
      <c r="G1288" s="94"/>
      <c r="H1288" s="1"/>
      <c r="I1288" s="1"/>
      <c r="J1288" s="1"/>
      <c r="K1288" s="1"/>
      <c r="L1288" s="1"/>
    </row>
    <row r="1289" ht="16.5" customHeight="1">
      <c r="A1289" s="1"/>
      <c r="B1289" s="95" t="s">
        <v>496</v>
      </c>
      <c r="C1289" s="64"/>
      <c r="D1289" s="44"/>
      <c r="E1289" s="1"/>
      <c r="F1289" s="93"/>
      <c r="G1289" s="94"/>
      <c r="H1289" s="1"/>
      <c r="I1289" s="1"/>
      <c r="J1289" s="1"/>
      <c r="K1289" s="1"/>
      <c r="L1289" s="1"/>
    </row>
    <row r="1290" ht="16.5" customHeight="1">
      <c r="A1290" s="1"/>
      <c r="B1290" s="95" t="s">
        <v>496</v>
      </c>
      <c r="C1290" s="64"/>
      <c r="D1290" s="44"/>
      <c r="E1290" s="1"/>
      <c r="F1290" s="93"/>
      <c r="G1290" s="94"/>
      <c r="H1290" s="1"/>
      <c r="I1290" s="1"/>
      <c r="J1290" s="1"/>
      <c r="K1290" s="1"/>
      <c r="L1290" s="1"/>
    </row>
    <row r="1291" ht="16.5" customHeight="1">
      <c r="A1291" s="1"/>
      <c r="B1291" s="95" t="s">
        <v>496</v>
      </c>
      <c r="C1291" s="64"/>
      <c r="D1291" s="44"/>
      <c r="E1291" s="1"/>
      <c r="F1291" s="93"/>
      <c r="G1291" s="94"/>
      <c r="H1291" s="1"/>
      <c r="I1291" s="1"/>
      <c r="J1291" s="1"/>
      <c r="K1291" s="1"/>
      <c r="L1291" s="1"/>
    </row>
    <row r="1292" ht="16.5" customHeight="1">
      <c r="A1292" s="1"/>
      <c r="B1292" s="95" t="s">
        <v>496</v>
      </c>
      <c r="C1292" s="64"/>
      <c r="D1292" s="44"/>
      <c r="E1292" s="1"/>
      <c r="F1292" s="93"/>
      <c r="G1292" s="94"/>
      <c r="H1292" s="1"/>
      <c r="I1292" s="1"/>
      <c r="J1292" s="1"/>
      <c r="K1292" s="1"/>
      <c r="L1292" s="1"/>
    </row>
    <row r="1293" ht="16.5" customHeight="1">
      <c r="A1293" s="1"/>
      <c r="B1293" s="95" t="s">
        <v>496</v>
      </c>
      <c r="C1293" s="64"/>
      <c r="D1293" s="44"/>
      <c r="E1293" s="1"/>
      <c r="F1293" s="93"/>
      <c r="G1293" s="94"/>
      <c r="H1293" s="1"/>
      <c r="I1293" s="1"/>
      <c r="J1293" s="1"/>
      <c r="K1293" s="1"/>
      <c r="L1293" s="1"/>
    </row>
    <row r="1294" ht="16.5" customHeight="1">
      <c r="A1294" s="1"/>
      <c r="B1294" s="95" t="s">
        <v>496</v>
      </c>
      <c r="C1294" s="64"/>
      <c r="D1294" s="44"/>
      <c r="E1294" s="1"/>
      <c r="F1294" s="93"/>
      <c r="G1294" s="94"/>
      <c r="H1294" s="1"/>
      <c r="I1294" s="1"/>
      <c r="J1294" s="1"/>
      <c r="K1294" s="1"/>
      <c r="L1294" s="1"/>
    </row>
    <row r="1295" ht="16.5" customHeight="1">
      <c r="A1295" s="1"/>
      <c r="B1295" s="95" t="s">
        <v>496</v>
      </c>
      <c r="C1295" s="64"/>
      <c r="D1295" s="44"/>
      <c r="E1295" s="1"/>
      <c r="F1295" s="93"/>
      <c r="G1295" s="94"/>
      <c r="H1295" s="1"/>
      <c r="I1295" s="1"/>
      <c r="J1295" s="1"/>
      <c r="K1295" s="1"/>
      <c r="L1295" s="1"/>
    </row>
    <row r="1296" ht="16.5" customHeight="1">
      <c r="A1296" s="1"/>
      <c r="B1296" s="95" t="s">
        <v>496</v>
      </c>
      <c r="C1296" s="64"/>
      <c r="D1296" s="44"/>
      <c r="E1296" s="1"/>
      <c r="F1296" s="93"/>
      <c r="G1296" s="94"/>
      <c r="H1296" s="1"/>
      <c r="I1296" s="1"/>
      <c r="J1296" s="1"/>
      <c r="K1296" s="1"/>
      <c r="L1296" s="1"/>
    </row>
    <row r="1297" ht="16.5" customHeight="1">
      <c r="A1297" s="1"/>
      <c r="B1297" s="95" t="s">
        <v>496</v>
      </c>
      <c r="C1297" s="64"/>
      <c r="D1297" s="44"/>
      <c r="E1297" s="1"/>
      <c r="F1297" s="93"/>
      <c r="G1297" s="94"/>
      <c r="H1297" s="1"/>
      <c r="I1297" s="1"/>
      <c r="J1297" s="1"/>
      <c r="K1297" s="1"/>
      <c r="L1297" s="1"/>
    </row>
    <row r="1298" ht="16.5" customHeight="1">
      <c r="A1298" s="1"/>
      <c r="B1298" s="95" t="s">
        <v>496</v>
      </c>
      <c r="C1298" s="64"/>
      <c r="D1298" s="44"/>
      <c r="E1298" s="1"/>
      <c r="F1298" s="93"/>
      <c r="G1298" s="94"/>
      <c r="H1298" s="1"/>
      <c r="I1298" s="1"/>
      <c r="J1298" s="1"/>
      <c r="K1298" s="1"/>
      <c r="L1298" s="1"/>
    </row>
    <row r="1299" ht="16.5" customHeight="1">
      <c r="A1299" s="1"/>
      <c r="B1299" s="95" t="s">
        <v>496</v>
      </c>
      <c r="C1299" s="64"/>
      <c r="D1299" s="44"/>
      <c r="E1299" s="1"/>
      <c r="F1299" s="93"/>
      <c r="G1299" s="94"/>
      <c r="H1299" s="1"/>
      <c r="I1299" s="1"/>
      <c r="J1299" s="1"/>
      <c r="K1299" s="1"/>
      <c r="L1299" s="1"/>
    </row>
    <row r="1300" ht="16.5" customHeight="1">
      <c r="A1300" s="1"/>
      <c r="B1300" s="95" t="s">
        <v>496</v>
      </c>
      <c r="C1300" s="64"/>
      <c r="D1300" s="44"/>
      <c r="E1300" s="1"/>
      <c r="F1300" s="93"/>
      <c r="G1300" s="94"/>
      <c r="H1300" s="1"/>
      <c r="I1300" s="1"/>
      <c r="J1300" s="1"/>
      <c r="K1300" s="1"/>
      <c r="L1300" s="1"/>
    </row>
    <row r="1301" ht="16.5" customHeight="1">
      <c r="A1301" s="1"/>
      <c r="B1301" s="95" t="s">
        <v>496</v>
      </c>
      <c r="C1301" s="64"/>
      <c r="D1301" s="44"/>
      <c r="E1301" s="1"/>
      <c r="F1301" s="93"/>
      <c r="G1301" s="94"/>
      <c r="H1301" s="1"/>
      <c r="I1301" s="1"/>
      <c r="J1301" s="1"/>
      <c r="K1301" s="1"/>
      <c r="L1301" s="1"/>
    </row>
    <row r="1302" ht="16.5" customHeight="1">
      <c r="A1302" s="1"/>
      <c r="B1302" s="95" t="s">
        <v>496</v>
      </c>
      <c r="C1302" s="64"/>
      <c r="D1302" s="44"/>
      <c r="E1302" s="1"/>
      <c r="F1302" s="93"/>
      <c r="G1302" s="94"/>
      <c r="H1302" s="1"/>
      <c r="I1302" s="1"/>
      <c r="J1302" s="1"/>
      <c r="K1302" s="1"/>
      <c r="L1302" s="1"/>
    </row>
    <row r="1303" ht="16.5" customHeight="1">
      <c r="A1303" s="1"/>
      <c r="B1303" s="95" t="s">
        <v>496</v>
      </c>
      <c r="C1303" s="64"/>
      <c r="D1303" s="44"/>
      <c r="E1303" s="1"/>
      <c r="F1303" s="93"/>
      <c r="G1303" s="94"/>
      <c r="H1303" s="1"/>
      <c r="I1303" s="1"/>
      <c r="J1303" s="1"/>
      <c r="K1303" s="1"/>
      <c r="L1303" s="1"/>
    </row>
    <row r="1304" ht="16.5" customHeight="1">
      <c r="A1304" s="1"/>
      <c r="B1304" s="95" t="s">
        <v>496</v>
      </c>
      <c r="C1304" s="64"/>
      <c r="D1304" s="44"/>
      <c r="E1304" s="1"/>
      <c r="F1304" s="93"/>
      <c r="G1304" s="94"/>
      <c r="H1304" s="1"/>
      <c r="I1304" s="1"/>
      <c r="J1304" s="1"/>
      <c r="K1304" s="1"/>
      <c r="L1304" s="1"/>
    </row>
    <row r="1305" ht="16.5" customHeight="1">
      <c r="A1305" s="1"/>
      <c r="B1305" s="95" t="s">
        <v>496</v>
      </c>
      <c r="C1305" s="64"/>
      <c r="D1305" s="44"/>
      <c r="E1305" s="1"/>
      <c r="F1305" s="93"/>
      <c r="G1305" s="94"/>
      <c r="H1305" s="1"/>
      <c r="I1305" s="1"/>
      <c r="J1305" s="1"/>
      <c r="K1305" s="1"/>
      <c r="L1305" s="1"/>
    </row>
    <row r="1306" ht="16.5" customHeight="1">
      <c r="A1306" s="1"/>
      <c r="B1306" s="95" t="s">
        <v>496</v>
      </c>
      <c r="C1306" s="64"/>
      <c r="D1306" s="44"/>
      <c r="E1306" s="1"/>
      <c r="F1306" s="93"/>
      <c r="G1306" s="94"/>
      <c r="H1306" s="1"/>
      <c r="I1306" s="1"/>
      <c r="J1306" s="1"/>
      <c r="K1306" s="1"/>
      <c r="L1306" s="1"/>
    </row>
    <row r="1307" ht="16.5" customHeight="1">
      <c r="A1307" s="1"/>
      <c r="B1307" s="95" t="s">
        <v>496</v>
      </c>
      <c r="C1307" s="64"/>
      <c r="D1307" s="44"/>
      <c r="E1307" s="1"/>
      <c r="F1307" s="93"/>
      <c r="G1307" s="94"/>
      <c r="H1307" s="1"/>
      <c r="I1307" s="1"/>
      <c r="J1307" s="1"/>
      <c r="K1307" s="1"/>
      <c r="L1307" s="1"/>
    </row>
    <row r="1308" ht="16.5" customHeight="1">
      <c r="A1308" s="1"/>
      <c r="B1308" s="95" t="s">
        <v>496</v>
      </c>
      <c r="C1308" s="64"/>
      <c r="D1308" s="44"/>
      <c r="E1308" s="1"/>
      <c r="F1308" s="93"/>
      <c r="G1308" s="94"/>
      <c r="H1308" s="1"/>
      <c r="I1308" s="1"/>
      <c r="J1308" s="1"/>
      <c r="K1308" s="1"/>
      <c r="L1308" s="1"/>
    </row>
    <row r="1309" ht="16.5" customHeight="1">
      <c r="A1309" s="1"/>
      <c r="B1309" s="95" t="s">
        <v>496</v>
      </c>
      <c r="C1309" s="64"/>
      <c r="D1309" s="44"/>
      <c r="E1309" s="1"/>
      <c r="F1309" s="93"/>
      <c r="G1309" s="94"/>
      <c r="H1309" s="1"/>
      <c r="I1309" s="1"/>
      <c r="J1309" s="1"/>
      <c r="K1309" s="1"/>
      <c r="L1309" s="1"/>
    </row>
    <row r="1310" ht="16.5" customHeight="1">
      <c r="A1310" s="1"/>
      <c r="B1310" s="95" t="s">
        <v>496</v>
      </c>
      <c r="C1310" s="64"/>
      <c r="D1310" s="44"/>
      <c r="E1310" s="1"/>
      <c r="F1310" s="93"/>
      <c r="G1310" s="94"/>
      <c r="H1310" s="1"/>
      <c r="I1310" s="1"/>
      <c r="J1310" s="1"/>
      <c r="K1310" s="1"/>
      <c r="L1310" s="1"/>
    </row>
    <row r="1311" ht="16.5" customHeight="1">
      <c r="A1311" s="1"/>
      <c r="B1311" s="95" t="s">
        <v>496</v>
      </c>
      <c r="C1311" s="64"/>
      <c r="D1311" s="44"/>
      <c r="E1311" s="1"/>
      <c r="F1311" s="93"/>
      <c r="G1311" s="94"/>
      <c r="H1311" s="1"/>
      <c r="I1311" s="1"/>
      <c r="J1311" s="1"/>
      <c r="K1311" s="1"/>
      <c r="L1311" s="1"/>
    </row>
    <row r="1312" ht="16.5" customHeight="1">
      <c r="A1312" s="1"/>
      <c r="B1312" s="95" t="s">
        <v>496</v>
      </c>
      <c r="C1312" s="64"/>
      <c r="D1312" s="44"/>
      <c r="E1312" s="1"/>
      <c r="F1312" s="93"/>
      <c r="G1312" s="94"/>
      <c r="H1312" s="1"/>
      <c r="I1312" s="1"/>
      <c r="J1312" s="1"/>
      <c r="K1312" s="1"/>
      <c r="L1312" s="1"/>
    </row>
    <row r="1313" ht="16.5" customHeight="1">
      <c r="A1313" s="1"/>
      <c r="B1313" s="95" t="s">
        <v>496</v>
      </c>
      <c r="C1313" s="64"/>
      <c r="D1313" s="44"/>
      <c r="E1313" s="1"/>
      <c r="F1313" s="93"/>
      <c r="G1313" s="94"/>
      <c r="H1313" s="1"/>
      <c r="I1313" s="1"/>
      <c r="J1313" s="1"/>
      <c r="K1313" s="1"/>
      <c r="L1313" s="1"/>
    </row>
    <row r="1314" ht="16.5" customHeight="1">
      <c r="A1314" s="1"/>
      <c r="B1314" s="95" t="s">
        <v>496</v>
      </c>
      <c r="C1314" s="64"/>
      <c r="D1314" s="44"/>
      <c r="E1314" s="1"/>
      <c r="F1314" s="93"/>
      <c r="G1314" s="94"/>
      <c r="H1314" s="1"/>
      <c r="I1314" s="1"/>
      <c r="J1314" s="1"/>
      <c r="K1314" s="1"/>
      <c r="L1314" s="1"/>
    </row>
    <row r="1315" ht="16.5" customHeight="1">
      <c r="A1315" s="1"/>
      <c r="B1315" s="95" t="s">
        <v>496</v>
      </c>
      <c r="C1315" s="64"/>
      <c r="D1315" s="44"/>
      <c r="E1315" s="1"/>
      <c r="F1315" s="93"/>
      <c r="G1315" s="94"/>
      <c r="H1315" s="1"/>
      <c r="I1315" s="1"/>
      <c r="J1315" s="1"/>
      <c r="K1315" s="1"/>
      <c r="L1315" s="1"/>
    </row>
    <row r="1316" ht="16.5" customHeight="1">
      <c r="A1316" s="1"/>
      <c r="B1316" s="95" t="s">
        <v>496</v>
      </c>
      <c r="C1316" s="64"/>
      <c r="D1316" s="44"/>
      <c r="E1316" s="1"/>
      <c r="F1316" s="93"/>
      <c r="G1316" s="94"/>
      <c r="H1316" s="1"/>
      <c r="I1316" s="1"/>
      <c r="J1316" s="1"/>
      <c r="K1316" s="1"/>
      <c r="L1316" s="1"/>
    </row>
    <row r="1317" ht="16.5" customHeight="1">
      <c r="A1317" s="1"/>
      <c r="B1317" s="95" t="s">
        <v>496</v>
      </c>
      <c r="C1317" s="64"/>
      <c r="D1317" s="44"/>
      <c r="E1317" s="1"/>
      <c r="F1317" s="93"/>
      <c r="G1317" s="94"/>
      <c r="H1317" s="1"/>
      <c r="I1317" s="1"/>
      <c r="J1317" s="1"/>
      <c r="K1317" s="1"/>
      <c r="L1317" s="1"/>
    </row>
    <row r="1318" ht="16.5" customHeight="1">
      <c r="A1318" s="1"/>
      <c r="B1318" s="95" t="s">
        <v>496</v>
      </c>
      <c r="C1318" s="64"/>
      <c r="D1318" s="44"/>
      <c r="E1318" s="1"/>
      <c r="F1318" s="93"/>
      <c r="G1318" s="94"/>
      <c r="H1318" s="1"/>
      <c r="I1318" s="1"/>
      <c r="J1318" s="1"/>
      <c r="K1318" s="1"/>
      <c r="L1318" s="1"/>
    </row>
    <row r="1319" ht="16.5" customHeight="1">
      <c r="A1319" s="1"/>
      <c r="B1319" s="95" t="s">
        <v>496</v>
      </c>
      <c r="C1319" s="64"/>
      <c r="D1319" s="44"/>
      <c r="E1319" s="1"/>
      <c r="F1319" s="93"/>
      <c r="G1319" s="94"/>
      <c r="H1319" s="1"/>
      <c r="I1319" s="1"/>
      <c r="J1319" s="1"/>
      <c r="K1319" s="1"/>
      <c r="L1319" s="1"/>
    </row>
    <row r="1320" ht="16.5" customHeight="1">
      <c r="A1320" s="1"/>
      <c r="B1320" s="95" t="s">
        <v>496</v>
      </c>
      <c r="C1320" s="64"/>
      <c r="D1320" s="44"/>
      <c r="E1320" s="1"/>
      <c r="F1320" s="93"/>
      <c r="G1320" s="94"/>
      <c r="H1320" s="1"/>
      <c r="I1320" s="1"/>
      <c r="J1320" s="1"/>
      <c r="K1320" s="1"/>
      <c r="L1320" s="1"/>
    </row>
    <row r="1321" ht="16.5" customHeight="1">
      <c r="A1321" s="1"/>
      <c r="B1321" s="95" t="s">
        <v>496</v>
      </c>
      <c r="C1321" s="64"/>
      <c r="D1321" s="44"/>
      <c r="E1321" s="1"/>
      <c r="F1321" s="93"/>
      <c r="G1321" s="94"/>
      <c r="H1321" s="1"/>
      <c r="I1321" s="1"/>
      <c r="J1321" s="1"/>
      <c r="K1321" s="1"/>
      <c r="L1321" s="1"/>
    </row>
    <row r="1322" ht="16.5" customHeight="1">
      <c r="A1322" s="1"/>
      <c r="B1322" s="95" t="s">
        <v>496</v>
      </c>
      <c r="C1322" s="64"/>
      <c r="D1322" s="44"/>
      <c r="E1322" s="1"/>
      <c r="F1322" s="93"/>
      <c r="G1322" s="94"/>
      <c r="H1322" s="1"/>
      <c r="I1322" s="1"/>
      <c r="J1322" s="1"/>
      <c r="K1322" s="1"/>
      <c r="L1322" s="1"/>
    </row>
    <row r="1323" ht="16.5" customHeight="1">
      <c r="A1323" s="1"/>
      <c r="B1323" s="95" t="s">
        <v>496</v>
      </c>
      <c r="C1323" s="64"/>
      <c r="D1323" s="44"/>
      <c r="E1323" s="1"/>
      <c r="F1323" s="93"/>
      <c r="G1323" s="94"/>
      <c r="H1323" s="1"/>
      <c r="I1323" s="1"/>
      <c r="J1323" s="1"/>
      <c r="K1323" s="1"/>
      <c r="L1323" s="1"/>
    </row>
    <row r="1324" ht="16.5" customHeight="1">
      <c r="A1324" s="1"/>
      <c r="B1324" s="95" t="s">
        <v>496</v>
      </c>
      <c r="C1324" s="64"/>
      <c r="D1324" s="44"/>
      <c r="E1324" s="1"/>
      <c r="F1324" s="93"/>
      <c r="G1324" s="94"/>
      <c r="H1324" s="1"/>
      <c r="I1324" s="1"/>
      <c r="J1324" s="1"/>
      <c r="K1324" s="1"/>
      <c r="L1324" s="1"/>
    </row>
    <row r="1325" ht="16.5" customHeight="1">
      <c r="A1325" s="1"/>
      <c r="B1325" s="95" t="s">
        <v>496</v>
      </c>
      <c r="C1325" s="64"/>
      <c r="D1325" s="44"/>
      <c r="E1325" s="1"/>
      <c r="F1325" s="93"/>
      <c r="G1325" s="94"/>
      <c r="H1325" s="1"/>
      <c r="I1325" s="1"/>
      <c r="J1325" s="1"/>
      <c r="K1325" s="1"/>
      <c r="L1325" s="1"/>
    </row>
    <row r="1326" ht="16.5" customHeight="1">
      <c r="A1326" s="1"/>
      <c r="B1326" s="95" t="s">
        <v>496</v>
      </c>
      <c r="C1326" s="64"/>
      <c r="D1326" s="44"/>
      <c r="E1326" s="1"/>
      <c r="F1326" s="93"/>
      <c r="G1326" s="94"/>
      <c r="H1326" s="1"/>
      <c r="I1326" s="1"/>
      <c r="J1326" s="1"/>
      <c r="K1326" s="1"/>
      <c r="L1326" s="1"/>
    </row>
    <row r="1327" ht="16.5" customHeight="1">
      <c r="A1327" s="1"/>
      <c r="B1327" s="95" t="s">
        <v>496</v>
      </c>
      <c r="C1327" s="64"/>
      <c r="D1327" s="44"/>
      <c r="E1327" s="1"/>
      <c r="F1327" s="93"/>
      <c r="G1327" s="94"/>
      <c r="H1327" s="1"/>
      <c r="I1327" s="1"/>
      <c r="J1327" s="1"/>
      <c r="K1327" s="1"/>
      <c r="L1327" s="1"/>
    </row>
    <row r="1328" ht="16.5" customHeight="1">
      <c r="A1328" s="1"/>
      <c r="B1328" s="95" t="s">
        <v>496</v>
      </c>
      <c r="C1328" s="64"/>
      <c r="D1328" s="44"/>
      <c r="E1328" s="1"/>
      <c r="F1328" s="93"/>
      <c r="G1328" s="94"/>
      <c r="H1328" s="1"/>
      <c r="I1328" s="1"/>
      <c r="J1328" s="1"/>
      <c r="K1328" s="1"/>
      <c r="L1328" s="1"/>
    </row>
    <row r="1329" ht="16.5" customHeight="1">
      <c r="A1329" s="1"/>
      <c r="B1329" s="95" t="s">
        <v>496</v>
      </c>
      <c r="C1329" s="64"/>
      <c r="D1329" s="44"/>
      <c r="E1329" s="1"/>
      <c r="F1329" s="93"/>
      <c r="G1329" s="94"/>
      <c r="H1329" s="1"/>
      <c r="I1329" s="1"/>
      <c r="J1329" s="1"/>
      <c r="K1329" s="1"/>
      <c r="L1329" s="1"/>
    </row>
    <row r="1330" ht="16.5" customHeight="1">
      <c r="A1330" s="1"/>
      <c r="B1330" s="95" t="s">
        <v>496</v>
      </c>
      <c r="C1330" s="64"/>
      <c r="D1330" s="44"/>
      <c r="E1330" s="1"/>
      <c r="F1330" s="93"/>
      <c r="G1330" s="94"/>
      <c r="H1330" s="1"/>
      <c r="I1330" s="1"/>
      <c r="J1330" s="1"/>
      <c r="K1330" s="1"/>
      <c r="L1330" s="1"/>
    </row>
    <row r="1331" ht="16.5" customHeight="1">
      <c r="A1331" s="1"/>
      <c r="B1331" s="95" t="s">
        <v>496</v>
      </c>
      <c r="C1331" s="64"/>
      <c r="D1331" s="44"/>
      <c r="E1331" s="1"/>
      <c r="F1331" s="93"/>
      <c r="G1331" s="94"/>
      <c r="H1331" s="1"/>
      <c r="I1331" s="1"/>
      <c r="J1331" s="1"/>
      <c r="K1331" s="1"/>
      <c r="L1331" s="1"/>
    </row>
    <row r="1332" ht="16.5" customHeight="1">
      <c r="A1332" s="1"/>
      <c r="B1332" s="95" t="s">
        <v>496</v>
      </c>
      <c r="C1332" s="64"/>
      <c r="D1332" s="44"/>
      <c r="E1332" s="1"/>
      <c r="F1332" s="93"/>
      <c r="G1332" s="94"/>
      <c r="H1332" s="1"/>
      <c r="I1332" s="1"/>
      <c r="J1332" s="1"/>
      <c r="K1332" s="1"/>
      <c r="L1332" s="1"/>
    </row>
    <row r="1333" ht="16.5" customHeight="1">
      <c r="A1333" s="1"/>
      <c r="B1333" s="95" t="s">
        <v>496</v>
      </c>
      <c r="C1333" s="64"/>
      <c r="D1333" s="44"/>
      <c r="E1333" s="1"/>
      <c r="F1333" s="93"/>
      <c r="G1333" s="94"/>
      <c r="H1333" s="1"/>
      <c r="I1333" s="1"/>
      <c r="J1333" s="1"/>
      <c r="K1333" s="1"/>
      <c r="L1333" s="1"/>
    </row>
    <row r="1334" ht="16.5" customHeight="1">
      <c r="A1334" s="1"/>
      <c r="B1334" s="95" t="s">
        <v>496</v>
      </c>
      <c r="C1334" s="64"/>
      <c r="D1334" s="44"/>
      <c r="E1334" s="1"/>
      <c r="F1334" s="93"/>
      <c r="G1334" s="94"/>
      <c r="H1334" s="1"/>
      <c r="I1334" s="1"/>
      <c r="J1334" s="1"/>
      <c r="K1334" s="1"/>
      <c r="L1334" s="1"/>
    </row>
    <row r="1335" ht="16.5" customHeight="1">
      <c r="A1335" s="1"/>
      <c r="B1335" s="95" t="s">
        <v>496</v>
      </c>
      <c r="C1335" s="64"/>
      <c r="D1335" s="44"/>
      <c r="E1335" s="1"/>
      <c r="F1335" s="93"/>
      <c r="G1335" s="94"/>
      <c r="H1335" s="1"/>
      <c r="I1335" s="1"/>
      <c r="J1335" s="1"/>
      <c r="K1335" s="1"/>
      <c r="L1335" s="1"/>
    </row>
    <row r="1336" ht="16.5" customHeight="1">
      <c r="A1336" s="1"/>
      <c r="B1336" s="95" t="s">
        <v>496</v>
      </c>
      <c r="C1336" s="64"/>
      <c r="D1336" s="44"/>
      <c r="E1336" s="1"/>
      <c r="F1336" s="93"/>
      <c r="G1336" s="94"/>
      <c r="H1336" s="1"/>
      <c r="I1336" s="1"/>
      <c r="J1336" s="1"/>
      <c r="K1336" s="1"/>
      <c r="L1336" s="1"/>
    </row>
    <row r="1337" ht="16.5" customHeight="1">
      <c r="A1337" s="1"/>
      <c r="B1337" s="95" t="s">
        <v>496</v>
      </c>
      <c r="C1337" s="64"/>
      <c r="D1337" s="44"/>
      <c r="E1337" s="1"/>
      <c r="F1337" s="93"/>
      <c r="G1337" s="94"/>
      <c r="H1337" s="1"/>
      <c r="I1337" s="1"/>
      <c r="J1337" s="1"/>
      <c r="K1337" s="1"/>
      <c r="L1337" s="1"/>
    </row>
    <row r="1338" ht="16.5" customHeight="1">
      <c r="A1338" s="1"/>
      <c r="B1338" s="95" t="s">
        <v>496</v>
      </c>
      <c r="C1338" s="64"/>
      <c r="D1338" s="44"/>
      <c r="E1338" s="1"/>
      <c r="F1338" s="93"/>
      <c r="G1338" s="94"/>
      <c r="H1338" s="1"/>
      <c r="I1338" s="1"/>
      <c r="J1338" s="1"/>
      <c r="K1338" s="1"/>
      <c r="L1338" s="1"/>
    </row>
    <row r="1339" ht="16.5" customHeight="1">
      <c r="A1339" s="1"/>
      <c r="B1339" s="95" t="s">
        <v>496</v>
      </c>
      <c r="C1339" s="64"/>
      <c r="D1339" s="44"/>
      <c r="E1339" s="1"/>
      <c r="F1339" s="93"/>
      <c r="G1339" s="94"/>
      <c r="H1339" s="1"/>
      <c r="I1339" s="1"/>
      <c r="J1339" s="1"/>
      <c r="K1339" s="1"/>
      <c r="L1339" s="1"/>
    </row>
    <row r="1340" ht="16.5" customHeight="1">
      <c r="A1340" s="1"/>
      <c r="B1340" s="95" t="s">
        <v>496</v>
      </c>
      <c r="C1340" s="64"/>
      <c r="D1340" s="44"/>
      <c r="E1340" s="1"/>
      <c r="F1340" s="93"/>
      <c r="G1340" s="94"/>
      <c r="H1340" s="1"/>
      <c r="I1340" s="1"/>
      <c r="J1340" s="1"/>
      <c r="K1340" s="1"/>
      <c r="L1340" s="1"/>
    </row>
    <row r="1341" ht="16.5" customHeight="1">
      <c r="A1341" s="1"/>
      <c r="B1341" s="95" t="s">
        <v>496</v>
      </c>
      <c r="C1341" s="64"/>
      <c r="D1341" s="44"/>
      <c r="E1341" s="1"/>
      <c r="F1341" s="93"/>
      <c r="G1341" s="94"/>
      <c r="H1341" s="1"/>
      <c r="I1341" s="1"/>
      <c r="J1341" s="1"/>
      <c r="K1341" s="1"/>
      <c r="L1341" s="1"/>
    </row>
    <row r="1342" ht="16.5" customHeight="1">
      <c r="A1342" s="1"/>
      <c r="B1342" s="95" t="s">
        <v>496</v>
      </c>
      <c r="C1342" s="64"/>
      <c r="D1342" s="44"/>
      <c r="E1342" s="1"/>
      <c r="F1342" s="93"/>
      <c r="G1342" s="94"/>
      <c r="H1342" s="1"/>
      <c r="I1342" s="1"/>
      <c r="J1342" s="1"/>
      <c r="K1342" s="1"/>
      <c r="L1342" s="1"/>
    </row>
    <row r="1343" ht="16.5" customHeight="1">
      <c r="A1343" s="1"/>
      <c r="B1343" s="95" t="s">
        <v>496</v>
      </c>
      <c r="C1343" s="64"/>
      <c r="D1343" s="44"/>
      <c r="E1343" s="1"/>
      <c r="F1343" s="93"/>
      <c r="G1343" s="94"/>
      <c r="H1343" s="1"/>
      <c r="I1343" s="1"/>
      <c r="J1343" s="1"/>
      <c r="K1343" s="1"/>
      <c r="L1343" s="1"/>
    </row>
    <row r="1344" ht="16.5" customHeight="1">
      <c r="A1344" s="1"/>
      <c r="B1344" s="95" t="s">
        <v>496</v>
      </c>
      <c r="C1344" s="64"/>
      <c r="D1344" s="44"/>
      <c r="E1344" s="1"/>
      <c r="F1344" s="93"/>
      <c r="G1344" s="94"/>
      <c r="H1344" s="1"/>
      <c r="I1344" s="1"/>
      <c r="J1344" s="1"/>
      <c r="K1344" s="1"/>
      <c r="L1344" s="1"/>
    </row>
    <row r="1345" ht="16.5" customHeight="1">
      <c r="A1345" s="1"/>
      <c r="B1345" s="95" t="s">
        <v>496</v>
      </c>
      <c r="C1345" s="64"/>
      <c r="D1345" s="44"/>
      <c r="E1345" s="1"/>
      <c r="F1345" s="93"/>
      <c r="G1345" s="94"/>
      <c r="H1345" s="1"/>
      <c r="I1345" s="1"/>
      <c r="J1345" s="1"/>
      <c r="K1345" s="1"/>
      <c r="L1345" s="1"/>
    </row>
    <row r="1346" ht="16.5" customHeight="1">
      <c r="A1346" s="1"/>
      <c r="B1346" s="95" t="s">
        <v>496</v>
      </c>
      <c r="C1346" s="64"/>
      <c r="D1346" s="44"/>
      <c r="E1346" s="1"/>
      <c r="F1346" s="93"/>
      <c r="G1346" s="94"/>
      <c r="H1346" s="1"/>
      <c r="I1346" s="1"/>
      <c r="J1346" s="1"/>
      <c r="K1346" s="1"/>
      <c r="L1346" s="1"/>
    </row>
    <row r="1347" ht="16.5" customHeight="1">
      <c r="A1347" s="1"/>
      <c r="B1347" s="95" t="s">
        <v>496</v>
      </c>
      <c r="C1347" s="64"/>
      <c r="D1347" s="44"/>
      <c r="E1347" s="1"/>
      <c r="F1347" s="93"/>
      <c r="G1347" s="94"/>
      <c r="H1347" s="1"/>
      <c r="I1347" s="1"/>
      <c r="J1347" s="1"/>
      <c r="K1347" s="1"/>
      <c r="L1347" s="1"/>
    </row>
    <row r="1348" ht="16.5" customHeight="1">
      <c r="A1348" s="1"/>
      <c r="B1348" s="95" t="s">
        <v>496</v>
      </c>
      <c r="C1348" s="64"/>
      <c r="D1348" s="44"/>
      <c r="E1348" s="1"/>
      <c r="F1348" s="93"/>
      <c r="G1348" s="94"/>
      <c r="H1348" s="1"/>
      <c r="I1348" s="1"/>
      <c r="J1348" s="1"/>
      <c r="K1348" s="1"/>
      <c r="L1348" s="1"/>
    </row>
    <row r="1349" ht="16.5" customHeight="1">
      <c r="A1349" s="1"/>
      <c r="B1349" s="95" t="s">
        <v>496</v>
      </c>
      <c r="C1349" s="64"/>
      <c r="D1349" s="44"/>
      <c r="E1349" s="1"/>
      <c r="F1349" s="93"/>
      <c r="G1349" s="94"/>
      <c r="H1349" s="1"/>
      <c r="I1349" s="1"/>
      <c r="J1349" s="1"/>
      <c r="K1349" s="1"/>
      <c r="L1349" s="1"/>
    </row>
    <row r="1350" ht="16.5" customHeight="1">
      <c r="A1350" s="1"/>
      <c r="B1350" s="95" t="s">
        <v>496</v>
      </c>
      <c r="C1350" s="64"/>
      <c r="D1350" s="44"/>
      <c r="E1350" s="1"/>
      <c r="F1350" s="93"/>
      <c r="G1350" s="94"/>
      <c r="H1350" s="1"/>
      <c r="I1350" s="1"/>
      <c r="J1350" s="1"/>
      <c r="K1350" s="1"/>
      <c r="L1350" s="1"/>
    </row>
    <row r="1351" ht="16.5" customHeight="1">
      <c r="A1351" s="1"/>
      <c r="B1351" s="95" t="s">
        <v>496</v>
      </c>
      <c r="C1351" s="64"/>
      <c r="D1351" s="44"/>
      <c r="E1351" s="1"/>
      <c r="F1351" s="93"/>
      <c r="G1351" s="94"/>
      <c r="H1351" s="1"/>
      <c r="I1351" s="1"/>
      <c r="J1351" s="1"/>
      <c r="K1351" s="1"/>
      <c r="L1351" s="1"/>
    </row>
    <row r="1352" ht="16.5" customHeight="1">
      <c r="A1352" s="1"/>
      <c r="B1352" s="95" t="s">
        <v>496</v>
      </c>
      <c r="C1352" s="64"/>
      <c r="D1352" s="44"/>
      <c r="E1352" s="1"/>
      <c r="F1352" s="93"/>
      <c r="G1352" s="94"/>
      <c r="H1352" s="1"/>
      <c r="I1352" s="1"/>
      <c r="J1352" s="1"/>
      <c r="K1352" s="1"/>
      <c r="L1352" s="1"/>
    </row>
    <row r="1353" ht="16.5" customHeight="1">
      <c r="A1353" s="1"/>
      <c r="B1353" s="95" t="s">
        <v>496</v>
      </c>
      <c r="C1353" s="64"/>
      <c r="D1353" s="44"/>
      <c r="E1353" s="1"/>
      <c r="F1353" s="93"/>
      <c r="G1353" s="94"/>
      <c r="H1353" s="1"/>
      <c r="I1353" s="1"/>
      <c r="J1353" s="1"/>
      <c r="K1353" s="1"/>
      <c r="L1353" s="1"/>
    </row>
    <row r="1354" ht="16.5" customHeight="1">
      <c r="A1354" s="1"/>
      <c r="B1354" s="95" t="s">
        <v>496</v>
      </c>
      <c r="C1354" s="64"/>
      <c r="D1354" s="44"/>
      <c r="E1354" s="1"/>
      <c r="F1354" s="93"/>
      <c r="G1354" s="94"/>
      <c r="H1354" s="1"/>
      <c r="I1354" s="1"/>
      <c r="J1354" s="1"/>
      <c r="K1354" s="1"/>
      <c r="L1354" s="1"/>
    </row>
    <row r="1355" ht="16.5" customHeight="1">
      <c r="A1355" s="1"/>
      <c r="B1355" s="95" t="s">
        <v>496</v>
      </c>
      <c r="C1355" s="64"/>
      <c r="D1355" s="44"/>
      <c r="E1355" s="1"/>
      <c r="F1355" s="93"/>
      <c r="G1355" s="94"/>
      <c r="H1355" s="1"/>
      <c r="I1355" s="1"/>
      <c r="J1355" s="1"/>
      <c r="K1355" s="1"/>
      <c r="L1355" s="1"/>
    </row>
    <row r="1356" ht="16.5" customHeight="1">
      <c r="A1356" s="1"/>
      <c r="B1356" s="95" t="s">
        <v>496</v>
      </c>
      <c r="C1356" s="64"/>
      <c r="D1356" s="44"/>
      <c r="E1356" s="1"/>
      <c r="F1356" s="93"/>
      <c r="G1356" s="94"/>
      <c r="H1356" s="1"/>
      <c r="I1356" s="1"/>
      <c r="J1356" s="1"/>
      <c r="K1356" s="1"/>
      <c r="L1356" s="1"/>
    </row>
    <row r="1357" ht="16.5" customHeight="1">
      <c r="A1357" s="1"/>
      <c r="B1357" s="95" t="s">
        <v>496</v>
      </c>
      <c r="C1357" s="64"/>
      <c r="D1357" s="44"/>
      <c r="E1357" s="1"/>
      <c r="F1357" s="93"/>
      <c r="G1357" s="94"/>
      <c r="H1357" s="1"/>
      <c r="I1357" s="1"/>
      <c r="J1357" s="1"/>
      <c r="K1357" s="1"/>
      <c r="L1357" s="1"/>
    </row>
    <row r="1358" ht="16.5" customHeight="1">
      <c r="A1358" s="1"/>
      <c r="B1358" s="95" t="s">
        <v>496</v>
      </c>
      <c r="C1358" s="64"/>
      <c r="D1358" s="44"/>
      <c r="E1358" s="1"/>
      <c r="F1358" s="93"/>
      <c r="G1358" s="94"/>
      <c r="H1358" s="1"/>
      <c r="I1358" s="1"/>
      <c r="J1358" s="1"/>
      <c r="K1358" s="1"/>
      <c r="L1358" s="1"/>
    </row>
    <row r="1359" ht="16.5" customHeight="1">
      <c r="A1359" s="1"/>
      <c r="B1359" s="95" t="s">
        <v>496</v>
      </c>
      <c r="C1359" s="64"/>
      <c r="D1359" s="44"/>
      <c r="E1359" s="1"/>
      <c r="F1359" s="93"/>
      <c r="G1359" s="94"/>
      <c r="H1359" s="1"/>
      <c r="I1359" s="1"/>
      <c r="J1359" s="1"/>
      <c r="K1359" s="1"/>
      <c r="L1359" s="1"/>
    </row>
    <row r="1360" ht="16.5" customHeight="1">
      <c r="A1360" s="1"/>
      <c r="B1360" s="95" t="s">
        <v>496</v>
      </c>
      <c r="C1360" s="64"/>
      <c r="D1360" s="44"/>
      <c r="E1360" s="1"/>
      <c r="F1360" s="93"/>
      <c r="G1360" s="94"/>
      <c r="H1360" s="1"/>
      <c r="I1360" s="1"/>
      <c r="J1360" s="1"/>
      <c r="K1360" s="1"/>
      <c r="L1360" s="1"/>
    </row>
    <row r="1361" ht="16.5" customHeight="1">
      <c r="A1361" s="1"/>
      <c r="B1361" s="95" t="s">
        <v>496</v>
      </c>
      <c r="C1361" s="64"/>
      <c r="D1361" s="44"/>
      <c r="E1361" s="1"/>
      <c r="F1361" s="93"/>
      <c r="G1361" s="94"/>
      <c r="H1361" s="1"/>
      <c r="I1361" s="1"/>
      <c r="J1361" s="1"/>
      <c r="K1361" s="1"/>
      <c r="L1361" s="1"/>
    </row>
    <row r="1362" ht="16.5" customHeight="1">
      <c r="A1362" s="1"/>
      <c r="B1362" s="95" t="s">
        <v>496</v>
      </c>
      <c r="C1362" s="64"/>
      <c r="D1362" s="44"/>
      <c r="E1362" s="1"/>
      <c r="F1362" s="93"/>
      <c r="G1362" s="94"/>
      <c r="H1362" s="1"/>
      <c r="I1362" s="1"/>
      <c r="J1362" s="1"/>
      <c r="K1362" s="1"/>
      <c r="L1362" s="1"/>
    </row>
    <row r="1363" ht="16.5" customHeight="1">
      <c r="A1363" s="1"/>
      <c r="B1363" s="95" t="s">
        <v>496</v>
      </c>
      <c r="C1363" s="64"/>
      <c r="D1363" s="44"/>
      <c r="E1363" s="1"/>
      <c r="F1363" s="93"/>
      <c r="G1363" s="94"/>
      <c r="H1363" s="1"/>
      <c r="I1363" s="1"/>
      <c r="J1363" s="1"/>
      <c r="K1363" s="1"/>
      <c r="L1363" s="1"/>
    </row>
    <row r="1364" ht="16.5" customHeight="1">
      <c r="A1364" s="1"/>
      <c r="B1364" s="95" t="s">
        <v>496</v>
      </c>
      <c r="C1364" s="64"/>
      <c r="D1364" s="44"/>
      <c r="E1364" s="1"/>
      <c r="F1364" s="93"/>
      <c r="G1364" s="94"/>
      <c r="H1364" s="1"/>
      <c r="I1364" s="1"/>
      <c r="J1364" s="1"/>
      <c r="K1364" s="1"/>
      <c r="L1364" s="1"/>
    </row>
    <row r="1365" ht="16.5" customHeight="1">
      <c r="A1365" s="1"/>
      <c r="B1365" s="95" t="s">
        <v>496</v>
      </c>
      <c r="C1365" s="64"/>
      <c r="D1365" s="44"/>
      <c r="E1365" s="1"/>
      <c r="F1365" s="93"/>
      <c r="G1365" s="94"/>
      <c r="H1365" s="1"/>
      <c r="I1365" s="1"/>
      <c r="J1365" s="1"/>
      <c r="K1365" s="1"/>
      <c r="L1365" s="1"/>
    </row>
    <row r="1366" ht="16.5" customHeight="1">
      <c r="A1366" s="1"/>
      <c r="B1366" s="95" t="s">
        <v>496</v>
      </c>
      <c r="C1366" s="64"/>
      <c r="D1366" s="44"/>
      <c r="E1366" s="1"/>
      <c r="F1366" s="93"/>
      <c r="G1366" s="94"/>
      <c r="H1366" s="1"/>
      <c r="I1366" s="1"/>
      <c r="J1366" s="1"/>
      <c r="K1366" s="1"/>
      <c r="L1366" s="1"/>
    </row>
    <row r="1367" ht="16.5" customHeight="1">
      <c r="A1367" s="1"/>
      <c r="B1367" s="95" t="s">
        <v>496</v>
      </c>
      <c r="C1367" s="64"/>
      <c r="D1367" s="44"/>
      <c r="E1367" s="1"/>
      <c r="F1367" s="93"/>
      <c r="G1367" s="94"/>
      <c r="H1367" s="1"/>
      <c r="I1367" s="1"/>
      <c r="J1367" s="1"/>
      <c r="K1367" s="1"/>
      <c r="L1367" s="1"/>
    </row>
    <row r="1368" ht="16.5" customHeight="1">
      <c r="A1368" s="1"/>
      <c r="B1368" s="95" t="s">
        <v>496</v>
      </c>
      <c r="C1368" s="64"/>
      <c r="D1368" s="44"/>
      <c r="E1368" s="1"/>
      <c r="F1368" s="93"/>
      <c r="G1368" s="94"/>
      <c r="H1368" s="1"/>
      <c r="I1368" s="1"/>
      <c r="J1368" s="1"/>
      <c r="K1368" s="1"/>
      <c r="L1368" s="1"/>
    </row>
    <row r="1369" ht="16.5" customHeight="1">
      <c r="A1369" s="1"/>
      <c r="B1369" s="95" t="s">
        <v>496</v>
      </c>
      <c r="C1369" s="64"/>
      <c r="D1369" s="44"/>
      <c r="E1369" s="1"/>
      <c r="F1369" s="93"/>
      <c r="G1369" s="94"/>
      <c r="H1369" s="1"/>
      <c r="I1369" s="1"/>
      <c r="J1369" s="1"/>
      <c r="K1369" s="1"/>
      <c r="L1369" s="1"/>
    </row>
    <row r="1370" ht="16.5" customHeight="1">
      <c r="A1370" s="1"/>
      <c r="B1370" s="95" t="s">
        <v>496</v>
      </c>
      <c r="C1370" s="64"/>
      <c r="D1370" s="44"/>
      <c r="E1370" s="1"/>
      <c r="F1370" s="93"/>
      <c r="G1370" s="94"/>
      <c r="H1370" s="1"/>
      <c r="I1370" s="1"/>
      <c r="J1370" s="1"/>
      <c r="K1370" s="1"/>
      <c r="L1370" s="1"/>
    </row>
    <row r="1371" ht="16.5" customHeight="1">
      <c r="A1371" s="1"/>
      <c r="B1371" s="95" t="s">
        <v>496</v>
      </c>
      <c r="C1371" s="64"/>
      <c r="D1371" s="44"/>
      <c r="E1371" s="1"/>
      <c r="F1371" s="93"/>
      <c r="G1371" s="94"/>
      <c r="H1371" s="1"/>
      <c r="I1371" s="1"/>
      <c r="J1371" s="1"/>
      <c r="K1371" s="1"/>
      <c r="L1371" s="1"/>
    </row>
    <row r="1372" ht="16.5" customHeight="1">
      <c r="A1372" s="1"/>
      <c r="B1372" s="95" t="s">
        <v>496</v>
      </c>
      <c r="C1372" s="64"/>
      <c r="D1372" s="44"/>
      <c r="E1372" s="1"/>
      <c r="F1372" s="93"/>
      <c r="G1372" s="94"/>
      <c r="H1372" s="1"/>
      <c r="I1372" s="1"/>
      <c r="J1372" s="1"/>
      <c r="K1372" s="1"/>
      <c r="L1372" s="1"/>
    </row>
    <row r="1373" ht="16.5" customHeight="1">
      <c r="A1373" s="1"/>
      <c r="B1373" s="95" t="s">
        <v>496</v>
      </c>
      <c r="C1373" s="64"/>
      <c r="D1373" s="44"/>
      <c r="E1373" s="1"/>
      <c r="F1373" s="93"/>
      <c r="G1373" s="94"/>
      <c r="H1373" s="1"/>
      <c r="I1373" s="1"/>
      <c r="J1373" s="1"/>
      <c r="K1373" s="1"/>
      <c r="L1373" s="1"/>
    </row>
    <row r="1374" ht="16.5" customHeight="1">
      <c r="A1374" s="1"/>
      <c r="B1374" s="95" t="s">
        <v>496</v>
      </c>
      <c r="C1374" s="64"/>
      <c r="D1374" s="44"/>
      <c r="E1374" s="1"/>
      <c r="F1374" s="93"/>
      <c r="G1374" s="94"/>
      <c r="H1374" s="1"/>
      <c r="I1374" s="1"/>
      <c r="J1374" s="1"/>
      <c r="K1374" s="1"/>
      <c r="L1374" s="1"/>
    </row>
    <row r="1375" ht="16.5" customHeight="1">
      <c r="A1375" s="1"/>
      <c r="B1375" s="95" t="s">
        <v>496</v>
      </c>
      <c r="C1375" s="64"/>
      <c r="D1375" s="44"/>
      <c r="E1375" s="1"/>
      <c r="F1375" s="93"/>
      <c r="G1375" s="94"/>
      <c r="H1375" s="1"/>
      <c r="I1375" s="1"/>
      <c r="J1375" s="1"/>
      <c r="K1375" s="1"/>
      <c r="L1375" s="1"/>
    </row>
    <row r="1376" ht="16.5" customHeight="1">
      <c r="A1376" s="1"/>
      <c r="B1376" s="95" t="s">
        <v>496</v>
      </c>
      <c r="C1376" s="64"/>
      <c r="D1376" s="44"/>
      <c r="E1376" s="1"/>
      <c r="F1376" s="93"/>
      <c r="G1376" s="94"/>
      <c r="H1376" s="1"/>
      <c r="I1376" s="1"/>
      <c r="J1376" s="1"/>
      <c r="K1376" s="1"/>
      <c r="L1376" s="1"/>
    </row>
    <row r="1377" ht="16.5" customHeight="1">
      <c r="A1377" s="1"/>
      <c r="B1377" s="95" t="s">
        <v>496</v>
      </c>
      <c r="C1377" s="64"/>
      <c r="D1377" s="44"/>
      <c r="E1377" s="1"/>
      <c r="F1377" s="93"/>
      <c r="G1377" s="94"/>
      <c r="H1377" s="1"/>
      <c r="I1377" s="1"/>
      <c r="J1377" s="1"/>
      <c r="K1377" s="1"/>
      <c r="L1377" s="1"/>
    </row>
    <row r="1378" ht="16.5" customHeight="1">
      <c r="A1378" s="1"/>
      <c r="B1378" s="95" t="s">
        <v>496</v>
      </c>
      <c r="C1378" s="64"/>
      <c r="D1378" s="44"/>
      <c r="E1378" s="1"/>
      <c r="F1378" s="93"/>
      <c r="G1378" s="94"/>
      <c r="H1378" s="1"/>
      <c r="I1378" s="1"/>
      <c r="J1378" s="1"/>
      <c r="K1378" s="1"/>
      <c r="L1378" s="1"/>
    </row>
    <row r="1379" ht="16.5" customHeight="1">
      <c r="A1379" s="1"/>
      <c r="B1379" s="95" t="s">
        <v>496</v>
      </c>
      <c r="C1379" s="64"/>
      <c r="D1379" s="44"/>
      <c r="E1379" s="1"/>
      <c r="F1379" s="93"/>
      <c r="G1379" s="94"/>
      <c r="H1379" s="1"/>
      <c r="I1379" s="1"/>
      <c r="J1379" s="1"/>
      <c r="K1379" s="1"/>
      <c r="L1379" s="1"/>
    </row>
    <row r="1380" ht="16.5" customHeight="1">
      <c r="A1380" s="1"/>
      <c r="B1380" s="95" t="s">
        <v>496</v>
      </c>
      <c r="C1380" s="64"/>
      <c r="D1380" s="44"/>
      <c r="E1380" s="1"/>
      <c r="F1380" s="93"/>
      <c r="G1380" s="94"/>
      <c r="H1380" s="1"/>
      <c r="I1380" s="1"/>
      <c r="J1380" s="1"/>
      <c r="K1380" s="1"/>
      <c r="L1380" s="1"/>
    </row>
    <row r="1381" ht="16.5" customHeight="1">
      <c r="A1381" s="1"/>
      <c r="B1381" s="95" t="s">
        <v>496</v>
      </c>
      <c r="C1381" s="64"/>
      <c r="D1381" s="44"/>
      <c r="E1381" s="1"/>
      <c r="F1381" s="93"/>
      <c r="G1381" s="94"/>
      <c r="H1381" s="1"/>
      <c r="I1381" s="1"/>
      <c r="J1381" s="1"/>
      <c r="K1381" s="1"/>
      <c r="L1381" s="1"/>
    </row>
    <row r="1382" ht="16.5" customHeight="1">
      <c r="A1382" s="1"/>
      <c r="B1382" s="95" t="s">
        <v>496</v>
      </c>
      <c r="C1382" s="64"/>
      <c r="D1382" s="44"/>
      <c r="E1382" s="1"/>
      <c r="F1382" s="93"/>
      <c r="G1382" s="94"/>
      <c r="H1382" s="1"/>
      <c r="I1382" s="1"/>
      <c r="J1382" s="1"/>
      <c r="K1382" s="1"/>
      <c r="L1382" s="1"/>
    </row>
    <row r="1383" ht="16.5" customHeight="1">
      <c r="A1383" s="1"/>
      <c r="B1383" s="95" t="s">
        <v>496</v>
      </c>
      <c r="C1383" s="64"/>
      <c r="D1383" s="44"/>
      <c r="E1383" s="1"/>
      <c r="F1383" s="93"/>
      <c r="G1383" s="94"/>
      <c r="H1383" s="1"/>
      <c r="I1383" s="1"/>
      <c r="J1383" s="1"/>
      <c r="K1383" s="1"/>
      <c r="L1383" s="1"/>
    </row>
    <row r="1384" ht="16.5" customHeight="1">
      <c r="A1384" s="1"/>
      <c r="B1384" s="95" t="s">
        <v>496</v>
      </c>
      <c r="C1384" s="64"/>
      <c r="D1384" s="44"/>
      <c r="E1384" s="1"/>
      <c r="F1384" s="93"/>
      <c r="G1384" s="94"/>
      <c r="H1384" s="1"/>
      <c r="I1384" s="1"/>
      <c r="J1384" s="1"/>
      <c r="K1384" s="1"/>
      <c r="L1384" s="1"/>
    </row>
    <row r="1385" ht="16.5" customHeight="1">
      <c r="A1385" s="1"/>
      <c r="B1385" s="95" t="s">
        <v>496</v>
      </c>
      <c r="C1385" s="64"/>
      <c r="D1385" s="44"/>
      <c r="E1385" s="1"/>
      <c r="F1385" s="93"/>
      <c r="G1385" s="94"/>
      <c r="H1385" s="1"/>
      <c r="I1385" s="1"/>
      <c r="J1385" s="1"/>
      <c r="K1385" s="1"/>
      <c r="L1385" s="1"/>
    </row>
    <row r="1386" ht="16.5" customHeight="1">
      <c r="A1386" s="1"/>
      <c r="B1386" s="95" t="s">
        <v>496</v>
      </c>
      <c r="C1386" s="64"/>
      <c r="D1386" s="44"/>
      <c r="E1386" s="1"/>
      <c r="F1386" s="93"/>
      <c r="G1386" s="94"/>
      <c r="H1386" s="1"/>
      <c r="I1386" s="1"/>
      <c r="J1386" s="1"/>
      <c r="K1386" s="1"/>
      <c r="L1386" s="1"/>
    </row>
    <row r="1387" ht="16.5" customHeight="1">
      <c r="A1387" s="1"/>
      <c r="B1387" s="95" t="s">
        <v>496</v>
      </c>
      <c r="C1387" s="64"/>
      <c r="D1387" s="44"/>
      <c r="E1387" s="1"/>
      <c r="F1387" s="93"/>
      <c r="G1387" s="94"/>
      <c r="H1387" s="1"/>
      <c r="I1387" s="1"/>
      <c r="J1387" s="1"/>
      <c r="K1387" s="1"/>
      <c r="L1387" s="1"/>
    </row>
    <row r="1388" ht="16.5" customHeight="1">
      <c r="A1388" s="1"/>
      <c r="B1388" s="95" t="s">
        <v>496</v>
      </c>
      <c r="C1388" s="64"/>
      <c r="D1388" s="44"/>
      <c r="E1388" s="1"/>
      <c r="F1388" s="93"/>
      <c r="G1388" s="94"/>
      <c r="H1388" s="1"/>
      <c r="I1388" s="1"/>
      <c r="J1388" s="1"/>
      <c r="K1388" s="1"/>
      <c r="L1388" s="1"/>
    </row>
    <row r="1389" ht="16.5" customHeight="1">
      <c r="A1389" s="1"/>
      <c r="B1389" s="95" t="s">
        <v>496</v>
      </c>
      <c r="C1389" s="64"/>
      <c r="D1389" s="44"/>
      <c r="E1389" s="1"/>
      <c r="F1389" s="93"/>
      <c r="G1389" s="94"/>
      <c r="H1389" s="1"/>
      <c r="I1389" s="1"/>
      <c r="J1389" s="1"/>
      <c r="K1389" s="1"/>
      <c r="L1389" s="1"/>
    </row>
    <row r="1390" ht="16.5" customHeight="1">
      <c r="A1390" s="1"/>
      <c r="B1390" s="95" t="s">
        <v>496</v>
      </c>
      <c r="C1390" s="64"/>
      <c r="D1390" s="44"/>
      <c r="E1390" s="1"/>
      <c r="F1390" s="93"/>
      <c r="G1390" s="94"/>
      <c r="H1390" s="1"/>
      <c r="I1390" s="1"/>
      <c r="J1390" s="1"/>
      <c r="K1390" s="1"/>
      <c r="L1390" s="1"/>
    </row>
    <row r="1391" ht="16.5" customHeight="1">
      <c r="A1391" s="1"/>
      <c r="B1391" s="95" t="s">
        <v>496</v>
      </c>
      <c r="C1391" s="64"/>
      <c r="D1391" s="44"/>
      <c r="E1391" s="1"/>
      <c r="F1391" s="93"/>
      <c r="G1391" s="94"/>
      <c r="H1391" s="1"/>
      <c r="I1391" s="1"/>
      <c r="J1391" s="1"/>
      <c r="K1391" s="1"/>
      <c r="L1391" s="1"/>
    </row>
    <row r="1392" ht="16.5" customHeight="1">
      <c r="A1392" s="1"/>
      <c r="B1392" s="95" t="s">
        <v>496</v>
      </c>
      <c r="C1392" s="64"/>
      <c r="D1392" s="44"/>
      <c r="E1392" s="1"/>
      <c r="F1392" s="93"/>
      <c r="G1392" s="94"/>
      <c r="H1392" s="1"/>
      <c r="I1392" s="1"/>
      <c r="J1392" s="1"/>
      <c r="K1392" s="1"/>
      <c r="L1392" s="1"/>
    </row>
    <row r="1393" ht="16.5" customHeight="1">
      <c r="A1393" s="1"/>
      <c r="B1393" s="95" t="s">
        <v>496</v>
      </c>
      <c r="C1393" s="64"/>
      <c r="D1393" s="44"/>
      <c r="E1393" s="1"/>
      <c r="F1393" s="93"/>
      <c r="G1393" s="94"/>
      <c r="H1393" s="1"/>
      <c r="I1393" s="1"/>
      <c r="J1393" s="1"/>
      <c r="K1393" s="1"/>
      <c r="L1393" s="1"/>
    </row>
    <row r="1394" ht="16.5" customHeight="1">
      <c r="A1394" s="1"/>
      <c r="B1394" s="95" t="s">
        <v>496</v>
      </c>
      <c r="C1394" s="64"/>
      <c r="D1394" s="44"/>
      <c r="E1394" s="1"/>
      <c r="F1394" s="93"/>
      <c r="G1394" s="94"/>
      <c r="H1394" s="1"/>
      <c r="I1394" s="1"/>
      <c r="J1394" s="1"/>
      <c r="K1394" s="1"/>
      <c r="L1394" s="1"/>
    </row>
    <row r="1395" ht="16.5" customHeight="1">
      <c r="A1395" s="1"/>
      <c r="B1395" s="95" t="s">
        <v>496</v>
      </c>
      <c r="C1395" s="64"/>
      <c r="D1395" s="44"/>
      <c r="E1395" s="1"/>
      <c r="F1395" s="93"/>
      <c r="G1395" s="94"/>
      <c r="H1395" s="1"/>
      <c r="I1395" s="1"/>
      <c r="J1395" s="1"/>
      <c r="K1395" s="1"/>
      <c r="L1395" s="1"/>
    </row>
    <row r="1396" ht="16.5" customHeight="1">
      <c r="A1396" s="1"/>
      <c r="B1396" s="95" t="s">
        <v>496</v>
      </c>
      <c r="C1396" s="64"/>
      <c r="D1396" s="44"/>
      <c r="E1396" s="1"/>
      <c r="F1396" s="93"/>
      <c r="G1396" s="94"/>
      <c r="H1396" s="1"/>
      <c r="I1396" s="1"/>
      <c r="J1396" s="1"/>
      <c r="K1396" s="1"/>
      <c r="L1396" s="1"/>
    </row>
    <row r="1397" ht="16.5" customHeight="1">
      <c r="A1397" s="1"/>
      <c r="B1397" s="95" t="s">
        <v>496</v>
      </c>
      <c r="C1397" s="64"/>
      <c r="D1397" s="44"/>
      <c r="E1397" s="1"/>
      <c r="F1397" s="93"/>
      <c r="G1397" s="94"/>
      <c r="H1397" s="1"/>
      <c r="I1397" s="1"/>
      <c r="J1397" s="1"/>
      <c r="K1397" s="1"/>
      <c r="L1397" s="1"/>
    </row>
    <row r="1398" ht="16.5" customHeight="1">
      <c r="A1398" s="1"/>
      <c r="B1398" s="95" t="s">
        <v>496</v>
      </c>
      <c r="C1398" s="64"/>
      <c r="D1398" s="44"/>
      <c r="E1398" s="1"/>
      <c r="F1398" s="93"/>
      <c r="G1398" s="94"/>
      <c r="H1398" s="1"/>
      <c r="I1398" s="1"/>
      <c r="J1398" s="1"/>
      <c r="K1398" s="1"/>
      <c r="L1398" s="1"/>
    </row>
    <row r="1399" ht="16.5" customHeight="1">
      <c r="A1399" s="1"/>
      <c r="B1399" s="95" t="s">
        <v>496</v>
      </c>
      <c r="C1399" s="64"/>
      <c r="D1399" s="44"/>
      <c r="E1399" s="1"/>
      <c r="F1399" s="93"/>
      <c r="G1399" s="94"/>
      <c r="H1399" s="1"/>
      <c r="I1399" s="1"/>
      <c r="J1399" s="1"/>
      <c r="K1399" s="1"/>
      <c r="L1399" s="1"/>
    </row>
    <row r="1400" ht="16.5" customHeight="1">
      <c r="A1400" s="1"/>
      <c r="B1400" s="95" t="s">
        <v>496</v>
      </c>
      <c r="C1400" s="64"/>
      <c r="D1400" s="44"/>
      <c r="E1400" s="1"/>
      <c r="F1400" s="93"/>
      <c r="G1400" s="94"/>
      <c r="H1400" s="1"/>
      <c r="I1400" s="1"/>
      <c r="J1400" s="1"/>
      <c r="K1400" s="1"/>
      <c r="L1400" s="1"/>
    </row>
    <row r="1401" ht="16.5" customHeight="1">
      <c r="A1401" s="1"/>
      <c r="B1401" s="95" t="s">
        <v>496</v>
      </c>
      <c r="C1401" s="64"/>
      <c r="D1401" s="44"/>
      <c r="E1401" s="1"/>
      <c r="F1401" s="93"/>
      <c r="G1401" s="94"/>
      <c r="H1401" s="1"/>
      <c r="I1401" s="1"/>
      <c r="J1401" s="1"/>
      <c r="K1401" s="1"/>
      <c r="L1401" s="1"/>
    </row>
    <row r="1402" ht="16.5" customHeight="1">
      <c r="A1402" s="1"/>
      <c r="B1402" s="95" t="s">
        <v>496</v>
      </c>
      <c r="C1402" s="64"/>
      <c r="D1402" s="44"/>
      <c r="E1402" s="1"/>
      <c r="F1402" s="93"/>
      <c r="G1402" s="94"/>
      <c r="H1402" s="1"/>
      <c r="I1402" s="1"/>
      <c r="J1402" s="1"/>
      <c r="K1402" s="1"/>
      <c r="L1402" s="1"/>
    </row>
    <row r="1403" ht="16.5" customHeight="1">
      <c r="A1403" s="1"/>
      <c r="B1403" s="95" t="s">
        <v>496</v>
      </c>
      <c r="C1403" s="64"/>
      <c r="D1403" s="44"/>
      <c r="E1403" s="1"/>
      <c r="F1403" s="93"/>
      <c r="G1403" s="94"/>
      <c r="H1403" s="1"/>
      <c r="I1403" s="1"/>
      <c r="J1403" s="1"/>
      <c r="K1403" s="1"/>
      <c r="L1403" s="1"/>
    </row>
    <row r="1404" ht="16.5" customHeight="1">
      <c r="A1404" s="1"/>
      <c r="B1404" s="95" t="s">
        <v>496</v>
      </c>
      <c r="C1404" s="64"/>
      <c r="D1404" s="44"/>
      <c r="E1404" s="1"/>
      <c r="F1404" s="93"/>
      <c r="G1404" s="94"/>
      <c r="H1404" s="1"/>
      <c r="I1404" s="1"/>
      <c r="J1404" s="1"/>
      <c r="K1404" s="1"/>
      <c r="L1404" s="1"/>
    </row>
    <row r="1405" ht="16.5" customHeight="1">
      <c r="A1405" s="1"/>
      <c r="B1405" s="95" t="s">
        <v>496</v>
      </c>
      <c r="C1405" s="64"/>
      <c r="D1405" s="44"/>
      <c r="E1405" s="1"/>
      <c r="F1405" s="93"/>
      <c r="G1405" s="94"/>
      <c r="H1405" s="1"/>
      <c r="I1405" s="1"/>
      <c r="J1405" s="1"/>
      <c r="K1405" s="1"/>
      <c r="L1405" s="1"/>
    </row>
    <row r="1406" ht="16.5" customHeight="1">
      <c r="A1406" s="1"/>
      <c r="B1406" s="95" t="s">
        <v>496</v>
      </c>
      <c r="C1406" s="64"/>
      <c r="D1406" s="44"/>
      <c r="E1406" s="1"/>
      <c r="F1406" s="93"/>
      <c r="G1406" s="94"/>
      <c r="H1406" s="1"/>
      <c r="I1406" s="1"/>
      <c r="J1406" s="1"/>
      <c r="K1406" s="1"/>
      <c r="L1406" s="1"/>
    </row>
    <row r="1407" ht="16.5" customHeight="1">
      <c r="A1407" s="1"/>
      <c r="B1407" s="95" t="s">
        <v>496</v>
      </c>
      <c r="C1407" s="64"/>
      <c r="D1407" s="44"/>
      <c r="E1407" s="1"/>
      <c r="F1407" s="93"/>
      <c r="G1407" s="94"/>
      <c r="H1407" s="1"/>
      <c r="I1407" s="1"/>
      <c r="J1407" s="1"/>
      <c r="K1407" s="1"/>
      <c r="L1407" s="1"/>
    </row>
    <row r="1408" ht="16.5" customHeight="1">
      <c r="A1408" s="1"/>
      <c r="B1408" s="95" t="s">
        <v>496</v>
      </c>
      <c r="C1408" s="64"/>
      <c r="D1408" s="44"/>
      <c r="E1408" s="1"/>
      <c r="F1408" s="93"/>
      <c r="G1408" s="94"/>
      <c r="H1408" s="1"/>
      <c r="I1408" s="1"/>
      <c r="J1408" s="1"/>
      <c r="K1408" s="1"/>
      <c r="L1408" s="1"/>
    </row>
    <row r="1409" ht="16.5" customHeight="1">
      <c r="A1409" s="1"/>
      <c r="B1409" s="95" t="s">
        <v>496</v>
      </c>
      <c r="C1409" s="64"/>
      <c r="D1409" s="44"/>
      <c r="E1409" s="1"/>
      <c r="F1409" s="93"/>
      <c r="G1409" s="94"/>
      <c r="H1409" s="1"/>
      <c r="I1409" s="1"/>
      <c r="J1409" s="1"/>
      <c r="K1409" s="1"/>
      <c r="L1409" s="1"/>
    </row>
    <row r="1410" ht="16.5" customHeight="1">
      <c r="A1410" s="1"/>
      <c r="B1410" s="95" t="s">
        <v>496</v>
      </c>
      <c r="C1410" s="64"/>
      <c r="D1410" s="44"/>
      <c r="E1410" s="1"/>
      <c r="F1410" s="93"/>
      <c r="G1410" s="94"/>
      <c r="H1410" s="1"/>
      <c r="I1410" s="1"/>
      <c r="J1410" s="1"/>
      <c r="K1410" s="1"/>
      <c r="L1410" s="1"/>
    </row>
    <row r="1411" ht="16.5" customHeight="1">
      <c r="A1411" s="1"/>
      <c r="B1411" s="95" t="s">
        <v>496</v>
      </c>
      <c r="C1411" s="64"/>
      <c r="D1411" s="44"/>
      <c r="E1411" s="1"/>
      <c r="F1411" s="93"/>
      <c r="G1411" s="94"/>
      <c r="H1411" s="1"/>
      <c r="I1411" s="1"/>
      <c r="J1411" s="1"/>
      <c r="K1411" s="1"/>
      <c r="L1411" s="1"/>
    </row>
    <row r="1412" ht="16.5" customHeight="1">
      <c r="A1412" s="1"/>
      <c r="B1412" s="95" t="s">
        <v>496</v>
      </c>
      <c r="C1412" s="64"/>
      <c r="D1412" s="44"/>
      <c r="E1412" s="1"/>
      <c r="F1412" s="93"/>
      <c r="G1412" s="94"/>
      <c r="H1412" s="1"/>
      <c r="I1412" s="1"/>
      <c r="J1412" s="1"/>
      <c r="K1412" s="1"/>
      <c r="L1412" s="1"/>
    </row>
    <row r="1413" ht="16.5" customHeight="1">
      <c r="A1413" s="1"/>
      <c r="B1413" s="95" t="s">
        <v>496</v>
      </c>
      <c r="C1413" s="64"/>
      <c r="D1413" s="44"/>
      <c r="E1413" s="1"/>
      <c r="F1413" s="93"/>
      <c r="G1413" s="94"/>
      <c r="H1413" s="1"/>
      <c r="I1413" s="1"/>
      <c r="J1413" s="1"/>
      <c r="K1413" s="1"/>
      <c r="L1413" s="1"/>
    </row>
    <row r="1414" ht="16.5" customHeight="1">
      <c r="A1414" s="1"/>
      <c r="B1414" s="95" t="s">
        <v>496</v>
      </c>
      <c r="C1414" s="64"/>
      <c r="D1414" s="44"/>
      <c r="E1414" s="1"/>
      <c r="F1414" s="93"/>
      <c r="G1414" s="94"/>
      <c r="H1414" s="1"/>
      <c r="I1414" s="1"/>
      <c r="J1414" s="1"/>
      <c r="K1414" s="1"/>
      <c r="L1414" s="1"/>
    </row>
    <row r="1415" ht="16.5" customHeight="1">
      <c r="A1415" s="1"/>
      <c r="B1415" s="95" t="s">
        <v>496</v>
      </c>
      <c r="C1415" s="64"/>
      <c r="D1415" s="44"/>
      <c r="E1415" s="1"/>
      <c r="F1415" s="93"/>
      <c r="G1415" s="94"/>
      <c r="H1415" s="1"/>
      <c r="I1415" s="1"/>
      <c r="J1415" s="1"/>
      <c r="K1415" s="1"/>
      <c r="L1415" s="1"/>
    </row>
    <row r="1416" ht="16.5" customHeight="1">
      <c r="A1416" s="1"/>
      <c r="B1416" s="95" t="s">
        <v>496</v>
      </c>
      <c r="C1416" s="64"/>
      <c r="D1416" s="44"/>
      <c r="E1416" s="1"/>
      <c r="F1416" s="93"/>
      <c r="G1416" s="94"/>
      <c r="H1416" s="1"/>
      <c r="I1416" s="1"/>
      <c r="J1416" s="1"/>
      <c r="K1416" s="1"/>
      <c r="L1416" s="1"/>
    </row>
    <row r="1417" ht="16.5" customHeight="1">
      <c r="A1417" s="1"/>
      <c r="B1417" s="95" t="s">
        <v>496</v>
      </c>
      <c r="C1417" s="64"/>
      <c r="D1417" s="44"/>
      <c r="E1417" s="1"/>
      <c r="F1417" s="93"/>
      <c r="G1417" s="94"/>
      <c r="H1417" s="1"/>
      <c r="I1417" s="1"/>
      <c r="J1417" s="1"/>
      <c r="K1417" s="1"/>
      <c r="L1417" s="1"/>
    </row>
    <row r="1418" ht="16.5" customHeight="1">
      <c r="A1418" s="1"/>
      <c r="B1418" s="95" t="s">
        <v>496</v>
      </c>
      <c r="C1418" s="64"/>
      <c r="D1418" s="44"/>
      <c r="E1418" s="1"/>
      <c r="F1418" s="93"/>
      <c r="G1418" s="94"/>
      <c r="H1418" s="1"/>
      <c r="I1418" s="1"/>
      <c r="J1418" s="1"/>
      <c r="K1418" s="1"/>
      <c r="L1418" s="1"/>
    </row>
    <row r="1419" ht="16.5" customHeight="1">
      <c r="A1419" s="1"/>
      <c r="B1419" s="95" t="s">
        <v>496</v>
      </c>
      <c r="C1419" s="64"/>
      <c r="D1419" s="44"/>
      <c r="E1419" s="1"/>
      <c r="F1419" s="93"/>
      <c r="G1419" s="94"/>
      <c r="H1419" s="1"/>
      <c r="I1419" s="1"/>
      <c r="J1419" s="1"/>
      <c r="K1419" s="1"/>
      <c r="L1419" s="1"/>
    </row>
    <row r="1420" ht="16.5" customHeight="1">
      <c r="A1420" s="1"/>
      <c r="B1420" s="95" t="s">
        <v>496</v>
      </c>
      <c r="C1420" s="64"/>
      <c r="D1420" s="44"/>
      <c r="E1420" s="1"/>
      <c r="F1420" s="93"/>
      <c r="G1420" s="94"/>
      <c r="H1420" s="1"/>
      <c r="I1420" s="1"/>
      <c r="J1420" s="1"/>
      <c r="K1420" s="1"/>
      <c r="L1420" s="1"/>
    </row>
    <row r="1421" ht="16.5" customHeight="1">
      <c r="A1421" s="1"/>
      <c r="B1421" s="95" t="s">
        <v>496</v>
      </c>
      <c r="C1421" s="64"/>
      <c r="D1421" s="44"/>
      <c r="E1421" s="1"/>
      <c r="F1421" s="93"/>
      <c r="G1421" s="94"/>
      <c r="H1421" s="1"/>
      <c r="I1421" s="1"/>
      <c r="J1421" s="1"/>
      <c r="K1421" s="1"/>
      <c r="L1421" s="1"/>
    </row>
    <row r="1422" ht="16.5" customHeight="1">
      <c r="A1422" s="1"/>
      <c r="B1422" s="95" t="s">
        <v>496</v>
      </c>
      <c r="C1422" s="64"/>
      <c r="D1422" s="44"/>
      <c r="E1422" s="1"/>
      <c r="F1422" s="93"/>
      <c r="G1422" s="94"/>
      <c r="H1422" s="1"/>
      <c r="I1422" s="1"/>
      <c r="J1422" s="1"/>
      <c r="K1422" s="1"/>
      <c r="L1422" s="1"/>
    </row>
    <row r="1423" ht="16.5" customHeight="1">
      <c r="A1423" s="1"/>
      <c r="B1423" s="95" t="s">
        <v>496</v>
      </c>
      <c r="C1423" s="64"/>
      <c r="D1423" s="44"/>
      <c r="E1423" s="1"/>
      <c r="F1423" s="93"/>
      <c r="G1423" s="94"/>
      <c r="H1423" s="1"/>
      <c r="I1423" s="1"/>
      <c r="J1423" s="1"/>
      <c r="K1423" s="1"/>
      <c r="L1423" s="1"/>
    </row>
    <row r="1424" ht="16.5" customHeight="1">
      <c r="A1424" s="1"/>
      <c r="B1424" s="95" t="s">
        <v>496</v>
      </c>
      <c r="C1424" s="64"/>
      <c r="D1424" s="44"/>
      <c r="E1424" s="1"/>
      <c r="F1424" s="93"/>
      <c r="G1424" s="94"/>
      <c r="H1424" s="1"/>
      <c r="I1424" s="1"/>
      <c r="J1424" s="1"/>
      <c r="K1424" s="1"/>
      <c r="L1424" s="1"/>
    </row>
    <row r="1425" ht="16.5" customHeight="1">
      <c r="A1425" s="1"/>
      <c r="B1425" s="95" t="s">
        <v>496</v>
      </c>
      <c r="C1425" s="64"/>
      <c r="D1425" s="44"/>
      <c r="E1425" s="1"/>
      <c r="F1425" s="93"/>
      <c r="G1425" s="94"/>
      <c r="H1425" s="1"/>
      <c r="I1425" s="1"/>
      <c r="J1425" s="1"/>
      <c r="K1425" s="1"/>
      <c r="L1425" s="1"/>
    </row>
    <row r="1426" ht="16.5" customHeight="1">
      <c r="A1426" s="1"/>
      <c r="B1426" s="95" t="s">
        <v>496</v>
      </c>
      <c r="C1426" s="64"/>
      <c r="D1426" s="44"/>
      <c r="E1426" s="1"/>
      <c r="F1426" s="93"/>
      <c r="G1426" s="94"/>
      <c r="H1426" s="1"/>
      <c r="I1426" s="1"/>
      <c r="J1426" s="1"/>
      <c r="K1426" s="1"/>
      <c r="L1426" s="1"/>
    </row>
    <row r="1427" ht="16.5" customHeight="1">
      <c r="A1427" s="1"/>
      <c r="B1427" s="95" t="s">
        <v>496</v>
      </c>
      <c r="C1427" s="64"/>
      <c r="D1427" s="44"/>
      <c r="E1427" s="1"/>
      <c r="F1427" s="93"/>
      <c r="G1427" s="94"/>
      <c r="H1427" s="1"/>
      <c r="I1427" s="1"/>
      <c r="J1427" s="1"/>
      <c r="K1427" s="1"/>
      <c r="L1427" s="1"/>
    </row>
    <row r="1428" ht="16.5" customHeight="1">
      <c r="A1428" s="1"/>
      <c r="B1428" s="95" t="s">
        <v>496</v>
      </c>
      <c r="C1428" s="64"/>
      <c r="D1428" s="44"/>
      <c r="E1428" s="1"/>
      <c r="F1428" s="93"/>
      <c r="G1428" s="94"/>
      <c r="H1428" s="1"/>
      <c r="I1428" s="1"/>
      <c r="J1428" s="1"/>
      <c r="K1428" s="1"/>
      <c r="L1428" s="1"/>
    </row>
    <row r="1429" ht="16.5" customHeight="1">
      <c r="A1429" s="1"/>
      <c r="B1429" s="95" t="s">
        <v>496</v>
      </c>
      <c r="C1429" s="64"/>
      <c r="D1429" s="44"/>
      <c r="E1429" s="1"/>
      <c r="F1429" s="93"/>
      <c r="G1429" s="94"/>
      <c r="H1429" s="1"/>
      <c r="I1429" s="1"/>
      <c r="J1429" s="1"/>
      <c r="K1429" s="1"/>
      <c r="L1429" s="1"/>
    </row>
    <row r="1430" ht="16.5" customHeight="1">
      <c r="A1430" s="1"/>
      <c r="B1430" s="95" t="s">
        <v>496</v>
      </c>
      <c r="C1430" s="64"/>
      <c r="D1430" s="44"/>
      <c r="E1430" s="1"/>
      <c r="F1430" s="93"/>
      <c r="G1430" s="94"/>
      <c r="H1430" s="1"/>
      <c r="I1430" s="1"/>
      <c r="J1430" s="1"/>
      <c r="K1430" s="1"/>
      <c r="L1430" s="1"/>
    </row>
    <row r="1431" ht="16.5" customHeight="1">
      <c r="A1431" s="1"/>
      <c r="B1431" s="95" t="s">
        <v>496</v>
      </c>
      <c r="C1431" s="64"/>
      <c r="D1431" s="44"/>
      <c r="E1431" s="1"/>
      <c r="F1431" s="93"/>
      <c r="G1431" s="94"/>
      <c r="H1431" s="1"/>
      <c r="I1431" s="1"/>
      <c r="J1431" s="1"/>
      <c r="K1431" s="1"/>
      <c r="L1431" s="1"/>
    </row>
    <row r="1432" ht="16.5" customHeight="1">
      <c r="A1432" s="1"/>
      <c r="B1432" s="95" t="s">
        <v>496</v>
      </c>
      <c r="C1432" s="64"/>
      <c r="D1432" s="44"/>
      <c r="E1432" s="1"/>
      <c r="F1432" s="93"/>
      <c r="G1432" s="94"/>
      <c r="H1432" s="1"/>
      <c r="I1432" s="1"/>
      <c r="J1432" s="1"/>
      <c r="K1432" s="1"/>
      <c r="L1432" s="1"/>
    </row>
    <row r="1433" ht="16.5" customHeight="1">
      <c r="A1433" s="1"/>
      <c r="B1433" s="95" t="s">
        <v>496</v>
      </c>
      <c r="C1433" s="64"/>
      <c r="D1433" s="44"/>
      <c r="E1433" s="1"/>
      <c r="F1433" s="93"/>
      <c r="G1433" s="94"/>
      <c r="H1433" s="1"/>
      <c r="I1433" s="1"/>
      <c r="J1433" s="1"/>
      <c r="K1433" s="1"/>
      <c r="L1433" s="1"/>
    </row>
    <row r="1434" ht="16.5" customHeight="1">
      <c r="A1434" s="1"/>
      <c r="B1434" s="95" t="s">
        <v>496</v>
      </c>
      <c r="C1434" s="64"/>
      <c r="D1434" s="44"/>
      <c r="E1434" s="1"/>
      <c r="F1434" s="93"/>
      <c r="G1434" s="94"/>
      <c r="H1434" s="1"/>
      <c r="I1434" s="1"/>
      <c r="J1434" s="1"/>
      <c r="K1434" s="1"/>
      <c r="L1434" s="1"/>
    </row>
    <row r="1435" ht="16.5" customHeight="1">
      <c r="A1435" s="1"/>
      <c r="B1435" s="95" t="s">
        <v>496</v>
      </c>
      <c r="C1435" s="64"/>
      <c r="D1435" s="44"/>
      <c r="E1435" s="1"/>
      <c r="F1435" s="93"/>
      <c r="G1435" s="94"/>
      <c r="H1435" s="1"/>
      <c r="I1435" s="1"/>
      <c r="J1435" s="1"/>
      <c r="K1435" s="1"/>
      <c r="L1435" s="1"/>
    </row>
    <row r="1436" ht="16.5" customHeight="1">
      <c r="A1436" s="1"/>
      <c r="B1436" s="95" t="s">
        <v>496</v>
      </c>
      <c r="C1436" s="64"/>
      <c r="D1436" s="44"/>
      <c r="E1436" s="1"/>
      <c r="F1436" s="93"/>
      <c r="G1436" s="94"/>
      <c r="H1436" s="1"/>
      <c r="I1436" s="1"/>
      <c r="J1436" s="1"/>
      <c r="K1436" s="1"/>
      <c r="L1436" s="1"/>
    </row>
    <row r="1437" ht="16.5" customHeight="1">
      <c r="A1437" s="1"/>
      <c r="B1437" s="95" t="s">
        <v>496</v>
      </c>
      <c r="C1437" s="64"/>
      <c r="D1437" s="44"/>
      <c r="E1437" s="1"/>
      <c r="F1437" s="93"/>
      <c r="G1437" s="94"/>
      <c r="H1437" s="1"/>
      <c r="I1437" s="1"/>
      <c r="J1437" s="1"/>
      <c r="K1437" s="1"/>
      <c r="L1437" s="1"/>
    </row>
    <row r="1438" ht="16.5" customHeight="1">
      <c r="A1438" s="1"/>
      <c r="B1438" s="95" t="s">
        <v>496</v>
      </c>
      <c r="C1438" s="64"/>
      <c r="D1438" s="44"/>
      <c r="E1438" s="1"/>
      <c r="F1438" s="93"/>
      <c r="G1438" s="94"/>
      <c r="H1438" s="1"/>
      <c r="I1438" s="1"/>
      <c r="J1438" s="1"/>
      <c r="K1438" s="1"/>
      <c r="L1438" s="1"/>
    </row>
    <row r="1439" ht="16.5" customHeight="1">
      <c r="A1439" s="1"/>
      <c r="B1439" s="95" t="s">
        <v>496</v>
      </c>
      <c r="C1439" s="64"/>
      <c r="D1439" s="44"/>
      <c r="E1439" s="1"/>
      <c r="F1439" s="93"/>
      <c r="G1439" s="94"/>
      <c r="H1439" s="1"/>
      <c r="I1439" s="1"/>
      <c r="J1439" s="1"/>
      <c r="K1439" s="1"/>
      <c r="L1439" s="1"/>
    </row>
    <row r="1440" ht="16.5" customHeight="1">
      <c r="A1440" s="1"/>
      <c r="B1440" s="95" t="s">
        <v>496</v>
      </c>
      <c r="C1440" s="64"/>
      <c r="D1440" s="44"/>
      <c r="E1440" s="1"/>
      <c r="F1440" s="93"/>
      <c r="G1440" s="94"/>
      <c r="H1440" s="1"/>
      <c r="I1440" s="1"/>
      <c r="J1440" s="1"/>
      <c r="K1440" s="1"/>
      <c r="L1440" s="1"/>
    </row>
    <row r="1441" ht="16.5" customHeight="1">
      <c r="A1441" s="1"/>
      <c r="B1441" s="95" t="s">
        <v>496</v>
      </c>
      <c r="C1441" s="64"/>
      <c r="D1441" s="44"/>
      <c r="E1441" s="1"/>
      <c r="F1441" s="93"/>
      <c r="G1441" s="94"/>
      <c r="H1441" s="1"/>
      <c r="I1441" s="1"/>
      <c r="J1441" s="1"/>
      <c r="K1441" s="1"/>
      <c r="L1441" s="1"/>
    </row>
    <row r="1442" ht="16.5" customHeight="1">
      <c r="A1442" s="1"/>
      <c r="B1442" s="95" t="s">
        <v>496</v>
      </c>
      <c r="C1442" s="64"/>
      <c r="D1442" s="44"/>
      <c r="E1442" s="1"/>
      <c r="F1442" s="93"/>
      <c r="G1442" s="94"/>
      <c r="H1442" s="1"/>
      <c r="I1442" s="1"/>
      <c r="J1442" s="1"/>
      <c r="K1442" s="1"/>
      <c r="L1442" s="1"/>
    </row>
    <row r="1443" ht="16.5" customHeight="1">
      <c r="A1443" s="1"/>
      <c r="B1443" s="95" t="s">
        <v>496</v>
      </c>
      <c r="C1443" s="64"/>
      <c r="D1443" s="44"/>
      <c r="E1443" s="1"/>
      <c r="F1443" s="93"/>
      <c r="G1443" s="94"/>
      <c r="H1443" s="1"/>
      <c r="I1443" s="1"/>
      <c r="J1443" s="1"/>
      <c r="K1443" s="1"/>
      <c r="L1443" s="1"/>
    </row>
    <row r="1444" ht="16.5" customHeight="1">
      <c r="A1444" s="1"/>
      <c r="B1444" s="95" t="s">
        <v>496</v>
      </c>
      <c r="C1444" s="64"/>
      <c r="D1444" s="44"/>
      <c r="E1444" s="1"/>
      <c r="F1444" s="93"/>
      <c r="G1444" s="94"/>
      <c r="H1444" s="1"/>
      <c r="I1444" s="1"/>
      <c r="J1444" s="1"/>
      <c r="K1444" s="1"/>
      <c r="L1444" s="1"/>
    </row>
    <row r="1445" ht="16.5" customHeight="1">
      <c r="A1445" s="1"/>
      <c r="B1445" s="95" t="s">
        <v>496</v>
      </c>
      <c r="C1445" s="64"/>
      <c r="D1445" s="44"/>
      <c r="E1445" s="1"/>
      <c r="F1445" s="93"/>
      <c r="G1445" s="94"/>
      <c r="H1445" s="1"/>
      <c r="I1445" s="1"/>
      <c r="J1445" s="1"/>
      <c r="K1445" s="1"/>
      <c r="L1445" s="1"/>
    </row>
    <row r="1446" ht="16.5" customHeight="1">
      <c r="A1446" s="1"/>
      <c r="B1446" s="95" t="s">
        <v>496</v>
      </c>
      <c r="C1446" s="64"/>
      <c r="D1446" s="44"/>
      <c r="E1446" s="1"/>
      <c r="F1446" s="93"/>
      <c r="G1446" s="94"/>
      <c r="H1446" s="1"/>
      <c r="I1446" s="1"/>
      <c r="J1446" s="1"/>
      <c r="K1446" s="1"/>
      <c r="L1446" s="1"/>
    </row>
    <row r="1447" ht="16.5" customHeight="1">
      <c r="A1447" s="1"/>
      <c r="B1447" s="95" t="s">
        <v>496</v>
      </c>
      <c r="C1447" s="64"/>
      <c r="D1447" s="44"/>
      <c r="E1447" s="1"/>
      <c r="F1447" s="93"/>
      <c r="G1447" s="94"/>
      <c r="H1447" s="1"/>
      <c r="I1447" s="1"/>
      <c r="J1447" s="1"/>
      <c r="K1447" s="1"/>
      <c r="L1447" s="1"/>
    </row>
    <row r="1448" ht="16.5" customHeight="1">
      <c r="A1448" s="1"/>
      <c r="B1448" s="95" t="s">
        <v>496</v>
      </c>
      <c r="C1448" s="64"/>
      <c r="D1448" s="44"/>
      <c r="E1448" s="1"/>
      <c r="F1448" s="93"/>
      <c r="G1448" s="94"/>
      <c r="H1448" s="1"/>
      <c r="I1448" s="1"/>
      <c r="J1448" s="1"/>
      <c r="K1448" s="1"/>
      <c r="L1448" s="1"/>
    </row>
    <row r="1449" ht="16.5" customHeight="1">
      <c r="A1449" s="1"/>
      <c r="B1449" s="95" t="s">
        <v>496</v>
      </c>
      <c r="C1449" s="64"/>
      <c r="D1449" s="44"/>
      <c r="E1449" s="1"/>
      <c r="F1449" s="93"/>
      <c r="G1449" s="94"/>
      <c r="H1449" s="1"/>
      <c r="I1449" s="1"/>
      <c r="J1449" s="1"/>
      <c r="K1449" s="1"/>
      <c r="L1449" s="1"/>
    </row>
    <row r="1450" ht="16.5" customHeight="1">
      <c r="A1450" s="1"/>
      <c r="B1450" s="95" t="s">
        <v>496</v>
      </c>
      <c r="C1450" s="64"/>
      <c r="D1450" s="44"/>
      <c r="E1450" s="1"/>
      <c r="F1450" s="93"/>
      <c r="G1450" s="94"/>
      <c r="H1450" s="1"/>
      <c r="I1450" s="1"/>
      <c r="J1450" s="1"/>
      <c r="K1450" s="1"/>
      <c r="L1450" s="1"/>
    </row>
    <row r="1451" ht="16.5" customHeight="1">
      <c r="A1451" s="1"/>
      <c r="B1451" s="95" t="s">
        <v>496</v>
      </c>
      <c r="C1451" s="64"/>
      <c r="D1451" s="44"/>
      <c r="E1451" s="1"/>
      <c r="F1451" s="93"/>
      <c r="G1451" s="94"/>
      <c r="H1451" s="1"/>
      <c r="I1451" s="1"/>
      <c r="J1451" s="1"/>
      <c r="K1451" s="1"/>
      <c r="L1451" s="1"/>
    </row>
    <row r="1452" ht="16.5" customHeight="1">
      <c r="A1452" s="1"/>
      <c r="B1452" s="95" t="s">
        <v>496</v>
      </c>
      <c r="C1452" s="64"/>
      <c r="D1452" s="44"/>
      <c r="E1452" s="1"/>
      <c r="F1452" s="93"/>
      <c r="G1452" s="94"/>
      <c r="H1452" s="1"/>
      <c r="I1452" s="1"/>
      <c r="J1452" s="1"/>
      <c r="K1452" s="1"/>
      <c r="L1452" s="1"/>
    </row>
    <row r="1453" ht="16.5" customHeight="1">
      <c r="A1453" s="1"/>
      <c r="B1453" s="95" t="s">
        <v>496</v>
      </c>
      <c r="C1453" s="64"/>
      <c r="D1453" s="44"/>
      <c r="E1453" s="1"/>
      <c r="F1453" s="93"/>
      <c r="G1453" s="94"/>
      <c r="H1453" s="1"/>
      <c r="I1453" s="1"/>
      <c r="J1453" s="1"/>
      <c r="K1453" s="1"/>
      <c r="L1453" s="1"/>
    </row>
    <row r="1454" ht="16.5" customHeight="1">
      <c r="A1454" s="1"/>
      <c r="B1454" s="95" t="s">
        <v>496</v>
      </c>
      <c r="C1454" s="64"/>
      <c r="D1454" s="44"/>
      <c r="E1454" s="1"/>
      <c r="F1454" s="93"/>
      <c r="G1454" s="94"/>
      <c r="H1454" s="1"/>
      <c r="I1454" s="1"/>
      <c r="J1454" s="1"/>
      <c r="K1454" s="1"/>
      <c r="L1454" s="1"/>
    </row>
    <row r="1455" ht="16.5" customHeight="1">
      <c r="A1455" s="1"/>
      <c r="B1455" s="95" t="s">
        <v>496</v>
      </c>
      <c r="C1455" s="64"/>
      <c r="D1455" s="44"/>
      <c r="E1455" s="1"/>
      <c r="F1455" s="93"/>
      <c r="G1455" s="94"/>
      <c r="H1455" s="1"/>
      <c r="I1455" s="1"/>
      <c r="J1455" s="1"/>
      <c r="K1455" s="1"/>
      <c r="L1455" s="1"/>
    </row>
    <row r="1456" ht="16.5" customHeight="1">
      <c r="A1456" s="1"/>
      <c r="B1456" s="95" t="s">
        <v>496</v>
      </c>
      <c r="C1456" s="64"/>
      <c r="D1456" s="44"/>
      <c r="E1456" s="1"/>
      <c r="F1456" s="93"/>
      <c r="G1456" s="94"/>
      <c r="H1456" s="1"/>
      <c r="I1456" s="1"/>
      <c r="J1456" s="1"/>
      <c r="K1456" s="1"/>
      <c r="L1456" s="1"/>
    </row>
    <row r="1457" ht="16.5" customHeight="1">
      <c r="A1457" s="1"/>
      <c r="B1457" s="95" t="s">
        <v>496</v>
      </c>
      <c r="C1457" s="64"/>
      <c r="D1457" s="44"/>
      <c r="E1457" s="1"/>
      <c r="F1457" s="93"/>
      <c r="G1457" s="94"/>
      <c r="H1457" s="1"/>
      <c r="I1457" s="1"/>
      <c r="J1457" s="1"/>
      <c r="K1457" s="1"/>
      <c r="L1457" s="1"/>
    </row>
    <row r="1458" ht="16.5" customHeight="1">
      <c r="A1458" s="1"/>
      <c r="B1458" s="95" t="s">
        <v>496</v>
      </c>
      <c r="C1458" s="64"/>
      <c r="D1458" s="44"/>
      <c r="E1458" s="1"/>
      <c r="F1458" s="93"/>
      <c r="G1458" s="94"/>
      <c r="H1458" s="1"/>
      <c r="I1458" s="1"/>
      <c r="J1458" s="1"/>
      <c r="K1458" s="1"/>
      <c r="L1458" s="1"/>
    </row>
    <row r="1459" ht="16.5" customHeight="1">
      <c r="A1459" s="1"/>
      <c r="B1459" s="95" t="s">
        <v>496</v>
      </c>
      <c r="C1459" s="64"/>
      <c r="D1459" s="44"/>
      <c r="E1459" s="1"/>
      <c r="F1459" s="93"/>
      <c r="G1459" s="94"/>
      <c r="H1459" s="1"/>
      <c r="I1459" s="1"/>
      <c r="J1459" s="1"/>
      <c r="K1459" s="1"/>
      <c r="L1459" s="1"/>
    </row>
    <row r="1460" ht="16.5" customHeight="1">
      <c r="A1460" s="1"/>
      <c r="B1460" s="95" t="s">
        <v>496</v>
      </c>
      <c r="C1460" s="64"/>
      <c r="D1460" s="44"/>
      <c r="E1460" s="1"/>
      <c r="F1460" s="93"/>
      <c r="G1460" s="94"/>
      <c r="H1460" s="1"/>
      <c r="I1460" s="1"/>
      <c r="J1460" s="1"/>
      <c r="K1460" s="1"/>
      <c r="L1460" s="1"/>
    </row>
    <row r="1461" ht="16.5" customHeight="1">
      <c r="A1461" s="1"/>
      <c r="B1461" s="95" t="s">
        <v>496</v>
      </c>
      <c r="C1461" s="64"/>
      <c r="D1461" s="44"/>
      <c r="E1461" s="1"/>
      <c r="F1461" s="93"/>
      <c r="G1461" s="94"/>
      <c r="H1461" s="1"/>
      <c r="I1461" s="1"/>
      <c r="J1461" s="1"/>
      <c r="K1461" s="1"/>
      <c r="L1461" s="1"/>
    </row>
    <row r="1462" ht="16.5" customHeight="1">
      <c r="A1462" s="1"/>
      <c r="B1462" s="95" t="s">
        <v>496</v>
      </c>
      <c r="C1462" s="64"/>
      <c r="D1462" s="44"/>
      <c r="E1462" s="1"/>
      <c r="F1462" s="93"/>
      <c r="G1462" s="94"/>
      <c r="H1462" s="1"/>
      <c r="I1462" s="1"/>
      <c r="J1462" s="1"/>
      <c r="K1462" s="1"/>
      <c r="L1462" s="1"/>
    </row>
    <row r="1463" ht="16.5" customHeight="1">
      <c r="A1463" s="1"/>
      <c r="B1463" s="95" t="s">
        <v>496</v>
      </c>
      <c r="C1463" s="64"/>
      <c r="D1463" s="44"/>
      <c r="E1463" s="1"/>
      <c r="F1463" s="93"/>
      <c r="G1463" s="94"/>
      <c r="H1463" s="1"/>
      <c r="I1463" s="1"/>
      <c r="J1463" s="1"/>
      <c r="K1463" s="1"/>
      <c r="L1463" s="1"/>
    </row>
    <row r="1464" ht="16.5" customHeight="1">
      <c r="A1464" s="1"/>
      <c r="B1464" s="95" t="s">
        <v>496</v>
      </c>
      <c r="C1464" s="64"/>
      <c r="D1464" s="44"/>
      <c r="E1464" s="1"/>
      <c r="F1464" s="93"/>
      <c r="G1464" s="94"/>
      <c r="H1464" s="1"/>
      <c r="I1464" s="1"/>
      <c r="J1464" s="1"/>
      <c r="K1464" s="1"/>
      <c r="L1464" s="1"/>
    </row>
    <row r="1465" ht="16.5" customHeight="1">
      <c r="A1465" s="1"/>
      <c r="B1465" s="95" t="s">
        <v>496</v>
      </c>
      <c r="C1465" s="64"/>
      <c r="D1465" s="44"/>
      <c r="E1465" s="1"/>
      <c r="F1465" s="93"/>
      <c r="G1465" s="94"/>
      <c r="H1465" s="1"/>
      <c r="I1465" s="1"/>
      <c r="J1465" s="1"/>
      <c r="K1465" s="1"/>
      <c r="L1465" s="1"/>
    </row>
    <row r="1466" ht="16.5" customHeight="1">
      <c r="A1466" s="1"/>
      <c r="B1466" s="95" t="s">
        <v>496</v>
      </c>
      <c r="C1466" s="64"/>
      <c r="D1466" s="44"/>
      <c r="E1466" s="1"/>
      <c r="F1466" s="93"/>
      <c r="G1466" s="94"/>
      <c r="H1466" s="1"/>
      <c r="I1466" s="1"/>
      <c r="J1466" s="1"/>
      <c r="K1466" s="1"/>
      <c r="L1466" s="1"/>
    </row>
    <row r="1467" ht="16.5" customHeight="1">
      <c r="A1467" s="1"/>
      <c r="B1467" s="95" t="s">
        <v>496</v>
      </c>
      <c r="C1467" s="64"/>
      <c r="D1467" s="44"/>
      <c r="E1467" s="1"/>
      <c r="F1467" s="93"/>
      <c r="G1467" s="94"/>
      <c r="H1467" s="1"/>
      <c r="I1467" s="1"/>
      <c r="J1467" s="1"/>
      <c r="K1467" s="1"/>
      <c r="L1467" s="1"/>
    </row>
    <row r="1468" ht="16.5" customHeight="1">
      <c r="A1468" s="1"/>
      <c r="B1468" s="95" t="s">
        <v>496</v>
      </c>
      <c r="C1468" s="64"/>
      <c r="D1468" s="44"/>
      <c r="E1468" s="1"/>
      <c r="F1468" s="93"/>
      <c r="G1468" s="94"/>
      <c r="H1468" s="1"/>
      <c r="I1468" s="1"/>
      <c r="J1468" s="1"/>
      <c r="K1468" s="1"/>
      <c r="L1468" s="1"/>
    </row>
    <row r="1469" ht="16.5" customHeight="1">
      <c r="A1469" s="1"/>
      <c r="B1469" s="95" t="s">
        <v>496</v>
      </c>
      <c r="C1469" s="64"/>
      <c r="D1469" s="44"/>
      <c r="E1469" s="1"/>
      <c r="F1469" s="93"/>
      <c r="G1469" s="94"/>
      <c r="H1469" s="1"/>
      <c r="I1469" s="1"/>
      <c r="J1469" s="1"/>
      <c r="K1469" s="1"/>
      <c r="L1469" s="1"/>
    </row>
    <row r="1470" ht="16.5" customHeight="1">
      <c r="A1470" s="1"/>
      <c r="B1470" s="95" t="s">
        <v>496</v>
      </c>
      <c r="C1470" s="64"/>
      <c r="D1470" s="44"/>
      <c r="E1470" s="1"/>
      <c r="F1470" s="93"/>
      <c r="G1470" s="94"/>
      <c r="H1470" s="1"/>
      <c r="I1470" s="1"/>
      <c r="J1470" s="1"/>
      <c r="K1470" s="1"/>
      <c r="L1470" s="1"/>
    </row>
    <row r="1471" ht="16.5" customHeight="1">
      <c r="A1471" s="1"/>
      <c r="B1471" s="95" t="s">
        <v>496</v>
      </c>
      <c r="C1471" s="64"/>
      <c r="D1471" s="44"/>
      <c r="E1471" s="1"/>
      <c r="F1471" s="93"/>
      <c r="G1471" s="94"/>
      <c r="H1471" s="1"/>
      <c r="I1471" s="1"/>
      <c r="J1471" s="1"/>
      <c r="K1471" s="1"/>
      <c r="L1471" s="1"/>
    </row>
    <row r="1472" ht="16.5" customHeight="1">
      <c r="A1472" s="1"/>
      <c r="B1472" s="95" t="s">
        <v>496</v>
      </c>
      <c r="C1472" s="64"/>
      <c r="D1472" s="44"/>
      <c r="E1472" s="1"/>
      <c r="F1472" s="93"/>
      <c r="G1472" s="94"/>
      <c r="H1472" s="1"/>
      <c r="I1472" s="1"/>
      <c r="J1472" s="1"/>
      <c r="K1472" s="1"/>
      <c r="L1472" s="1"/>
    </row>
    <row r="1473" ht="16.5" customHeight="1">
      <c r="A1473" s="1"/>
      <c r="B1473" s="95" t="s">
        <v>496</v>
      </c>
      <c r="C1473" s="64"/>
      <c r="D1473" s="44"/>
      <c r="E1473" s="1"/>
      <c r="F1473" s="93"/>
      <c r="G1473" s="94"/>
      <c r="H1473" s="1"/>
      <c r="I1473" s="1"/>
      <c r="J1473" s="1"/>
      <c r="K1473" s="1"/>
      <c r="L1473" s="1"/>
    </row>
    <row r="1474" ht="16.5" customHeight="1">
      <c r="A1474" s="1"/>
      <c r="B1474" s="95" t="s">
        <v>496</v>
      </c>
      <c r="C1474" s="64"/>
      <c r="D1474" s="44"/>
      <c r="E1474" s="1"/>
      <c r="F1474" s="93"/>
      <c r="G1474" s="94"/>
      <c r="H1474" s="1"/>
      <c r="I1474" s="1"/>
      <c r="J1474" s="1"/>
      <c r="K1474" s="1"/>
      <c r="L1474" s="1"/>
    </row>
    <row r="1475" ht="16.5" customHeight="1">
      <c r="A1475" s="1"/>
      <c r="B1475" s="95" t="s">
        <v>496</v>
      </c>
      <c r="C1475" s="64"/>
      <c r="D1475" s="44"/>
      <c r="E1475" s="1"/>
      <c r="F1475" s="93"/>
      <c r="G1475" s="94"/>
      <c r="H1475" s="1"/>
      <c r="I1475" s="1"/>
      <c r="J1475" s="1"/>
      <c r="K1475" s="1"/>
      <c r="L1475" s="1"/>
    </row>
    <row r="1476" ht="16.5" customHeight="1">
      <c r="A1476" s="1"/>
      <c r="B1476" s="95" t="s">
        <v>496</v>
      </c>
      <c r="C1476" s="64"/>
      <c r="D1476" s="44"/>
      <c r="E1476" s="1"/>
      <c r="F1476" s="93"/>
      <c r="G1476" s="94"/>
      <c r="H1476" s="1"/>
      <c r="I1476" s="1"/>
      <c r="J1476" s="1"/>
      <c r="K1476" s="1"/>
      <c r="L1476" s="1"/>
    </row>
    <row r="1477" ht="16.5" customHeight="1">
      <c r="A1477" s="1"/>
      <c r="B1477" s="95" t="s">
        <v>496</v>
      </c>
      <c r="C1477" s="64"/>
      <c r="D1477" s="44"/>
      <c r="E1477" s="1"/>
      <c r="F1477" s="93"/>
      <c r="G1477" s="94"/>
      <c r="H1477" s="1"/>
      <c r="I1477" s="1"/>
      <c r="J1477" s="1"/>
      <c r="K1477" s="1"/>
      <c r="L1477" s="1"/>
    </row>
    <row r="1478" ht="16.5" customHeight="1">
      <c r="A1478" s="1"/>
      <c r="B1478" s="95" t="s">
        <v>496</v>
      </c>
      <c r="C1478" s="64"/>
      <c r="D1478" s="44"/>
      <c r="E1478" s="1"/>
      <c r="F1478" s="93"/>
      <c r="G1478" s="94"/>
      <c r="H1478" s="1"/>
      <c r="I1478" s="1"/>
      <c r="J1478" s="1"/>
      <c r="K1478" s="1"/>
      <c r="L1478" s="1"/>
    </row>
    <row r="1479" ht="16.5" customHeight="1">
      <c r="A1479" s="1"/>
      <c r="B1479" s="95" t="s">
        <v>496</v>
      </c>
      <c r="C1479" s="64"/>
      <c r="D1479" s="44"/>
      <c r="E1479" s="1"/>
      <c r="F1479" s="93"/>
      <c r="G1479" s="94"/>
      <c r="H1479" s="1"/>
      <c r="I1479" s="1"/>
      <c r="J1479" s="1"/>
      <c r="K1479" s="1"/>
      <c r="L1479" s="1"/>
    </row>
    <row r="1480" ht="16.5" customHeight="1">
      <c r="A1480" s="1"/>
      <c r="B1480" s="95" t="s">
        <v>496</v>
      </c>
      <c r="C1480" s="64"/>
      <c r="D1480" s="44"/>
      <c r="E1480" s="1"/>
      <c r="F1480" s="93"/>
      <c r="G1480" s="94"/>
      <c r="H1480" s="1"/>
      <c r="I1480" s="1"/>
      <c r="J1480" s="1"/>
      <c r="K1480" s="1"/>
      <c r="L1480" s="1"/>
    </row>
    <row r="1481" ht="16.5" customHeight="1">
      <c r="A1481" s="1"/>
      <c r="B1481" s="95" t="s">
        <v>496</v>
      </c>
      <c r="C1481" s="64"/>
      <c r="D1481" s="44"/>
      <c r="E1481" s="1"/>
      <c r="F1481" s="93"/>
      <c r="G1481" s="94"/>
      <c r="H1481" s="1"/>
      <c r="I1481" s="1"/>
      <c r="J1481" s="1"/>
      <c r="K1481" s="1"/>
      <c r="L1481" s="1"/>
    </row>
    <row r="1482" ht="16.5" customHeight="1">
      <c r="A1482" s="1"/>
      <c r="B1482" s="95" t="s">
        <v>496</v>
      </c>
      <c r="C1482" s="64"/>
      <c r="D1482" s="44"/>
      <c r="E1482" s="1"/>
      <c r="F1482" s="93"/>
      <c r="G1482" s="94"/>
      <c r="H1482" s="1"/>
      <c r="I1482" s="1"/>
      <c r="J1482" s="1"/>
      <c r="K1482" s="1"/>
      <c r="L1482" s="1"/>
    </row>
    <row r="1483" ht="16.5" customHeight="1">
      <c r="A1483" s="1"/>
      <c r="B1483" s="95" t="s">
        <v>496</v>
      </c>
      <c r="C1483" s="64"/>
      <c r="D1483" s="44"/>
      <c r="E1483" s="1"/>
      <c r="F1483" s="93"/>
      <c r="G1483" s="94"/>
      <c r="H1483" s="1"/>
      <c r="I1483" s="1"/>
      <c r="J1483" s="1"/>
      <c r="K1483" s="1"/>
      <c r="L1483" s="1"/>
    </row>
    <row r="1484" ht="16.5" customHeight="1">
      <c r="A1484" s="1"/>
      <c r="B1484" s="95" t="s">
        <v>496</v>
      </c>
      <c r="C1484" s="64"/>
      <c r="D1484" s="44"/>
      <c r="E1484" s="1"/>
      <c r="F1484" s="93"/>
      <c r="G1484" s="94"/>
      <c r="H1484" s="1"/>
      <c r="I1484" s="1"/>
      <c r="J1484" s="1"/>
      <c r="K1484" s="1"/>
      <c r="L1484" s="1"/>
    </row>
    <row r="1485" ht="16.5" customHeight="1">
      <c r="A1485" s="1"/>
      <c r="B1485" s="95" t="s">
        <v>496</v>
      </c>
      <c r="C1485" s="64"/>
      <c r="D1485" s="44"/>
      <c r="E1485" s="1"/>
      <c r="F1485" s="93"/>
      <c r="G1485" s="94"/>
      <c r="H1485" s="1"/>
      <c r="I1485" s="1"/>
      <c r="J1485" s="1"/>
      <c r="K1485" s="1"/>
      <c r="L1485" s="1"/>
    </row>
    <row r="1486" ht="16.5" customHeight="1">
      <c r="A1486" s="1"/>
      <c r="B1486" s="95" t="s">
        <v>496</v>
      </c>
      <c r="C1486" s="64"/>
      <c r="D1486" s="44"/>
      <c r="E1486" s="1"/>
      <c r="F1486" s="93"/>
      <c r="G1486" s="94"/>
      <c r="H1486" s="1"/>
      <c r="I1486" s="1"/>
      <c r="J1486" s="1"/>
      <c r="K1486" s="1"/>
      <c r="L1486" s="1"/>
    </row>
    <row r="1487" ht="16.5" customHeight="1">
      <c r="A1487" s="1"/>
      <c r="B1487" s="95" t="s">
        <v>496</v>
      </c>
      <c r="C1487" s="64"/>
      <c r="D1487" s="44"/>
      <c r="E1487" s="1"/>
      <c r="F1487" s="93"/>
      <c r="G1487" s="94"/>
      <c r="H1487" s="1"/>
      <c r="I1487" s="1"/>
      <c r="J1487" s="1"/>
      <c r="K1487" s="1"/>
      <c r="L1487" s="1"/>
    </row>
    <row r="1488" ht="16.5" customHeight="1">
      <c r="A1488" s="1"/>
      <c r="B1488" s="95" t="s">
        <v>496</v>
      </c>
      <c r="C1488" s="64"/>
      <c r="D1488" s="44"/>
      <c r="E1488" s="1"/>
      <c r="F1488" s="93"/>
      <c r="G1488" s="94"/>
      <c r="H1488" s="1"/>
      <c r="I1488" s="1"/>
      <c r="J1488" s="1"/>
      <c r="K1488" s="1"/>
      <c r="L1488" s="1"/>
    </row>
    <row r="1489" ht="16.5" customHeight="1">
      <c r="A1489" s="1"/>
      <c r="B1489" s="95" t="s">
        <v>496</v>
      </c>
      <c r="C1489" s="64"/>
      <c r="D1489" s="44"/>
      <c r="E1489" s="1"/>
      <c r="F1489" s="93"/>
      <c r="G1489" s="94"/>
      <c r="H1489" s="1"/>
      <c r="I1489" s="1"/>
      <c r="J1489" s="1"/>
      <c r="K1489" s="1"/>
      <c r="L1489" s="1"/>
    </row>
    <row r="1490" ht="16.5" customHeight="1">
      <c r="A1490" s="1"/>
      <c r="B1490" s="95" t="s">
        <v>496</v>
      </c>
      <c r="C1490" s="64"/>
      <c r="D1490" s="44"/>
      <c r="E1490" s="1"/>
      <c r="F1490" s="93"/>
      <c r="G1490" s="94"/>
      <c r="H1490" s="1"/>
      <c r="I1490" s="1"/>
      <c r="J1490" s="1"/>
      <c r="K1490" s="1"/>
      <c r="L1490" s="1"/>
    </row>
    <row r="1491" ht="16.5" customHeight="1">
      <c r="A1491" s="1"/>
      <c r="B1491" s="95" t="s">
        <v>496</v>
      </c>
      <c r="C1491" s="64"/>
      <c r="D1491" s="44"/>
      <c r="E1491" s="1"/>
      <c r="F1491" s="93"/>
      <c r="G1491" s="94"/>
      <c r="H1491" s="1"/>
      <c r="I1491" s="1"/>
      <c r="J1491" s="1"/>
      <c r="K1491" s="1"/>
      <c r="L1491" s="1"/>
    </row>
    <row r="1492" ht="16.5" customHeight="1">
      <c r="A1492" s="1"/>
      <c r="B1492" s="95" t="s">
        <v>496</v>
      </c>
      <c r="C1492" s="64"/>
      <c r="D1492" s="44"/>
      <c r="E1492" s="1"/>
      <c r="F1492" s="93"/>
      <c r="G1492" s="94"/>
      <c r="H1492" s="1"/>
      <c r="I1492" s="1"/>
      <c r="J1492" s="1"/>
      <c r="K1492" s="1"/>
      <c r="L1492" s="1"/>
    </row>
    <row r="1493" ht="16.5" customHeight="1">
      <c r="A1493" s="1"/>
      <c r="B1493" s="95" t="s">
        <v>496</v>
      </c>
      <c r="C1493" s="64"/>
      <c r="D1493" s="44"/>
      <c r="E1493" s="1"/>
      <c r="F1493" s="93"/>
      <c r="G1493" s="94"/>
      <c r="H1493" s="1"/>
      <c r="I1493" s="1"/>
      <c r="J1493" s="1"/>
      <c r="K1493" s="1"/>
      <c r="L1493" s="1"/>
    </row>
    <row r="1494" ht="16.5" customHeight="1">
      <c r="A1494" s="1"/>
      <c r="B1494" s="95" t="s">
        <v>496</v>
      </c>
      <c r="C1494" s="64"/>
      <c r="D1494" s="44"/>
      <c r="E1494" s="1"/>
      <c r="F1494" s="93"/>
      <c r="G1494" s="94"/>
      <c r="H1494" s="1"/>
      <c r="I1494" s="1"/>
      <c r="J1494" s="1"/>
      <c r="K1494" s="1"/>
      <c r="L1494" s="1"/>
    </row>
    <row r="1495" ht="16.5" customHeight="1">
      <c r="A1495" s="1"/>
      <c r="B1495" s="95" t="s">
        <v>496</v>
      </c>
      <c r="C1495" s="64"/>
      <c r="D1495" s="44"/>
      <c r="E1495" s="1"/>
      <c r="F1495" s="93"/>
      <c r="G1495" s="94"/>
      <c r="H1495" s="1"/>
      <c r="I1495" s="1"/>
      <c r="J1495" s="1"/>
      <c r="K1495" s="1"/>
      <c r="L1495" s="1"/>
    </row>
    <row r="1496" ht="16.5" customHeight="1">
      <c r="A1496" s="1"/>
      <c r="B1496" s="95" t="s">
        <v>496</v>
      </c>
      <c r="C1496" s="64"/>
      <c r="D1496" s="44"/>
      <c r="E1496" s="1"/>
      <c r="F1496" s="93"/>
      <c r="G1496" s="94"/>
      <c r="H1496" s="1"/>
      <c r="I1496" s="1"/>
      <c r="J1496" s="1"/>
      <c r="K1496" s="1"/>
      <c r="L1496" s="1"/>
    </row>
    <row r="1497" ht="16.5" customHeight="1">
      <c r="A1497" s="1"/>
      <c r="B1497" s="95" t="s">
        <v>496</v>
      </c>
      <c r="C1497" s="64"/>
      <c r="D1497" s="44"/>
      <c r="E1497" s="1"/>
      <c r="F1497" s="93"/>
      <c r="G1497" s="94"/>
      <c r="H1497" s="1"/>
      <c r="I1497" s="1"/>
      <c r="J1497" s="1"/>
      <c r="K1497" s="1"/>
      <c r="L1497" s="1"/>
    </row>
    <row r="1498" ht="16.5" customHeight="1">
      <c r="A1498" s="1"/>
      <c r="B1498" s="95" t="s">
        <v>496</v>
      </c>
      <c r="C1498" s="64"/>
      <c r="D1498" s="44"/>
      <c r="E1498" s="1"/>
      <c r="F1498" s="93"/>
      <c r="G1498" s="94"/>
      <c r="H1498" s="1"/>
      <c r="I1498" s="1"/>
      <c r="J1498" s="1"/>
      <c r="K1498" s="1"/>
      <c r="L1498" s="1"/>
    </row>
    <row r="1499" ht="16.5" customHeight="1">
      <c r="A1499" s="1"/>
      <c r="B1499" s="95" t="s">
        <v>496</v>
      </c>
      <c r="C1499" s="64"/>
      <c r="D1499" s="44"/>
      <c r="E1499" s="1"/>
      <c r="F1499" s="93"/>
      <c r="G1499" s="94"/>
      <c r="H1499" s="1"/>
      <c r="I1499" s="1"/>
      <c r="J1499" s="1"/>
      <c r="K1499" s="1"/>
      <c r="L1499" s="1"/>
    </row>
    <row r="1500" ht="16.5" customHeight="1">
      <c r="A1500" s="1"/>
      <c r="B1500" s="95" t="s">
        <v>496</v>
      </c>
      <c r="C1500" s="64"/>
      <c r="D1500" s="44"/>
      <c r="E1500" s="1"/>
      <c r="F1500" s="93"/>
      <c r="G1500" s="94"/>
      <c r="H1500" s="1"/>
      <c r="I1500" s="1"/>
      <c r="J1500" s="1"/>
      <c r="K1500" s="1"/>
      <c r="L1500" s="1"/>
    </row>
    <row r="1501" ht="16.5" customHeight="1">
      <c r="A1501" s="1"/>
      <c r="B1501" s="95" t="s">
        <v>496</v>
      </c>
      <c r="C1501" s="64"/>
      <c r="D1501" s="44"/>
      <c r="E1501" s="1"/>
      <c r="F1501" s="93"/>
      <c r="G1501" s="94"/>
      <c r="H1501" s="1"/>
      <c r="I1501" s="1"/>
      <c r="J1501" s="1"/>
      <c r="K1501" s="1"/>
      <c r="L1501" s="1"/>
    </row>
    <row r="1502" ht="16.5" customHeight="1">
      <c r="A1502" s="1"/>
      <c r="B1502" s="95" t="s">
        <v>496</v>
      </c>
      <c r="C1502" s="64"/>
      <c r="D1502" s="44"/>
      <c r="E1502" s="1"/>
      <c r="F1502" s="93"/>
      <c r="G1502" s="94"/>
      <c r="H1502" s="1"/>
      <c r="I1502" s="1"/>
      <c r="J1502" s="1"/>
      <c r="K1502" s="1"/>
      <c r="L1502" s="1"/>
    </row>
    <row r="1503" ht="16.5" customHeight="1">
      <c r="A1503" s="1"/>
      <c r="B1503" s="95" t="s">
        <v>496</v>
      </c>
      <c r="C1503" s="64"/>
      <c r="D1503" s="44"/>
      <c r="E1503" s="1"/>
      <c r="F1503" s="93"/>
      <c r="G1503" s="94"/>
      <c r="H1503" s="1"/>
      <c r="I1503" s="1"/>
      <c r="J1503" s="1"/>
      <c r="K1503" s="1"/>
      <c r="L1503" s="1"/>
    </row>
    <row r="1504" ht="16.5" customHeight="1">
      <c r="A1504" s="1"/>
      <c r="B1504" s="95" t="s">
        <v>496</v>
      </c>
      <c r="C1504" s="64"/>
      <c r="D1504" s="44"/>
      <c r="E1504" s="1"/>
      <c r="F1504" s="93"/>
      <c r="G1504" s="94"/>
      <c r="H1504" s="1"/>
      <c r="I1504" s="1"/>
      <c r="J1504" s="1"/>
      <c r="K1504" s="1"/>
      <c r="L1504" s="1"/>
    </row>
    <row r="1505" ht="16.5" customHeight="1">
      <c r="A1505" s="1"/>
      <c r="B1505" s="95" t="s">
        <v>496</v>
      </c>
      <c r="C1505" s="64"/>
      <c r="D1505" s="44"/>
      <c r="E1505" s="1"/>
      <c r="F1505" s="93"/>
      <c r="G1505" s="94"/>
      <c r="H1505" s="1"/>
      <c r="I1505" s="1"/>
      <c r="J1505" s="1"/>
      <c r="K1505" s="1"/>
      <c r="L1505" s="1"/>
    </row>
    <row r="1506" ht="16.5" customHeight="1">
      <c r="A1506" s="1"/>
      <c r="B1506" s="95" t="s">
        <v>496</v>
      </c>
      <c r="C1506" s="64"/>
      <c r="D1506" s="44"/>
      <c r="E1506" s="1"/>
      <c r="F1506" s="93"/>
      <c r="G1506" s="94"/>
      <c r="H1506" s="1"/>
      <c r="I1506" s="1"/>
      <c r="J1506" s="1"/>
      <c r="K1506" s="1"/>
      <c r="L1506" s="1"/>
    </row>
    <row r="1507" ht="16.5" customHeight="1">
      <c r="A1507" s="1"/>
      <c r="B1507" s="95" t="s">
        <v>496</v>
      </c>
      <c r="C1507" s="64"/>
      <c r="D1507" s="44"/>
      <c r="E1507" s="1"/>
      <c r="F1507" s="93"/>
      <c r="G1507" s="94"/>
      <c r="H1507" s="1"/>
      <c r="I1507" s="1"/>
      <c r="J1507" s="1"/>
      <c r="K1507" s="1"/>
      <c r="L1507" s="1"/>
    </row>
    <row r="1508" ht="16.5" customHeight="1">
      <c r="A1508" s="1"/>
      <c r="B1508" s="95" t="s">
        <v>496</v>
      </c>
      <c r="C1508" s="64"/>
      <c r="D1508" s="44"/>
      <c r="E1508" s="1"/>
      <c r="F1508" s="93"/>
      <c r="G1508" s="94"/>
      <c r="H1508" s="1"/>
      <c r="I1508" s="1"/>
      <c r="J1508" s="1"/>
      <c r="K1508" s="1"/>
      <c r="L1508" s="1"/>
    </row>
    <row r="1509" ht="16.5" customHeight="1">
      <c r="A1509" s="1"/>
      <c r="B1509" s="95" t="s">
        <v>496</v>
      </c>
      <c r="C1509" s="64"/>
      <c r="D1509" s="44"/>
      <c r="E1509" s="1"/>
      <c r="F1509" s="93"/>
      <c r="G1509" s="94"/>
      <c r="H1509" s="1"/>
      <c r="I1509" s="1"/>
      <c r="J1509" s="1"/>
      <c r="K1509" s="1"/>
      <c r="L1509" s="1"/>
    </row>
    <row r="1510" ht="16.5" customHeight="1">
      <c r="A1510" s="1"/>
      <c r="B1510" s="95" t="s">
        <v>496</v>
      </c>
      <c r="C1510" s="64"/>
      <c r="D1510" s="44"/>
      <c r="E1510" s="1"/>
      <c r="F1510" s="93"/>
      <c r="G1510" s="94"/>
      <c r="H1510" s="1"/>
      <c r="I1510" s="1"/>
      <c r="J1510" s="1"/>
      <c r="K1510" s="1"/>
      <c r="L1510" s="1"/>
    </row>
    <row r="1511" ht="16.5" customHeight="1">
      <c r="A1511" s="1"/>
      <c r="B1511" s="95" t="s">
        <v>496</v>
      </c>
      <c r="C1511" s="64"/>
      <c r="D1511" s="44"/>
      <c r="E1511" s="1"/>
      <c r="F1511" s="93"/>
      <c r="G1511" s="94"/>
      <c r="H1511" s="1"/>
      <c r="I1511" s="1"/>
      <c r="J1511" s="1"/>
      <c r="K1511" s="1"/>
      <c r="L1511" s="1"/>
    </row>
    <row r="1512" ht="16.5" customHeight="1">
      <c r="A1512" s="1"/>
      <c r="B1512" s="95" t="s">
        <v>496</v>
      </c>
      <c r="C1512" s="64"/>
      <c r="D1512" s="44"/>
      <c r="E1512" s="1"/>
      <c r="F1512" s="93"/>
      <c r="G1512" s="94"/>
      <c r="H1512" s="1"/>
      <c r="I1512" s="1"/>
      <c r="J1512" s="1"/>
      <c r="K1512" s="1"/>
      <c r="L1512" s="1"/>
    </row>
    <row r="1513" ht="16.5" customHeight="1">
      <c r="A1513" s="1"/>
      <c r="B1513" s="95" t="s">
        <v>496</v>
      </c>
      <c r="C1513" s="64"/>
      <c r="D1513" s="44"/>
      <c r="E1513" s="1"/>
      <c r="F1513" s="93"/>
      <c r="G1513" s="94"/>
      <c r="H1513" s="1"/>
      <c r="I1513" s="1"/>
      <c r="J1513" s="1"/>
      <c r="K1513" s="1"/>
      <c r="L1513" s="1"/>
    </row>
    <row r="1514" ht="16.5" customHeight="1">
      <c r="A1514" s="1"/>
      <c r="B1514" s="95" t="s">
        <v>496</v>
      </c>
      <c r="C1514" s="64"/>
      <c r="D1514" s="44"/>
      <c r="E1514" s="1"/>
      <c r="F1514" s="93"/>
      <c r="G1514" s="94"/>
      <c r="H1514" s="1"/>
      <c r="I1514" s="1"/>
      <c r="J1514" s="1"/>
      <c r="K1514" s="1"/>
      <c r="L1514" s="1"/>
    </row>
    <row r="1515" ht="16.5" customHeight="1">
      <c r="A1515" s="1"/>
      <c r="B1515" s="95" t="s">
        <v>496</v>
      </c>
      <c r="C1515" s="64"/>
      <c r="D1515" s="44"/>
      <c r="E1515" s="1"/>
      <c r="F1515" s="93"/>
      <c r="G1515" s="94"/>
      <c r="H1515" s="1"/>
      <c r="I1515" s="1"/>
      <c r="J1515" s="1"/>
      <c r="K1515" s="1"/>
      <c r="L1515" s="1"/>
    </row>
    <row r="1516" ht="16.5" customHeight="1">
      <c r="A1516" s="1"/>
      <c r="B1516" s="95" t="s">
        <v>496</v>
      </c>
      <c r="C1516" s="64"/>
      <c r="D1516" s="44"/>
      <c r="E1516" s="1"/>
      <c r="F1516" s="93"/>
      <c r="G1516" s="94"/>
      <c r="H1516" s="1"/>
      <c r="I1516" s="1"/>
      <c r="J1516" s="1"/>
      <c r="K1516" s="1"/>
      <c r="L1516" s="1"/>
    </row>
    <row r="1517" ht="16.5" customHeight="1">
      <c r="A1517" s="1"/>
      <c r="B1517" s="95" t="s">
        <v>496</v>
      </c>
      <c r="C1517" s="64"/>
      <c r="D1517" s="44"/>
      <c r="E1517" s="1"/>
      <c r="F1517" s="93"/>
      <c r="G1517" s="94"/>
      <c r="H1517" s="1"/>
      <c r="I1517" s="1"/>
      <c r="J1517" s="1"/>
      <c r="K1517" s="1"/>
      <c r="L1517" s="1"/>
    </row>
    <row r="1518" ht="16.5" customHeight="1">
      <c r="A1518" s="1"/>
      <c r="B1518" s="95" t="s">
        <v>496</v>
      </c>
      <c r="C1518" s="64"/>
      <c r="D1518" s="44"/>
      <c r="E1518" s="1"/>
      <c r="F1518" s="93"/>
      <c r="G1518" s="94"/>
      <c r="H1518" s="1"/>
      <c r="I1518" s="1"/>
      <c r="J1518" s="1"/>
      <c r="K1518" s="1"/>
      <c r="L1518" s="1"/>
    </row>
    <row r="1519" ht="16.5" customHeight="1">
      <c r="A1519" s="1"/>
      <c r="B1519" s="95" t="s">
        <v>496</v>
      </c>
      <c r="C1519" s="64"/>
      <c r="D1519" s="44"/>
      <c r="E1519" s="1"/>
      <c r="F1519" s="93"/>
      <c r="G1519" s="94"/>
      <c r="H1519" s="1"/>
      <c r="I1519" s="1"/>
      <c r="J1519" s="1"/>
      <c r="K1519" s="1"/>
      <c r="L1519" s="1"/>
    </row>
    <row r="1520" ht="16.5" customHeight="1">
      <c r="A1520" s="1"/>
      <c r="B1520" s="95" t="s">
        <v>496</v>
      </c>
      <c r="C1520" s="64"/>
      <c r="D1520" s="44"/>
      <c r="E1520" s="1"/>
      <c r="F1520" s="93"/>
      <c r="G1520" s="94"/>
      <c r="H1520" s="1"/>
      <c r="I1520" s="1"/>
      <c r="J1520" s="1"/>
      <c r="K1520" s="1"/>
      <c r="L1520" s="1"/>
    </row>
    <row r="1521" ht="16.5" customHeight="1">
      <c r="A1521" s="1"/>
      <c r="B1521" s="95" t="s">
        <v>496</v>
      </c>
      <c r="C1521" s="64"/>
      <c r="D1521" s="44"/>
      <c r="E1521" s="1"/>
      <c r="F1521" s="93"/>
      <c r="G1521" s="94"/>
      <c r="H1521" s="1"/>
      <c r="I1521" s="1"/>
      <c r="J1521" s="1"/>
      <c r="K1521" s="1"/>
      <c r="L1521" s="1"/>
    </row>
    <row r="1522" ht="16.5" customHeight="1">
      <c r="A1522" s="1"/>
      <c r="B1522" s="95" t="s">
        <v>496</v>
      </c>
      <c r="C1522" s="64"/>
      <c r="D1522" s="44"/>
      <c r="E1522" s="1"/>
      <c r="F1522" s="93"/>
      <c r="G1522" s="94"/>
      <c r="H1522" s="1"/>
      <c r="I1522" s="1"/>
      <c r="J1522" s="1"/>
      <c r="K1522" s="1"/>
      <c r="L1522" s="1"/>
    </row>
    <row r="1523" ht="16.5" customHeight="1">
      <c r="A1523" s="1"/>
      <c r="B1523" s="95" t="s">
        <v>496</v>
      </c>
      <c r="C1523" s="64"/>
      <c r="D1523" s="44"/>
      <c r="E1523" s="1"/>
      <c r="F1523" s="93"/>
      <c r="G1523" s="94"/>
      <c r="H1523" s="1"/>
      <c r="I1523" s="1"/>
      <c r="J1523" s="1"/>
      <c r="K1523" s="1"/>
      <c r="L1523" s="1"/>
    </row>
    <row r="1524" ht="16.5" customHeight="1">
      <c r="A1524" s="1"/>
      <c r="B1524" s="95" t="s">
        <v>496</v>
      </c>
      <c r="C1524" s="64"/>
      <c r="D1524" s="44"/>
      <c r="E1524" s="1"/>
      <c r="F1524" s="93"/>
      <c r="G1524" s="94"/>
      <c r="H1524" s="1"/>
      <c r="I1524" s="1"/>
      <c r="J1524" s="1"/>
      <c r="K1524" s="1"/>
      <c r="L1524" s="1"/>
    </row>
    <row r="1525" ht="16.5" customHeight="1">
      <c r="A1525" s="1"/>
      <c r="B1525" s="95" t="s">
        <v>496</v>
      </c>
      <c r="C1525" s="64"/>
      <c r="D1525" s="44"/>
      <c r="E1525" s="1"/>
      <c r="F1525" s="93"/>
      <c r="G1525" s="94"/>
      <c r="H1525" s="1"/>
      <c r="I1525" s="1"/>
      <c r="J1525" s="1"/>
      <c r="K1525" s="1"/>
      <c r="L1525" s="1"/>
    </row>
    <row r="1526" ht="16.5" customHeight="1">
      <c r="A1526" s="1"/>
      <c r="B1526" s="95" t="s">
        <v>496</v>
      </c>
      <c r="C1526" s="64"/>
      <c r="D1526" s="44"/>
      <c r="E1526" s="1"/>
      <c r="F1526" s="93"/>
      <c r="G1526" s="94"/>
      <c r="H1526" s="1"/>
      <c r="I1526" s="1"/>
      <c r="J1526" s="1"/>
      <c r="K1526" s="1"/>
      <c r="L1526" s="1"/>
    </row>
    <row r="1527" ht="16.5" customHeight="1">
      <c r="A1527" s="1"/>
      <c r="B1527" s="95" t="s">
        <v>496</v>
      </c>
      <c r="C1527" s="64"/>
      <c r="D1527" s="44"/>
      <c r="E1527" s="1"/>
      <c r="F1527" s="93"/>
      <c r="G1527" s="94"/>
      <c r="H1527" s="1"/>
      <c r="I1527" s="1"/>
      <c r="J1527" s="1"/>
      <c r="K1527" s="1"/>
      <c r="L1527" s="1"/>
    </row>
    <row r="1528" ht="16.5" customHeight="1">
      <c r="A1528" s="1"/>
      <c r="B1528" s="95" t="s">
        <v>496</v>
      </c>
      <c r="C1528" s="64"/>
      <c r="D1528" s="44"/>
      <c r="E1528" s="1"/>
      <c r="F1528" s="93"/>
      <c r="G1528" s="94"/>
      <c r="H1528" s="1"/>
      <c r="I1528" s="1"/>
      <c r="J1528" s="1"/>
      <c r="K1528" s="1"/>
      <c r="L1528" s="1"/>
    </row>
    <row r="1529" ht="16.5" customHeight="1">
      <c r="A1529" s="1"/>
      <c r="B1529" s="95" t="s">
        <v>496</v>
      </c>
      <c r="C1529" s="64"/>
      <c r="D1529" s="44"/>
      <c r="E1529" s="1"/>
      <c r="F1529" s="93"/>
      <c r="G1529" s="94"/>
      <c r="H1529" s="1"/>
      <c r="I1529" s="1"/>
      <c r="J1529" s="1"/>
      <c r="K1529" s="1"/>
      <c r="L1529" s="1"/>
    </row>
    <row r="1530" ht="16.5" customHeight="1">
      <c r="A1530" s="1"/>
      <c r="B1530" s="95" t="s">
        <v>496</v>
      </c>
      <c r="C1530" s="64"/>
      <c r="D1530" s="44"/>
      <c r="E1530" s="1"/>
      <c r="F1530" s="93"/>
      <c r="G1530" s="94"/>
      <c r="H1530" s="1"/>
      <c r="I1530" s="1"/>
      <c r="J1530" s="1"/>
      <c r="K1530" s="1"/>
      <c r="L1530" s="1"/>
    </row>
    <row r="1531" ht="16.5" customHeight="1">
      <c r="A1531" s="1"/>
      <c r="B1531" s="95" t="s">
        <v>496</v>
      </c>
      <c r="C1531" s="64"/>
      <c r="D1531" s="44"/>
      <c r="E1531" s="1"/>
      <c r="F1531" s="93"/>
      <c r="G1531" s="94"/>
      <c r="H1531" s="1"/>
      <c r="I1531" s="1"/>
      <c r="J1531" s="1"/>
      <c r="K1531" s="1"/>
      <c r="L1531" s="1"/>
    </row>
    <row r="1532" ht="16.5" customHeight="1">
      <c r="A1532" s="1"/>
      <c r="B1532" s="95" t="s">
        <v>496</v>
      </c>
      <c r="C1532" s="64"/>
      <c r="D1532" s="44"/>
      <c r="E1532" s="1"/>
      <c r="F1532" s="93"/>
      <c r="G1532" s="94"/>
      <c r="H1532" s="1"/>
      <c r="I1532" s="1"/>
      <c r="J1532" s="1"/>
      <c r="K1532" s="1"/>
      <c r="L1532" s="1"/>
    </row>
    <row r="1533" ht="16.5" customHeight="1">
      <c r="A1533" s="1"/>
      <c r="B1533" s="95" t="s">
        <v>496</v>
      </c>
      <c r="C1533" s="64"/>
      <c r="D1533" s="44"/>
      <c r="E1533" s="1"/>
      <c r="F1533" s="93"/>
      <c r="G1533" s="94"/>
      <c r="H1533" s="1"/>
      <c r="I1533" s="1"/>
      <c r="J1533" s="1"/>
      <c r="K1533" s="1"/>
      <c r="L1533" s="1"/>
    </row>
    <row r="1534" ht="16.5" customHeight="1">
      <c r="A1534" s="1"/>
      <c r="B1534" s="95" t="s">
        <v>496</v>
      </c>
      <c r="C1534" s="64"/>
      <c r="D1534" s="44"/>
      <c r="E1534" s="1"/>
      <c r="F1534" s="93"/>
      <c r="G1534" s="94"/>
      <c r="H1534" s="1"/>
      <c r="I1534" s="1"/>
      <c r="J1534" s="1"/>
      <c r="K1534" s="1"/>
      <c r="L1534" s="1"/>
    </row>
    <row r="1535" ht="16.5" customHeight="1">
      <c r="A1535" s="1"/>
      <c r="B1535" s="95" t="s">
        <v>496</v>
      </c>
      <c r="C1535" s="64"/>
      <c r="D1535" s="44"/>
      <c r="E1535" s="1"/>
      <c r="F1535" s="93"/>
      <c r="G1535" s="94"/>
      <c r="H1535" s="1"/>
      <c r="I1535" s="1"/>
      <c r="J1535" s="1"/>
      <c r="K1535" s="1"/>
      <c r="L1535" s="1"/>
    </row>
    <row r="1536" ht="16.5" customHeight="1">
      <c r="A1536" s="1"/>
      <c r="B1536" s="95" t="s">
        <v>496</v>
      </c>
      <c r="C1536" s="64"/>
      <c r="D1536" s="44"/>
      <c r="E1536" s="1"/>
      <c r="F1536" s="93"/>
      <c r="G1536" s="94"/>
      <c r="H1536" s="1"/>
      <c r="I1536" s="1"/>
      <c r="J1536" s="1"/>
      <c r="K1536" s="1"/>
      <c r="L1536" s="1"/>
    </row>
    <row r="1537" ht="16.5" customHeight="1">
      <c r="A1537" s="1"/>
      <c r="B1537" s="95" t="s">
        <v>496</v>
      </c>
      <c r="C1537" s="64"/>
      <c r="D1537" s="44"/>
      <c r="E1537" s="1"/>
      <c r="F1537" s="93"/>
      <c r="G1537" s="94"/>
      <c r="H1537" s="1"/>
      <c r="I1537" s="1"/>
      <c r="J1537" s="1"/>
      <c r="K1537" s="1"/>
      <c r="L1537" s="1"/>
    </row>
    <row r="1538" ht="16.5" customHeight="1">
      <c r="A1538" s="1"/>
      <c r="B1538" s="95" t="s">
        <v>496</v>
      </c>
      <c r="C1538" s="64"/>
      <c r="D1538" s="44"/>
      <c r="E1538" s="1"/>
      <c r="F1538" s="93"/>
      <c r="G1538" s="94"/>
      <c r="H1538" s="1"/>
      <c r="I1538" s="1"/>
      <c r="J1538" s="1"/>
      <c r="K1538" s="1"/>
      <c r="L1538" s="1"/>
    </row>
    <row r="1539" ht="16.5" customHeight="1">
      <c r="A1539" s="1"/>
      <c r="B1539" s="95" t="s">
        <v>496</v>
      </c>
      <c r="C1539" s="64"/>
      <c r="D1539" s="44"/>
      <c r="E1539" s="1"/>
      <c r="F1539" s="93"/>
      <c r="G1539" s="94"/>
      <c r="H1539" s="1"/>
      <c r="I1539" s="1"/>
      <c r="J1539" s="1"/>
      <c r="K1539" s="1"/>
      <c r="L1539" s="1"/>
    </row>
    <row r="1540" ht="16.5" customHeight="1">
      <c r="A1540" s="1"/>
      <c r="B1540" s="95" t="s">
        <v>496</v>
      </c>
      <c r="C1540" s="64"/>
      <c r="D1540" s="44"/>
      <c r="E1540" s="1"/>
      <c r="F1540" s="93"/>
      <c r="G1540" s="94"/>
      <c r="H1540" s="1"/>
      <c r="I1540" s="1"/>
      <c r="J1540" s="1"/>
      <c r="K1540" s="1"/>
      <c r="L1540" s="1"/>
    </row>
    <row r="1541" ht="16.5" customHeight="1">
      <c r="A1541" s="1"/>
      <c r="B1541" s="95" t="s">
        <v>496</v>
      </c>
      <c r="C1541" s="64"/>
      <c r="D1541" s="44"/>
      <c r="E1541" s="1"/>
      <c r="F1541" s="93"/>
      <c r="G1541" s="94"/>
      <c r="H1541" s="1"/>
      <c r="I1541" s="1"/>
      <c r="J1541" s="1"/>
      <c r="K1541" s="1"/>
      <c r="L1541" s="1"/>
    </row>
    <row r="1542" ht="16.5" customHeight="1">
      <c r="A1542" s="1"/>
      <c r="B1542" s="95" t="s">
        <v>496</v>
      </c>
      <c r="C1542" s="64"/>
      <c r="D1542" s="44"/>
      <c r="E1542" s="1"/>
      <c r="F1542" s="93"/>
      <c r="G1542" s="94"/>
      <c r="H1542" s="1"/>
      <c r="I1542" s="1"/>
      <c r="J1542" s="1"/>
      <c r="K1542" s="1"/>
      <c r="L1542" s="1"/>
    </row>
    <row r="1543" ht="16.5" customHeight="1">
      <c r="A1543" s="1"/>
      <c r="B1543" s="95" t="s">
        <v>496</v>
      </c>
      <c r="C1543" s="64"/>
      <c r="D1543" s="44"/>
      <c r="E1543" s="1"/>
      <c r="F1543" s="93"/>
      <c r="G1543" s="94"/>
      <c r="H1543" s="1"/>
      <c r="I1543" s="1"/>
      <c r="J1543" s="1"/>
      <c r="K1543" s="1"/>
      <c r="L1543" s="1"/>
    </row>
    <row r="1544" ht="16.5" customHeight="1">
      <c r="A1544" s="1"/>
      <c r="B1544" s="95" t="s">
        <v>496</v>
      </c>
      <c r="C1544" s="64"/>
      <c r="D1544" s="44"/>
      <c r="E1544" s="1"/>
      <c r="F1544" s="93"/>
      <c r="G1544" s="94"/>
      <c r="H1544" s="1"/>
      <c r="I1544" s="1"/>
      <c r="J1544" s="1"/>
      <c r="K1544" s="1"/>
      <c r="L1544" s="1"/>
    </row>
    <row r="1545" ht="16.5" customHeight="1">
      <c r="A1545" s="1"/>
      <c r="B1545" s="95" t="s">
        <v>496</v>
      </c>
      <c r="C1545" s="64"/>
      <c r="D1545" s="44"/>
      <c r="E1545" s="1"/>
      <c r="F1545" s="93"/>
      <c r="G1545" s="94"/>
      <c r="H1545" s="1"/>
      <c r="I1545" s="1"/>
      <c r="J1545" s="1"/>
      <c r="K1545" s="1"/>
      <c r="L1545" s="1"/>
    </row>
    <row r="1546" ht="16.5" customHeight="1">
      <c r="A1546" s="1"/>
      <c r="B1546" s="95" t="s">
        <v>496</v>
      </c>
      <c r="C1546" s="64"/>
      <c r="D1546" s="44"/>
      <c r="E1546" s="1"/>
      <c r="F1546" s="93"/>
      <c r="G1546" s="94"/>
      <c r="H1546" s="1"/>
      <c r="I1546" s="1"/>
      <c r="J1546" s="1"/>
      <c r="K1546" s="1"/>
      <c r="L1546" s="1"/>
    </row>
    <row r="1547" ht="16.5" customHeight="1">
      <c r="A1547" s="1"/>
      <c r="B1547" s="95" t="s">
        <v>496</v>
      </c>
      <c r="C1547" s="64"/>
      <c r="D1547" s="44"/>
      <c r="E1547" s="1"/>
      <c r="F1547" s="93"/>
      <c r="G1547" s="94"/>
      <c r="H1547" s="1"/>
      <c r="I1547" s="1"/>
      <c r="J1547" s="1"/>
      <c r="K1547" s="1"/>
      <c r="L1547" s="1"/>
    </row>
    <row r="1548" ht="16.5" customHeight="1">
      <c r="A1548" s="1"/>
      <c r="B1548" s="95" t="s">
        <v>496</v>
      </c>
      <c r="C1548" s="64"/>
      <c r="D1548" s="44"/>
      <c r="E1548" s="1"/>
      <c r="F1548" s="93"/>
      <c r="G1548" s="94"/>
      <c r="H1548" s="1"/>
      <c r="I1548" s="1"/>
      <c r="J1548" s="1"/>
      <c r="K1548" s="1"/>
      <c r="L1548" s="1"/>
    </row>
    <row r="1549" ht="16.5" customHeight="1">
      <c r="A1549" s="1"/>
      <c r="B1549" s="95" t="s">
        <v>496</v>
      </c>
      <c r="C1549" s="64"/>
      <c r="D1549" s="44"/>
      <c r="E1549" s="1"/>
      <c r="F1549" s="93"/>
      <c r="G1549" s="94"/>
      <c r="H1549" s="1"/>
      <c r="I1549" s="1"/>
      <c r="J1549" s="1"/>
      <c r="K1549" s="1"/>
      <c r="L1549" s="1"/>
    </row>
    <row r="1550" ht="16.5" customHeight="1">
      <c r="A1550" s="1"/>
      <c r="B1550" s="95" t="s">
        <v>496</v>
      </c>
      <c r="C1550" s="64"/>
      <c r="D1550" s="44"/>
      <c r="E1550" s="1"/>
      <c r="F1550" s="93"/>
      <c r="G1550" s="94"/>
      <c r="H1550" s="1"/>
      <c r="I1550" s="1"/>
      <c r="J1550" s="1"/>
      <c r="K1550" s="1"/>
      <c r="L1550" s="1"/>
    </row>
    <row r="1551" ht="16.5" customHeight="1">
      <c r="A1551" s="1"/>
      <c r="B1551" s="95" t="s">
        <v>496</v>
      </c>
      <c r="C1551" s="64"/>
      <c r="D1551" s="44"/>
      <c r="E1551" s="1"/>
      <c r="F1551" s="93"/>
      <c r="G1551" s="94"/>
      <c r="H1551" s="1"/>
      <c r="I1551" s="1"/>
      <c r="J1551" s="1"/>
      <c r="K1551" s="1"/>
      <c r="L1551" s="1"/>
    </row>
    <row r="1552" ht="16.5" customHeight="1">
      <c r="A1552" s="1"/>
      <c r="B1552" s="95" t="s">
        <v>496</v>
      </c>
      <c r="C1552" s="64"/>
      <c r="D1552" s="44"/>
      <c r="E1552" s="1"/>
      <c r="F1552" s="93"/>
      <c r="G1552" s="94"/>
      <c r="H1552" s="1"/>
      <c r="I1552" s="1"/>
      <c r="J1552" s="1"/>
      <c r="K1552" s="1"/>
      <c r="L1552" s="1"/>
    </row>
    <row r="1553" ht="16.5" customHeight="1">
      <c r="A1553" s="1"/>
      <c r="B1553" s="95" t="s">
        <v>496</v>
      </c>
      <c r="C1553" s="64"/>
      <c r="D1553" s="44"/>
      <c r="E1553" s="1"/>
      <c r="F1553" s="93"/>
      <c r="G1553" s="94"/>
      <c r="H1553" s="1"/>
      <c r="I1553" s="1"/>
      <c r="J1553" s="1"/>
      <c r="K1553" s="1"/>
      <c r="L1553" s="1"/>
    </row>
    <row r="1554" ht="16.5" customHeight="1">
      <c r="A1554" s="1"/>
      <c r="B1554" s="95" t="s">
        <v>496</v>
      </c>
      <c r="C1554" s="64"/>
      <c r="D1554" s="44"/>
      <c r="E1554" s="1"/>
      <c r="F1554" s="93"/>
      <c r="G1554" s="94"/>
      <c r="H1554" s="1"/>
      <c r="I1554" s="1"/>
      <c r="J1554" s="1"/>
      <c r="K1554" s="1"/>
      <c r="L1554" s="1"/>
    </row>
    <row r="1555" ht="16.5" customHeight="1">
      <c r="A1555" s="1"/>
      <c r="B1555" s="95" t="s">
        <v>496</v>
      </c>
      <c r="C1555" s="64"/>
      <c r="D1555" s="44"/>
      <c r="E1555" s="1"/>
      <c r="F1555" s="93"/>
      <c r="G1555" s="94"/>
      <c r="H1555" s="1"/>
      <c r="I1555" s="1"/>
      <c r="J1555" s="1"/>
      <c r="K1555" s="1"/>
      <c r="L1555" s="1"/>
    </row>
    <row r="1556" ht="16.5" customHeight="1">
      <c r="A1556" s="1"/>
      <c r="B1556" s="95" t="s">
        <v>496</v>
      </c>
      <c r="C1556" s="64"/>
      <c r="D1556" s="44"/>
      <c r="E1556" s="1"/>
      <c r="F1556" s="93"/>
      <c r="G1556" s="94"/>
      <c r="H1556" s="1"/>
      <c r="I1556" s="1"/>
      <c r="J1556" s="1"/>
      <c r="K1556" s="1"/>
      <c r="L1556" s="1"/>
    </row>
    <row r="1557" ht="16.5" customHeight="1">
      <c r="A1557" s="1"/>
      <c r="B1557" s="95" t="s">
        <v>496</v>
      </c>
      <c r="C1557" s="64"/>
      <c r="D1557" s="44"/>
      <c r="E1557" s="1"/>
      <c r="F1557" s="93"/>
      <c r="G1557" s="94"/>
      <c r="H1557" s="1"/>
      <c r="I1557" s="1"/>
      <c r="J1557" s="1"/>
      <c r="K1557" s="1"/>
      <c r="L1557" s="1"/>
    </row>
    <row r="1558" ht="16.5" customHeight="1">
      <c r="A1558" s="1"/>
      <c r="B1558" s="95" t="s">
        <v>496</v>
      </c>
      <c r="C1558" s="64"/>
      <c r="D1558" s="44"/>
      <c r="E1558" s="1"/>
      <c r="F1558" s="93"/>
      <c r="G1558" s="94"/>
      <c r="H1558" s="1"/>
      <c r="I1558" s="1"/>
      <c r="J1558" s="1"/>
      <c r="K1558" s="1"/>
      <c r="L1558" s="1"/>
    </row>
    <row r="1559" ht="16.5" customHeight="1">
      <c r="A1559" s="1"/>
      <c r="B1559" s="95" t="s">
        <v>496</v>
      </c>
      <c r="C1559" s="64"/>
      <c r="D1559" s="44"/>
      <c r="E1559" s="1"/>
      <c r="F1559" s="93"/>
      <c r="G1559" s="94"/>
      <c r="H1559" s="1"/>
      <c r="I1559" s="1"/>
      <c r="J1559" s="1"/>
      <c r="K1559" s="1"/>
      <c r="L1559" s="1"/>
    </row>
    <row r="1560" ht="16.5" customHeight="1">
      <c r="A1560" s="1"/>
      <c r="B1560" s="95" t="s">
        <v>496</v>
      </c>
      <c r="C1560" s="64"/>
      <c r="D1560" s="44"/>
      <c r="E1560" s="1"/>
      <c r="F1560" s="93"/>
      <c r="G1560" s="94"/>
      <c r="H1560" s="1"/>
      <c r="I1560" s="1"/>
      <c r="J1560" s="1"/>
      <c r="K1560" s="1"/>
      <c r="L1560" s="1"/>
    </row>
    <row r="1561" ht="16.5" customHeight="1">
      <c r="A1561" s="1"/>
      <c r="B1561" s="95" t="s">
        <v>496</v>
      </c>
      <c r="C1561" s="64"/>
      <c r="D1561" s="44"/>
      <c r="E1561" s="1"/>
      <c r="F1561" s="93"/>
      <c r="G1561" s="94"/>
      <c r="H1561" s="1"/>
      <c r="I1561" s="1"/>
      <c r="J1561" s="1"/>
      <c r="K1561" s="1"/>
      <c r="L1561" s="1"/>
    </row>
    <row r="1562" ht="16.5" customHeight="1">
      <c r="A1562" s="1"/>
      <c r="B1562" s="95" t="s">
        <v>496</v>
      </c>
      <c r="C1562" s="64"/>
      <c r="D1562" s="44"/>
      <c r="E1562" s="1"/>
      <c r="F1562" s="93"/>
      <c r="G1562" s="94"/>
      <c r="H1562" s="1"/>
      <c r="I1562" s="1"/>
      <c r="J1562" s="1"/>
      <c r="K1562" s="1"/>
      <c r="L1562" s="1"/>
    </row>
    <row r="1563" ht="16.5" customHeight="1">
      <c r="A1563" s="1"/>
      <c r="B1563" s="95" t="s">
        <v>496</v>
      </c>
      <c r="C1563" s="64"/>
      <c r="D1563" s="44"/>
      <c r="E1563" s="1"/>
      <c r="F1563" s="93"/>
      <c r="G1563" s="94"/>
      <c r="H1563" s="1"/>
      <c r="I1563" s="1"/>
      <c r="J1563" s="1"/>
      <c r="K1563" s="1"/>
      <c r="L1563" s="1"/>
    </row>
    <row r="1564" ht="16.5" customHeight="1">
      <c r="A1564" s="1"/>
      <c r="B1564" s="95" t="s">
        <v>496</v>
      </c>
      <c r="C1564" s="64"/>
      <c r="D1564" s="44"/>
      <c r="E1564" s="1"/>
      <c r="F1564" s="93"/>
      <c r="G1564" s="94"/>
      <c r="H1564" s="1"/>
      <c r="I1564" s="1"/>
      <c r="J1564" s="1"/>
      <c r="K1564" s="1"/>
      <c r="L1564" s="1"/>
    </row>
    <row r="1565" ht="16.5" customHeight="1">
      <c r="A1565" s="1"/>
      <c r="B1565" s="95" t="s">
        <v>496</v>
      </c>
      <c r="C1565" s="64"/>
      <c r="D1565" s="44"/>
      <c r="E1565" s="1"/>
      <c r="F1565" s="93"/>
      <c r="G1565" s="94"/>
      <c r="H1565" s="1"/>
      <c r="I1565" s="1"/>
      <c r="J1565" s="1"/>
      <c r="K1565" s="1"/>
      <c r="L1565" s="1"/>
    </row>
    <row r="1566" ht="16.5" customHeight="1">
      <c r="A1566" s="1"/>
      <c r="B1566" s="95" t="s">
        <v>496</v>
      </c>
      <c r="C1566" s="64"/>
      <c r="D1566" s="44"/>
      <c r="E1566" s="1"/>
      <c r="F1566" s="93"/>
      <c r="G1566" s="94"/>
      <c r="H1566" s="1"/>
      <c r="I1566" s="1"/>
      <c r="J1566" s="1"/>
      <c r="K1566" s="1"/>
      <c r="L1566" s="1"/>
    </row>
    <row r="1567" ht="16.5" customHeight="1">
      <c r="A1567" s="1"/>
      <c r="B1567" s="95" t="s">
        <v>496</v>
      </c>
      <c r="C1567" s="64"/>
      <c r="D1567" s="44"/>
      <c r="E1567" s="1"/>
      <c r="F1567" s="93"/>
      <c r="G1567" s="94"/>
      <c r="H1567" s="1"/>
      <c r="I1567" s="1"/>
      <c r="J1567" s="1"/>
      <c r="K1567" s="1"/>
      <c r="L1567" s="1"/>
    </row>
    <row r="1568" ht="16.5" customHeight="1">
      <c r="A1568" s="1"/>
      <c r="B1568" s="95" t="s">
        <v>496</v>
      </c>
      <c r="C1568" s="64"/>
      <c r="D1568" s="44"/>
      <c r="E1568" s="1"/>
      <c r="F1568" s="93"/>
      <c r="G1568" s="94"/>
      <c r="H1568" s="1"/>
      <c r="I1568" s="1"/>
      <c r="J1568" s="1"/>
      <c r="K1568" s="1"/>
      <c r="L1568" s="1"/>
    </row>
    <row r="1569" ht="16.5" customHeight="1">
      <c r="A1569" s="1"/>
      <c r="B1569" s="95" t="s">
        <v>496</v>
      </c>
      <c r="C1569" s="64"/>
      <c r="D1569" s="44"/>
      <c r="E1569" s="1"/>
      <c r="F1569" s="93"/>
      <c r="G1569" s="94"/>
      <c r="H1569" s="1"/>
      <c r="I1569" s="1"/>
      <c r="J1569" s="1"/>
      <c r="K1569" s="1"/>
      <c r="L1569" s="1"/>
    </row>
    <row r="1570" ht="16.5" customHeight="1">
      <c r="A1570" s="1"/>
      <c r="B1570" s="95" t="s">
        <v>496</v>
      </c>
      <c r="C1570" s="64"/>
      <c r="D1570" s="44"/>
      <c r="E1570" s="1"/>
      <c r="F1570" s="93"/>
      <c r="G1570" s="94"/>
      <c r="H1570" s="1"/>
      <c r="I1570" s="1"/>
      <c r="J1570" s="1"/>
      <c r="K1570" s="1"/>
      <c r="L1570" s="1"/>
    </row>
    <row r="1571" ht="16.5" customHeight="1">
      <c r="A1571" s="1"/>
      <c r="B1571" s="95" t="s">
        <v>496</v>
      </c>
      <c r="C1571" s="64"/>
      <c r="D1571" s="44"/>
      <c r="E1571" s="1"/>
      <c r="F1571" s="93"/>
      <c r="G1571" s="94"/>
      <c r="H1571" s="1"/>
      <c r="I1571" s="1"/>
      <c r="J1571" s="1"/>
      <c r="K1571" s="1"/>
      <c r="L1571" s="1"/>
    </row>
    <row r="1572" ht="16.5" customHeight="1">
      <c r="A1572" s="1"/>
      <c r="B1572" s="95" t="s">
        <v>496</v>
      </c>
      <c r="C1572" s="64"/>
      <c r="D1572" s="44"/>
      <c r="E1572" s="1"/>
      <c r="F1572" s="93"/>
      <c r="G1572" s="94"/>
      <c r="H1572" s="1"/>
      <c r="I1572" s="1"/>
      <c r="J1572" s="1"/>
      <c r="K1572" s="1"/>
      <c r="L1572" s="1"/>
    </row>
    <row r="1573" ht="16.5" customHeight="1">
      <c r="A1573" s="1"/>
      <c r="B1573" s="95" t="s">
        <v>496</v>
      </c>
      <c r="C1573" s="64"/>
      <c r="D1573" s="44"/>
      <c r="E1573" s="1"/>
      <c r="F1573" s="93"/>
      <c r="G1573" s="94"/>
      <c r="H1573" s="1"/>
      <c r="I1573" s="1"/>
      <c r="J1573" s="1"/>
      <c r="K1573" s="1"/>
      <c r="L1573" s="1"/>
    </row>
    <row r="1574" ht="16.5" customHeight="1">
      <c r="A1574" s="1"/>
      <c r="B1574" s="95" t="s">
        <v>496</v>
      </c>
      <c r="C1574" s="64"/>
      <c r="D1574" s="44"/>
      <c r="E1574" s="1"/>
      <c r="F1574" s="93"/>
      <c r="G1574" s="94"/>
      <c r="H1574" s="1"/>
      <c r="I1574" s="1"/>
      <c r="J1574" s="1"/>
      <c r="K1574" s="1"/>
      <c r="L1574" s="1"/>
    </row>
    <row r="1575" ht="16.5" customHeight="1">
      <c r="A1575" s="1"/>
      <c r="B1575" s="95" t="s">
        <v>496</v>
      </c>
      <c r="C1575" s="64"/>
      <c r="D1575" s="44"/>
      <c r="E1575" s="1"/>
      <c r="F1575" s="93"/>
      <c r="G1575" s="94"/>
      <c r="H1575" s="1"/>
      <c r="I1575" s="1"/>
      <c r="J1575" s="1"/>
      <c r="K1575" s="1"/>
      <c r="L1575" s="1"/>
    </row>
    <row r="1576" ht="16.5" customHeight="1">
      <c r="A1576" s="1"/>
      <c r="B1576" s="95" t="s">
        <v>496</v>
      </c>
      <c r="C1576" s="64"/>
      <c r="D1576" s="44"/>
      <c r="E1576" s="1"/>
      <c r="F1576" s="93"/>
      <c r="G1576" s="94"/>
      <c r="H1576" s="1"/>
      <c r="I1576" s="1"/>
      <c r="J1576" s="1"/>
      <c r="K1576" s="1"/>
      <c r="L1576" s="1"/>
    </row>
    <row r="1577" ht="16.5" customHeight="1">
      <c r="A1577" s="1"/>
      <c r="B1577" s="95" t="s">
        <v>496</v>
      </c>
      <c r="C1577" s="64"/>
      <c r="D1577" s="44"/>
      <c r="E1577" s="1"/>
      <c r="F1577" s="93"/>
      <c r="G1577" s="94"/>
      <c r="H1577" s="1"/>
      <c r="I1577" s="1"/>
      <c r="J1577" s="1"/>
      <c r="K1577" s="1"/>
      <c r="L1577" s="1"/>
    </row>
    <row r="1578" ht="16.5" customHeight="1">
      <c r="A1578" s="1"/>
      <c r="B1578" s="95" t="s">
        <v>496</v>
      </c>
      <c r="C1578" s="64"/>
      <c r="D1578" s="44"/>
      <c r="E1578" s="1"/>
      <c r="F1578" s="93"/>
      <c r="G1578" s="94"/>
      <c r="H1578" s="1"/>
      <c r="I1578" s="1"/>
      <c r="J1578" s="1"/>
      <c r="K1578" s="1"/>
      <c r="L1578" s="1"/>
    </row>
    <row r="1579" ht="16.5" customHeight="1">
      <c r="A1579" s="1"/>
      <c r="B1579" s="95" t="s">
        <v>496</v>
      </c>
      <c r="C1579" s="64"/>
      <c r="D1579" s="44"/>
      <c r="E1579" s="1"/>
      <c r="F1579" s="93"/>
      <c r="G1579" s="94"/>
      <c r="H1579" s="1"/>
      <c r="I1579" s="1"/>
      <c r="J1579" s="1"/>
      <c r="K1579" s="1"/>
      <c r="L1579" s="1"/>
    </row>
    <row r="1580" ht="16.5" customHeight="1">
      <c r="A1580" s="1"/>
      <c r="B1580" s="95" t="s">
        <v>496</v>
      </c>
      <c r="C1580" s="64"/>
      <c r="D1580" s="44"/>
      <c r="E1580" s="1"/>
      <c r="F1580" s="93"/>
      <c r="G1580" s="94"/>
      <c r="H1580" s="1"/>
      <c r="I1580" s="1"/>
      <c r="J1580" s="1"/>
      <c r="K1580" s="1"/>
      <c r="L1580" s="1"/>
    </row>
    <row r="1581" ht="16.5" customHeight="1">
      <c r="A1581" s="1"/>
      <c r="B1581" s="95" t="s">
        <v>496</v>
      </c>
      <c r="C1581" s="64"/>
      <c r="D1581" s="44"/>
      <c r="E1581" s="1"/>
      <c r="F1581" s="93"/>
      <c r="G1581" s="94"/>
      <c r="H1581" s="1"/>
      <c r="I1581" s="1"/>
      <c r="J1581" s="1"/>
      <c r="K1581" s="1"/>
      <c r="L1581" s="1"/>
    </row>
    <row r="1582" ht="16.5" customHeight="1">
      <c r="A1582" s="1"/>
      <c r="B1582" s="95" t="s">
        <v>496</v>
      </c>
      <c r="C1582" s="64"/>
      <c r="D1582" s="44"/>
      <c r="E1582" s="1"/>
      <c r="F1582" s="93"/>
      <c r="G1582" s="94"/>
      <c r="H1582" s="1"/>
      <c r="I1582" s="1"/>
      <c r="J1582" s="1"/>
      <c r="K1582" s="1"/>
      <c r="L1582" s="1"/>
    </row>
    <row r="1583" ht="16.5" customHeight="1">
      <c r="A1583" s="1"/>
      <c r="B1583" s="95" t="s">
        <v>496</v>
      </c>
      <c r="C1583" s="64"/>
      <c r="D1583" s="44"/>
      <c r="E1583" s="1"/>
      <c r="F1583" s="93"/>
      <c r="G1583" s="94"/>
      <c r="H1583" s="1"/>
      <c r="I1583" s="1"/>
      <c r="J1583" s="1"/>
      <c r="K1583" s="1"/>
      <c r="L1583" s="1"/>
    </row>
    <row r="1584" ht="16.5" customHeight="1">
      <c r="A1584" s="1"/>
      <c r="B1584" s="95" t="s">
        <v>496</v>
      </c>
      <c r="C1584" s="64"/>
      <c r="D1584" s="44"/>
      <c r="E1584" s="1"/>
      <c r="F1584" s="93"/>
      <c r="G1584" s="94"/>
      <c r="H1584" s="1"/>
      <c r="I1584" s="1"/>
      <c r="J1584" s="1"/>
      <c r="K1584" s="1"/>
      <c r="L1584" s="1"/>
    </row>
    <row r="1585" ht="16.5" customHeight="1">
      <c r="A1585" s="1"/>
      <c r="B1585" s="95" t="s">
        <v>496</v>
      </c>
      <c r="C1585" s="64"/>
      <c r="D1585" s="44"/>
      <c r="E1585" s="1"/>
      <c r="F1585" s="93"/>
      <c r="G1585" s="94"/>
      <c r="H1585" s="1"/>
      <c r="I1585" s="1"/>
      <c r="J1585" s="1"/>
      <c r="K1585" s="1"/>
      <c r="L1585" s="1"/>
    </row>
    <row r="1586" ht="16.5" customHeight="1">
      <c r="A1586" s="1"/>
      <c r="B1586" s="95" t="s">
        <v>496</v>
      </c>
      <c r="C1586" s="64"/>
      <c r="D1586" s="44"/>
      <c r="E1586" s="1"/>
      <c r="F1586" s="93"/>
      <c r="G1586" s="94"/>
      <c r="H1586" s="1"/>
      <c r="I1586" s="1"/>
      <c r="J1586" s="1"/>
      <c r="K1586" s="1"/>
      <c r="L1586" s="1"/>
    </row>
    <row r="1587" ht="16.5" customHeight="1">
      <c r="A1587" s="1"/>
      <c r="B1587" s="95" t="s">
        <v>496</v>
      </c>
      <c r="C1587" s="64"/>
      <c r="D1587" s="44"/>
      <c r="E1587" s="1"/>
      <c r="F1587" s="93"/>
      <c r="G1587" s="94"/>
      <c r="H1587" s="1"/>
      <c r="I1587" s="1"/>
      <c r="J1587" s="1"/>
      <c r="K1587" s="1"/>
      <c r="L1587" s="1"/>
    </row>
    <row r="1588" ht="16.5" customHeight="1">
      <c r="A1588" s="1"/>
      <c r="B1588" s="95" t="s">
        <v>496</v>
      </c>
      <c r="C1588" s="64"/>
      <c r="D1588" s="44"/>
      <c r="E1588" s="1"/>
      <c r="F1588" s="93"/>
      <c r="G1588" s="94"/>
      <c r="H1588" s="1"/>
      <c r="I1588" s="1"/>
      <c r="J1588" s="1"/>
      <c r="K1588" s="1"/>
      <c r="L1588" s="1"/>
    </row>
    <row r="1589" ht="16.5" customHeight="1">
      <c r="A1589" s="1"/>
      <c r="B1589" s="95" t="s">
        <v>496</v>
      </c>
      <c r="C1589" s="64"/>
      <c r="D1589" s="44"/>
      <c r="E1589" s="1"/>
      <c r="F1589" s="93"/>
      <c r="G1589" s="94"/>
      <c r="H1589" s="1"/>
      <c r="I1589" s="1"/>
      <c r="J1589" s="1"/>
      <c r="K1589" s="1"/>
      <c r="L1589" s="1"/>
    </row>
    <row r="1590" ht="16.5" customHeight="1">
      <c r="A1590" s="1"/>
      <c r="B1590" s="95" t="s">
        <v>496</v>
      </c>
      <c r="C1590" s="64"/>
      <c r="D1590" s="44"/>
      <c r="E1590" s="1"/>
      <c r="F1590" s="93"/>
      <c r="G1590" s="94"/>
      <c r="H1590" s="1"/>
      <c r="I1590" s="1"/>
      <c r="J1590" s="1"/>
      <c r="K1590" s="1"/>
      <c r="L1590" s="1"/>
    </row>
    <row r="1591" ht="16.5" customHeight="1">
      <c r="A1591" s="1"/>
      <c r="B1591" s="95" t="s">
        <v>496</v>
      </c>
      <c r="C1591" s="64"/>
      <c r="D1591" s="44"/>
      <c r="E1591" s="1"/>
      <c r="F1591" s="93"/>
      <c r="G1591" s="94"/>
      <c r="H1591" s="1"/>
      <c r="I1591" s="1"/>
      <c r="J1591" s="1"/>
      <c r="K1591" s="1"/>
      <c r="L1591" s="1"/>
    </row>
    <row r="1592" ht="16.5" customHeight="1">
      <c r="A1592" s="1"/>
      <c r="B1592" s="95" t="s">
        <v>496</v>
      </c>
      <c r="C1592" s="64"/>
      <c r="D1592" s="44"/>
      <c r="E1592" s="1"/>
      <c r="F1592" s="93"/>
      <c r="G1592" s="94"/>
      <c r="H1592" s="1"/>
      <c r="I1592" s="1"/>
      <c r="J1592" s="1"/>
      <c r="K1592" s="1"/>
      <c r="L1592" s="1"/>
    </row>
    <row r="1593" ht="16.5" customHeight="1">
      <c r="A1593" s="1"/>
      <c r="B1593" s="95" t="s">
        <v>496</v>
      </c>
      <c r="C1593" s="64"/>
      <c r="D1593" s="44"/>
      <c r="E1593" s="1"/>
      <c r="F1593" s="93"/>
      <c r="G1593" s="94"/>
      <c r="H1593" s="1"/>
      <c r="I1593" s="1"/>
      <c r="J1593" s="1"/>
      <c r="K1593" s="1"/>
      <c r="L1593" s="1"/>
    </row>
    <row r="1594" ht="16.5" customHeight="1">
      <c r="A1594" s="1"/>
      <c r="B1594" s="95" t="s">
        <v>496</v>
      </c>
      <c r="C1594" s="64"/>
      <c r="D1594" s="44"/>
      <c r="E1594" s="1"/>
      <c r="F1594" s="93"/>
      <c r="G1594" s="94"/>
      <c r="H1594" s="1"/>
      <c r="I1594" s="1"/>
      <c r="J1594" s="1"/>
      <c r="K1594" s="1"/>
      <c r="L1594" s="1"/>
    </row>
    <row r="1595" ht="16.5" customHeight="1">
      <c r="A1595" s="1"/>
      <c r="B1595" s="95" t="s">
        <v>496</v>
      </c>
      <c r="C1595" s="64"/>
      <c r="D1595" s="44"/>
      <c r="E1595" s="1"/>
      <c r="F1595" s="93"/>
      <c r="G1595" s="94"/>
      <c r="H1595" s="1"/>
      <c r="I1595" s="1"/>
      <c r="J1595" s="1"/>
      <c r="K1595" s="1"/>
      <c r="L1595" s="1"/>
    </row>
    <row r="1596" ht="16.5" customHeight="1">
      <c r="A1596" s="1"/>
      <c r="B1596" s="95" t="s">
        <v>496</v>
      </c>
      <c r="C1596" s="64"/>
      <c r="D1596" s="44"/>
      <c r="E1596" s="1"/>
      <c r="F1596" s="93"/>
      <c r="G1596" s="94"/>
      <c r="H1596" s="1"/>
      <c r="I1596" s="1"/>
      <c r="J1596" s="1"/>
      <c r="K1596" s="1"/>
      <c r="L1596" s="1"/>
    </row>
    <row r="1597" ht="16.5" customHeight="1">
      <c r="A1597" s="1"/>
      <c r="B1597" s="95" t="s">
        <v>496</v>
      </c>
      <c r="C1597" s="64"/>
      <c r="D1597" s="44"/>
      <c r="E1597" s="1"/>
      <c r="F1597" s="93"/>
      <c r="G1597" s="94"/>
      <c r="H1597" s="1"/>
      <c r="I1597" s="1"/>
      <c r="J1597" s="1"/>
      <c r="K1597" s="1"/>
      <c r="L1597" s="1"/>
    </row>
    <row r="1598" ht="16.5" customHeight="1">
      <c r="A1598" s="1"/>
      <c r="B1598" s="95" t="s">
        <v>496</v>
      </c>
      <c r="C1598" s="64"/>
      <c r="D1598" s="44"/>
      <c r="E1598" s="1"/>
      <c r="F1598" s="93"/>
      <c r="G1598" s="94"/>
      <c r="H1598" s="1"/>
      <c r="I1598" s="1"/>
      <c r="J1598" s="1"/>
      <c r="K1598" s="1"/>
      <c r="L1598" s="1"/>
    </row>
    <row r="1599" ht="16.5" customHeight="1">
      <c r="A1599" s="1"/>
      <c r="B1599" s="95" t="s">
        <v>496</v>
      </c>
      <c r="C1599" s="64"/>
      <c r="D1599" s="44"/>
      <c r="E1599" s="1"/>
      <c r="F1599" s="93"/>
      <c r="G1599" s="94"/>
      <c r="H1599" s="1"/>
      <c r="I1599" s="1"/>
      <c r="J1599" s="1"/>
      <c r="K1599" s="1"/>
      <c r="L1599" s="1"/>
    </row>
    <row r="1600" ht="16.5" customHeight="1">
      <c r="A1600" s="1"/>
      <c r="B1600" s="95" t="s">
        <v>496</v>
      </c>
      <c r="C1600" s="64"/>
      <c r="D1600" s="44"/>
      <c r="E1600" s="1"/>
      <c r="F1600" s="93"/>
      <c r="G1600" s="94"/>
      <c r="H1600" s="1"/>
      <c r="I1600" s="1"/>
      <c r="J1600" s="1"/>
      <c r="K1600" s="1"/>
      <c r="L1600" s="1"/>
    </row>
    <row r="1601" ht="16.5" customHeight="1">
      <c r="A1601" s="1"/>
      <c r="B1601" s="95" t="s">
        <v>496</v>
      </c>
      <c r="C1601" s="64"/>
      <c r="D1601" s="44"/>
      <c r="E1601" s="1"/>
      <c r="F1601" s="93"/>
      <c r="G1601" s="94"/>
      <c r="H1601" s="1"/>
      <c r="I1601" s="1"/>
      <c r="J1601" s="1"/>
      <c r="K1601" s="1"/>
      <c r="L1601" s="1"/>
    </row>
    <row r="1602" ht="16.5" customHeight="1">
      <c r="A1602" s="1"/>
      <c r="B1602" s="95" t="s">
        <v>496</v>
      </c>
      <c r="C1602" s="64"/>
      <c r="D1602" s="44"/>
      <c r="E1602" s="1"/>
      <c r="F1602" s="93"/>
      <c r="G1602" s="94"/>
      <c r="H1602" s="1"/>
      <c r="I1602" s="1"/>
      <c r="J1602" s="1"/>
      <c r="K1602" s="1"/>
      <c r="L1602" s="1"/>
    </row>
    <row r="1603" ht="16.5" customHeight="1">
      <c r="A1603" s="1"/>
      <c r="B1603" s="95" t="s">
        <v>496</v>
      </c>
      <c r="C1603" s="64"/>
      <c r="D1603" s="44"/>
      <c r="E1603" s="1"/>
      <c r="F1603" s="93"/>
      <c r="G1603" s="94"/>
      <c r="H1603" s="1"/>
      <c r="I1603" s="1"/>
      <c r="J1603" s="1"/>
      <c r="K1603" s="1"/>
      <c r="L1603" s="1"/>
    </row>
    <row r="1604" ht="16.5" customHeight="1">
      <c r="A1604" s="1"/>
      <c r="B1604" s="95" t="s">
        <v>496</v>
      </c>
      <c r="C1604" s="64"/>
      <c r="D1604" s="44"/>
      <c r="E1604" s="1"/>
      <c r="F1604" s="93"/>
      <c r="G1604" s="94"/>
      <c r="H1604" s="1"/>
      <c r="I1604" s="1"/>
      <c r="J1604" s="1"/>
      <c r="K1604" s="1"/>
      <c r="L1604" s="1"/>
    </row>
    <row r="1605" ht="16.5" customHeight="1">
      <c r="A1605" s="1"/>
      <c r="B1605" s="95" t="s">
        <v>496</v>
      </c>
      <c r="C1605" s="64"/>
      <c r="D1605" s="44"/>
      <c r="E1605" s="1"/>
      <c r="F1605" s="93"/>
      <c r="G1605" s="94"/>
      <c r="H1605" s="1"/>
      <c r="I1605" s="1"/>
      <c r="J1605" s="1"/>
      <c r="K1605" s="1"/>
      <c r="L1605" s="1"/>
    </row>
    <row r="1606" ht="16.5" customHeight="1">
      <c r="A1606" s="1"/>
      <c r="B1606" s="95" t="s">
        <v>496</v>
      </c>
      <c r="C1606" s="64"/>
      <c r="D1606" s="44"/>
      <c r="E1606" s="1"/>
      <c r="F1606" s="93"/>
      <c r="G1606" s="94"/>
      <c r="H1606" s="1"/>
      <c r="I1606" s="1"/>
      <c r="J1606" s="1"/>
      <c r="K1606" s="1"/>
      <c r="L1606" s="1"/>
    </row>
    <row r="1607" ht="16.5" customHeight="1">
      <c r="A1607" s="1"/>
      <c r="B1607" s="95" t="s">
        <v>496</v>
      </c>
      <c r="C1607" s="64"/>
      <c r="D1607" s="44"/>
      <c r="E1607" s="1"/>
      <c r="F1607" s="93"/>
      <c r="G1607" s="94"/>
      <c r="H1607" s="1"/>
      <c r="I1607" s="1"/>
      <c r="J1607" s="1"/>
      <c r="K1607" s="1"/>
      <c r="L1607" s="1"/>
    </row>
    <row r="1608" ht="16.5" customHeight="1">
      <c r="A1608" s="1"/>
      <c r="B1608" s="95" t="s">
        <v>496</v>
      </c>
      <c r="C1608" s="64"/>
      <c r="D1608" s="44"/>
      <c r="E1608" s="1"/>
      <c r="F1608" s="93"/>
      <c r="G1608" s="94"/>
      <c r="H1608" s="1"/>
      <c r="I1608" s="1"/>
      <c r="J1608" s="1"/>
      <c r="K1608" s="1"/>
      <c r="L1608" s="1"/>
    </row>
    <row r="1609" ht="16.5" customHeight="1">
      <c r="A1609" s="1"/>
      <c r="B1609" s="95" t="s">
        <v>496</v>
      </c>
      <c r="C1609" s="64"/>
      <c r="D1609" s="44"/>
      <c r="E1609" s="1"/>
      <c r="F1609" s="93"/>
      <c r="G1609" s="94"/>
      <c r="H1609" s="1"/>
      <c r="I1609" s="1"/>
      <c r="J1609" s="1"/>
      <c r="K1609" s="1"/>
      <c r="L1609" s="1"/>
    </row>
    <row r="1610" ht="16.5" customHeight="1">
      <c r="A1610" s="1"/>
      <c r="B1610" s="95" t="s">
        <v>496</v>
      </c>
      <c r="C1610" s="64"/>
      <c r="D1610" s="44"/>
      <c r="E1610" s="1"/>
      <c r="F1610" s="93"/>
      <c r="G1610" s="94"/>
      <c r="H1610" s="1"/>
      <c r="I1610" s="1"/>
      <c r="J1610" s="1"/>
      <c r="K1610" s="1"/>
      <c r="L1610" s="1"/>
    </row>
    <row r="1611" ht="16.5" customHeight="1">
      <c r="A1611" s="1"/>
      <c r="B1611" s="95" t="s">
        <v>496</v>
      </c>
      <c r="C1611" s="64"/>
      <c r="D1611" s="44"/>
      <c r="E1611" s="1"/>
      <c r="F1611" s="93"/>
      <c r="G1611" s="94"/>
      <c r="H1611" s="1"/>
      <c r="I1611" s="1"/>
      <c r="J1611" s="1"/>
      <c r="K1611" s="1"/>
      <c r="L1611" s="1"/>
    </row>
    <row r="1612" ht="16.5" customHeight="1">
      <c r="A1612" s="1"/>
      <c r="B1612" s="95" t="s">
        <v>496</v>
      </c>
      <c r="C1612" s="64"/>
      <c r="D1612" s="44"/>
      <c r="E1612" s="1"/>
      <c r="F1612" s="93"/>
      <c r="G1612" s="94"/>
      <c r="H1612" s="1"/>
      <c r="I1612" s="1"/>
      <c r="J1612" s="1"/>
      <c r="K1612" s="1"/>
      <c r="L1612" s="1"/>
    </row>
    <row r="1613" ht="16.5" customHeight="1">
      <c r="A1613" s="1"/>
      <c r="B1613" s="95" t="s">
        <v>496</v>
      </c>
      <c r="C1613" s="64"/>
      <c r="D1613" s="44"/>
      <c r="E1613" s="1"/>
      <c r="F1613" s="93"/>
      <c r="G1613" s="94"/>
      <c r="H1613" s="1"/>
      <c r="I1613" s="1"/>
      <c r="J1613" s="1"/>
      <c r="K1613" s="1"/>
      <c r="L1613" s="1"/>
    </row>
    <row r="1614" ht="16.5" customHeight="1">
      <c r="A1614" s="1"/>
      <c r="B1614" s="95" t="s">
        <v>496</v>
      </c>
      <c r="C1614" s="64"/>
      <c r="D1614" s="44"/>
      <c r="E1614" s="1"/>
      <c r="F1614" s="93"/>
      <c r="G1614" s="94"/>
      <c r="H1614" s="1"/>
      <c r="I1614" s="1"/>
      <c r="J1614" s="1"/>
      <c r="K1614" s="1"/>
      <c r="L1614" s="1"/>
    </row>
    <row r="1615" ht="16.5" customHeight="1">
      <c r="A1615" s="1"/>
      <c r="B1615" s="95" t="s">
        <v>496</v>
      </c>
      <c r="C1615" s="64"/>
      <c r="D1615" s="44"/>
      <c r="E1615" s="1"/>
      <c r="F1615" s="93"/>
      <c r="G1615" s="94"/>
      <c r="H1615" s="1"/>
      <c r="I1615" s="1"/>
      <c r="J1615" s="1"/>
      <c r="K1615" s="1"/>
      <c r="L1615" s="1"/>
    </row>
    <row r="1616" ht="16.5" customHeight="1">
      <c r="A1616" s="1"/>
      <c r="B1616" s="95" t="s">
        <v>496</v>
      </c>
      <c r="C1616" s="64"/>
      <c r="D1616" s="44"/>
      <c r="E1616" s="1"/>
      <c r="F1616" s="93"/>
      <c r="G1616" s="94"/>
      <c r="H1616" s="1"/>
      <c r="I1616" s="1"/>
      <c r="J1616" s="1"/>
      <c r="K1616" s="1"/>
      <c r="L1616" s="1"/>
    </row>
    <row r="1617" ht="16.5" customHeight="1">
      <c r="A1617" s="1"/>
      <c r="B1617" s="95" t="s">
        <v>496</v>
      </c>
      <c r="C1617" s="64"/>
      <c r="D1617" s="44"/>
      <c r="E1617" s="1"/>
      <c r="F1617" s="93"/>
      <c r="G1617" s="94"/>
      <c r="H1617" s="1"/>
      <c r="I1617" s="1"/>
      <c r="J1617" s="1"/>
      <c r="K1617" s="1"/>
      <c r="L1617" s="1"/>
    </row>
    <row r="1618" ht="16.5" customHeight="1">
      <c r="A1618" s="1"/>
      <c r="B1618" s="95" t="s">
        <v>496</v>
      </c>
      <c r="C1618" s="64"/>
      <c r="D1618" s="44"/>
      <c r="E1618" s="1"/>
      <c r="F1618" s="93"/>
      <c r="G1618" s="94"/>
      <c r="H1618" s="1"/>
      <c r="I1618" s="1"/>
      <c r="J1618" s="1"/>
      <c r="K1618" s="1"/>
      <c r="L1618" s="1"/>
    </row>
    <row r="1619" ht="16.5" customHeight="1">
      <c r="A1619" s="1"/>
      <c r="B1619" s="95" t="s">
        <v>496</v>
      </c>
      <c r="C1619" s="64"/>
      <c r="D1619" s="44"/>
      <c r="E1619" s="1"/>
      <c r="F1619" s="93"/>
      <c r="G1619" s="94"/>
      <c r="H1619" s="1"/>
      <c r="I1619" s="1"/>
      <c r="J1619" s="1"/>
      <c r="K1619" s="1"/>
      <c r="L1619" s="1"/>
    </row>
    <row r="1620" ht="16.5" customHeight="1">
      <c r="A1620" s="1"/>
      <c r="B1620" s="95" t="s">
        <v>496</v>
      </c>
      <c r="C1620" s="64"/>
      <c r="D1620" s="44"/>
      <c r="E1620" s="1"/>
      <c r="F1620" s="93"/>
      <c r="G1620" s="94"/>
      <c r="H1620" s="1"/>
      <c r="I1620" s="1"/>
      <c r="J1620" s="1"/>
      <c r="K1620" s="1"/>
      <c r="L1620" s="1"/>
    </row>
    <row r="1621" ht="16.5" customHeight="1">
      <c r="A1621" s="1"/>
      <c r="B1621" s="95" t="s">
        <v>496</v>
      </c>
      <c r="C1621" s="64"/>
      <c r="D1621" s="44"/>
      <c r="E1621" s="1"/>
      <c r="F1621" s="93"/>
      <c r="G1621" s="94"/>
      <c r="H1621" s="1"/>
      <c r="I1621" s="1"/>
      <c r="J1621" s="1"/>
      <c r="K1621" s="1"/>
      <c r="L1621" s="1"/>
    </row>
    <row r="1622" ht="16.5" customHeight="1">
      <c r="A1622" s="1"/>
      <c r="B1622" s="95" t="s">
        <v>496</v>
      </c>
      <c r="C1622" s="64"/>
      <c r="D1622" s="44"/>
      <c r="E1622" s="1"/>
      <c r="F1622" s="93"/>
      <c r="G1622" s="94"/>
      <c r="H1622" s="1"/>
      <c r="I1622" s="1"/>
      <c r="J1622" s="1"/>
      <c r="K1622" s="1"/>
      <c r="L1622" s="1"/>
    </row>
    <row r="1623" ht="16.5" customHeight="1">
      <c r="A1623" s="1"/>
      <c r="B1623" s="95" t="s">
        <v>496</v>
      </c>
      <c r="C1623" s="64"/>
      <c r="D1623" s="44"/>
      <c r="E1623" s="1"/>
      <c r="F1623" s="93"/>
      <c r="G1623" s="94"/>
      <c r="H1623" s="1"/>
      <c r="I1623" s="1"/>
      <c r="J1623" s="1"/>
      <c r="K1623" s="1"/>
      <c r="L1623" s="1"/>
    </row>
    <row r="1624" ht="16.5" customHeight="1">
      <c r="A1624" s="1"/>
      <c r="B1624" s="95" t="s">
        <v>496</v>
      </c>
      <c r="C1624" s="64"/>
      <c r="D1624" s="44"/>
      <c r="E1624" s="1"/>
      <c r="F1624" s="93"/>
      <c r="G1624" s="94"/>
      <c r="H1624" s="1"/>
      <c r="I1624" s="1"/>
      <c r="J1624" s="1"/>
      <c r="K1624" s="1"/>
      <c r="L1624" s="1"/>
    </row>
    <row r="1625" ht="16.5" customHeight="1">
      <c r="A1625" s="1"/>
      <c r="B1625" s="95" t="s">
        <v>496</v>
      </c>
      <c r="C1625" s="64"/>
      <c r="D1625" s="44"/>
      <c r="E1625" s="1"/>
      <c r="F1625" s="93"/>
      <c r="G1625" s="94"/>
      <c r="H1625" s="1"/>
      <c r="I1625" s="1"/>
      <c r="J1625" s="1"/>
      <c r="K1625" s="1"/>
      <c r="L1625" s="1"/>
    </row>
    <row r="1626" ht="16.5" customHeight="1">
      <c r="A1626" s="1"/>
      <c r="B1626" s="95" t="s">
        <v>496</v>
      </c>
      <c r="C1626" s="64"/>
      <c r="D1626" s="44"/>
      <c r="E1626" s="1"/>
      <c r="F1626" s="93"/>
      <c r="G1626" s="94"/>
      <c r="H1626" s="1"/>
      <c r="I1626" s="1"/>
      <c r="J1626" s="1"/>
      <c r="K1626" s="1"/>
      <c r="L1626" s="1"/>
    </row>
    <row r="1627" ht="16.5" customHeight="1">
      <c r="A1627" s="1"/>
      <c r="B1627" s="95" t="s">
        <v>496</v>
      </c>
      <c r="C1627" s="64"/>
      <c r="D1627" s="44"/>
      <c r="E1627" s="1"/>
      <c r="F1627" s="93"/>
      <c r="G1627" s="94"/>
      <c r="H1627" s="1"/>
      <c r="I1627" s="1"/>
      <c r="J1627" s="1"/>
      <c r="K1627" s="1"/>
      <c r="L1627" s="1"/>
    </row>
    <row r="1628" ht="16.5" customHeight="1">
      <c r="A1628" s="1"/>
      <c r="B1628" s="95" t="s">
        <v>496</v>
      </c>
      <c r="C1628" s="64"/>
      <c r="D1628" s="44"/>
      <c r="E1628" s="1"/>
      <c r="F1628" s="93"/>
      <c r="G1628" s="94"/>
      <c r="H1628" s="1"/>
      <c r="I1628" s="1"/>
      <c r="J1628" s="1"/>
      <c r="K1628" s="1"/>
      <c r="L1628" s="1"/>
    </row>
    <row r="1629" ht="16.5" customHeight="1">
      <c r="A1629" s="1"/>
      <c r="B1629" s="95" t="s">
        <v>496</v>
      </c>
      <c r="C1629" s="64"/>
      <c r="D1629" s="44"/>
      <c r="E1629" s="1"/>
      <c r="F1629" s="93"/>
      <c r="G1629" s="94"/>
      <c r="H1629" s="1"/>
      <c r="I1629" s="1"/>
      <c r="J1629" s="1"/>
      <c r="K1629" s="1"/>
      <c r="L1629" s="1"/>
    </row>
    <row r="1630" ht="16.5" customHeight="1">
      <c r="A1630" s="1"/>
      <c r="B1630" s="95" t="s">
        <v>496</v>
      </c>
      <c r="C1630" s="64"/>
      <c r="D1630" s="44"/>
      <c r="E1630" s="1"/>
      <c r="F1630" s="93"/>
      <c r="G1630" s="94"/>
      <c r="H1630" s="1"/>
      <c r="I1630" s="1"/>
      <c r="J1630" s="1"/>
      <c r="K1630" s="1"/>
      <c r="L1630" s="1"/>
    </row>
    <row r="1631" ht="16.5" customHeight="1">
      <c r="A1631" s="1"/>
      <c r="B1631" s="95" t="s">
        <v>496</v>
      </c>
      <c r="C1631" s="64"/>
      <c r="D1631" s="44"/>
      <c r="E1631" s="1"/>
      <c r="F1631" s="93"/>
      <c r="G1631" s="94"/>
      <c r="H1631" s="1"/>
      <c r="I1631" s="1"/>
      <c r="J1631" s="1"/>
      <c r="K1631" s="1"/>
      <c r="L1631" s="1"/>
    </row>
    <row r="1632" ht="16.5" customHeight="1">
      <c r="A1632" s="1"/>
      <c r="B1632" s="95" t="s">
        <v>496</v>
      </c>
      <c r="C1632" s="64"/>
      <c r="D1632" s="44"/>
      <c r="E1632" s="1"/>
      <c r="F1632" s="93"/>
      <c r="G1632" s="94"/>
      <c r="H1632" s="1"/>
      <c r="I1632" s="1"/>
      <c r="J1632" s="1"/>
      <c r="K1632" s="1"/>
      <c r="L1632" s="1"/>
    </row>
    <row r="1633" ht="16.5" customHeight="1">
      <c r="A1633" s="1"/>
      <c r="B1633" s="95" t="s">
        <v>496</v>
      </c>
      <c r="C1633" s="64"/>
      <c r="D1633" s="44"/>
      <c r="E1633" s="1"/>
      <c r="F1633" s="93"/>
      <c r="G1633" s="94"/>
      <c r="H1633" s="1"/>
      <c r="I1633" s="1"/>
      <c r="J1633" s="1"/>
      <c r="K1633" s="1"/>
      <c r="L1633" s="1"/>
    </row>
    <row r="1634" ht="16.5" customHeight="1">
      <c r="A1634" s="1"/>
      <c r="B1634" s="95" t="s">
        <v>496</v>
      </c>
      <c r="C1634" s="64"/>
      <c r="D1634" s="44"/>
      <c r="E1634" s="1"/>
      <c r="F1634" s="93"/>
      <c r="G1634" s="94"/>
      <c r="H1634" s="1"/>
      <c r="I1634" s="1"/>
      <c r="J1634" s="1"/>
      <c r="K1634" s="1"/>
      <c r="L1634" s="1"/>
    </row>
    <row r="1635" ht="16.5" customHeight="1">
      <c r="A1635" s="1"/>
      <c r="B1635" s="95" t="s">
        <v>496</v>
      </c>
      <c r="C1635" s="64"/>
      <c r="D1635" s="44"/>
      <c r="E1635" s="1"/>
      <c r="F1635" s="93"/>
      <c r="G1635" s="94"/>
      <c r="H1635" s="1"/>
      <c r="I1635" s="1"/>
      <c r="J1635" s="1"/>
      <c r="K1635" s="1"/>
      <c r="L1635" s="1"/>
    </row>
    <row r="1636" ht="16.5" customHeight="1">
      <c r="A1636" s="1"/>
      <c r="B1636" s="95" t="s">
        <v>496</v>
      </c>
      <c r="C1636" s="64"/>
      <c r="D1636" s="44"/>
      <c r="E1636" s="1"/>
      <c r="F1636" s="93"/>
      <c r="G1636" s="94"/>
      <c r="H1636" s="1"/>
      <c r="I1636" s="1"/>
      <c r="J1636" s="1"/>
      <c r="K1636" s="1"/>
      <c r="L1636" s="1"/>
    </row>
    <row r="1637" ht="16.5" customHeight="1">
      <c r="A1637" s="1"/>
      <c r="B1637" s="95" t="s">
        <v>496</v>
      </c>
      <c r="C1637" s="64"/>
      <c r="D1637" s="44"/>
      <c r="E1637" s="1"/>
      <c r="F1637" s="93"/>
      <c r="G1637" s="94"/>
      <c r="H1637" s="1"/>
      <c r="I1637" s="1"/>
      <c r="J1637" s="1"/>
      <c r="K1637" s="1"/>
      <c r="L1637" s="1"/>
    </row>
    <row r="1638" ht="16.5" customHeight="1">
      <c r="A1638" s="1"/>
      <c r="B1638" s="95" t="s">
        <v>496</v>
      </c>
      <c r="C1638" s="64"/>
      <c r="D1638" s="44"/>
      <c r="E1638" s="1"/>
      <c r="F1638" s="93"/>
      <c r="G1638" s="94"/>
      <c r="H1638" s="1"/>
      <c r="I1638" s="1"/>
      <c r="J1638" s="1"/>
      <c r="K1638" s="1"/>
      <c r="L1638" s="1"/>
    </row>
    <row r="1639" ht="16.5" customHeight="1">
      <c r="A1639" s="1"/>
      <c r="B1639" s="95" t="s">
        <v>496</v>
      </c>
      <c r="C1639" s="64"/>
      <c r="D1639" s="44"/>
      <c r="E1639" s="1"/>
      <c r="F1639" s="93"/>
      <c r="G1639" s="94"/>
      <c r="H1639" s="1"/>
      <c r="I1639" s="1"/>
      <c r="J1639" s="1"/>
      <c r="K1639" s="1"/>
      <c r="L1639" s="1"/>
    </row>
    <row r="1640" ht="16.5" customHeight="1">
      <c r="A1640" s="1"/>
      <c r="B1640" s="95" t="s">
        <v>496</v>
      </c>
      <c r="C1640" s="64"/>
      <c r="D1640" s="44"/>
      <c r="E1640" s="1"/>
      <c r="F1640" s="93"/>
      <c r="G1640" s="94"/>
      <c r="H1640" s="1"/>
      <c r="I1640" s="1"/>
      <c r="J1640" s="1"/>
      <c r="K1640" s="1"/>
      <c r="L1640" s="1"/>
    </row>
    <row r="1641" ht="16.5" customHeight="1">
      <c r="A1641" s="1"/>
      <c r="B1641" s="95" t="s">
        <v>496</v>
      </c>
      <c r="C1641" s="64"/>
      <c r="D1641" s="44"/>
      <c r="E1641" s="1"/>
      <c r="F1641" s="93"/>
      <c r="G1641" s="94"/>
      <c r="H1641" s="1"/>
      <c r="I1641" s="1"/>
      <c r="J1641" s="1"/>
      <c r="K1641" s="1"/>
      <c r="L1641" s="1"/>
    </row>
    <row r="1642" ht="16.5" customHeight="1">
      <c r="A1642" s="1"/>
      <c r="B1642" s="95" t="s">
        <v>496</v>
      </c>
      <c r="C1642" s="64"/>
      <c r="D1642" s="44"/>
      <c r="E1642" s="1"/>
      <c r="F1642" s="93"/>
      <c r="G1642" s="94"/>
      <c r="H1642" s="1"/>
      <c r="I1642" s="1"/>
      <c r="J1642" s="1"/>
      <c r="K1642" s="1"/>
      <c r="L1642" s="1"/>
    </row>
    <row r="1643" ht="16.5" customHeight="1">
      <c r="A1643" s="1"/>
      <c r="B1643" s="95" t="s">
        <v>496</v>
      </c>
      <c r="C1643" s="64"/>
      <c r="D1643" s="44"/>
      <c r="E1643" s="1"/>
      <c r="F1643" s="93"/>
      <c r="G1643" s="94"/>
      <c r="H1643" s="1"/>
      <c r="I1643" s="1"/>
      <c r="J1643" s="1"/>
      <c r="K1643" s="1"/>
      <c r="L1643" s="1"/>
    </row>
    <row r="1644" ht="16.5" customHeight="1">
      <c r="A1644" s="1"/>
      <c r="B1644" s="95" t="s">
        <v>496</v>
      </c>
      <c r="C1644" s="64"/>
      <c r="D1644" s="44"/>
      <c r="E1644" s="1"/>
      <c r="F1644" s="93"/>
      <c r="G1644" s="94"/>
      <c r="H1644" s="1"/>
      <c r="I1644" s="1"/>
      <c r="J1644" s="1"/>
      <c r="K1644" s="1"/>
      <c r="L1644" s="1"/>
    </row>
    <row r="1645" ht="16.5" customHeight="1">
      <c r="A1645" s="1"/>
      <c r="B1645" s="95" t="s">
        <v>496</v>
      </c>
      <c r="C1645" s="64"/>
      <c r="D1645" s="44"/>
      <c r="E1645" s="1"/>
      <c r="F1645" s="93"/>
      <c r="G1645" s="94"/>
      <c r="H1645" s="1"/>
      <c r="I1645" s="1"/>
      <c r="J1645" s="1"/>
      <c r="K1645" s="1"/>
      <c r="L1645" s="1"/>
    </row>
    <row r="1646" ht="16.5" customHeight="1">
      <c r="A1646" s="1"/>
      <c r="B1646" s="95" t="s">
        <v>496</v>
      </c>
      <c r="C1646" s="64"/>
      <c r="D1646" s="44"/>
      <c r="E1646" s="1"/>
      <c r="F1646" s="93"/>
      <c r="G1646" s="94"/>
      <c r="H1646" s="1"/>
      <c r="I1646" s="1"/>
      <c r="J1646" s="1"/>
      <c r="K1646" s="1"/>
      <c r="L1646" s="1"/>
    </row>
    <row r="1647" ht="16.5" customHeight="1">
      <c r="A1647" s="1"/>
      <c r="B1647" s="95" t="s">
        <v>496</v>
      </c>
      <c r="C1647" s="64"/>
      <c r="D1647" s="44"/>
      <c r="E1647" s="1"/>
      <c r="F1647" s="93"/>
      <c r="G1647" s="94"/>
      <c r="H1647" s="1"/>
      <c r="I1647" s="1"/>
      <c r="J1647" s="1"/>
      <c r="K1647" s="1"/>
      <c r="L1647" s="1"/>
    </row>
    <row r="1648" ht="16.5" customHeight="1">
      <c r="A1648" s="1"/>
      <c r="B1648" s="95" t="s">
        <v>496</v>
      </c>
      <c r="C1648" s="64"/>
      <c r="D1648" s="44"/>
      <c r="E1648" s="1"/>
      <c r="F1648" s="93"/>
      <c r="G1648" s="94"/>
      <c r="H1648" s="1"/>
      <c r="I1648" s="1"/>
      <c r="J1648" s="1"/>
      <c r="K1648" s="1"/>
      <c r="L1648" s="1"/>
    </row>
    <row r="1649" ht="16.5" customHeight="1">
      <c r="A1649" s="1"/>
      <c r="B1649" s="95" t="s">
        <v>496</v>
      </c>
      <c r="C1649" s="64"/>
      <c r="D1649" s="44"/>
      <c r="E1649" s="1"/>
      <c r="F1649" s="93"/>
      <c r="G1649" s="94"/>
      <c r="H1649" s="1"/>
      <c r="I1649" s="1"/>
      <c r="J1649" s="1"/>
      <c r="K1649" s="1"/>
      <c r="L1649" s="1"/>
    </row>
    <row r="1650" ht="16.5" customHeight="1">
      <c r="A1650" s="1"/>
      <c r="B1650" s="95" t="s">
        <v>496</v>
      </c>
      <c r="C1650" s="64"/>
      <c r="D1650" s="44"/>
      <c r="E1650" s="1"/>
      <c r="F1650" s="93"/>
      <c r="G1650" s="94"/>
      <c r="H1650" s="1"/>
      <c r="I1650" s="1"/>
      <c r="J1650" s="1"/>
      <c r="K1650" s="1"/>
      <c r="L1650" s="1"/>
    </row>
    <row r="1651" ht="16.5" customHeight="1">
      <c r="A1651" s="1"/>
      <c r="B1651" s="95" t="s">
        <v>496</v>
      </c>
      <c r="C1651" s="64"/>
      <c r="D1651" s="44"/>
      <c r="E1651" s="1"/>
      <c r="F1651" s="93"/>
      <c r="G1651" s="94"/>
      <c r="H1651" s="1"/>
      <c r="I1651" s="1"/>
      <c r="J1651" s="1"/>
      <c r="K1651" s="1"/>
      <c r="L1651" s="1"/>
    </row>
    <row r="1652" ht="16.5" customHeight="1">
      <c r="A1652" s="1"/>
      <c r="B1652" s="95" t="s">
        <v>496</v>
      </c>
      <c r="C1652" s="64"/>
      <c r="D1652" s="44"/>
      <c r="E1652" s="1"/>
      <c r="F1652" s="93"/>
      <c r="G1652" s="94"/>
      <c r="H1652" s="1"/>
      <c r="I1652" s="1"/>
      <c r="J1652" s="1"/>
      <c r="K1652" s="1"/>
      <c r="L1652" s="1"/>
    </row>
    <row r="1653" ht="16.5" customHeight="1">
      <c r="A1653" s="1"/>
      <c r="B1653" s="95" t="s">
        <v>496</v>
      </c>
      <c r="C1653" s="64"/>
      <c r="D1653" s="44"/>
      <c r="E1653" s="1"/>
      <c r="F1653" s="93"/>
      <c r="G1653" s="94"/>
      <c r="H1653" s="1"/>
      <c r="I1653" s="1"/>
      <c r="J1653" s="1"/>
      <c r="K1653" s="1"/>
      <c r="L1653" s="1"/>
    </row>
    <row r="1654" ht="16.5" customHeight="1">
      <c r="A1654" s="1"/>
      <c r="B1654" s="95" t="s">
        <v>496</v>
      </c>
      <c r="C1654" s="64"/>
      <c r="D1654" s="44"/>
      <c r="E1654" s="1"/>
      <c r="F1654" s="93"/>
      <c r="G1654" s="94"/>
      <c r="H1654" s="1"/>
      <c r="I1654" s="1"/>
      <c r="J1654" s="1"/>
      <c r="K1654" s="1"/>
      <c r="L1654" s="1"/>
    </row>
    <row r="1655" ht="16.5" customHeight="1">
      <c r="A1655" s="1"/>
      <c r="B1655" s="95" t="s">
        <v>496</v>
      </c>
      <c r="C1655" s="64"/>
      <c r="D1655" s="44"/>
      <c r="E1655" s="1"/>
      <c r="F1655" s="93"/>
      <c r="G1655" s="94"/>
      <c r="H1655" s="1"/>
      <c r="I1655" s="1"/>
      <c r="J1655" s="1"/>
      <c r="K1655" s="1"/>
      <c r="L1655" s="1"/>
    </row>
    <row r="1656" ht="16.5" customHeight="1">
      <c r="A1656" s="1"/>
      <c r="B1656" s="95" t="s">
        <v>496</v>
      </c>
      <c r="C1656" s="64"/>
      <c r="D1656" s="44"/>
      <c r="E1656" s="1"/>
      <c r="F1656" s="93"/>
      <c r="G1656" s="94"/>
      <c r="H1656" s="1"/>
      <c r="I1656" s="1"/>
      <c r="J1656" s="1"/>
      <c r="K1656" s="1"/>
      <c r="L1656" s="1"/>
    </row>
    <row r="1657" ht="16.5" customHeight="1">
      <c r="A1657" s="1"/>
      <c r="B1657" s="95" t="s">
        <v>496</v>
      </c>
      <c r="C1657" s="64"/>
      <c r="D1657" s="44"/>
      <c r="E1657" s="1"/>
      <c r="F1657" s="93"/>
      <c r="G1657" s="94"/>
      <c r="H1657" s="1"/>
      <c r="I1657" s="1"/>
      <c r="J1657" s="1"/>
      <c r="K1657" s="1"/>
      <c r="L1657" s="1"/>
    </row>
    <row r="1658" ht="16.5" customHeight="1">
      <c r="A1658" s="1"/>
      <c r="B1658" s="95" t="s">
        <v>496</v>
      </c>
      <c r="C1658" s="64"/>
      <c r="D1658" s="44"/>
      <c r="E1658" s="1"/>
      <c r="F1658" s="93"/>
      <c r="G1658" s="94"/>
      <c r="H1658" s="1"/>
      <c r="I1658" s="1"/>
      <c r="J1658" s="1"/>
      <c r="K1658" s="1"/>
      <c r="L1658" s="1"/>
    </row>
    <row r="1659" ht="16.5" customHeight="1">
      <c r="A1659" s="1"/>
      <c r="B1659" s="95" t="s">
        <v>496</v>
      </c>
      <c r="C1659" s="64"/>
      <c r="D1659" s="44"/>
      <c r="E1659" s="1"/>
      <c r="F1659" s="93"/>
      <c r="G1659" s="94"/>
      <c r="H1659" s="1"/>
      <c r="I1659" s="1"/>
      <c r="J1659" s="1"/>
      <c r="K1659" s="1"/>
      <c r="L1659" s="1"/>
    </row>
    <row r="1660" ht="16.5" customHeight="1">
      <c r="A1660" s="1"/>
      <c r="B1660" s="95" t="s">
        <v>496</v>
      </c>
      <c r="C1660" s="64"/>
      <c r="D1660" s="44"/>
      <c r="E1660" s="1"/>
      <c r="F1660" s="93"/>
      <c r="G1660" s="94"/>
      <c r="H1660" s="1"/>
      <c r="I1660" s="1"/>
      <c r="J1660" s="1"/>
      <c r="K1660" s="1"/>
      <c r="L1660" s="1"/>
    </row>
    <row r="1661" ht="16.5" customHeight="1">
      <c r="A1661" s="1"/>
      <c r="B1661" s="95" t="s">
        <v>496</v>
      </c>
      <c r="C1661" s="64"/>
      <c r="D1661" s="44"/>
      <c r="E1661" s="1"/>
      <c r="F1661" s="93"/>
      <c r="G1661" s="94"/>
      <c r="H1661" s="1"/>
      <c r="I1661" s="1"/>
      <c r="J1661" s="1"/>
      <c r="K1661" s="1"/>
      <c r="L1661" s="1"/>
    </row>
    <row r="1662" ht="16.5" customHeight="1">
      <c r="A1662" s="1"/>
      <c r="B1662" s="95" t="s">
        <v>496</v>
      </c>
      <c r="C1662" s="64"/>
      <c r="D1662" s="44"/>
      <c r="E1662" s="1"/>
      <c r="F1662" s="93"/>
      <c r="G1662" s="94"/>
      <c r="H1662" s="1"/>
      <c r="I1662" s="1"/>
      <c r="J1662" s="1"/>
      <c r="K1662" s="1"/>
      <c r="L1662" s="1"/>
    </row>
    <row r="1663" ht="16.5" customHeight="1">
      <c r="A1663" s="1"/>
      <c r="B1663" s="95" t="s">
        <v>496</v>
      </c>
      <c r="C1663" s="64"/>
      <c r="D1663" s="44"/>
      <c r="E1663" s="1"/>
      <c r="F1663" s="93"/>
      <c r="G1663" s="94"/>
      <c r="H1663" s="1"/>
      <c r="I1663" s="1"/>
      <c r="J1663" s="1"/>
      <c r="K1663" s="1"/>
      <c r="L1663" s="1"/>
    </row>
    <row r="1664" ht="16.5" customHeight="1">
      <c r="A1664" s="1"/>
      <c r="B1664" s="95" t="s">
        <v>496</v>
      </c>
      <c r="C1664" s="64"/>
      <c r="D1664" s="44"/>
      <c r="E1664" s="1"/>
      <c r="F1664" s="93"/>
      <c r="G1664" s="94"/>
      <c r="H1664" s="1"/>
      <c r="I1664" s="1"/>
      <c r="J1664" s="1"/>
      <c r="K1664" s="1"/>
      <c r="L1664" s="1"/>
    </row>
    <row r="1665" ht="16.5" customHeight="1">
      <c r="A1665" s="1"/>
      <c r="B1665" s="95" t="s">
        <v>496</v>
      </c>
      <c r="C1665" s="64"/>
      <c r="D1665" s="44"/>
      <c r="E1665" s="1"/>
      <c r="F1665" s="93"/>
      <c r="G1665" s="94"/>
      <c r="H1665" s="1"/>
      <c r="I1665" s="1"/>
      <c r="J1665" s="1"/>
      <c r="K1665" s="1"/>
      <c r="L1665" s="1"/>
    </row>
    <row r="1666" ht="16.5" customHeight="1">
      <c r="A1666" s="1"/>
      <c r="B1666" s="95" t="s">
        <v>496</v>
      </c>
      <c r="C1666" s="64"/>
      <c r="D1666" s="44"/>
      <c r="E1666" s="1"/>
      <c r="F1666" s="93"/>
      <c r="G1666" s="94"/>
      <c r="H1666" s="1"/>
      <c r="I1666" s="1"/>
      <c r="J1666" s="1"/>
      <c r="K1666" s="1"/>
      <c r="L1666" s="1"/>
    </row>
    <row r="1667" ht="16.5" customHeight="1">
      <c r="A1667" s="1"/>
      <c r="B1667" s="95" t="s">
        <v>496</v>
      </c>
      <c r="C1667" s="64"/>
      <c r="D1667" s="44"/>
      <c r="E1667" s="1"/>
      <c r="F1667" s="93"/>
      <c r="G1667" s="94"/>
      <c r="H1667" s="1"/>
      <c r="I1667" s="1"/>
      <c r="J1667" s="1"/>
      <c r="K1667" s="1"/>
      <c r="L1667" s="1"/>
    </row>
    <row r="1668" ht="16.5" customHeight="1">
      <c r="A1668" s="1"/>
      <c r="B1668" s="95" t="s">
        <v>496</v>
      </c>
      <c r="C1668" s="64"/>
      <c r="D1668" s="44"/>
      <c r="E1668" s="1"/>
      <c r="F1668" s="93"/>
      <c r="G1668" s="94"/>
      <c r="H1668" s="1"/>
      <c r="I1668" s="1"/>
      <c r="J1668" s="1"/>
      <c r="K1668" s="1"/>
      <c r="L1668" s="1"/>
    </row>
    <row r="1669" ht="16.5" customHeight="1">
      <c r="A1669" s="1"/>
      <c r="B1669" s="95" t="s">
        <v>496</v>
      </c>
      <c r="C1669" s="64"/>
      <c r="D1669" s="44"/>
      <c r="E1669" s="1"/>
      <c r="F1669" s="93"/>
      <c r="G1669" s="94"/>
      <c r="H1669" s="1"/>
      <c r="I1669" s="1"/>
      <c r="J1669" s="1"/>
      <c r="K1669" s="1"/>
      <c r="L1669" s="1"/>
    </row>
    <row r="1670" ht="16.5" customHeight="1">
      <c r="A1670" s="1"/>
      <c r="B1670" s="95" t="s">
        <v>496</v>
      </c>
      <c r="C1670" s="64"/>
      <c r="D1670" s="44"/>
      <c r="E1670" s="1"/>
      <c r="F1670" s="93"/>
      <c r="G1670" s="94"/>
      <c r="H1670" s="1"/>
      <c r="I1670" s="1"/>
      <c r="J1670" s="1"/>
      <c r="K1670" s="1"/>
      <c r="L1670" s="1"/>
    </row>
    <row r="1671" ht="16.5" customHeight="1">
      <c r="A1671" s="1"/>
      <c r="B1671" s="95" t="s">
        <v>496</v>
      </c>
      <c r="C1671" s="64"/>
      <c r="D1671" s="44"/>
      <c r="E1671" s="1"/>
      <c r="F1671" s="93"/>
      <c r="G1671" s="94"/>
      <c r="H1671" s="1"/>
      <c r="I1671" s="1"/>
      <c r="J1671" s="1"/>
      <c r="K1671" s="1"/>
      <c r="L1671" s="1"/>
    </row>
    <row r="1672" ht="16.5" customHeight="1">
      <c r="A1672" s="1"/>
      <c r="B1672" s="95" t="s">
        <v>496</v>
      </c>
      <c r="C1672" s="64"/>
      <c r="D1672" s="44"/>
      <c r="E1672" s="1"/>
      <c r="F1672" s="93"/>
      <c r="G1672" s="94"/>
      <c r="H1672" s="1"/>
      <c r="I1672" s="1"/>
      <c r="J1672" s="1"/>
      <c r="K1672" s="1"/>
      <c r="L1672" s="1"/>
    </row>
    <row r="1673" ht="16.5" customHeight="1">
      <c r="A1673" s="1"/>
      <c r="B1673" s="95" t="s">
        <v>496</v>
      </c>
      <c r="C1673" s="64"/>
      <c r="D1673" s="44"/>
      <c r="E1673" s="1"/>
      <c r="F1673" s="93"/>
      <c r="G1673" s="94"/>
      <c r="H1673" s="1"/>
      <c r="I1673" s="1"/>
      <c r="J1673" s="1"/>
      <c r="K1673" s="1"/>
      <c r="L1673" s="1"/>
    </row>
    <row r="1674" ht="16.5" customHeight="1">
      <c r="A1674" s="1"/>
      <c r="B1674" s="95" t="s">
        <v>496</v>
      </c>
      <c r="C1674" s="64"/>
      <c r="D1674" s="44"/>
      <c r="E1674" s="1"/>
      <c r="F1674" s="93"/>
      <c r="G1674" s="94"/>
      <c r="H1674" s="1"/>
      <c r="I1674" s="1"/>
      <c r="J1674" s="1"/>
      <c r="K1674" s="1"/>
      <c r="L1674" s="1"/>
    </row>
    <row r="1675" ht="16.5" customHeight="1">
      <c r="A1675" s="1"/>
      <c r="B1675" s="95" t="s">
        <v>496</v>
      </c>
      <c r="C1675" s="64"/>
      <c r="D1675" s="44"/>
      <c r="E1675" s="1"/>
      <c r="F1675" s="93"/>
      <c r="G1675" s="94"/>
      <c r="H1675" s="1"/>
      <c r="I1675" s="1"/>
      <c r="J1675" s="1"/>
      <c r="K1675" s="1"/>
      <c r="L1675" s="1"/>
    </row>
    <row r="1676" ht="16.5" customHeight="1">
      <c r="A1676" s="1"/>
      <c r="B1676" s="95" t="s">
        <v>496</v>
      </c>
      <c r="C1676" s="64"/>
      <c r="D1676" s="44"/>
      <c r="E1676" s="1"/>
      <c r="F1676" s="93"/>
      <c r="G1676" s="94"/>
      <c r="H1676" s="1"/>
      <c r="I1676" s="1"/>
      <c r="J1676" s="1"/>
      <c r="K1676" s="1"/>
      <c r="L1676" s="1"/>
    </row>
    <row r="1677" ht="16.5" customHeight="1">
      <c r="A1677" s="1"/>
      <c r="B1677" s="95" t="s">
        <v>496</v>
      </c>
      <c r="C1677" s="64"/>
      <c r="D1677" s="44"/>
      <c r="E1677" s="1"/>
      <c r="F1677" s="93"/>
      <c r="G1677" s="94"/>
      <c r="H1677" s="1"/>
      <c r="I1677" s="1"/>
      <c r="J1677" s="1"/>
      <c r="K1677" s="1"/>
      <c r="L1677" s="1"/>
    </row>
    <row r="1678" ht="16.5" customHeight="1">
      <c r="A1678" s="1"/>
      <c r="B1678" s="95" t="s">
        <v>496</v>
      </c>
      <c r="C1678" s="64"/>
      <c r="D1678" s="44"/>
      <c r="E1678" s="1"/>
      <c r="F1678" s="93"/>
      <c r="G1678" s="94"/>
      <c r="H1678" s="1"/>
      <c r="I1678" s="1"/>
      <c r="J1678" s="1"/>
      <c r="K1678" s="1"/>
      <c r="L1678" s="1"/>
    </row>
    <row r="1679" ht="16.5" customHeight="1">
      <c r="A1679" s="1"/>
      <c r="B1679" s="95" t="s">
        <v>496</v>
      </c>
      <c r="C1679" s="64"/>
      <c r="D1679" s="44"/>
      <c r="E1679" s="1"/>
      <c r="F1679" s="93"/>
      <c r="G1679" s="94"/>
      <c r="H1679" s="1"/>
      <c r="I1679" s="1"/>
      <c r="J1679" s="1"/>
      <c r="K1679" s="1"/>
      <c r="L1679" s="1"/>
    </row>
    <row r="1680" ht="16.5" customHeight="1">
      <c r="A1680" s="1"/>
      <c r="B1680" s="95" t="s">
        <v>496</v>
      </c>
      <c r="C1680" s="64"/>
      <c r="D1680" s="44"/>
      <c r="E1680" s="1"/>
      <c r="F1680" s="93"/>
      <c r="G1680" s="94"/>
      <c r="H1680" s="1"/>
      <c r="I1680" s="1"/>
      <c r="J1680" s="1"/>
      <c r="K1680" s="1"/>
      <c r="L1680" s="1"/>
    </row>
    <row r="1681" ht="16.5" customHeight="1">
      <c r="A1681" s="1"/>
      <c r="B1681" s="95" t="s">
        <v>496</v>
      </c>
      <c r="C1681" s="64"/>
      <c r="D1681" s="44"/>
      <c r="E1681" s="1"/>
      <c r="F1681" s="93"/>
      <c r="G1681" s="94"/>
      <c r="H1681" s="1"/>
      <c r="I1681" s="1"/>
      <c r="J1681" s="1"/>
      <c r="K1681" s="1"/>
      <c r="L1681" s="1"/>
    </row>
    <row r="1682" ht="16.5" customHeight="1">
      <c r="A1682" s="1"/>
      <c r="B1682" s="95" t="s">
        <v>496</v>
      </c>
      <c r="C1682" s="64"/>
      <c r="D1682" s="44"/>
      <c r="E1682" s="1"/>
      <c r="F1682" s="93"/>
      <c r="G1682" s="94"/>
      <c r="H1682" s="1"/>
      <c r="I1682" s="1"/>
      <c r="J1682" s="1"/>
      <c r="K1682" s="1"/>
      <c r="L1682" s="1"/>
    </row>
    <row r="1683" ht="16.5" customHeight="1">
      <c r="A1683" s="1"/>
      <c r="B1683" s="95" t="s">
        <v>496</v>
      </c>
      <c r="C1683" s="64"/>
      <c r="D1683" s="44"/>
      <c r="E1683" s="1"/>
      <c r="F1683" s="93"/>
      <c r="G1683" s="94"/>
      <c r="H1683" s="1"/>
      <c r="I1683" s="1"/>
      <c r="J1683" s="1"/>
      <c r="K1683" s="1"/>
      <c r="L1683" s="1"/>
    </row>
    <row r="1684" ht="16.5" customHeight="1">
      <c r="A1684" s="1"/>
      <c r="B1684" s="95" t="s">
        <v>496</v>
      </c>
      <c r="C1684" s="64"/>
      <c r="D1684" s="44"/>
      <c r="E1684" s="1"/>
      <c r="F1684" s="93"/>
      <c r="G1684" s="94"/>
      <c r="H1684" s="1"/>
      <c r="I1684" s="1"/>
      <c r="J1684" s="1"/>
      <c r="K1684" s="1"/>
      <c r="L1684" s="1"/>
    </row>
    <row r="1685" ht="16.5" customHeight="1">
      <c r="A1685" s="1"/>
      <c r="B1685" s="95" t="s">
        <v>496</v>
      </c>
      <c r="C1685" s="64"/>
      <c r="D1685" s="44"/>
      <c r="E1685" s="1"/>
      <c r="F1685" s="93"/>
      <c r="G1685" s="94"/>
      <c r="H1685" s="1"/>
      <c r="I1685" s="1"/>
      <c r="J1685" s="1"/>
      <c r="K1685" s="1"/>
      <c r="L1685" s="1"/>
    </row>
    <row r="1686" ht="16.5" customHeight="1">
      <c r="A1686" s="1"/>
      <c r="B1686" s="95" t="s">
        <v>496</v>
      </c>
      <c r="C1686" s="64"/>
      <c r="D1686" s="44"/>
      <c r="E1686" s="1"/>
      <c r="F1686" s="93"/>
      <c r="G1686" s="94"/>
      <c r="H1686" s="1"/>
      <c r="I1686" s="1"/>
      <c r="J1686" s="1"/>
      <c r="K1686" s="1"/>
      <c r="L1686" s="1"/>
    </row>
    <row r="1687" ht="16.5" customHeight="1">
      <c r="A1687" s="1"/>
      <c r="B1687" s="95" t="s">
        <v>496</v>
      </c>
      <c r="C1687" s="64"/>
      <c r="D1687" s="44"/>
      <c r="E1687" s="1"/>
      <c r="F1687" s="93"/>
      <c r="G1687" s="94"/>
      <c r="H1687" s="1"/>
      <c r="I1687" s="1"/>
      <c r="J1687" s="1"/>
      <c r="K1687" s="1"/>
      <c r="L1687" s="1"/>
    </row>
    <row r="1688" ht="16.5" customHeight="1">
      <c r="A1688" s="1"/>
      <c r="B1688" s="95" t="s">
        <v>496</v>
      </c>
      <c r="C1688" s="64"/>
      <c r="D1688" s="44"/>
      <c r="E1688" s="1"/>
      <c r="F1688" s="93"/>
      <c r="G1688" s="94"/>
      <c r="H1688" s="1"/>
      <c r="I1688" s="1"/>
      <c r="J1688" s="1"/>
      <c r="K1688" s="1"/>
      <c r="L1688" s="1"/>
    </row>
    <row r="1689" ht="16.5" customHeight="1">
      <c r="A1689" s="1"/>
      <c r="B1689" s="95" t="s">
        <v>496</v>
      </c>
      <c r="C1689" s="64"/>
      <c r="D1689" s="44"/>
      <c r="E1689" s="1"/>
      <c r="F1689" s="93"/>
      <c r="G1689" s="94"/>
      <c r="H1689" s="1"/>
      <c r="I1689" s="1"/>
      <c r="J1689" s="1"/>
      <c r="K1689" s="1"/>
      <c r="L1689" s="1"/>
    </row>
    <row r="1690" ht="16.5" customHeight="1">
      <c r="A1690" s="1"/>
      <c r="B1690" s="95" t="s">
        <v>496</v>
      </c>
      <c r="C1690" s="64"/>
      <c r="D1690" s="44"/>
      <c r="E1690" s="1"/>
      <c r="F1690" s="93"/>
      <c r="G1690" s="94"/>
      <c r="H1690" s="1"/>
      <c r="I1690" s="1"/>
      <c r="J1690" s="1"/>
      <c r="K1690" s="1"/>
      <c r="L1690" s="1"/>
    </row>
    <row r="1691" ht="16.5" customHeight="1">
      <c r="A1691" s="1"/>
      <c r="B1691" s="95" t="s">
        <v>496</v>
      </c>
      <c r="C1691" s="64"/>
      <c r="D1691" s="44"/>
      <c r="E1691" s="1"/>
      <c r="F1691" s="93"/>
      <c r="G1691" s="94"/>
      <c r="H1691" s="1"/>
      <c r="I1691" s="1"/>
      <c r="J1691" s="1"/>
      <c r="K1691" s="1"/>
      <c r="L1691" s="1"/>
    </row>
    <row r="1692" ht="16.5" customHeight="1">
      <c r="A1692" s="1"/>
      <c r="B1692" s="95" t="s">
        <v>496</v>
      </c>
      <c r="C1692" s="64"/>
      <c r="D1692" s="44"/>
      <c r="E1692" s="1"/>
      <c r="F1692" s="93"/>
      <c r="G1692" s="94"/>
      <c r="H1692" s="1"/>
      <c r="I1692" s="1"/>
      <c r="J1692" s="1"/>
      <c r="K1692" s="1"/>
      <c r="L1692" s="1"/>
    </row>
    <row r="1693" ht="16.5" customHeight="1">
      <c r="A1693" s="1"/>
      <c r="B1693" s="95" t="s">
        <v>496</v>
      </c>
      <c r="C1693" s="64"/>
      <c r="D1693" s="44"/>
      <c r="E1693" s="1"/>
      <c r="F1693" s="93"/>
      <c r="G1693" s="94"/>
      <c r="H1693" s="1"/>
      <c r="I1693" s="1"/>
      <c r="J1693" s="1"/>
      <c r="K1693" s="1"/>
      <c r="L1693" s="1"/>
    </row>
    <row r="1694" ht="16.5" customHeight="1">
      <c r="A1694" s="1"/>
      <c r="B1694" s="95" t="s">
        <v>496</v>
      </c>
      <c r="C1694" s="64"/>
      <c r="D1694" s="44"/>
      <c r="E1694" s="1"/>
      <c r="F1694" s="93"/>
      <c r="G1694" s="94"/>
      <c r="H1694" s="1"/>
      <c r="I1694" s="1"/>
      <c r="J1694" s="1"/>
      <c r="K1694" s="1"/>
      <c r="L1694" s="1"/>
    </row>
    <row r="1695" ht="16.5" customHeight="1">
      <c r="A1695" s="1"/>
      <c r="B1695" s="95" t="s">
        <v>496</v>
      </c>
      <c r="C1695" s="64"/>
      <c r="D1695" s="44"/>
      <c r="E1695" s="1"/>
      <c r="F1695" s="93"/>
      <c r="G1695" s="94"/>
      <c r="H1695" s="1"/>
      <c r="I1695" s="1"/>
      <c r="J1695" s="1"/>
      <c r="K1695" s="1"/>
      <c r="L1695" s="1"/>
    </row>
    <row r="1696" ht="16.5" customHeight="1">
      <c r="A1696" s="1"/>
      <c r="B1696" s="95" t="s">
        <v>496</v>
      </c>
      <c r="C1696" s="64"/>
      <c r="D1696" s="44"/>
      <c r="E1696" s="1"/>
      <c r="F1696" s="93"/>
      <c r="G1696" s="94"/>
      <c r="H1696" s="1"/>
      <c r="I1696" s="1"/>
      <c r="J1696" s="1"/>
      <c r="K1696" s="1"/>
      <c r="L1696" s="1"/>
    </row>
    <row r="1697" ht="16.5" customHeight="1">
      <c r="A1697" s="1"/>
      <c r="B1697" s="95" t="s">
        <v>496</v>
      </c>
      <c r="C1697" s="64"/>
      <c r="D1697" s="44"/>
      <c r="E1697" s="1"/>
      <c r="F1697" s="93"/>
      <c r="G1697" s="94"/>
      <c r="H1697" s="1"/>
      <c r="I1697" s="1"/>
      <c r="J1697" s="1"/>
      <c r="K1697" s="1"/>
      <c r="L1697" s="1"/>
    </row>
    <row r="1698" ht="16.5" customHeight="1">
      <c r="A1698" s="1"/>
      <c r="B1698" s="95" t="s">
        <v>496</v>
      </c>
      <c r="C1698" s="64"/>
      <c r="D1698" s="44"/>
      <c r="E1698" s="1"/>
      <c r="F1698" s="93"/>
      <c r="G1698" s="94"/>
      <c r="H1698" s="1"/>
      <c r="I1698" s="1"/>
      <c r="J1698" s="1"/>
      <c r="K1698" s="1"/>
      <c r="L1698" s="1"/>
    </row>
    <row r="1699" ht="16.5" customHeight="1">
      <c r="A1699" s="1"/>
      <c r="B1699" s="95" t="s">
        <v>496</v>
      </c>
      <c r="C1699" s="64"/>
      <c r="D1699" s="44"/>
      <c r="E1699" s="1"/>
      <c r="F1699" s="93"/>
      <c r="G1699" s="94"/>
      <c r="H1699" s="1"/>
      <c r="I1699" s="1"/>
      <c r="J1699" s="1"/>
      <c r="K1699" s="1"/>
      <c r="L1699" s="1"/>
    </row>
    <row r="1700" ht="16.5" customHeight="1">
      <c r="A1700" s="1"/>
      <c r="B1700" s="95" t="s">
        <v>496</v>
      </c>
      <c r="C1700" s="64"/>
      <c r="D1700" s="44"/>
      <c r="E1700" s="1"/>
      <c r="F1700" s="93"/>
      <c r="G1700" s="94"/>
      <c r="H1700" s="1"/>
      <c r="I1700" s="1"/>
      <c r="J1700" s="1"/>
      <c r="K1700" s="1"/>
      <c r="L1700" s="1"/>
    </row>
    <row r="1701" ht="16.5" customHeight="1">
      <c r="A1701" s="1"/>
      <c r="B1701" s="95" t="s">
        <v>496</v>
      </c>
      <c r="C1701" s="64"/>
      <c r="D1701" s="44"/>
      <c r="E1701" s="1"/>
      <c r="F1701" s="93"/>
      <c r="G1701" s="94"/>
      <c r="H1701" s="1"/>
      <c r="I1701" s="1"/>
      <c r="J1701" s="1"/>
      <c r="K1701" s="1"/>
      <c r="L1701" s="1"/>
    </row>
    <row r="1702" ht="16.5" customHeight="1">
      <c r="A1702" s="1"/>
      <c r="B1702" s="95" t="s">
        <v>496</v>
      </c>
      <c r="C1702" s="64"/>
      <c r="D1702" s="44"/>
      <c r="E1702" s="1"/>
      <c r="F1702" s="93"/>
      <c r="G1702" s="94"/>
      <c r="H1702" s="1"/>
      <c r="I1702" s="1"/>
      <c r="J1702" s="1"/>
      <c r="K1702" s="1"/>
      <c r="L1702" s="1"/>
    </row>
    <row r="1703" ht="16.5" customHeight="1">
      <c r="A1703" s="1"/>
      <c r="B1703" s="95" t="s">
        <v>496</v>
      </c>
      <c r="C1703" s="64"/>
      <c r="D1703" s="44"/>
      <c r="E1703" s="1"/>
      <c r="F1703" s="93"/>
      <c r="G1703" s="94"/>
      <c r="H1703" s="1"/>
      <c r="I1703" s="1"/>
      <c r="J1703" s="1"/>
      <c r="K1703" s="1"/>
      <c r="L1703" s="1"/>
    </row>
    <row r="1704" ht="16.5" customHeight="1">
      <c r="A1704" s="1"/>
      <c r="B1704" s="95" t="s">
        <v>496</v>
      </c>
      <c r="C1704" s="64"/>
      <c r="D1704" s="44"/>
      <c r="E1704" s="1"/>
      <c r="F1704" s="93"/>
      <c r="G1704" s="94"/>
      <c r="H1704" s="1"/>
      <c r="I1704" s="1"/>
      <c r="J1704" s="1"/>
      <c r="K1704" s="1"/>
      <c r="L1704" s="1"/>
    </row>
    <row r="1705" ht="16.5" customHeight="1">
      <c r="A1705" s="1"/>
      <c r="B1705" s="95" t="s">
        <v>496</v>
      </c>
      <c r="C1705" s="64"/>
      <c r="D1705" s="44"/>
      <c r="E1705" s="1"/>
      <c r="F1705" s="93"/>
      <c r="G1705" s="94"/>
      <c r="H1705" s="1"/>
      <c r="I1705" s="1"/>
      <c r="J1705" s="1"/>
      <c r="K1705" s="1"/>
      <c r="L1705" s="1"/>
    </row>
    <row r="1706" ht="16.5" customHeight="1">
      <c r="A1706" s="1"/>
      <c r="B1706" s="95" t="s">
        <v>496</v>
      </c>
      <c r="C1706" s="64"/>
      <c r="D1706" s="44"/>
      <c r="E1706" s="1"/>
      <c r="F1706" s="93"/>
      <c r="G1706" s="94"/>
      <c r="H1706" s="1"/>
      <c r="I1706" s="1"/>
      <c r="J1706" s="1"/>
      <c r="K1706" s="1"/>
      <c r="L1706" s="1"/>
    </row>
    <row r="1707" ht="16.5" customHeight="1">
      <c r="A1707" s="1"/>
      <c r="B1707" s="95" t="s">
        <v>496</v>
      </c>
      <c r="C1707" s="64"/>
      <c r="D1707" s="44"/>
      <c r="E1707" s="1"/>
      <c r="F1707" s="93"/>
      <c r="G1707" s="94"/>
      <c r="H1707" s="1"/>
      <c r="I1707" s="1"/>
      <c r="J1707" s="1"/>
      <c r="K1707" s="1"/>
      <c r="L1707" s="1"/>
    </row>
    <row r="1708" ht="16.5" customHeight="1">
      <c r="A1708" s="1"/>
      <c r="B1708" s="95" t="s">
        <v>496</v>
      </c>
      <c r="C1708" s="64"/>
      <c r="D1708" s="44"/>
      <c r="E1708" s="1"/>
      <c r="F1708" s="93"/>
      <c r="G1708" s="94"/>
      <c r="H1708" s="1"/>
      <c r="I1708" s="1"/>
      <c r="J1708" s="1"/>
      <c r="K1708" s="1"/>
      <c r="L1708" s="1"/>
    </row>
    <row r="1709" ht="16.5" customHeight="1">
      <c r="A1709" s="1"/>
      <c r="B1709" s="95" t="s">
        <v>496</v>
      </c>
      <c r="C1709" s="64"/>
      <c r="D1709" s="44"/>
      <c r="E1709" s="1"/>
      <c r="F1709" s="93"/>
      <c r="G1709" s="94"/>
      <c r="H1709" s="1"/>
      <c r="I1709" s="1"/>
      <c r="J1709" s="1"/>
      <c r="K1709" s="1"/>
      <c r="L1709" s="1"/>
    </row>
    <row r="1710" ht="16.5" customHeight="1">
      <c r="A1710" s="1"/>
      <c r="B1710" s="95" t="s">
        <v>496</v>
      </c>
      <c r="C1710" s="64"/>
      <c r="D1710" s="44"/>
      <c r="E1710" s="1"/>
      <c r="F1710" s="93"/>
      <c r="G1710" s="94"/>
      <c r="H1710" s="1"/>
      <c r="I1710" s="1"/>
      <c r="J1710" s="1"/>
      <c r="K1710" s="1"/>
      <c r="L1710" s="1"/>
    </row>
    <row r="1711" ht="16.5" customHeight="1">
      <c r="A1711" s="1"/>
      <c r="B1711" s="95" t="s">
        <v>496</v>
      </c>
      <c r="C1711" s="64"/>
      <c r="D1711" s="44"/>
      <c r="E1711" s="1"/>
      <c r="F1711" s="93"/>
      <c r="G1711" s="94"/>
      <c r="H1711" s="1"/>
      <c r="I1711" s="1"/>
      <c r="J1711" s="1"/>
      <c r="K1711" s="1"/>
      <c r="L1711" s="1"/>
    </row>
    <row r="1712" ht="16.5" customHeight="1">
      <c r="A1712" s="1"/>
      <c r="B1712" s="95" t="s">
        <v>496</v>
      </c>
      <c r="C1712" s="64"/>
      <c r="D1712" s="44"/>
      <c r="E1712" s="1"/>
      <c r="F1712" s="93"/>
      <c r="G1712" s="94"/>
      <c r="H1712" s="1"/>
      <c r="I1712" s="1"/>
      <c r="J1712" s="1"/>
      <c r="K1712" s="1"/>
      <c r="L1712" s="1"/>
    </row>
    <row r="1713" ht="16.5" customHeight="1">
      <c r="A1713" s="1"/>
      <c r="B1713" s="95" t="s">
        <v>496</v>
      </c>
      <c r="C1713" s="64"/>
      <c r="D1713" s="44"/>
      <c r="E1713" s="1"/>
      <c r="F1713" s="93"/>
      <c r="G1713" s="94"/>
      <c r="H1713" s="1"/>
      <c r="I1713" s="1"/>
      <c r="J1713" s="1"/>
      <c r="K1713" s="1"/>
      <c r="L1713" s="1"/>
    </row>
    <row r="1714" ht="16.5" customHeight="1">
      <c r="A1714" s="1"/>
      <c r="B1714" s="95" t="s">
        <v>496</v>
      </c>
      <c r="C1714" s="64"/>
      <c r="D1714" s="44"/>
      <c r="E1714" s="1"/>
      <c r="F1714" s="93"/>
      <c r="G1714" s="94"/>
      <c r="H1714" s="1"/>
      <c r="I1714" s="1"/>
      <c r="J1714" s="1"/>
      <c r="K1714" s="1"/>
      <c r="L1714" s="1"/>
    </row>
    <row r="1715" ht="16.5" customHeight="1">
      <c r="A1715" s="1"/>
      <c r="B1715" s="95" t="s">
        <v>496</v>
      </c>
      <c r="C1715" s="64"/>
      <c r="D1715" s="44"/>
      <c r="E1715" s="1"/>
      <c r="F1715" s="93"/>
      <c r="G1715" s="94"/>
      <c r="H1715" s="1"/>
      <c r="I1715" s="1"/>
      <c r="J1715" s="1"/>
      <c r="K1715" s="1"/>
      <c r="L1715" s="1"/>
    </row>
    <row r="1716" ht="16.5" customHeight="1">
      <c r="A1716" s="1"/>
      <c r="B1716" s="95" t="s">
        <v>496</v>
      </c>
      <c r="C1716" s="64"/>
      <c r="D1716" s="44"/>
      <c r="E1716" s="1"/>
      <c r="F1716" s="93"/>
      <c r="G1716" s="94"/>
      <c r="H1716" s="1"/>
      <c r="I1716" s="1"/>
      <c r="J1716" s="1"/>
      <c r="K1716" s="1"/>
      <c r="L1716" s="1"/>
    </row>
    <row r="1717" ht="16.5" customHeight="1">
      <c r="A1717" s="1"/>
      <c r="B1717" s="95" t="s">
        <v>496</v>
      </c>
      <c r="C1717" s="64"/>
      <c r="D1717" s="44"/>
      <c r="E1717" s="1"/>
      <c r="F1717" s="93"/>
      <c r="G1717" s="94"/>
      <c r="H1717" s="1"/>
      <c r="I1717" s="1"/>
      <c r="J1717" s="1"/>
      <c r="K1717" s="1"/>
      <c r="L1717" s="1"/>
    </row>
    <row r="1718" ht="16.5" customHeight="1">
      <c r="A1718" s="1"/>
      <c r="B1718" s="95" t="s">
        <v>496</v>
      </c>
      <c r="C1718" s="64"/>
      <c r="D1718" s="44"/>
      <c r="E1718" s="1"/>
      <c r="F1718" s="93"/>
      <c r="G1718" s="94"/>
      <c r="H1718" s="1"/>
      <c r="I1718" s="1"/>
      <c r="J1718" s="1"/>
      <c r="K1718" s="1"/>
      <c r="L1718" s="1"/>
    </row>
    <row r="1719" ht="16.5" customHeight="1">
      <c r="A1719" s="1"/>
      <c r="B1719" s="95" t="s">
        <v>496</v>
      </c>
      <c r="C1719" s="64"/>
      <c r="D1719" s="44"/>
      <c r="E1719" s="1"/>
      <c r="F1719" s="93"/>
      <c r="G1719" s="94"/>
      <c r="H1719" s="1"/>
      <c r="I1719" s="1"/>
      <c r="J1719" s="1"/>
      <c r="K1719" s="1"/>
      <c r="L1719" s="1"/>
    </row>
    <row r="1720" ht="16.5" customHeight="1">
      <c r="A1720" s="1"/>
      <c r="B1720" s="95" t="s">
        <v>496</v>
      </c>
      <c r="C1720" s="64"/>
      <c r="D1720" s="44"/>
      <c r="E1720" s="1"/>
      <c r="F1720" s="93"/>
      <c r="G1720" s="94"/>
      <c r="H1720" s="1"/>
      <c r="I1720" s="1"/>
      <c r="J1720" s="1"/>
      <c r="K1720" s="1"/>
      <c r="L1720" s="1"/>
    </row>
    <row r="1721" ht="16.5" customHeight="1">
      <c r="A1721" s="1"/>
      <c r="B1721" s="95" t="s">
        <v>496</v>
      </c>
      <c r="C1721" s="64"/>
      <c r="D1721" s="44"/>
      <c r="E1721" s="1"/>
      <c r="F1721" s="93"/>
      <c r="G1721" s="94"/>
      <c r="H1721" s="1"/>
      <c r="I1721" s="1"/>
      <c r="J1721" s="1"/>
      <c r="K1721" s="1"/>
      <c r="L1721" s="1"/>
    </row>
    <row r="1722" ht="16.5" customHeight="1">
      <c r="A1722" s="1"/>
      <c r="B1722" s="95" t="s">
        <v>496</v>
      </c>
      <c r="C1722" s="64"/>
      <c r="D1722" s="44"/>
      <c r="E1722" s="1"/>
      <c r="F1722" s="93"/>
      <c r="G1722" s="94"/>
      <c r="H1722" s="1"/>
      <c r="I1722" s="1"/>
      <c r="J1722" s="1"/>
      <c r="K1722" s="1"/>
      <c r="L1722" s="1"/>
    </row>
    <row r="1723" ht="16.5" customHeight="1">
      <c r="A1723" s="1"/>
      <c r="B1723" s="95" t="s">
        <v>496</v>
      </c>
      <c r="C1723" s="64"/>
      <c r="D1723" s="44"/>
      <c r="E1723" s="1"/>
      <c r="F1723" s="93"/>
      <c r="G1723" s="94"/>
      <c r="H1723" s="1"/>
      <c r="I1723" s="1"/>
      <c r="J1723" s="1"/>
      <c r="K1723" s="1"/>
      <c r="L1723" s="1"/>
    </row>
    <row r="1724" ht="16.5" customHeight="1">
      <c r="A1724" s="1"/>
      <c r="B1724" s="95" t="s">
        <v>496</v>
      </c>
      <c r="C1724" s="64"/>
      <c r="D1724" s="44"/>
      <c r="E1724" s="1"/>
      <c r="F1724" s="93"/>
      <c r="G1724" s="94"/>
      <c r="H1724" s="1"/>
      <c r="I1724" s="1"/>
      <c r="J1724" s="1"/>
      <c r="K1724" s="1"/>
      <c r="L1724" s="1"/>
    </row>
    <row r="1725" ht="16.5" customHeight="1">
      <c r="A1725" s="1"/>
      <c r="B1725" s="95" t="s">
        <v>496</v>
      </c>
      <c r="C1725" s="64"/>
      <c r="D1725" s="44"/>
      <c r="E1725" s="1"/>
      <c r="F1725" s="93"/>
      <c r="G1725" s="94"/>
      <c r="H1725" s="1"/>
      <c r="I1725" s="1"/>
      <c r="J1725" s="1"/>
      <c r="K1725" s="1"/>
      <c r="L1725" s="1"/>
    </row>
    <row r="1726" ht="16.5" customHeight="1">
      <c r="A1726" s="1"/>
      <c r="B1726" s="95" t="s">
        <v>496</v>
      </c>
      <c r="C1726" s="64"/>
      <c r="D1726" s="44"/>
      <c r="E1726" s="1"/>
      <c r="F1726" s="93"/>
      <c r="G1726" s="94"/>
      <c r="H1726" s="1"/>
      <c r="I1726" s="1"/>
      <c r="J1726" s="1"/>
      <c r="K1726" s="1"/>
      <c r="L1726" s="1"/>
    </row>
    <row r="1727" ht="16.5" customHeight="1">
      <c r="A1727" s="1"/>
      <c r="B1727" s="95" t="s">
        <v>496</v>
      </c>
      <c r="C1727" s="64"/>
      <c r="D1727" s="44"/>
      <c r="E1727" s="1"/>
      <c r="F1727" s="93"/>
      <c r="G1727" s="94"/>
      <c r="H1727" s="1"/>
      <c r="I1727" s="1"/>
      <c r="J1727" s="1"/>
      <c r="K1727" s="1"/>
      <c r="L1727" s="1"/>
    </row>
    <row r="1728" ht="16.5" customHeight="1">
      <c r="A1728" s="1"/>
      <c r="B1728" s="95" t="s">
        <v>496</v>
      </c>
      <c r="C1728" s="64"/>
      <c r="D1728" s="44"/>
      <c r="E1728" s="1"/>
      <c r="F1728" s="93"/>
      <c r="G1728" s="94"/>
      <c r="H1728" s="1"/>
      <c r="I1728" s="1"/>
      <c r="J1728" s="1"/>
      <c r="K1728" s="1"/>
      <c r="L1728" s="1"/>
    </row>
    <row r="1729" ht="16.5" customHeight="1">
      <c r="A1729" s="1"/>
      <c r="B1729" s="95" t="s">
        <v>496</v>
      </c>
      <c r="C1729" s="64"/>
      <c r="D1729" s="44"/>
      <c r="E1729" s="1"/>
      <c r="F1729" s="93"/>
      <c r="G1729" s="94"/>
      <c r="H1729" s="1"/>
      <c r="I1729" s="1"/>
      <c r="J1729" s="1"/>
      <c r="K1729" s="1"/>
      <c r="L1729" s="1"/>
    </row>
    <row r="1730" ht="16.5" customHeight="1">
      <c r="A1730" s="1"/>
      <c r="B1730" s="95" t="s">
        <v>496</v>
      </c>
      <c r="C1730" s="64"/>
      <c r="D1730" s="44"/>
      <c r="E1730" s="1"/>
      <c r="F1730" s="93"/>
      <c r="G1730" s="94"/>
      <c r="H1730" s="1"/>
      <c r="I1730" s="1"/>
      <c r="J1730" s="1"/>
      <c r="K1730" s="1"/>
      <c r="L1730" s="1"/>
    </row>
    <row r="1731" ht="16.5" customHeight="1">
      <c r="A1731" s="1"/>
      <c r="B1731" s="95" t="s">
        <v>496</v>
      </c>
      <c r="C1731" s="64"/>
      <c r="D1731" s="44"/>
      <c r="E1731" s="1"/>
      <c r="F1731" s="93"/>
      <c r="G1731" s="94"/>
      <c r="H1731" s="1"/>
      <c r="I1731" s="1"/>
      <c r="J1731" s="1"/>
      <c r="K1731" s="1"/>
      <c r="L1731" s="1"/>
    </row>
    <row r="1732" ht="16.5" customHeight="1">
      <c r="A1732" s="1"/>
      <c r="B1732" s="95" t="s">
        <v>496</v>
      </c>
      <c r="C1732" s="64"/>
      <c r="D1732" s="44"/>
      <c r="E1732" s="1"/>
      <c r="F1732" s="93"/>
      <c r="G1732" s="94"/>
      <c r="H1732" s="1"/>
      <c r="I1732" s="1"/>
      <c r="J1732" s="1"/>
      <c r="K1732" s="1"/>
      <c r="L1732" s="1"/>
    </row>
    <row r="1733" ht="16.5" customHeight="1">
      <c r="A1733" s="1"/>
      <c r="B1733" s="95" t="s">
        <v>496</v>
      </c>
      <c r="C1733" s="64"/>
      <c r="D1733" s="44"/>
      <c r="E1733" s="1"/>
      <c r="F1733" s="93"/>
      <c r="G1733" s="94"/>
      <c r="H1733" s="1"/>
      <c r="I1733" s="1"/>
      <c r="J1733" s="1"/>
      <c r="K1733" s="1"/>
      <c r="L1733" s="1"/>
    </row>
    <row r="1734" ht="16.5" customHeight="1">
      <c r="A1734" s="1"/>
      <c r="B1734" s="95" t="s">
        <v>496</v>
      </c>
      <c r="C1734" s="64"/>
      <c r="D1734" s="44"/>
      <c r="E1734" s="1"/>
      <c r="F1734" s="93"/>
      <c r="G1734" s="94"/>
      <c r="H1734" s="1"/>
      <c r="I1734" s="1"/>
      <c r="J1734" s="1"/>
      <c r="K1734" s="1"/>
      <c r="L1734" s="1"/>
    </row>
    <row r="1735" ht="16.5" customHeight="1">
      <c r="A1735" s="1"/>
      <c r="B1735" s="95" t="s">
        <v>496</v>
      </c>
      <c r="C1735" s="64"/>
      <c r="D1735" s="44"/>
      <c r="E1735" s="1"/>
      <c r="F1735" s="93"/>
      <c r="G1735" s="94"/>
      <c r="H1735" s="1"/>
      <c r="I1735" s="1"/>
      <c r="J1735" s="1"/>
      <c r="K1735" s="1"/>
      <c r="L1735" s="1"/>
    </row>
    <row r="1736" ht="16.5" customHeight="1">
      <c r="A1736" s="1"/>
      <c r="B1736" s="95" t="s">
        <v>496</v>
      </c>
      <c r="C1736" s="64"/>
      <c r="D1736" s="44"/>
      <c r="E1736" s="1"/>
      <c r="F1736" s="93"/>
      <c r="G1736" s="94"/>
      <c r="H1736" s="1"/>
      <c r="I1736" s="1"/>
      <c r="J1736" s="1"/>
      <c r="K1736" s="1"/>
      <c r="L1736" s="1"/>
    </row>
    <row r="1737" ht="16.5" customHeight="1">
      <c r="A1737" s="1"/>
      <c r="B1737" s="95" t="s">
        <v>496</v>
      </c>
      <c r="C1737" s="64"/>
      <c r="D1737" s="44"/>
      <c r="E1737" s="1"/>
      <c r="F1737" s="93"/>
      <c r="G1737" s="94"/>
      <c r="H1737" s="1"/>
      <c r="I1737" s="1"/>
      <c r="J1737" s="1"/>
      <c r="K1737" s="1"/>
      <c r="L1737" s="1"/>
    </row>
    <row r="1738" ht="16.5" customHeight="1">
      <c r="A1738" s="1"/>
      <c r="B1738" s="95" t="s">
        <v>496</v>
      </c>
      <c r="C1738" s="64"/>
      <c r="D1738" s="44"/>
      <c r="E1738" s="1"/>
      <c r="F1738" s="93"/>
      <c r="G1738" s="94"/>
      <c r="H1738" s="1"/>
      <c r="I1738" s="1"/>
      <c r="J1738" s="1"/>
      <c r="K1738" s="1"/>
      <c r="L1738" s="1"/>
    </row>
    <row r="1739" ht="16.5" customHeight="1">
      <c r="A1739" s="1"/>
      <c r="B1739" s="95" t="s">
        <v>496</v>
      </c>
      <c r="C1739" s="64"/>
      <c r="D1739" s="44"/>
      <c r="E1739" s="1"/>
      <c r="F1739" s="93"/>
      <c r="G1739" s="94"/>
      <c r="H1739" s="1"/>
      <c r="I1739" s="1"/>
      <c r="J1739" s="1"/>
      <c r="K1739" s="1"/>
      <c r="L1739" s="1"/>
    </row>
    <row r="1740" ht="16.5" customHeight="1">
      <c r="A1740" s="1"/>
      <c r="B1740" s="95" t="s">
        <v>496</v>
      </c>
      <c r="C1740" s="64"/>
      <c r="D1740" s="44"/>
      <c r="E1740" s="1"/>
      <c r="F1740" s="93"/>
      <c r="G1740" s="94"/>
      <c r="H1740" s="1"/>
      <c r="I1740" s="1"/>
      <c r="J1740" s="1"/>
      <c r="K1740" s="1"/>
      <c r="L1740" s="1"/>
    </row>
    <row r="1741" ht="16.5" customHeight="1">
      <c r="A1741" s="1"/>
      <c r="B1741" s="95" t="s">
        <v>496</v>
      </c>
      <c r="C1741" s="64"/>
      <c r="D1741" s="44"/>
      <c r="E1741" s="1"/>
      <c r="F1741" s="93"/>
      <c r="G1741" s="94"/>
      <c r="H1741" s="1"/>
      <c r="I1741" s="1"/>
      <c r="J1741" s="1"/>
      <c r="K1741" s="1"/>
      <c r="L1741" s="1"/>
    </row>
    <row r="1742" ht="16.5" customHeight="1">
      <c r="A1742" s="1"/>
      <c r="B1742" s="95" t="s">
        <v>496</v>
      </c>
      <c r="C1742" s="64"/>
      <c r="D1742" s="44"/>
      <c r="E1742" s="1"/>
      <c r="F1742" s="93"/>
      <c r="G1742" s="94"/>
      <c r="H1742" s="1"/>
      <c r="I1742" s="1"/>
      <c r="J1742" s="1"/>
      <c r="K1742" s="1"/>
      <c r="L1742" s="1"/>
    </row>
    <row r="1743" ht="16.5" customHeight="1">
      <c r="A1743" s="1"/>
      <c r="B1743" s="95" t="s">
        <v>496</v>
      </c>
      <c r="C1743" s="64"/>
      <c r="D1743" s="44"/>
      <c r="E1743" s="1"/>
      <c r="F1743" s="93"/>
      <c r="G1743" s="94"/>
      <c r="H1743" s="1"/>
      <c r="I1743" s="1"/>
      <c r="J1743" s="1"/>
      <c r="K1743" s="1"/>
      <c r="L1743" s="1"/>
    </row>
    <row r="1744" ht="16.5" customHeight="1">
      <c r="A1744" s="1"/>
      <c r="B1744" s="95" t="s">
        <v>496</v>
      </c>
      <c r="C1744" s="64"/>
      <c r="D1744" s="44"/>
      <c r="E1744" s="1"/>
      <c r="F1744" s="93"/>
      <c r="G1744" s="94"/>
      <c r="H1744" s="1"/>
      <c r="I1744" s="1"/>
      <c r="J1744" s="1"/>
      <c r="K1744" s="1"/>
      <c r="L1744" s="1"/>
    </row>
    <row r="1745" ht="16.5" customHeight="1">
      <c r="A1745" s="1"/>
      <c r="B1745" s="95" t="s">
        <v>496</v>
      </c>
      <c r="C1745" s="64"/>
      <c r="D1745" s="44"/>
      <c r="E1745" s="1"/>
      <c r="F1745" s="93"/>
      <c r="G1745" s="94"/>
      <c r="H1745" s="1"/>
      <c r="I1745" s="1"/>
      <c r="J1745" s="1"/>
      <c r="K1745" s="1"/>
      <c r="L1745" s="1"/>
    </row>
    <row r="1746" ht="16.5" customHeight="1">
      <c r="A1746" s="1"/>
      <c r="B1746" s="95" t="s">
        <v>496</v>
      </c>
      <c r="C1746" s="64"/>
      <c r="D1746" s="44"/>
      <c r="E1746" s="1"/>
      <c r="F1746" s="93"/>
      <c r="G1746" s="94"/>
      <c r="H1746" s="1"/>
      <c r="I1746" s="1"/>
      <c r="J1746" s="1"/>
      <c r="K1746" s="1"/>
      <c r="L1746" s="1"/>
    </row>
    <row r="1747" ht="16.5" customHeight="1">
      <c r="A1747" s="1"/>
      <c r="B1747" s="95" t="s">
        <v>496</v>
      </c>
      <c r="C1747" s="64"/>
      <c r="D1747" s="44"/>
      <c r="E1747" s="1"/>
      <c r="F1747" s="93"/>
      <c r="G1747" s="94"/>
      <c r="H1747" s="1"/>
      <c r="I1747" s="1"/>
      <c r="J1747" s="1"/>
      <c r="K1747" s="1"/>
      <c r="L1747" s="1"/>
    </row>
    <row r="1748" ht="16.5" customHeight="1">
      <c r="A1748" s="1"/>
      <c r="B1748" s="95" t="s">
        <v>496</v>
      </c>
      <c r="C1748" s="64"/>
      <c r="D1748" s="44"/>
      <c r="E1748" s="1"/>
      <c r="F1748" s="93"/>
      <c r="G1748" s="94"/>
      <c r="H1748" s="1"/>
      <c r="I1748" s="1"/>
      <c r="J1748" s="1"/>
      <c r="K1748" s="1"/>
      <c r="L1748" s="1"/>
    </row>
    <row r="1749" ht="16.5" customHeight="1">
      <c r="A1749" s="1"/>
      <c r="B1749" s="95" t="s">
        <v>496</v>
      </c>
      <c r="C1749" s="64"/>
      <c r="D1749" s="44"/>
      <c r="E1749" s="1"/>
      <c r="F1749" s="93"/>
      <c r="G1749" s="94"/>
      <c r="H1749" s="1"/>
      <c r="I1749" s="1"/>
      <c r="J1749" s="1"/>
      <c r="K1749" s="1"/>
      <c r="L1749" s="1"/>
    </row>
    <row r="1750" ht="16.5" customHeight="1">
      <c r="A1750" s="1"/>
      <c r="B1750" s="95" t="s">
        <v>496</v>
      </c>
      <c r="C1750" s="64"/>
      <c r="D1750" s="44"/>
      <c r="E1750" s="1"/>
      <c r="F1750" s="93"/>
      <c r="G1750" s="94"/>
      <c r="H1750" s="1"/>
      <c r="I1750" s="1"/>
      <c r="J1750" s="1"/>
      <c r="K1750" s="1"/>
      <c r="L1750" s="1"/>
    </row>
    <row r="1751" ht="16.5" customHeight="1">
      <c r="A1751" s="1"/>
      <c r="B1751" s="95" t="s">
        <v>496</v>
      </c>
      <c r="C1751" s="64"/>
      <c r="D1751" s="44"/>
      <c r="E1751" s="1"/>
      <c r="F1751" s="93"/>
      <c r="G1751" s="94"/>
      <c r="H1751" s="1"/>
      <c r="I1751" s="1"/>
      <c r="J1751" s="1"/>
      <c r="K1751" s="1"/>
      <c r="L1751" s="1"/>
    </row>
    <row r="1752" ht="16.5" customHeight="1">
      <c r="A1752" s="1"/>
      <c r="B1752" s="95" t="s">
        <v>496</v>
      </c>
      <c r="C1752" s="64"/>
      <c r="D1752" s="44"/>
      <c r="E1752" s="1"/>
      <c r="F1752" s="93"/>
      <c r="G1752" s="94"/>
      <c r="H1752" s="1"/>
      <c r="I1752" s="1"/>
      <c r="J1752" s="1"/>
      <c r="K1752" s="1"/>
      <c r="L1752" s="1"/>
    </row>
    <row r="1753" ht="16.5" customHeight="1">
      <c r="A1753" s="1"/>
      <c r="B1753" s="95" t="s">
        <v>496</v>
      </c>
      <c r="C1753" s="64"/>
      <c r="D1753" s="44"/>
      <c r="E1753" s="1"/>
      <c r="F1753" s="93"/>
      <c r="G1753" s="94"/>
      <c r="H1753" s="1"/>
      <c r="I1753" s="1"/>
      <c r="J1753" s="1"/>
      <c r="K1753" s="1"/>
      <c r="L1753" s="1"/>
    </row>
    <row r="1754" ht="16.5" customHeight="1">
      <c r="A1754" s="1"/>
      <c r="B1754" s="95" t="s">
        <v>496</v>
      </c>
      <c r="C1754" s="64"/>
      <c r="D1754" s="44"/>
      <c r="E1754" s="1"/>
      <c r="F1754" s="93"/>
      <c r="G1754" s="94"/>
      <c r="H1754" s="1"/>
      <c r="I1754" s="1"/>
      <c r="J1754" s="1"/>
      <c r="K1754" s="1"/>
      <c r="L1754" s="1"/>
    </row>
    <row r="1755" ht="16.5" customHeight="1">
      <c r="A1755" s="1"/>
      <c r="B1755" s="95" t="s">
        <v>496</v>
      </c>
      <c r="C1755" s="64"/>
      <c r="D1755" s="44"/>
      <c r="E1755" s="1"/>
      <c r="F1755" s="93"/>
      <c r="G1755" s="94"/>
      <c r="H1755" s="1"/>
      <c r="I1755" s="1"/>
      <c r="J1755" s="1"/>
      <c r="K1755" s="1"/>
      <c r="L1755" s="1"/>
    </row>
    <row r="1756" ht="16.5" customHeight="1">
      <c r="A1756" s="1"/>
      <c r="B1756" s="95" t="s">
        <v>496</v>
      </c>
      <c r="C1756" s="64"/>
      <c r="D1756" s="44"/>
      <c r="E1756" s="1"/>
      <c r="F1756" s="93"/>
      <c r="G1756" s="94"/>
      <c r="H1756" s="1"/>
      <c r="I1756" s="1"/>
      <c r="J1756" s="1"/>
      <c r="K1756" s="1"/>
      <c r="L1756" s="1"/>
    </row>
    <row r="1757" ht="16.5" customHeight="1">
      <c r="A1757" s="1"/>
      <c r="B1757" s="95" t="s">
        <v>496</v>
      </c>
      <c r="C1757" s="64"/>
      <c r="D1757" s="44"/>
      <c r="E1757" s="1"/>
      <c r="F1757" s="93"/>
      <c r="G1757" s="94"/>
      <c r="H1757" s="1"/>
      <c r="I1757" s="1"/>
      <c r="J1757" s="1"/>
      <c r="K1757" s="1"/>
      <c r="L1757" s="1"/>
    </row>
    <row r="1758" ht="16.5" customHeight="1">
      <c r="A1758" s="1"/>
      <c r="B1758" s="95" t="s">
        <v>496</v>
      </c>
      <c r="C1758" s="64"/>
      <c r="D1758" s="44"/>
      <c r="E1758" s="1"/>
      <c r="F1758" s="93"/>
      <c r="G1758" s="94"/>
      <c r="H1758" s="1"/>
      <c r="I1758" s="1"/>
      <c r="J1758" s="1"/>
      <c r="K1758" s="1"/>
      <c r="L1758" s="1"/>
    </row>
    <row r="1759" ht="16.5" customHeight="1">
      <c r="A1759" s="1"/>
      <c r="B1759" s="95" t="s">
        <v>496</v>
      </c>
      <c r="C1759" s="64"/>
      <c r="D1759" s="44"/>
      <c r="E1759" s="1"/>
      <c r="F1759" s="93"/>
      <c r="G1759" s="94"/>
      <c r="H1759" s="1"/>
      <c r="I1759" s="1"/>
      <c r="J1759" s="1"/>
      <c r="K1759" s="1"/>
      <c r="L1759" s="1"/>
    </row>
    <row r="1760" ht="16.5" customHeight="1">
      <c r="A1760" s="1"/>
      <c r="B1760" s="95" t="s">
        <v>496</v>
      </c>
      <c r="C1760" s="64"/>
      <c r="D1760" s="44"/>
      <c r="E1760" s="1"/>
      <c r="F1760" s="93"/>
      <c r="G1760" s="94"/>
      <c r="H1760" s="1"/>
      <c r="I1760" s="1"/>
      <c r="J1760" s="1"/>
      <c r="K1760" s="1"/>
      <c r="L1760" s="1"/>
    </row>
    <row r="1761" ht="16.5" customHeight="1">
      <c r="A1761" s="1"/>
      <c r="B1761" s="95" t="s">
        <v>496</v>
      </c>
      <c r="C1761" s="64"/>
      <c r="D1761" s="44"/>
      <c r="E1761" s="1"/>
      <c r="F1761" s="93"/>
      <c r="G1761" s="94"/>
      <c r="H1761" s="1"/>
      <c r="I1761" s="1"/>
      <c r="J1761" s="1"/>
      <c r="K1761" s="1"/>
      <c r="L1761" s="1"/>
    </row>
    <row r="1762" ht="16.5" customHeight="1">
      <c r="A1762" s="1"/>
      <c r="B1762" s="95" t="s">
        <v>496</v>
      </c>
      <c r="C1762" s="64"/>
      <c r="D1762" s="44"/>
      <c r="E1762" s="1"/>
      <c r="F1762" s="93"/>
      <c r="G1762" s="94"/>
      <c r="H1762" s="1"/>
      <c r="I1762" s="1"/>
      <c r="J1762" s="1"/>
      <c r="K1762" s="1"/>
      <c r="L1762" s="1"/>
    </row>
    <row r="1763" ht="16.5" customHeight="1">
      <c r="A1763" s="1"/>
      <c r="B1763" s="95" t="s">
        <v>496</v>
      </c>
      <c r="C1763" s="64"/>
      <c r="D1763" s="44"/>
      <c r="E1763" s="1"/>
      <c r="F1763" s="93"/>
      <c r="G1763" s="94"/>
      <c r="H1763" s="1"/>
      <c r="I1763" s="1"/>
      <c r="J1763" s="1"/>
      <c r="K1763" s="1"/>
      <c r="L1763" s="1"/>
    </row>
    <row r="1764" ht="16.5" customHeight="1">
      <c r="A1764" s="1"/>
      <c r="B1764" s="95" t="s">
        <v>496</v>
      </c>
      <c r="C1764" s="64"/>
      <c r="D1764" s="44"/>
      <c r="E1764" s="1"/>
      <c r="F1764" s="93"/>
      <c r="G1764" s="94"/>
      <c r="H1764" s="1"/>
      <c r="I1764" s="1"/>
      <c r="J1764" s="1"/>
      <c r="K1764" s="1"/>
      <c r="L1764" s="1"/>
    </row>
    <row r="1765" ht="16.5" customHeight="1">
      <c r="A1765" s="1"/>
      <c r="B1765" s="95" t="s">
        <v>496</v>
      </c>
      <c r="C1765" s="64"/>
      <c r="D1765" s="44"/>
      <c r="E1765" s="1"/>
      <c r="F1765" s="93"/>
      <c r="G1765" s="94"/>
      <c r="H1765" s="1"/>
      <c r="I1765" s="1"/>
      <c r="J1765" s="1"/>
      <c r="K1765" s="1"/>
      <c r="L1765" s="1"/>
    </row>
    <row r="1766" ht="16.5" customHeight="1">
      <c r="A1766" s="1"/>
      <c r="B1766" s="95" t="s">
        <v>496</v>
      </c>
      <c r="C1766" s="64"/>
      <c r="D1766" s="44"/>
      <c r="E1766" s="1"/>
      <c r="F1766" s="93"/>
      <c r="G1766" s="94"/>
      <c r="H1766" s="1"/>
      <c r="I1766" s="1"/>
      <c r="J1766" s="1"/>
      <c r="K1766" s="1"/>
      <c r="L1766" s="1"/>
    </row>
    <row r="1767" ht="16.5" customHeight="1">
      <c r="A1767" s="1"/>
      <c r="B1767" s="95" t="s">
        <v>496</v>
      </c>
      <c r="C1767" s="64"/>
      <c r="D1767" s="44"/>
      <c r="E1767" s="1"/>
      <c r="F1767" s="93"/>
      <c r="G1767" s="94"/>
      <c r="H1767" s="1"/>
      <c r="I1767" s="1"/>
      <c r="J1767" s="1"/>
      <c r="K1767" s="1"/>
      <c r="L1767" s="1"/>
    </row>
    <row r="1768" ht="16.5" customHeight="1">
      <c r="A1768" s="1"/>
      <c r="B1768" s="95" t="s">
        <v>496</v>
      </c>
      <c r="C1768" s="64"/>
      <c r="D1768" s="44"/>
      <c r="E1768" s="1"/>
      <c r="F1768" s="93"/>
      <c r="G1768" s="94"/>
      <c r="H1768" s="1"/>
      <c r="I1768" s="1"/>
      <c r="J1768" s="1"/>
      <c r="K1768" s="1"/>
      <c r="L1768" s="1"/>
    </row>
    <row r="1769" ht="16.5" customHeight="1">
      <c r="A1769" s="1"/>
      <c r="B1769" s="95" t="s">
        <v>496</v>
      </c>
      <c r="C1769" s="64"/>
      <c r="D1769" s="44"/>
      <c r="E1769" s="1"/>
      <c r="F1769" s="93"/>
      <c r="G1769" s="94"/>
      <c r="H1769" s="1"/>
      <c r="I1769" s="1"/>
      <c r="J1769" s="1"/>
      <c r="K1769" s="1"/>
      <c r="L1769" s="1"/>
    </row>
    <row r="1770" ht="16.5" customHeight="1">
      <c r="A1770" s="1"/>
      <c r="B1770" s="95" t="s">
        <v>496</v>
      </c>
      <c r="C1770" s="64"/>
      <c r="D1770" s="44"/>
      <c r="E1770" s="1"/>
      <c r="F1770" s="93"/>
      <c r="G1770" s="94"/>
      <c r="H1770" s="1"/>
      <c r="I1770" s="1"/>
      <c r="J1770" s="1"/>
      <c r="K1770" s="1"/>
      <c r="L1770" s="1"/>
    </row>
    <row r="1771" ht="16.5" customHeight="1">
      <c r="A1771" s="1"/>
      <c r="B1771" s="95" t="s">
        <v>496</v>
      </c>
      <c r="C1771" s="64"/>
      <c r="D1771" s="44"/>
      <c r="E1771" s="1"/>
      <c r="F1771" s="93"/>
      <c r="G1771" s="94"/>
      <c r="H1771" s="1"/>
      <c r="I1771" s="1"/>
      <c r="J1771" s="1"/>
      <c r="K1771" s="1"/>
      <c r="L1771" s="1"/>
    </row>
    <row r="1772" ht="16.5" customHeight="1">
      <c r="A1772" s="1"/>
      <c r="B1772" s="95" t="s">
        <v>496</v>
      </c>
      <c r="C1772" s="64"/>
      <c r="D1772" s="44"/>
      <c r="E1772" s="1"/>
      <c r="F1772" s="93"/>
      <c r="G1772" s="94"/>
      <c r="H1772" s="1"/>
      <c r="I1772" s="1"/>
      <c r="J1772" s="1"/>
      <c r="K1772" s="1"/>
      <c r="L1772" s="1"/>
    </row>
    <row r="1773" ht="16.5" customHeight="1">
      <c r="A1773" s="1"/>
      <c r="B1773" s="95" t="s">
        <v>496</v>
      </c>
      <c r="C1773" s="64"/>
      <c r="D1773" s="44"/>
      <c r="E1773" s="1"/>
      <c r="F1773" s="93"/>
      <c r="G1773" s="94"/>
      <c r="H1773" s="1"/>
      <c r="I1773" s="1"/>
      <c r="J1773" s="1"/>
      <c r="K1773" s="1"/>
      <c r="L1773" s="1"/>
    </row>
    <row r="1774" ht="16.5" customHeight="1">
      <c r="A1774" s="1"/>
      <c r="B1774" s="95" t="s">
        <v>496</v>
      </c>
      <c r="C1774" s="64"/>
      <c r="D1774" s="44"/>
      <c r="E1774" s="1"/>
      <c r="F1774" s="93"/>
      <c r="G1774" s="94"/>
      <c r="H1774" s="1"/>
      <c r="I1774" s="1"/>
      <c r="J1774" s="1"/>
      <c r="K1774" s="1"/>
      <c r="L1774" s="1"/>
    </row>
    <row r="1775" ht="16.5" customHeight="1">
      <c r="A1775" s="1"/>
      <c r="B1775" s="95" t="s">
        <v>496</v>
      </c>
      <c r="C1775" s="64"/>
      <c r="D1775" s="44"/>
      <c r="E1775" s="1"/>
      <c r="F1775" s="93"/>
      <c r="G1775" s="94"/>
      <c r="H1775" s="1"/>
      <c r="I1775" s="1"/>
      <c r="J1775" s="1"/>
      <c r="K1775" s="1"/>
      <c r="L1775" s="1"/>
    </row>
    <row r="1776" ht="16.5" customHeight="1">
      <c r="A1776" s="1"/>
      <c r="B1776" s="95" t="s">
        <v>496</v>
      </c>
      <c r="C1776" s="64"/>
      <c r="D1776" s="44"/>
      <c r="E1776" s="1"/>
      <c r="F1776" s="93"/>
      <c r="G1776" s="94"/>
      <c r="H1776" s="1"/>
      <c r="I1776" s="1"/>
      <c r="J1776" s="1"/>
      <c r="K1776" s="1"/>
      <c r="L1776" s="1"/>
    </row>
    <row r="1777" ht="16.5" customHeight="1">
      <c r="A1777" s="1"/>
      <c r="B1777" s="95" t="s">
        <v>496</v>
      </c>
      <c r="C1777" s="64"/>
      <c r="D1777" s="44"/>
      <c r="E1777" s="1"/>
      <c r="F1777" s="93"/>
      <c r="G1777" s="94"/>
      <c r="H1777" s="1"/>
      <c r="I1777" s="1"/>
      <c r="J1777" s="1"/>
      <c r="K1777" s="1"/>
      <c r="L1777" s="1"/>
    </row>
    <row r="1778" ht="16.5" customHeight="1">
      <c r="A1778" s="1"/>
      <c r="B1778" s="95" t="s">
        <v>496</v>
      </c>
      <c r="C1778" s="64"/>
      <c r="D1778" s="44"/>
      <c r="E1778" s="1"/>
      <c r="F1778" s="93"/>
      <c r="G1778" s="94"/>
      <c r="H1778" s="1"/>
      <c r="I1778" s="1"/>
      <c r="J1778" s="1"/>
      <c r="K1778" s="1"/>
      <c r="L1778" s="1"/>
    </row>
    <row r="1779" ht="16.5" customHeight="1">
      <c r="A1779" s="1"/>
      <c r="B1779" s="95" t="s">
        <v>496</v>
      </c>
      <c r="C1779" s="64"/>
      <c r="D1779" s="44"/>
      <c r="E1779" s="1"/>
      <c r="F1779" s="93"/>
      <c r="G1779" s="94"/>
      <c r="H1779" s="1"/>
      <c r="I1779" s="1"/>
      <c r="J1779" s="1"/>
      <c r="K1779" s="1"/>
      <c r="L1779" s="1"/>
    </row>
    <row r="1780" ht="16.5" customHeight="1">
      <c r="A1780" s="1"/>
      <c r="B1780" s="95" t="s">
        <v>496</v>
      </c>
      <c r="C1780" s="64"/>
      <c r="D1780" s="44"/>
      <c r="E1780" s="1"/>
      <c r="F1780" s="93"/>
      <c r="G1780" s="94"/>
      <c r="H1780" s="1"/>
      <c r="I1780" s="1"/>
      <c r="J1780" s="1"/>
      <c r="K1780" s="1"/>
      <c r="L1780" s="1"/>
    </row>
    <row r="1781" ht="16.5" customHeight="1">
      <c r="A1781" s="1"/>
      <c r="B1781" s="95" t="s">
        <v>496</v>
      </c>
      <c r="C1781" s="64"/>
      <c r="D1781" s="44"/>
      <c r="E1781" s="1"/>
      <c r="F1781" s="93"/>
      <c r="G1781" s="94"/>
      <c r="H1781" s="1"/>
      <c r="I1781" s="1"/>
      <c r="J1781" s="1"/>
      <c r="K1781" s="1"/>
      <c r="L1781" s="1"/>
    </row>
    <row r="1782" ht="16.5" customHeight="1">
      <c r="A1782" s="1"/>
      <c r="B1782" s="95" t="s">
        <v>496</v>
      </c>
      <c r="C1782" s="64"/>
      <c r="D1782" s="44"/>
      <c r="E1782" s="1"/>
      <c r="F1782" s="93"/>
      <c r="G1782" s="94"/>
      <c r="H1782" s="1"/>
      <c r="I1782" s="1"/>
      <c r="J1782" s="1"/>
      <c r="K1782" s="1"/>
      <c r="L1782" s="1"/>
    </row>
    <row r="1783" ht="16.5" customHeight="1">
      <c r="A1783" s="1"/>
      <c r="B1783" s="95" t="s">
        <v>496</v>
      </c>
      <c r="C1783" s="64"/>
      <c r="D1783" s="44"/>
      <c r="E1783" s="1"/>
      <c r="F1783" s="93"/>
      <c r="G1783" s="94"/>
      <c r="H1783" s="1"/>
      <c r="I1783" s="1"/>
      <c r="J1783" s="1"/>
      <c r="K1783" s="1"/>
      <c r="L1783" s="1"/>
    </row>
    <row r="1784" ht="16.5" customHeight="1">
      <c r="A1784" s="1"/>
      <c r="B1784" s="95" t="s">
        <v>496</v>
      </c>
      <c r="C1784" s="64"/>
      <c r="D1784" s="44"/>
      <c r="E1784" s="1"/>
      <c r="F1784" s="93"/>
      <c r="G1784" s="94"/>
      <c r="H1784" s="1"/>
      <c r="I1784" s="1"/>
      <c r="J1784" s="1"/>
      <c r="K1784" s="1"/>
      <c r="L1784" s="1"/>
    </row>
    <row r="1785" ht="16.5" customHeight="1">
      <c r="A1785" s="1"/>
      <c r="B1785" s="95" t="s">
        <v>496</v>
      </c>
      <c r="C1785" s="64"/>
      <c r="D1785" s="44"/>
      <c r="E1785" s="1"/>
      <c r="F1785" s="93"/>
      <c r="G1785" s="94"/>
      <c r="H1785" s="1"/>
      <c r="I1785" s="1"/>
      <c r="J1785" s="1"/>
      <c r="K1785" s="1"/>
      <c r="L1785" s="1"/>
    </row>
    <row r="1786" ht="16.5" customHeight="1">
      <c r="A1786" s="1"/>
      <c r="B1786" s="95" t="s">
        <v>496</v>
      </c>
      <c r="C1786" s="64"/>
      <c r="D1786" s="44"/>
      <c r="E1786" s="1"/>
      <c r="F1786" s="93"/>
      <c r="G1786" s="94"/>
      <c r="H1786" s="1"/>
      <c r="I1786" s="1"/>
      <c r="J1786" s="1"/>
      <c r="K1786" s="1"/>
      <c r="L1786" s="1"/>
    </row>
    <row r="1787" ht="16.5" customHeight="1">
      <c r="A1787" s="1"/>
      <c r="B1787" s="95" t="s">
        <v>496</v>
      </c>
      <c r="C1787" s="64"/>
      <c r="D1787" s="44"/>
      <c r="E1787" s="1"/>
      <c r="F1787" s="93"/>
      <c r="G1787" s="94"/>
      <c r="H1787" s="1"/>
      <c r="I1787" s="1"/>
      <c r="J1787" s="1"/>
      <c r="K1787" s="1"/>
      <c r="L1787" s="1"/>
    </row>
    <row r="1788" ht="16.5" customHeight="1">
      <c r="A1788" s="1"/>
      <c r="B1788" s="95" t="s">
        <v>496</v>
      </c>
      <c r="C1788" s="64"/>
      <c r="D1788" s="44"/>
      <c r="E1788" s="1"/>
      <c r="F1788" s="93"/>
      <c r="G1788" s="94"/>
      <c r="H1788" s="1"/>
      <c r="I1788" s="1"/>
      <c r="J1788" s="1"/>
      <c r="K1788" s="1"/>
      <c r="L1788" s="1"/>
    </row>
    <row r="1789" ht="16.5" customHeight="1">
      <c r="A1789" s="1"/>
      <c r="B1789" s="95" t="s">
        <v>496</v>
      </c>
      <c r="C1789" s="64"/>
      <c r="D1789" s="44"/>
      <c r="E1789" s="1"/>
      <c r="F1789" s="93"/>
      <c r="G1789" s="94"/>
      <c r="H1789" s="1"/>
      <c r="I1789" s="1"/>
      <c r="J1789" s="1"/>
      <c r="K1789" s="1"/>
      <c r="L1789" s="1"/>
    </row>
    <row r="1790" ht="16.5" customHeight="1">
      <c r="A1790" s="1"/>
      <c r="B1790" s="95" t="s">
        <v>496</v>
      </c>
      <c r="C1790" s="64"/>
      <c r="D1790" s="44"/>
      <c r="E1790" s="1"/>
      <c r="F1790" s="93"/>
      <c r="G1790" s="94"/>
      <c r="H1790" s="1"/>
      <c r="I1790" s="1"/>
      <c r="J1790" s="1"/>
      <c r="K1790" s="1"/>
      <c r="L1790" s="1"/>
    </row>
    <row r="1791" ht="16.5" customHeight="1">
      <c r="A1791" s="1"/>
      <c r="B1791" s="95" t="s">
        <v>496</v>
      </c>
      <c r="C1791" s="64"/>
      <c r="D1791" s="44"/>
      <c r="E1791" s="1"/>
      <c r="F1791" s="93"/>
      <c r="G1791" s="94"/>
      <c r="H1791" s="1"/>
      <c r="I1791" s="1"/>
      <c r="J1791" s="1"/>
      <c r="K1791" s="1"/>
      <c r="L1791" s="1"/>
    </row>
    <row r="1792" ht="16.5" customHeight="1">
      <c r="A1792" s="1"/>
      <c r="B1792" s="95" t="s">
        <v>496</v>
      </c>
      <c r="C1792" s="64"/>
      <c r="D1792" s="44"/>
      <c r="E1792" s="1"/>
      <c r="F1792" s="93"/>
      <c r="G1792" s="94"/>
      <c r="H1792" s="1"/>
      <c r="I1792" s="1"/>
      <c r="J1792" s="1"/>
      <c r="K1792" s="1"/>
      <c r="L1792" s="1"/>
    </row>
    <row r="1793" ht="16.5" customHeight="1">
      <c r="A1793" s="1"/>
      <c r="B1793" s="95" t="s">
        <v>496</v>
      </c>
      <c r="C1793" s="64"/>
      <c r="D1793" s="44"/>
      <c r="E1793" s="1"/>
      <c r="F1793" s="93"/>
      <c r="G1793" s="94"/>
      <c r="H1793" s="1"/>
      <c r="I1793" s="1"/>
      <c r="J1793" s="1"/>
      <c r="K1793" s="1"/>
      <c r="L1793" s="1"/>
    </row>
    <row r="1794" ht="16.5" customHeight="1">
      <c r="A1794" s="1"/>
      <c r="B1794" s="95" t="s">
        <v>496</v>
      </c>
      <c r="C1794" s="64"/>
      <c r="D1794" s="44"/>
      <c r="E1794" s="1"/>
      <c r="F1794" s="93"/>
      <c r="G1794" s="94"/>
      <c r="H1794" s="1"/>
      <c r="I1794" s="1"/>
      <c r="J1794" s="1"/>
      <c r="K1794" s="1"/>
      <c r="L1794" s="1"/>
    </row>
    <row r="1795" ht="16.5" customHeight="1">
      <c r="A1795" s="1"/>
      <c r="B1795" s="95" t="s">
        <v>496</v>
      </c>
      <c r="C1795" s="64"/>
      <c r="D1795" s="44"/>
      <c r="E1795" s="1"/>
      <c r="F1795" s="93"/>
      <c r="G1795" s="94"/>
      <c r="H1795" s="1"/>
      <c r="I1795" s="1"/>
      <c r="J1795" s="1"/>
      <c r="K1795" s="1"/>
      <c r="L1795" s="1"/>
    </row>
    <row r="1796" ht="16.5" customHeight="1">
      <c r="A1796" s="1"/>
      <c r="B1796" s="95" t="s">
        <v>496</v>
      </c>
      <c r="C1796" s="64"/>
      <c r="D1796" s="44"/>
      <c r="E1796" s="1"/>
      <c r="F1796" s="93"/>
      <c r="G1796" s="94"/>
      <c r="H1796" s="1"/>
      <c r="I1796" s="1"/>
      <c r="J1796" s="1"/>
      <c r="K1796" s="1"/>
      <c r="L1796" s="1"/>
    </row>
    <row r="1797" ht="16.5" customHeight="1">
      <c r="A1797" s="1"/>
      <c r="B1797" s="95" t="s">
        <v>496</v>
      </c>
      <c r="C1797" s="64"/>
      <c r="D1797" s="44"/>
      <c r="E1797" s="1"/>
      <c r="F1797" s="93"/>
      <c r="G1797" s="94"/>
      <c r="H1797" s="1"/>
      <c r="I1797" s="1"/>
      <c r="J1797" s="1"/>
      <c r="K1797" s="1"/>
      <c r="L1797" s="1"/>
    </row>
    <row r="1798" ht="16.5" customHeight="1">
      <c r="A1798" s="1"/>
      <c r="B1798" s="95" t="s">
        <v>496</v>
      </c>
      <c r="C1798" s="64"/>
      <c r="D1798" s="44"/>
      <c r="E1798" s="1"/>
      <c r="F1798" s="93"/>
      <c r="G1798" s="94"/>
      <c r="H1798" s="1"/>
      <c r="I1798" s="1"/>
      <c r="J1798" s="1"/>
      <c r="K1798" s="1"/>
      <c r="L1798" s="1"/>
    </row>
    <row r="1799" ht="16.5" customHeight="1">
      <c r="A1799" s="1"/>
      <c r="B1799" s="95" t="s">
        <v>496</v>
      </c>
      <c r="C1799" s="64"/>
      <c r="D1799" s="44"/>
      <c r="E1799" s="1"/>
      <c r="F1799" s="93"/>
      <c r="G1799" s="94"/>
      <c r="H1799" s="1"/>
      <c r="I1799" s="1"/>
      <c r="J1799" s="1"/>
      <c r="K1799" s="1"/>
      <c r="L1799" s="1"/>
    </row>
    <row r="1800" ht="16.5" customHeight="1">
      <c r="A1800" s="1"/>
      <c r="B1800" s="95" t="s">
        <v>496</v>
      </c>
      <c r="C1800" s="64"/>
      <c r="D1800" s="44"/>
      <c r="E1800" s="1"/>
      <c r="F1800" s="93"/>
      <c r="G1800" s="94"/>
      <c r="H1800" s="1"/>
      <c r="I1800" s="1"/>
      <c r="J1800" s="1"/>
      <c r="K1800" s="1"/>
      <c r="L1800" s="1"/>
    </row>
    <row r="1801" ht="16.5" customHeight="1">
      <c r="A1801" s="1"/>
      <c r="B1801" s="95" t="s">
        <v>496</v>
      </c>
      <c r="C1801" s="64"/>
      <c r="D1801" s="44"/>
      <c r="E1801" s="1"/>
      <c r="F1801" s="93"/>
      <c r="G1801" s="94"/>
      <c r="H1801" s="1"/>
      <c r="I1801" s="1"/>
      <c r="J1801" s="1"/>
      <c r="K1801" s="1"/>
      <c r="L1801" s="1"/>
    </row>
    <row r="1802" ht="16.5" customHeight="1">
      <c r="A1802" s="1"/>
      <c r="B1802" s="95" t="s">
        <v>496</v>
      </c>
      <c r="C1802" s="64"/>
      <c r="D1802" s="44"/>
      <c r="E1802" s="1"/>
      <c r="F1802" s="93"/>
      <c r="G1802" s="94"/>
      <c r="H1802" s="1"/>
      <c r="I1802" s="1"/>
      <c r="J1802" s="1"/>
      <c r="K1802" s="1"/>
      <c r="L1802" s="1"/>
    </row>
    <row r="1803" ht="16.5" customHeight="1">
      <c r="A1803" s="1"/>
      <c r="B1803" s="95" t="s">
        <v>496</v>
      </c>
      <c r="C1803" s="64"/>
      <c r="D1803" s="44"/>
      <c r="E1803" s="1"/>
      <c r="F1803" s="93"/>
      <c r="G1803" s="94"/>
      <c r="H1803" s="1"/>
      <c r="I1803" s="1"/>
      <c r="J1803" s="1"/>
      <c r="K1803" s="1"/>
      <c r="L1803" s="1"/>
    </row>
    <row r="1804" ht="16.5" customHeight="1">
      <c r="A1804" s="1"/>
      <c r="B1804" s="95" t="s">
        <v>496</v>
      </c>
      <c r="C1804" s="64"/>
      <c r="D1804" s="44"/>
      <c r="E1804" s="1"/>
      <c r="F1804" s="93"/>
      <c r="G1804" s="94"/>
      <c r="H1804" s="1"/>
      <c r="I1804" s="1"/>
      <c r="J1804" s="1"/>
      <c r="K1804" s="1"/>
      <c r="L1804" s="1"/>
    </row>
    <row r="1805" ht="16.5" customHeight="1">
      <c r="A1805" s="1"/>
      <c r="B1805" s="95" t="s">
        <v>496</v>
      </c>
      <c r="C1805" s="64"/>
      <c r="D1805" s="44"/>
      <c r="E1805" s="1"/>
      <c r="F1805" s="93"/>
      <c r="G1805" s="94"/>
      <c r="H1805" s="1"/>
      <c r="I1805" s="1"/>
      <c r="J1805" s="1"/>
      <c r="K1805" s="1"/>
      <c r="L1805" s="1"/>
    </row>
    <row r="1806" ht="16.5" customHeight="1">
      <c r="A1806" s="1"/>
      <c r="B1806" s="95" t="s">
        <v>496</v>
      </c>
      <c r="C1806" s="64"/>
      <c r="D1806" s="44"/>
      <c r="E1806" s="1"/>
      <c r="F1806" s="93"/>
      <c r="G1806" s="94"/>
      <c r="H1806" s="1"/>
      <c r="I1806" s="1"/>
      <c r="J1806" s="1"/>
      <c r="K1806" s="1"/>
      <c r="L1806" s="1"/>
    </row>
    <row r="1807" ht="16.5" customHeight="1">
      <c r="A1807" s="1"/>
      <c r="B1807" s="95" t="s">
        <v>496</v>
      </c>
      <c r="C1807" s="64"/>
      <c r="D1807" s="44"/>
      <c r="E1807" s="1"/>
      <c r="F1807" s="93"/>
      <c r="G1807" s="94"/>
      <c r="H1807" s="1"/>
      <c r="I1807" s="1"/>
      <c r="J1807" s="1"/>
      <c r="K1807" s="1"/>
      <c r="L1807" s="1"/>
    </row>
    <row r="1808" ht="16.5" customHeight="1">
      <c r="A1808" s="1"/>
      <c r="B1808" s="95" t="s">
        <v>496</v>
      </c>
      <c r="C1808" s="64"/>
      <c r="D1808" s="44"/>
      <c r="E1808" s="1"/>
      <c r="F1808" s="93"/>
      <c r="G1808" s="94"/>
      <c r="H1808" s="1"/>
      <c r="I1808" s="1"/>
      <c r="J1808" s="1"/>
      <c r="K1808" s="1"/>
      <c r="L1808" s="1"/>
    </row>
    <row r="1809" ht="16.5" customHeight="1">
      <c r="A1809" s="1"/>
      <c r="B1809" s="95" t="s">
        <v>496</v>
      </c>
      <c r="C1809" s="64"/>
      <c r="D1809" s="44"/>
      <c r="E1809" s="1"/>
      <c r="F1809" s="93"/>
      <c r="G1809" s="94"/>
      <c r="H1809" s="1"/>
      <c r="I1809" s="1"/>
      <c r="J1809" s="1"/>
      <c r="K1809" s="1"/>
      <c r="L1809" s="1"/>
    </row>
    <row r="1810" ht="16.5" customHeight="1">
      <c r="A1810" s="1"/>
      <c r="B1810" s="95" t="s">
        <v>496</v>
      </c>
      <c r="C1810" s="64"/>
      <c r="D1810" s="44"/>
      <c r="E1810" s="1"/>
      <c r="F1810" s="93"/>
      <c r="G1810" s="94"/>
      <c r="H1810" s="1"/>
      <c r="I1810" s="1"/>
      <c r="J1810" s="1"/>
      <c r="K1810" s="1"/>
      <c r="L1810" s="1"/>
    </row>
    <row r="1811" ht="16.5" customHeight="1">
      <c r="A1811" s="1"/>
      <c r="B1811" s="95" t="s">
        <v>496</v>
      </c>
      <c r="C1811" s="64"/>
      <c r="D1811" s="44"/>
      <c r="E1811" s="1"/>
      <c r="F1811" s="93"/>
      <c r="G1811" s="94"/>
      <c r="H1811" s="1"/>
      <c r="I1811" s="1"/>
      <c r="J1811" s="1"/>
      <c r="K1811" s="1"/>
      <c r="L1811" s="1"/>
    </row>
    <row r="1812" ht="16.5" customHeight="1">
      <c r="A1812" s="1"/>
      <c r="B1812" s="95" t="s">
        <v>496</v>
      </c>
      <c r="C1812" s="64"/>
      <c r="D1812" s="44"/>
      <c r="E1812" s="1"/>
      <c r="F1812" s="93"/>
      <c r="G1812" s="94"/>
      <c r="H1812" s="1"/>
      <c r="I1812" s="1"/>
      <c r="J1812" s="1"/>
      <c r="K1812" s="1"/>
      <c r="L1812" s="1"/>
    </row>
    <row r="1813" ht="16.5" customHeight="1">
      <c r="A1813" s="1"/>
      <c r="B1813" s="95" t="s">
        <v>496</v>
      </c>
      <c r="C1813" s="64"/>
      <c r="D1813" s="44"/>
      <c r="E1813" s="1"/>
      <c r="F1813" s="93"/>
      <c r="G1813" s="94"/>
      <c r="H1813" s="1"/>
      <c r="I1813" s="1"/>
      <c r="J1813" s="1"/>
      <c r="K1813" s="1"/>
      <c r="L1813" s="1"/>
    </row>
    <row r="1814" ht="16.5" customHeight="1">
      <c r="A1814" s="1"/>
      <c r="B1814" s="95" t="s">
        <v>496</v>
      </c>
      <c r="C1814" s="64"/>
      <c r="D1814" s="44"/>
      <c r="E1814" s="1"/>
      <c r="F1814" s="93"/>
      <c r="G1814" s="94"/>
      <c r="H1814" s="1"/>
      <c r="I1814" s="1"/>
      <c r="J1814" s="1"/>
      <c r="K1814" s="1"/>
      <c r="L1814" s="1"/>
    </row>
    <row r="1815" ht="16.5" customHeight="1">
      <c r="A1815" s="1"/>
      <c r="B1815" s="95" t="s">
        <v>496</v>
      </c>
      <c r="C1815" s="64"/>
      <c r="D1815" s="44"/>
      <c r="E1815" s="1"/>
      <c r="F1815" s="93"/>
      <c r="G1815" s="94"/>
      <c r="H1815" s="1"/>
      <c r="I1815" s="1"/>
      <c r="J1815" s="1"/>
      <c r="K1815" s="1"/>
      <c r="L1815" s="1"/>
    </row>
    <row r="1816" ht="16.5" customHeight="1">
      <c r="A1816" s="1"/>
      <c r="B1816" s="95" t="s">
        <v>496</v>
      </c>
      <c r="C1816" s="64"/>
      <c r="D1816" s="44"/>
      <c r="E1816" s="1"/>
      <c r="F1816" s="93"/>
      <c r="G1816" s="94"/>
      <c r="H1816" s="1"/>
      <c r="I1816" s="1"/>
      <c r="J1816" s="1"/>
      <c r="K1816" s="1"/>
      <c r="L1816" s="1"/>
    </row>
    <row r="1817" ht="16.5" customHeight="1">
      <c r="A1817" s="1"/>
      <c r="B1817" s="95" t="s">
        <v>496</v>
      </c>
      <c r="C1817" s="64"/>
      <c r="D1817" s="44"/>
      <c r="E1817" s="1"/>
      <c r="F1817" s="93"/>
      <c r="G1817" s="94"/>
      <c r="H1817" s="1"/>
      <c r="I1817" s="1"/>
      <c r="J1817" s="1"/>
      <c r="K1817" s="1"/>
      <c r="L1817" s="1"/>
    </row>
    <row r="1818" ht="16.5" customHeight="1">
      <c r="A1818" s="1"/>
      <c r="B1818" s="95" t="s">
        <v>496</v>
      </c>
      <c r="C1818" s="64"/>
      <c r="D1818" s="44"/>
      <c r="E1818" s="1"/>
      <c r="F1818" s="93"/>
      <c r="G1818" s="94"/>
      <c r="H1818" s="1"/>
      <c r="I1818" s="1"/>
      <c r="J1818" s="1"/>
      <c r="K1818" s="1"/>
      <c r="L1818" s="1"/>
    </row>
    <row r="1819" ht="16.5" customHeight="1">
      <c r="A1819" s="1"/>
      <c r="B1819" s="95" t="s">
        <v>496</v>
      </c>
      <c r="C1819" s="64"/>
      <c r="D1819" s="44"/>
      <c r="E1819" s="1"/>
      <c r="F1819" s="93"/>
      <c r="G1819" s="94"/>
      <c r="H1819" s="1"/>
      <c r="I1819" s="1"/>
      <c r="J1819" s="1"/>
      <c r="K1819" s="1"/>
      <c r="L1819" s="1"/>
    </row>
    <row r="1820" ht="16.5" customHeight="1">
      <c r="A1820" s="1"/>
      <c r="B1820" s="95" t="s">
        <v>496</v>
      </c>
      <c r="C1820" s="64"/>
      <c r="D1820" s="44"/>
      <c r="E1820" s="1"/>
      <c r="F1820" s="93"/>
      <c r="G1820" s="94"/>
      <c r="H1820" s="1"/>
      <c r="I1820" s="1"/>
      <c r="J1820" s="1"/>
      <c r="K1820" s="1"/>
      <c r="L1820" s="1"/>
    </row>
    <row r="1821" ht="16.5" customHeight="1">
      <c r="A1821" s="1"/>
      <c r="B1821" s="95" t="s">
        <v>496</v>
      </c>
      <c r="C1821" s="64"/>
      <c r="D1821" s="44"/>
      <c r="E1821" s="1"/>
      <c r="F1821" s="93"/>
      <c r="G1821" s="94"/>
      <c r="H1821" s="1"/>
      <c r="I1821" s="1"/>
      <c r="J1821" s="1"/>
      <c r="K1821" s="1"/>
      <c r="L1821" s="1"/>
    </row>
    <row r="1822" ht="16.5" customHeight="1">
      <c r="A1822" s="1"/>
      <c r="B1822" s="95" t="s">
        <v>496</v>
      </c>
      <c r="C1822" s="64"/>
      <c r="D1822" s="44"/>
      <c r="E1822" s="1"/>
      <c r="F1822" s="93"/>
      <c r="G1822" s="94"/>
      <c r="H1822" s="1"/>
      <c r="I1822" s="1"/>
      <c r="J1822" s="1"/>
      <c r="K1822" s="1"/>
      <c r="L1822" s="1"/>
    </row>
    <row r="1823" ht="16.5" customHeight="1">
      <c r="A1823" s="1"/>
      <c r="B1823" s="95" t="s">
        <v>496</v>
      </c>
      <c r="C1823" s="64"/>
      <c r="D1823" s="44"/>
      <c r="E1823" s="1"/>
      <c r="F1823" s="93"/>
      <c r="G1823" s="94"/>
      <c r="H1823" s="1"/>
      <c r="I1823" s="1"/>
      <c r="J1823" s="1"/>
      <c r="K1823" s="1"/>
      <c r="L1823" s="1"/>
    </row>
    <row r="1824" ht="16.5" customHeight="1">
      <c r="A1824" s="1"/>
      <c r="B1824" s="95" t="s">
        <v>496</v>
      </c>
      <c r="C1824" s="64"/>
      <c r="D1824" s="44"/>
      <c r="E1824" s="1"/>
      <c r="F1824" s="93"/>
      <c r="G1824" s="94"/>
      <c r="H1824" s="1"/>
      <c r="I1824" s="1"/>
      <c r="J1824" s="1"/>
      <c r="K1824" s="1"/>
      <c r="L1824" s="1"/>
    </row>
    <row r="1825" ht="16.5" customHeight="1">
      <c r="A1825" s="1"/>
      <c r="B1825" s="95" t="s">
        <v>496</v>
      </c>
      <c r="C1825" s="64"/>
      <c r="D1825" s="44"/>
      <c r="E1825" s="1"/>
      <c r="F1825" s="93"/>
      <c r="G1825" s="94"/>
      <c r="H1825" s="1"/>
      <c r="I1825" s="1"/>
      <c r="J1825" s="1"/>
      <c r="K1825" s="1"/>
      <c r="L1825" s="1"/>
    </row>
    <row r="1826" ht="16.5" customHeight="1">
      <c r="A1826" s="1"/>
      <c r="B1826" s="95" t="s">
        <v>496</v>
      </c>
      <c r="C1826" s="64"/>
      <c r="D1826" s="44"/>
      <c r="E1826" s="1"/>
      <c r="F1826" s="93"/>
      <c r="G1826" s="94"/>
      <c r="H1826" s="1"/>
      <c r="I1826" s="1"/>
      <c r="J1826" s="1"/>
      <c r="K1826" s="1"/>
      <c r="L1826" s="1"/>
    </row>
    <row r="1827" ht="16.5" customHeight="1">
      <c r="A1827" s="1"/>
      <c r="B1827" s="95" t="s">
        <v>496</v>
      </c>
      <c r="C1827" s="64"/>
      <c r="D1827" s="44"/>
      <c r="E1827" s="1"/>
      <c r="F1827" s="93"/>
      <c r="G1827" s="94"/>
      <c r="H1827" s="1"/>
      <c r="I1827" s="1"/>
      <c r="J1827" s="1"/>
      <c r="K1827" s="1"/>
      <c r="L1827" s="1"/>
    </row>
    <row r="1828" ht="16.5" customHeight="1">
      <c r="A1828" s="1"/>
      <c r="B1828" s="95" t="s">
        <v>496</v>
      </c>
      <c r="C1828" s="64"/>
      <c r="D1828" s="44"/>
      <c r="E1828" s="1"/>
      <c r="F1828" s="93"/>
      <c r="G1828" s="94"/>
      <c r="H1828" s="1"/>
      <c r="I1828" s="1"/>
      <c r="J1828" s="1"/>
      <c r="K1828" s="1"/>
      <c r="L1828" s="1"/>
    </row>
    <row r="1829" ht="16.5" customHeight="1">
      <c r="A1829" s="1"/>
      <c r="B1829" s="95" t="s">
        <v>496</v>
      </c>
      <c r="C1829" s="64"/>
      <c r="D1829" s="44"/>
      <c r="E1829" s="1"/>
      <c r="F1829" s="93"/>
      <c r="G1829" s="94"/>
      <c r="H1829" s="1"/>
      <c r="I1829" s="1"/>
      <c r="J1829" s="1"/>
      <c r="K1829" s="1"/>
      <c r="L1829" s="1"/>
    </row>
    <row r="1830" ht="16.5" customHeight="1">
      <c r="A1830" s="1"/>
      <c r="B1830" s="95" t="s">
        <v>496</v>
      </c>
      <c r="C1830" s="64"/>
      <c r="D1830" s="44"/>
      <c r="E1830" s="1"/>
      <c r="F1830" s="93"/>
      <c r="G1830" s="94"/>
      <c r="H1830" s="1"/>
      <c r="I1830" s="1"/>
      <c r="J1830" s="1"/>
      <c r="K1830" s="1"/>
      <c r="L1830" s="1"/>
    </row>
    <row r="1831" ht="16.5" customHeight="1">
      <c r="A1831" s="1"/>
      <c r="B1831" s="95" t="s">
        <v>496</v>
      </c>
      <c r="C1831" s="64"/>
      <c r="D1831" s="44"/>
      <c r="E1831" s="1"/>
      <c r="F1831" s="93"/>
      <c r="G1831" s="94"/>
      <c r="H1831" s="1"/>
      <c r="I1831" s="1"/>
      <c r="J1831" s="1"/>
      <c r="K1831" s="1"/>
      <c r="L1831" s="1"/>
    </row>
    <row r="1832" ht="16.5" customHeight="1">
      <c r="A1832" s="1"/>
      <c r="B1832" s="95" t="s">
        <v>496</v>
      </c>
      <c r="C1832" s="64"/>
      <c r="D1832" s="44"/>
      <c r="E1832" s="1"/>
      <c r="F1832" s="93"/>
      <c r="G1832" s="94"/>
      <c r="H1832" s="1"/>
      <c r="I1832" s="1"/>
      <c r="J1832" s="1"/>
      <c r="K1832" s="1"/>
      <c r="L1832" s="1"/>
    </row>
    <row r="1833" ht="16.5" customHeight="1">
      <c r="A1833" s="1"/>
      <c r="B1833" s="95" t="s">
        <v>496</v>
      </c>
      <c r="C1833" s="64"/>
      <c r="D1833" s="44"/>
      <c r="E1833" s="1"/>
      <c r="F1833" s="93"/>
      <c r="G1833" s="94"/>
      <c r="H1833" s="1"/>
      <c r="I1833" s="1"/>
      <c r="J1833" s="1"/>
      <c r="K1833" s="1"/>
      <c r="L1833" s="1"/>
    </row>
    <row r="1834" ht="16.5" customHeight="1">
      <c r="A1834" s="1"/>
      <c r="B1834" s="95" t="s">
        <v>496</v>
      </c>
      <c r="C1834" s="64"/>
      <c r="D1834" s="44"/>
      <c r="E1834" s="1"/>
      <c r="F1834" s="93"/>
      <c r="G1834" s="94"/>
      <c r="H1834" s="1"/>
      <c r="I1834" s="1"/>
      <c r="J1834" s="1"/>
      <c r="K1834" s="1"/>
      <c r="L1834" s="1"/>
    </row>
    <row r="1835" ht="16.5" customHeight="1">
      <c r="A1835" s="1"/>
      <c r="B1835" s="95" t="s">
        <v>496</v>
      </c>
      <c r="C1835" s="64"/>
      <c r="D1835" s="44"/>
      <c r="E1835" s="1"/>
      <c r="F1835" s="93"/>
      <c r="G1835" s="94"/>
      <c r="H1835" s="1"/>
      <c r="I1835" s="1"/>
      <c r="J1835" s="1"/>
      <c r="K1835" s="1"/>
      <c r="L1835" s="1"/>
    </row>
    <row r="1836" ht="16.5" customHeight="1">
      <c r="A1836" s="1"/>
      <c r="B1836" s="95" t="s">
        <v>496</v>
      </c>
      <c r="C1836" s="64"/>
      <c r="D1836" s="44"/>
      <c r="E1836" s="1"/>
      <c r="F1836" s="93"/>
      <c r="G1836" s="94"/>
      <c r="H1836" s="1"/>
      <c r="I1836" s="1"/>
      <c r="J1836" s="1"/>
      <c r="K1836" s="1"/>
      <c r="L1836" s="1"/>
    </row>
    <row r="1837" ht="16.5" customHeight="1">
      <c r="A1837" s="1"/>
      <c r="B1837" s="95" t="s">
        <v>496</v>
      </c>
      <c r="C1837" s="64"/>
      <c r="D1837" s="44"/>
      <c r="E1837" s="1"/>
      <c r="F1837" s="93"/>
      <c r="G1837" s="94"/>
      <c r="H1837" s="1"/>
      <c r="I1837" s="1"/>
      <c r="J1837" s="1"/>
      <c r="K1837" s="1"/>
      <c r="L1837" s="1"/>
    </row>
    <row r="1838" ht="16.5" customHeight="1">
      <c r="A1838" s="1"/>
      <c r="B1838" s="95" t="s">
        <v>496</v>
      </c>
      <c r="C1838" s="64"/>
      <c r="D1838" s="44"/>
      <c r="E1838" s="1"/>
      <c r="F1838" s="93"/>
      <c r="G1838" s="94"/>
      <c r="H1838" s="1"/>
      <c r="I1838" s="1"/>
      <c r="J1838" s="1"/>
      <c r="K1838" s="1"/>
      <c r="L1838" s="1"/>
    </row>
    <row r="1839" ht="16.5" customHeight="1">
      <c r="A1839" s="1"/>
      <c r="B1839" s="95" t="s">
        <v>496</v>
      </c>
      <c r="C1839" s="64"/>
      <c r="D1839" s="44"/>
      <c r="E1839" s="1"/>
      <c r="F1839" s="93"/>
      <c r="G1839" s="94"/>
      <c r="H1839" s="1"/>
      <c r="I1839" s="1"/>
      <c r="J1839" s="1"/>
      <c r="K1839" s="1"/>
      <c r="L1839" s="1"/>
    </row>
    <row r="1840" ht="16.5" customHeight="1">
      <c r="A1840" s="1"/>
      <c r="B1840" s="95" t="s">
        <v>496</v>
      </c>
      <c r="C1840" s="64"/>
      <c r="D1840" s="44"/>
      <c r="E1840" s="1"/>
      <c r="F1840" s="93"/>
      <c r="G1840" s="94"/>
      <c r="H1840" s="1"/>
      <c r="I1840" s="1"/>
      <c r="J1840" s="1"/>
      <c r="K1840" s="1"/>
      <c r="L1840" s="1"/>
    </row>
    <row r="1841" ht="16.5" customHeight="1">
      <c r="A1841" s="1"/>
      <c r="B1841" s="95" t="s">
        <v>496</v>
      </c>
      <c r="C1841" s="64"/>
      <c r="D1841" s="44"/>
      <c r="E1841" s="1"/>
      <c r="F1841" s="93"/>
      <c r="G1841" s="94"/>
      <c r="H1841" s="1"/>
      <c r="I1841" s="1"/>
      <c r="J1841" s="1"/>
      <c r="K1841" s="1"/>
      <c r="L1841" s="1"/>
    </row>
    <row r="1842" ht="16.5" customHeight="1">
      <c r="A1842" s="1"/>
      <c r="B1842" s="95" t="s">
        <v>496</v>
      </c>
      <c r="C1842" s="64"/>
      <c r="D1842" s="44"/>
      <c r="E1842" s="1"/>
      <c r="F1842" s="93"/>
      <c r="G1842" s="94"/>
      <c r="H1842" s="1"/>
      <c r="I1842" s="1"/>
      <c r="J1842" s="1"/>
      <c r="K1842" s="1"/>
      <c r="L1842" s="1"/>
    </row>
    <row r="1843" ht="16.5" customHeight="1">
      <c r="A1843" s="1"/>
      <c r="B1843" s="95" t="s">
        <v>496</v>
      </c>
      <c r="C1843" s="64"/>
      <c r="D1843" s="44"/>
      <c r="E1843" s="1"/>
      <c r="F1843" s="93"/>
      <c r="G1843" s="94"/>
      <c r="H1843" s="1"/>
      <c r="I1843" s="1"/>
      <c r="J1843" s="1"/>
      <c r="K1843" s="1"/>
      <c r="L1843" s="1"/>
    </row>
    <row r="1844" ht="16.5" customHeight="1">
      <c r="A1844" s="1"/>
      <c r="B1844" s="95" t="s">
        <v>496</v>
      </c>
      <c r="C1844" s="64"/>
      <c r="D1844" s="44"/>
      <c r="E1844" s="1"/>
      <c r="F1844" s="93"/>
      <c r="G1844" s="94"/>
      <c r="H1844" s="1"/>
      <c r="I1844" s="1"/>
      <c r="J1844" s="1"/>
      <c r="K1844" s="1"/>
      <c r="L1844" s="1"/>
    </row>
    <row r="1845" ht="16.5" customHeight="1">
      <c r="A1845" s="1"/>
      <c r="B1845" s="95" t="s">
        <v>496</v>
      </c>
      <c r="C1845" s="64"/>
      <c r="D1845" s="44"/>
      <c r="E1845" s="1"/>
      <c r="F1845" s="93"/>
      <c r="G1845" s="94"/>
      <c r="H1845" s="1"/>
      <c r="I1845" s="1"/>
      <c r="J1845" s="1"/>
      <c r="K1845" s="1"/>
      <c r="L1845" s="1"/>
    </row>
    <row r="1846" ht="16.5" customHeight="1">
      <c r="A1846" s="1"/>
      <c r="B1846" s="95" t="s">
        <v>496</v>
      </c>
      <c r="C1846" s="64"/>
      <c r="D1846" s="44"/>
      <c r="E1846" s="1"/>
      <c r="F1846" s="93"/>
      <c r="G1846" s="94"/>
      <c r="H1846" s="1"/>
      <c r="I1846" s="1"/>
      <c r="J1846" s="1"/>
      <c r="K1846" s="1"/>
      <c r="L1846" s="1"/>
    </row>
    <row r="1847" ht="16.5" customHeight="1">
      <c r="A1847" s="1"/>
      <c r="B1847" s="95" t="s">
        <v>496</v>
      </c>
      <c r="C1847" s="64"/>
      <c r="D1847" s="44"/>
      <c r="E1847" s="1"/>
      <c r="F1847" s="93"/>
      <c r="G1847" s="94"/>
      <c r="H1847" s="1"/>
      <c r="I1847" s="1"/>
      <c r="J1847" s="1"/>
      <c r="K1847" s="1"/>
      <c r="L1847" s="1"/>
    </row>
    <row r="1848" ht="16.5" customHeight="1">
      <c r="A1848" s="1"/>
      <c r="B1848" s="95" t="s">
        <v>496</v>
      </c>
      <c r="C1848" s="64"/>
      <c r="D1848" s="44"/>
      <c r="E1848" s="1"/>
      <c r="F1848" s="93"/>
      <c r="G1848" s="94"/>
      <c r="H1848" s="1"/>
      <c r="I1848" s="1"/>
      <c r="J1848" s="1"/>
      <c r="K1848" s="1"/>
      <c r="L1848" s="1"/>
    </row>
    <row r="1849" ht="16.5" customHeight="1">
      <c r="A1849" s="1"/>
      <c r="B1849" s="95" t="s">
        <v>496</v>
      </c>
      <c r="C1849" s="64"/>
      <c r="D1849" s="44"/>
      <c r="E1849" s="1"/>
      <c r="F1849" s="93"/>
      <c r="G1849" s="94"/>
      <c r="H1849" s="1"/>
      <c r="I1849" s="1"/>
      <c r="J1849" s="1"/>
      <c r="K1849" s="1"/>
      <c r="L1849" s="1"/>
    </row>
    <row r="1850" ht="16.5" customHeight="1">
      <c r="A1850" s="1"/>
      <c r="B1850" s="95" t="s">
        <v>496</v>
      </c>
      <c r="C1850" s="64"/>
      <c r="D1850" s="44"/>
      <c r="E1850" s="1"/>
      <c r="F1850" s="93"/>
      <c r="G1850" s="94"/>
      <c r="H1850" s="1"/>
      <c r="I1850" s="1"/>
      <c r="J1850" s="1"/>
      <c r="K1850" s="1"/>
      <c r="L1850" s="1"/>
    </row>
    <row r="1851" ht="16.5" customHeight="1">
      <c r="A1851" s="1"/>
      <c r="B1851" s="95" t="s">
        <v>496</v>
      </c>
      <c r="C1851" s="64"/>
      <c r="D1851" s="44"/>
      <c r="E1851" s="1"/>
      <c r="F1851" s="93"/>
      <c r="G1851" s="94"/>
      <c r="H1851" s="1"/>
      <c r="I1851" s="1"/>
      <c r="J1851" s="1"/>
      <c r="K1851" s="1"/>
      <c r="L1851" s="1"/>
    </row>
    <row r="1852" ht="16.5" customHeight="1">
      <c r="A1852" s="1"/>
      <c r="B1852" s="95" t="s">
        <v>496</v>
      </c>
      <c r="C1852" s="64"/>
      <c r="D1852" s="44"/>
      <c r="E1852" s="1"/>
      <c r="F1852" s="93"/>
      <c r="G1852" s="94"/>
      <c r="H1852" s="1"/>
      <c r="I1852" s="1"/>
      <c r="J1852" s="1"/>
      <c r="K1852" s="1"/>
      <c r="L1852" s="1"/>
    </row>
    <row r="1853" ht="16.5" customHeight="1">
      <c r="A1853" s="1"/>
      <c r="B1853" s="95" t="s">
        <v>496</v>
      </c>
      <c r="C1853" s="64"/>
      <c r="D1853" s="44"/>
      <c r="E1853" s="1"/>
      <c r="F1853" s="93"/>
      <c r="G1853" s="94"/>
      <c r="H1853" s="1"/>
      <c r="I1853" s="1"/>
      <c r="J1853" s="1"/>
      <c r="K1853" s="1"/>
      <c r="L1853" s="1"/>
    </row>
    <row r="1854" ht="16.5" customHeight="1">
      <c r="A1854" s="1"/>
      <c r="B1854" s="95" t="s">
        <v>496</v>
      </c>
      <c r="C1854" s="64"/>
      <c r="D1854" s="44"/>
      <c r="E1854" s="1"/>
      <c r="F1854" s="93"/>
      <c r="G1854" s="94"/>
      <c r="H1854" s="1"/>
      <c r="I1854" s="1"/>
      <c r="J1854" s="1"/>
      <c r="K1854" s="1"/>
      <c r="L1854" s="1"/>
    </row>
    <row r="1855" ht="16.5" customHeight="1">
      <c r="A1855" s="1"/>
      <c r="B1855" s="95" t="s">
        <v>496</v>
      </c>
      <c r="C1855" s="64"/>
      <c r="D1855" s="44"/>
      <c r="E1855" s="1"/>
      <c r="F1855" s="93"/>
      <c r="G1855" s="94"/>
      <c r="H1855" s="1"/>
      <c r="I1855" s="1"/>
      <c r="J1855" s="1"/>
      <c r="K1855" s="1"/>
      <c r="L1855" s="1"/>
    </row>
    <row r="1856" ht="16.5" customHeight="1">
      <c r="A1856" s="1"/>
      <c r="B1856" s="95" t="s">
        <v>496</v>
      </c>
      <c r="C1856" s="64"/>
      <c r="D1856" s="44"/>
      <c r="E1856" s="1"/>
      <c r="F1856" s="93"/>
      <c r="G1856" s="94"/>
      <c r="H1856" s="1"/>
      <c r="I1856" s="1"/>
      <c r="J1856" s="1"/>
      <c r="K1856" s="1"/>
      <c r="L1856" s="1"/>
    </row>
    <row r="1857" ht="16.5" customHeight="1">
      <c r="A1857" s="1"/>
      <c r="B1857" s="95" t="s">
        <v>496</v>
      </c>
      <c r="C1857" s="64"/>
      <c r="D1857" s="44"/>
      <c r="E1857" s="1"/>
      <c r="F1857" s="93"/>
      <c r="G1857" s="94"/>
      <c r="H1857" s="1"/>
      <c r="I1857" s="1"/>
      <c r="J1857" s="1"/>
      <c r="K1857" s="1"/>
      <c r="L1857" s="1"/>
    </row>
    <row r="1858" ht="16.5" customHeight="1">
      <c r="A1858" s="1"/>
      <c r="B1858" s="95" t="s">
        <v>496</v>
      </c>
      <c r="C1858" s="64"/>
      <c r="D1858" s="44"/>
      <c r="E1858" s="1"/>
      <c r="F1858" s="93"/>
      <c r="G1858" s="94"/>
      <c r="H1858" s="1"/>
      <c r="I1858" s="1"/>
      <c r="J1858" s="1"/>
      <c r="K1858" s="1"/>
      <c r="L1858" s="1"/>
    </row>
    <row r="1859" ht="16.5" customHeight="1">
      <c r="A1859" s="1"/>
      <c r="B1859" s="95" t="s">
        <v>496</v>
      </c>
      <c r="C1859" s="64"/>
      <c r="D1859" s="44"/>
      <c r="E1859" s="1"/>
      <c r="F1859" s="93"/>
      <c r="G1859" s="94"/>
      <c r="H1859" s="1"/>
      <c r="I1859" s="1"/>
      <c r="J1859" s="1"/>
      <c r="K1859" s="1"/>
      <c r="L1859" s="1"/>
    </row>
    <row r="1860" ht="16.5" customHeight="1">
      <c r="A1860" s="1"/>
      <c r="B1860" s="95" t="s">
        <v>496</v>
      </c>
      <c r="C1860" s="64"/>
      <c r="D1860" s="44"/>
      <c r="E1860" s="1"/>
      <c r="F1860" s="93"/>
      <c r="G1860" s="94"/>
      <c r="H1860" s="1"/>
      <c r="I1860" s="1"/>
      <c r="J1860" s="1"/>
      <c r="K1860" s="1"/>
      <c r="L1860" s="1"/>
    </row>
    <row r="1861" ht="16.5" customHeight="1">
      <c r="A1861" s="1"/>
      <c r="B1861" s="95" t="s">
        <v>496</v>
      </c>
      <c r="C1861" s="64"/>
      <c r="D1861" s="44"/>
      <c r="E1861" s="1"/>
      <c r="F1861" s="93"/>
      <c r="G1861" s="94"/>
      <c r="H1861" s="1"/>
      <c r="I1861" s="1"/>
      <c r="J1861" s="1"/>
      <c r="K1861" s="1"/>
      <c r="L1861" s="1"/>
    </row>
    <row r="1862" ht="16.5" customHeight="1">
      <c r="A1862" s="1"/>
      <c r="B1862" s="95" t="s">
        <v>496</v>
      </c>
      <c r="C1862" s="64"/>
      <c r="D1862" s="44"/>
      <c r="E1862" s="1"/>
      <c r="F1862" s="93"/>
      <c r="G1862" s="94"/>
      <c r="H1862" s="1"/>
      <c r="I1862" s="1"/>
      <c r="J1862" s="1"/>
      <c r="K1862" s="1"/>
      <c r="L1862" s="1"/>
    </row>
    <row r="1863" ht="16.5" customHeight="1">
      <c r="A1863" s="1"/>
      <c r="B1863" s="95" t="s">
        <v>496</v>
      </c>
      <c r="C1863" s="64"/>
      <c r="D1863" s="44"/>
      <c r="E1863" s="1"/>
      <c r="F1863" s="93"/>
      <c r="G1863" s="94"/>
      <c r="H1863" s="1"/>
      <c r="I1863" s="1"/>
      <c r="J1863" s="1"/>
      <c r="K1863" s="1"/>
      <c r="L1863" s="1"/>
    </row>
    <row r="1864" ht="16.5" customHeight="1">
      <c r="A1864" s="1"/>
      <c r="B1864" s="95" t="s">
        <v>496</v>
      </c>
      <c r="C1864" s="64"/>
      <c r="D1864" s="44"/>
      <c r="E1864" s="1"/>
      <c r="F1864" s="93"/>
      <c r="G1864" s="94"/>
      <c r="H1864" s="1"/>
      <c r="I1864" s="1"/>
      <c r="J1864" s="1"/>
      <c r="K1864" s="1"/>
      <c r="L1864" s="1"/>
    </row>
    <row r="1865" ht="16.5" customHeight="1">
      <c r="A1865" s="1"/>
      <c r="B1865" s="95" t="s">
        <v>496</v>
      </c>
      <c r="C1865" s="64"/>
      <c r="D1865" s="44"/>
      <c r="E1865" s="1"/>
      <c r="F1865" s="93"/>
      <c r="G1865" s="94"/>
      <c r="H1865" s="1"/>
      <c r="I1865" s="1"/>
      <c r="J1865" s="1"/>
      <c r="K1865" s="1"/>
      <c r="L1865" s="1"/>
    </row>
    <row r="1866" ht="16.5" customHeight="1">
      <c r="A1866" s="1"/>
      <c r="B1866" s="95" t="s">
        <v>496</v>
      </c>
      <c r="C1866" s="64"/>
      <c r="D1866" s="44"/>
      <c r="E1866" s="1"/>
      <c r="F1866" s="93"/>
      <c r="G1866" s="94"/>
      <c r="H1866" s="1"/>
      <c r="I1866" s="1"/>
      <c r="J1866" s="1"/>
      <c r="K1866" s="1"/>
      <c r="L1866" s="1"/>
    </row>
    <row r="1867" ht="16.5" customHeight="1">
      <c r="A1867" s="1"/>
      <c r="B1867" s="95" t="s">
        <v>496</v>
      </c>
      <c r="C1867" s="64"/>
      <c r="D1867" s="44"/>
      <c r="E1867" s="1"/>
      <c r="F1867" s="93"/>
      <c r="G1867" s="94"/>
      <c r="H1867" s="1"/>
      <c r="I1867" s="1"/>
      <c r="J1867" s="1"/>
      <c r="K1867" s="1"/>
      <c r="L1867" s="1"/>
    </row>
    <row r="1868" ht="16.5" customHeight="1">
      <c r="A1868" s="1"/>
      <c r="B1868" s="95" t="s">
        <v>496</v>
      </c>
      <c r="C1868" s="64"/>
      <c r="D1868" s="44"/>
      <c r="E1868" s="1"/>
      <c r="F1868" s="93"/>
      <c r="G1868" s="94"/>
      <c r="H1868" s="1"/>
      <c r="I1868" s="1"/>
      <c r="J1868" s="1"/>
      <c r="K1868" s="1"/>
      <c r="L1868" s="1"/>
    </row>
    <row r="1869" ht="16.5" customHeight="1">
      <c r="A1869" s="1"/>
      <c r="B1869" s="95" t="s">
        <v>496</v>
      </c>
      <c r="C1869" s="64"/>
      <c r="D1869" s="44"/>
      <c r="E1869" s="1"/>
      <c r="F1869" s="93"/>
      <c r="G1869" s="94"/>
      <c r="H1869" s="1"/>
      <c r="I1869" s="1"/>
      <c r="J1869" s="1"/>
      <c r="K1869" s="1"/>
      <c r="L1869" s="1"/>
    </row>
    <row r="1870" ht="16.5" customHeight="1">
      <c r="A1870" s="1"/>
      <c r="B1870" s="95" t="s">
        <v>496</v>
      </c>
      <c r="C1870" s="64"/>
      <c r="D1870" s="44"/>
      <c r="E1870" s="1"/>
      <c r="F1870" s="93"/>
      <c r="G1870" s="94"/>
      <c r="H1870" s="1"/>
      <c r="I1870" s="1"/>
      <c r="J1870" s="1"/>
      <c r="K1870" s="1"/>
      <c r="L1870" s="1"/>
    </row>
    <row r="1871" ht="16.5" customHeight="1">
      <c r="A1871" s="1"/>
      <c r="B1871" s="95" t="s">
        <v>496</v>
      </c>
      <c r="C1871" s="64"/>
      <c r="D1871" s="44"/>
      <c r="E1871" s="1"/>
      <c r="F1871" s="93"/>
      <c r="G1871" s="94"/>
      <c r="H1871" s="1"/>
      <c r="I1871" s="1"/>
      <c r="J1871" s="1"/>
      <c r="K1871" s="1"/>
      <c r="L1871" s="1"/>
    </row>
    <row r="1872" ht="16.5" customHeight="1">
      <c r="A1872" s="1"/>
      <c r="B1872" s="95" t="s">
        <v>496</v>
      </c>
      <c r="C1872" s="64"/>
      <c r="D1872" s="44"/>
      <c r="E1872" s="1"/>
      <c r="F1872" s="93"/>
      <c r="G1872" s="94"/>
      <c r="H1872" s="1"/>
      <c r="I1872" s="1"/>
      <c r="J1872" s="1"/>
      <c r="K1872" s="1"/>
      <c r="L1872" s="1"/>
    </row>
    <row r="1873" ht="16.5" customHeight="1">
      <c r="A1873" s="1"/>
      <c r="B1873" s="95" t="s">
        <v>496</v>
      </c>
      <c r="C1873" s="64"/>
      <c r="D1873" s="44"/>
      <c r="E1873" s="1"/>
      <c r="F1873" s="93"/>
      <c r="G1873" s="94"/>
      <c r="H1873" s="1"/>
      <c r="I1873" s="1"/>
      <c r="J1873" s="1"/>
      <c r="K1873" s="1"/>
      <c r="L1873" s="1"/>
    </row>
    <row r="1874" ht="16.5" customHeight="1">
      <c r="A1874" s="1"/>
      <c r="B1874" s="95" t="s">
        <v>496</v>
      </c>
      <c r="C1874" s="64"/>
      <c r="D1874" s="44"/>
      <c r="E1874" s="1"/>
      <c r="F1874" s="93"/>
      <c r="G1874" s="94"/>
      <c r="H1874" s="1"/>
      <c r="I1874" s="1"/>
      <c r="J1874" s="1"/>
      <c r="K1874" s="1"/>
      <c r="L1874" s="1"/>
    </row>
    <row r="1875" ht="16.5" customHeight="1">
      <c r="A1875" s="1"/>
      <c r="B1875" s="95" t="s">
        <v>496</v>
      </c>
      <c r="C1875" s="64"/>
      <c r="D1875" s="44"/>
      <c r="E1875" s="1"/>
      <c r="F1875" s="93"/>
      <c r="G1875" s="94"/>
      <c r="H1875" s="1"/>
      <c r="I1875" s="1"/>
      <c r="J1875" s="1"/>
      <c r="K1875" s="1"/>
      <c r="L1875" s="1"/>
    </row>
    <row r="1876" ht="16.5" customHeight="1">
      <c r="A1876" s="1"/>
      <c r="B1876" s="95" t="s">
        <v>496</v>
      </c>
      <c r="C1876" s="64"/>
      <c r="D1876" s="44"/>
      <c r="E1876" s="1"/>
      <c r="F1876" s="93"/>
      <c r="G1876" s="94"/>
      <c r="H1876" s="1"/>
      <c r="I1876" s="1"/>
      <c r="J1876" s="1"/>
      <c r="K1876" s="1"/>
      <c r="L1876" s="1"/>
    </row>
    <row r="1877" ht="16.5" customHeight="1">
      <c r="A1877" s="1"/>
      <c r="B1877" s="95" t="s">
        <v>496</v>
      </c>
      <c r="C1877" s="64"/>
      <c r="D1877" s="44"/>
      <c r="E1877" s="1"/>
      <c r="F1877" s="93"/>
      <c r="G1877" s="94"/>
      <c r="H1877" s="1"/>
      <c r="I1877" s="1"/>
      <c r="J1877" s="1"/>
      <c r="K1877" s="1"/>
      <c r="L1877" s="1"/>
    </row>
    <row r="1878" ht="16.5" customHeight="1">
      <c r="A1878" s="1"/>
      <c r="B1878" s="95" t="s">
        <v>496</v>
      </c>
      <c r="C1878" s="64"/>
      <c r="D1878" s="44"/>
      <c r="E1878" s="1"/>
      <c r="F1878" s="93"/>
      <c r="G1878" s="94"/>
      <c r="H1878" s="1"/>
      <c r="I1878" s="1"/>
      <c r="J1878" s="1"/>
      <c r="K1878" s="1"/>
      <c r="L1878" s="1"/>
    </row>
    <row r="1879" ht="16.5" customHeight="1">
      <c r="A1879" s="1"/>
      <c r="B1879" s="95" t="s">
        <v>496</v>
      </c>
      <c r="C1879" s="64"/>
      <c r="D1879" s="44"/>
      <c r="E1879" s="1"/>
      <c r="F1879" s="93"/>
      <c r="G1879" s="94"/>
      <c r="H1879" s="1"/>
      <c r="I1879" s="1"/>
      <c r="J1879" s="1"/>
      <c r="K1879" s="1"/>
      <c r="L1879" s="1"/>
    </row>
    <row r="1880" ht="16.5" customHeight="1">
      <c r="A1880" s="1"/>
      <c r="B1880" s="95" t="s">
        <v>496</v>
      </c>
      <c r="C1880" s="64"/>
      <c r="D1880" s="44"/>
      <c r="E1880" s="1"/>
      <c r="F1880" s="93"/>
      <c r="G1880" s="94"/>
      <c r="H1880" s="1"/>
      <c r="I1880" s="1"/>
      <c r="J1880" s="1"/>
      <c r="K1880" s="1"/>
      <c r="L1880" s="1"/>
    </row>
    <row r="1881" ht="16.5" customHeight="1">
      <c r="A1881" s="1"/>
      <c r="B1881" s="95" t="s">
        <v>496</v>
      </c>
      <c r="C1881" s="64"/>
      <c r="D1881" s="44"/>
      <c r="E1881" s="1"/>
      <c r="F1881" s="93"/>
      <c r="G1881" s="94"/>
      <c r="H1881" s="1"/>
      <c r="I1881" s="1"/>
      <c r="J1881" s="1"/>
      <c r="K1881" s="1"/>
      <c r="L1881" s="1"/>
    </row>
    <row r="1882" ht="16.5" customHeight="1">
      <c r="A1882" s="1"/>
      <c r="B1882" s="95" t="s">
        <v>496</v>
      </c>
      <c r="C1882" s="64"/>
      <c r="D1882" s="44"/>
      <c r="E1882" s="1"/>
      <c r="F1882" s="93"/>
      <c r="G1882" s="94"/>
      <c r="H1882" s="1"/>
      <c r="I1882" s="1"/>
      <c r="J1882" s="1"/>
      <c r="K1882" s="1"/>
      <c r="L1882" s="1"/>
    </row>
    <row r="1883" ht="16.5" customHeight="1">
      <c r="A1883" s="1"/>
      <c r="B1883" s="95" t="s">
        <v>496</v>
      </c>
      <c r="C1883" s="64"/>
      <c r="D1883" s="44"/>
      <c r="E1883" s="1"/>
      <c r="F1883" s="93"/>
      <c r="G1883" s="94"/>
      <c r="H1883" s="1"/>
      <c r="I1883" s="1"/>
      <c r="J1883" s="1"/>
      <c r="K1883" s="1"/>
      <c r="L1883" s="1"/>
    </row>
    <row r="1884" ht="16.5" customHeight="1">
      <c r="A1884" s="1"/>
      <c r="B1884" s="95" t="s">
        <v>496</v>
      </c>
      <c r="C1884" s="64"/>
      <c r="D1884" s="44"/>
      <c r="E1884" s="1"/>
      <c r="F1884" s="93"/>
      <c r="G1884" s="94"/>
      <c r="H1884" s="1"/>
      <c r="I1884" s="1"/>
      <c r="J1884" s="1"/>
      <c r="K1884" s="1"/>
      <c r="L1884" s="1"/>
    </row>
    <row r="1885" ht="16.5" customHeight="1">
      <c r="A1885" s="1"/>
      <c r="B1885" s="95" t="s">
        <v>496</v>
      </c>
      <c r="C1885" s="64"/>
      <c r="D1885" s="44"/>
      <c r="E1885" s="1"/>
      <c r="F1885" s="93"/>
      <c r="G1885" s="94"/>
      <c r="H1885" s="1"/>
      <c r="I1885" s="1"/>
      <c r="J1885" s="1"/>
      <c r="K1885" s="1"/>
      <c r="L1885" s="1"/>
    </row>
    <row r="1886" ht="16.5" customHeight="1">
      <c r="A1886" s="1"/>
      <c r="B1886" s="95" t="s">
        <v>496</v>
      </c>
      <c r="C1886" s="64"/>
      <c r="D1886" s="44"/>
      <c r="E1886" s="1"/>
      <c r="F1886" s="93"/>
      <c r="G1886" s="94"/>
      <c r="H1886" s="1"/>
      <c r="I1886" s="1"/>
      <c r="J1886" s="1"/>
      <c r="K1886" s="1"/>
      <c r="L1886" s="1"/>
    </row>
    <row r="1887" ht="16.5" customHeight="1">
      <c r="A1887" s="1"/>
      <c r="B1887" s="95" t="s">
        <v>496</v>
      </c>
      <c r="C1887" s="64"/>
      <c r="D1887" s="44"/>
      <c r="E1887" s="1"/>
      <c r="F1887" s="93"/>
      <c r="G1887" s="94"/>
      <c r="H1887" s="1"/>
      <c r="I1887" s="1"/>
      <c r="J1887" s="1"/>
      <c r="K1887" s="1"/>
      <c r="L1887" s="1"/>
    </row>
    <row r="1888" ht="16.5" customHeight="1">
      <c r="A1888" s="1"/>
      <c r="B1888" s="95" t="s">
        <v>496</v>
      </c>
      <c r="C1888" s="64"/>
      <c r="D1888" s="44"/>
      <c r="E1888" s="1"/>
      <c r="F1888" s="93"/>
      <c r="G1888" s="94"/>
      <c r="H1888" s="1"/>
      <c r="I1888" s="1"/>
      <c r="J1888" s="1"/>
      <c r="K1888" s="1"/>
      <c r="L1888" s="1"/>
    </row>
    <row r="1889" ht="16.5" customHeight="1">
      <c r="A1889" s="1"/>
      <c r="B1889" s="95" t="s">
        <v>496</v>
      </c>
      <c r="C1889" s="64"/>
      <c r="D1889" s="44"/>
      <c r="E1889" s="1"/>
      <c r="F1889" s="93"/>
      <c r="G1889" s="94"/>
      <c r="H1889" s="1"/>
      <c r="I1889" s="1"/>
      <c r="J1889" s="1"/>
      <c r="K1889" s="1"/>
      <c r="L1889" s="1"/>
    </row>
    <row r="1890" ht="16.5" customHeight="1">
      <c r="A1890" s="1"/>
      <c r="B1890" s="95" t="s">
        <v>496</v>
      </c>
      <c r="C1890" s="64"/>
      <c r="D1890" s="44"/>
      <c r="E1890" s="1"/>
      <c r="F1890" s="93"/>
      <c r="G1890" s="94"/>
      <c r="H1890" s="1"/>
      <c r="I1890" s="1"/>
      <c r="J1890" s="1"/>
      <c r="K1890" s="1"/>
      <c r="L1890" s="1"/>
    </row>
    <row r="1891" ht="16.5" customHeight="1">
      <c r="A1891" s="1"/>
      <c r="B1891" s="95" t="s">
        <v>496</v>
      </c>
      <c r="C1891" s="64"/>
      <c r="D1891" s="44"/>
      <c r="E1891" s="1"/>
      <c r="F1891" s="93"/>
      <c r="G1891" s="94"/>
      <c r="H1891" s="1"/>
      <c r="I1891" s="1"/>
      <c r="J1891" s="1"/>
      <c r="K1891" s="1"/>
      <c r="L1891" s="1"/>
    </row>
    <row r="1892" ht="16.5" customHeight="1">
      <c r="A1892" s="1"/>
      <c r="B1892" s="95" t="s">
        <v>496</v>
      </c>
      <c r="C1892" s="64"/>
      <c r="D1892" s="44"/>
      <c r="E1892" s="1"/>
      <c r="F1892" s="93"/>
      <c r="G1892" s="94"/>
      <c r="H1892" s="1"/>
      <c r="I1892" s="1"/>
      <c r="J1892" s="1"/>
      <c r="K1892" s="1"/>
      <c r="L1892" s="1"/>
    </row>
    <row r="1893" ht="16.5" customHeight="1">
      <c r="A1893" s="1"/>
      <c r="B1893" s="95" t="s">
        <v>496</v>
      </c>
      <c r="C1893" s="64"/>
      <c r="D1893" s="44"/>
      <c r="E1893" s="1"/>
      <c r="F1893" s="93"/>
      <c r="G1893" s="94"/>
      <c r="H1893" s="1"/>
      <c r="I1893" s="1"/>
      <c r="J1893" s="1"/>
      <c r="K1893" s="1"/>
      <c r="L1893" s="1"/>
    </row>
    <row r="1894" ht="16.5" customHeight="1">
      <c r="A1894" s="1"/>
      <c r="B1894" s="95" t="s">
        <v>496</v>
      </c>
      <c r="C1894" s="64"/>
      <c r="D1894" s="44"/>
      <c r="E1894" s="1"/>
      <c r="F1894" s="93"/>
      <c r="G1894" s="94"/>
      <c r="H1894" s="1"/>
      <c r="I1894" s="1"/>
      <c r="J1894" s="1"/>
      <c r="K1894" s="1"/>
      <c r="L1894" s="1"/>
    </row>
    <row r="1895" ht="16.5" customHeight="1">
      <c r="A1895" s="1"/>
      <c r="B1895" s="95" t="s">
        <v>496</v>
      </c>
      <c r="C1895" s="64"/>
      <c r="D1895" s="44"/>
      <c r="E1895" s="1"/>
      <c r="F1895" s="93"/>
      <c r="G1895" s="94"/>
      <c r="H1895" s="1"/>
      <c r="I1895" s="1"/>
      <c r="J1895" s="1"/>
      <c r="K1895" s="1"/>
      <c r="L1895" s="1"/>
    </row>
    <row r="1896" ht="16.5" customHeight="1">
      <c r="A1896" s="1"/>
      <c r="B1896" s="95" t="s">
        <v>496</v>
      </c>
      <c r="C1896" s="64"/>
      <c r="D1896" s="44"/>
      <c r="E1896" s="1"/>
      <c r="F1896" s="93"/>
      <c r="G1896" s="94"/>
      <c r="H1896" s="1"/>
      <c r="I1896" s="1"/>
      <c r="J1896" s="1"/>
      <c r="K1896" s="1"/>
      <c r="L1896" s="1"/>
    </row>
    <row r="1897" ht="16.5" customHeight="1">
      <c r="A1897" s="1"/>
      <c r="B1897" s="95" t="s">
        <v>496</v>
      </c>
      <c r="C1897" s="64"/>
      <c r="D1897" s="44"/>
      <c r="E1897" s="1"/>
      <c r="F1897" s="93"/>
      <c r="G1897" s="94"/>
      <c r="H1897" s="1"/>
      <c r="I1897" s="1"/>
      <c r="J1897" s="1"/>
      <c r="K1897" s="1"/>
      <c r="L1897" s="1"/>
    </row>
    <row r="1898" ht="16.5" customHeight="1">
      <c r="A1898" s="1"/>
      <c r="B1898" s="95" t="s">
        <v>496</v>
      </c>
      <c r="C1898" s="64"/>
      <c r="D1898" s="44"/>
      <c r="E1898" s="1"/>
      <c r="F1898" s="93"/>
      <c r="G1898" s="94"/>
      <c r="H1898" s="1"/>
      <c r="I1898" s="1"/>
      <c r="J1898" s="1"/>
      <c r="K1898" s="1"/>
      <c r="L1898" s="1"/>
    </row>
    <row r="1899" ht="16.5" customHeight="1">
      <c r="A1899" s="1"/>
      <c r="B1899" s="95" t="s">
        <v>496</v>
      </c>
      <c r="C1899" s="64"/>
      <c r="D1899" s="44"/>
      <c r="E1899" s="1"/>
      <c r="F1899" s="93"/>
      <c r="G1899" s="94"/>
      <c r="H1899" s="1"/>
      <c r="I1899" s="1"/>
      <c r="J1899" s="1"/>
      <c r="K1899" s="1"/>
      <c r="L1899" s="1"/>
    </row>
    <row r="1900" ht="16.5" customHeight="1">
      <c r="A1900" s="1"/>
      <c r="B1900" s="95" t="s">
        <v>496</v>
      </c>
      <c r="C1900" s="64"/>
      <c r="D1900" s="44"/>
      <c r="E1900" s="1"/>
      <c r="F1900" s="93"/>
      <c r="G1900" s="94"/>
      <c r="H1900" s="1"/>
      <c r="I1900" s="1"/>
      <c r="J1900" s="1"/>
      <c r="K1900" s="1"/>
      <c r="L1900" s="1"/>
    </row>
    <row r="1901" ht="16.5" customHeight="1">
      <c r="A1901" s="1"/>
      <c r="B1901" s="95" t="s">
        <v>496</v>
      </c>
      <c r="C1901" s="64"/>
      <c r="D1901" s="44"/>
      <c r="E1901" s="1"/>
      <c r="F1901" s="93"/>
      <c r="G1901" s="94"/>
      <c r="H1901" s="1"/>
      <c r="I1901" s="1"/>
      <c r="J1901" s="1"/>
      <c r="K1901" s="1"/>
      <c r="L1901" s="1"/>
    </row>
    <row r="1902" ht="16.5" customHeight="1">
      <c r="A1902" s="1"/>
      <c r="B1902" s="95" t="s">
        <v>496</v>
      </c>
      <c r="C1902" s="64"/>
      <c r="D1902" s="44"/>
      <c r="E1902" s="1"/>
      <c r="F1902" s="93"/>
      <c r="G1902" s="94"/>
      <c r="H1902" s="1"/>
      <c r="I1902" s="1"/>
      <c r="J1902" s="1"/>
      <c r="K1902" s="1"/>
      <c r="L1902" s="1"/>
    </row>
    <row r="1903" ht="16.5" customHeight="1">
      <c r="A1903" s="1"/>
      <c r="B1903" s="95" t="s">
        <v>496</v>
      </c>
      <c r="C1903" s="64"/>
      <c r="D1903" s="44"/>
      <c r="E1903" s="1"/>
      <c r="F1903" s="93"/>
      <c r="G1903" s="94"/>
      <c r="H1903" s="1"/>
      <c r="I1903" s="1"/>
      <c r="J1903" s="1"/>
      <c r="K1903" s="1"/>
      <c r="L1903" s="1"/>
    </row>
    <row r="1904" ht="16.5" customHeight="1">
      <c r="A1904" s="1"/>
      <c r="B1904" s="95" t="s">
        <v>496</v>
      </c>
      <c r="C1904" s="64"/>
      <c r="D1904" s="44"/>
      <c r="E1904" s="1"/>
      <c r="F1904" s="93"/>
      <c r="G1904" s="94"/>
      <c r="H1904" s="1"/>
      <c r="I1904" s="1"/>
      <c r="J1904" s="1"/>
      <c r="K1904" s="1"/>
      <c r="L1904" s="1"/>
    </row>
    <row r="1905" ht="16.5" customHeight="1">
      <c r="A1905" s="1"/>
      <c r="B1905" s="95" t="s">
        <v>496</v>
      </c>
      <c r="C1905" s="64"/>
      <c r="D1905" s="44"/>
      <c r="E1905" s="1"/>
      <c r="F1905" s="93"/>
      <c r="G1905" s="94"/>
      <c r="H1905" s="1"/>
      <c r="I1905" s="1"/>
      <c r="J1905" s="1"/>
      <c r="K1905" s="1"/>
      <c r="L1905" s="1"/>
    </row>
    <row r="1906" ht="16.5" customHeight="1">
      <c r="A1906" s="1"/>
      <c r="B1906" s="95" t="s">
        <v>496</v>
      </c>
      <c r="C1906" s="64"/>
      <c r="D1906" s="44"/>
      <c r="E1906" s="1"/>
      <c r="F1906" s="93"/>
      <c r="G1906" s="94"/>
      <c r="H1906" s="1"/>
      <c r="I1906" s="1"/>
      <c r="J1906" s="1"/>
      <c r="K1906" s="1"/>
      <c r="L1906" s="1"/>
    </row>
    <row r="1907" ht="16.5" customHeight="1">
      <c r="A1907" s="1"/>
      <c r="B1907" s="95" t="s">
        <v>496</v>
      </c>
      <c r="C1907" s="64"/>
      <c r="D1907" s="44"/>
      <c r="E1907" s="1"/>
      <c r="F1907" s="93"/>
      <c r="G1907" s="94"/>
      <c r="H1907" s="1"/>
      <c r="I1907" s="1"/>
      <c r="J1907" s="1"/>
      <c r="K1907" s="1"/>
      <c r="L1907" s="1"/>
    </row>
    <row r="1908" ht="16.5" customHeight="1">
      <c r="A1908" s="1"/>
      <c r="B1908" s="95" t="s">
        <v>496</v>
      </c>
      <c r="C1908" s="64"/>
      <c r="D1908" s="44"/>
      <c r="E1908" s="1"/>
      <c r="F1908" s="93"/>
      <c r="G1908" s="94"/>
      <c r="H1908" s="1"/>
      <c r="I1908" s="1"/>
      <c r="J1908" s="1"/>
      <c r="K1908" s="1"/>
      <c r="L1908" s="1"/>
    </row>
    <row r="1909" ht="16.5" customHeight="1">
      <c r="A1909" s="1"/>
      <c r="B1909" s="95" t="s">
        <v>496</v>
      </c>
      <c r="C1909" s="64"/>
      <c r="D1909" s="44"/>
      <c r="E1909" s="1"/>
      <c r="F1909" s="93"/>
      <c r="G1909" s="94"/>
      <c r="H1909" s="1"/>
      <c r="I1909" s="1"/>
      <c r="J1909" s="1"/>
      <c r="K1909" s="1"/>
      <c r="L1909" s="1"/>
    </row>
    <row r="1910" ht="16.5" customHeight="1">
      <c r="A1910" s="1"/>
      <c r="B1910" s="95" t="s">
        <v>496</v>
      </c>
      <c r="C1910" s="64"/>
      <c r="D1910" s="44"/>
      <c r="E1910" s="1"/>
      <c r="F1910" s="93"/>
      <c r="G1910" s="94"/>
      <c r="H1910" s="1"/>
      <c r="I1910" s="1"/>
      <c r="J1910" s="1"/>
      <c r="K1910" s="1"/>
      <c r="L1910" s="1"/>
    </row>
    <row r="1911" ht="16.5" customHeight="1">
      <c r="A1911" s="1"/>
      <c r="B1911" s="95" t="s">
        <v>496</v>
      </c>
      <c r="C1911" s="64"/>
      <c r="D1911" s="44"/>
      <c r="E1911" s="1"/>
      <c r="F1911" s="93"/>
      <c r="G1911" s="94"/>
      <c r="H1911" s="1"/>
      <c r="I1911" s="1"/>
      <c r="J1911" s="1"/>
      <c r="K1911" s="1"/>
      <c r="L1911" s="1"/>
    </row>
    <row r="1912" ht="16.5" customHeight="1">
      <c r="A1912" s="1"/>
      <c r="B1912" s="95" t="s">
        <v>496</v>
      </c>
      <c r="C1912" s="64"/>
      <c r="D1912" s="44"/>
      <c r="E1912" s="1"/>
      <c r="F1912" s="93"/>
      <c r="G1912" s="94"/>
      <c r="H1912" s="1"/>
      <c r="I1912" s="1"/>
      <c r="J1912" s="1"/>
      <c r="K1912" s="1"/>
      <c r="L1912" s="1"/>
    </row>
    <row r="1913" ht="16.5" customHeight="1">
      <c r="A1913" s="1"/>
      <c r="B1913" s="95" t="s">
        <v>496</v>
      </c>
      <c r="C1913" s="64"/>
      <c r="D1913" s="44"/>
      <c r="E1913" s="1"/>
      <c r="F1913" s="93"/>
      <c r="G1913" s="94"/>
      <c r="H1913" s="1"/>
      <c r="I1913" s="1"/>
      <c r="J1913" s="1"/>
      <c r="K1913" s="1"/>
      <c r="L1913" s="1"/>
    </row>
    <row r="1914" ht="16.5" customHeight="1">
      <c r="A1914" s="1"/>
      <c r="B1914" s="95" t="s">
        <v>496</v>
      </c>
      <c r="C1914" s="64"/>
      <c r="D1914" s="44"/>
      <c r="E1914" s="1"/>
      <c r="F1914" s="93"/>
      <c r="G1914" s="94"/>
      <c r="H1914" s="1"/>
      <c r="I1914" s="1"/>
      <c r="J1914" s="1"/>
      <c r="K1914" s="1"/>
      <c r="L1914" s="1"/>
    </row>
    <row r="1915" ht="16.5" customHeight="1">
      <c r="A1915" s="1"/>
      <c r="B1915" s="95" t="s">
        <v>496</v>
      </c>
      <c r="C1915" s="64"/>
      <c r="D1915" s="44"/>
      <c r="E1915" s="1"/>
      <c r="F1915" s="93"/>
      <c r="G1915" s="94"/>
      <c r="H1915" s="1"/>
      <c r="I1915" s="1"/>
      <c r="J1915" s="1"/>
      <c r="K1915" s="1"/>
      <c r="L1915" s="1"/>
    </row>
    <row r="1916" ht="16.5" customHeight="1">
      <c r="A1916" s="1"/>
      <c r="B1916" s="95" t="s">
        <v>496</v>
      </c>
      <c r="C1916" s="64"/>
      <c r="D1916" s="44"/>
      <c r="E1916" s="1"/>
      <c r="F1916" s="93"/>
      <c r="G1916" s="94"/>
      <c r="H1916" s="1"/>
      <c r="I1916" s="1"/>
      <c r="J1916" s="1"/>
      <c r="K1916" s="1"/>
      <c r="L1916" s="1"/>
    </row>
    <row r="1917" ht="16.5" customHeight="1">
      <c r="A1917" s="1"/>
      <c r="B1917" s="95" t="s">
        <v>496</v>
      </c>
      <c r="C1917" s="64"/>
      <c r="D1917" s="44"/>
      <c r="E1917" s="1"/>
      <c r="F1917" s="93"/>
      <c r="G1917" s="94"/>
      <c r="H1917" s="1"/>
      <c r="I1917" s="1"/>
      <c r="J1917" s="1"/>
      <c r="K1917" s="1"/>
      <c r="L1917" s="1"/>
    </row>
    <row r="1918" ht="16.5" customHeight="1">
      <c r="A1918" s="1"/>
      <c r="B1918" s="95" t="s">
        <v>496</v>
      </c>
      <c r="C1918" s="64"/>
      <c r="D1918" s="44"/>
      <c r="E1918" s="1"/>
      <c r="F1918" s="93"/>
      <c r="G1918" s="94"/>
      <c r="H1918" s="1"/>
      <c r="I1918" s="1"/>
      <c r="J1918" s="1"/>
      <c r="K1918" s="1"/>
      <c r="L1918" s="1"/>
    </row>
    <row r="1919" ht="16.5" customHeight="1">
      <c r="A1919" s="1"/>
      <c r="B1919" s="95" t="s">
        <v>496</v>
      </c>
      <c r="C1919" s="64"/>
      <c r="D1919" s="44"/>
      <c r="E1919" s="1"/>
      <c r="F1919" s="93"/>
      <c r="G1919" s="94"/>
      <c r="H1919" s="1"/>
      <c r="I1919" s="1"/>
      <c r="J1919" s="1"/>
      <c r="K1919" s="1"/>
      <c r="L1919" s="1"/>
    </row>
    <row r="1920" ht="16.5" customHeight="1">
      <c r="A1920" s="1"/>
      <c r="B1920" s="95" t="s">
        <v>496</v>
      </c>
      <c r="C1920" s="64"/>
      <c r="D1920" s="44"/>
      <c r="E1920" s="1"/>
      <c r="F1920" s="93"/>
      <c r="G1920" s="94"/>
      <c r="H1920" s="1"/>
      <c r="I1920" s="1"/>
      <c r="J1920" s="1"/>
      <c r="K1920" s="1"/>
      <c r="L1920" s="1"/>
    </row>
    <row r="1921" ht="16.5" customHeight="1">
      <c r="A1921" s="1"/>
      <c r="B1921" s="95" t="s">
        <v>496</v>
      </c>
      <c r="C1921" s="64"/>
      <c r="D1921" s="44"/>
      <c r="E1921" s="1"/>
      <c r="F1921" s="93"/>
      <c r="G1921" s="94"/>
      <c r="H1921" s="1"/>
      <c r="I1921" s="1"/>
      <c r="J1921" s="1"/>
      <c r="K1921" s="1"/>
      <c r="L1921" s="1"/>
    </row>
    <row r="1922" ht="16.5" customHeight="1">
      <c r="A1922" s="1"/>
      <c r="B1922" s="95" t="s">
        <v>496</v>
      </c>
      <c r="C1922" s="64"/>
      <c r="D1922" s="44"/>
      <c r="E1922" s="1"/>
      <c r="F1922" s="93"/>
      <c r="G1922" s="94"/>
      <c r="H1922" s="1"/>
      <c r="I1922" s="1"/>
      <c r="J1922" s="1"/>
      <c r="K1922" s="1"/>
      <c r="L1922" s="1"/>
    </row>
    <row r="1923" ht="16.5" customHeight="1">
      <c r="A1923" s="1"/>
      <c r="B1923" s="95" t="s">
        <v>496</v>
      </c>
      <c r="C1923" s="64"/>
      <c r="D1923" s="44"/>
      <c r="E1923" s="1"/>
      <c r="F1923" s="93"/>
      <c r="G1923" s="94"/>
      <c r="H1923" s="1"/>
      <c r="I1923" s="1"/>
      <c r="J1923" s="1"/>
      <c r="K1923" s="1"/>
      <c r="L1923" s="1"/>
    </row>
    <row r="1924" ht="16.5" customHeight="1">
      <c r="A1924" s="1"/>
      <c r="B1924" s="95" t="s">
        <v>496</v>
      </c>
      <c r="C1924" s="64"/>
      <c r="D1924" s="44"/>
      <c r="E1924" s="1"/>
      <c r="F1924" s="93"/>
      <c r="G1924" s="94"/>
      <c r="H1924" s="1"/>
      <c r="I1924" s="1"/>
      <c r="J1924" s="1"/>
      <c r="K1924" s="1"/>
      <c r="L1924" s="1"/>
    </row>
    <row r="1925" ht="16.5" customHeight="1">
      <c r="A1925" s="1"/>
      <c r="B1925" s="95" t="s">
        <v>496</v>
      </c>
      <c r="C1925" s="64"/>
      <c r="D1925" s="44"/>
      <c r="E1925" s="1"/>
      <c r="F1925" s="93"/>
      <c r="G1925" s="94"/>
      <c r="H1925" s="1"/>
      <c r="I1925" s="1"/>
      <c r="J1925" s="1"/>
      <c r="K1925" s="1"/>
      <c r="L1925" s="1"/>
    </row>
    <row r="1926" ht="16.5" customHeight="1">
      <c r="A1926" s="1"/>
      <c r="B1926" s="95" t="s">
        <v>496</v>
      </c>
      <c r="C1926" s="64"/>
      <c r="D1926" s="44"/>
      <c r="E1926" s="1"/>
      <c r="F1926" s="93"/>
      <c r="G1926" s="94"/>
      <c r="H1926" s="1"/>
      <c r="I1926" s="1"/>
      <c r="J1926" s="1"/>
      <c r="K1926" s="1"/>
      <c r="L1926" s="1"/>
    </row>
    <row r="1927" ht="16.5" customHeight="1">
      <c r="A1927" s="1"/>
      <c r="B1927" s="95" t="s">
        <v>496</v>
      </c>
      <c r="C1927" s="64"/>
      <c r="D1927" s="44"/>
      <c r="E1927" s="1"/>
      <c r="F1927" s="93"/>
      <c r="G1927" s="94"/>
      <c r="H1927" s="1"/>
      <c r="I1927" s="1"/>
      <c r="J1927" s="1"/>
      <c r="K1927" s="1"/>
      <c r="L1927" s="1"/>
    </row>
    <row r="1928" ht="16.5" customHeight="1">
      <c r="A1928" s="1"/>
      <c r="B1928" s="95" t="s">
        <v>496</v>
      </c>
      <c r="C1928" s="64"/>
      <c r="D1928" s="44"/>
      <c r="E1928" s="1"/>
      <c r="F1928" s="93"/>
      <c r="G1928" s="94"/>
      <c r="H1928" s="1"/>
      <c r="I1928" s="1"/>
      <c r="J1928" s="1"/>
      <c r="K1928" s="1"/>
      <c r="L1928" s="1"/>
    </row>
    <row r="1929" ht="16.5" customHeight="1">
      <c r="A1929" s="1"/>
      <c r="B1929" s="95" t="s">
        <v>496</v>
      </c>
      <c r="C1929" s="64"/>
      <c r="D1929" s="44"/>
      <c r="E1929" s="1"/>
      <c r="F1929" s="93"/>
      <c r="G1929" s="94"/>
      <c r="H1929" s="1"/>
      <c r="I1929" s="1"/>
      <c r="J1929" s="1"/>
      <c r="K1929" s="1"/>
      <c r="L1929" s="1"/>
    </row>
    <row r="1930" ht="16.5" customHeight="1">
      <c r="A1930" s="1"/>
      <c r="B1930" s="95" t="s">
        <v>496</v>
      </c>
      <c r="C1930" s="64"/>
      <c r="D1930" s="44"/>
      <c r="E1930" s="1"/>
      <c r="F1930" s="93"/>
      <c r="G1930" s="94"/>
      <c r="H1930" s="1"/>
      <c r="I1930" s="1"/>
      <c r="J1930" s="1"/>
      <c r="K1930" s="1"/>
      <c r="L1930" s="1"/>
    </row>
    <row r="1931" ht="16.5" customHeight="1">
      <c r="A1931" s="1"/>
      <c r="B1931" s="95" t="s">
        <v>496</v>
      </c>
      <c r="C1931" s="64"/>
      <c r="D1931" s="44"/>
      <c r="E1931" s="1"/>
      <c r="F1931" s="93"/>
      <c r="G1931" s="94"/>
      <c r="H1931" s="1"/>
      <c r="I1931" s="1"/>
      <c r="J1931" s="1"/>
      <c r="K1931" s="1"/>
      <c r="L1931" s="1"/>
    </row>
    <row r="1932" ht="16.5" customHeight="1">
      <c r="A1932" s="1"/>
      <c r="B1932" s="95" t="s">
        <v>496</v>
      </c>
      <c r="C1932" s="64"/>
      <c r="D1932" s="44"/>
      <c r="E1932" s="1"/>
      <c r="F1932" s="93"/>
      <c r="G1932" s="94"/>
      <c r="H1932" s="1"/>
      <c r="I1932" s="1"/>
      <c r="J1932" s="1"/>
      <c r="K1932" s="1"/>
      <c r="L1932" s="1"/>
    </row>
    <row r="1933" ht="16.5" customHeight="1">
      <c r="A1933" s="1"/>
      <c r="B1933" s="95" t="s">
        <v>496</v>
      </c>
      <c r="C1933" s="64"/>
      <c r="D1933" s="44"/>
      <c r="E1933" s="1"/>
      <c r="F1933" s="93"/>
      <c r="G1933" s="94"/>
      <c r="H1933" s="1"/>
      <c r="I1933" s="1"/>
      <c r="J1933" s="1"/>
      <c r="K1933" s="1"/>
      <c r="L1933" s="1"/>
    </row>
    <row r="1934" ht="16.5" customHeight="1">
      <c r="A1934" s="1"/>
      <c r="B1934" s="95" t="s">
        <v>496</v>
      </c>
      <c r="C1934" s="64"/>
      <c r="D1934" s="44"/>
      <c r="E1934" s="1"/>
      <c r="F1934" s="93"/>
      <c r="G1934" s="94"/>
      <c r="H1934" s="1"/>
      <c r="I1934" s="1"/>
      <c r="J1934" s="1"/>
      <c r="K1934" s="1"/>
      <c r="L1934" s="1"/>
    </row>
    <row r="1935" ht="16.5" customHeight="1">
      <c r="A1935" s="1"/>
      <c r="B1935" s="95" t="s">
        <v>496</v>
      </c>
      <c r="C1935" s="64"/>
      <c r="D1935" s="44"/>
      <c r="E1935" s="1"/>
      <c r="F1935" s="93"/>
      <c r="G1935" s="94"/>
      <c r="H1935" s="1"/>
      <c r="I1935" s="1"/>
      <c r="J1935" s="1"/>
      <c r="K1935" s="1"/>
      <c r="L1935" s="1"/>
    </row>
    <row r="1936" ht="16.5" customHeight="1">
      <c r="A1936" s="1"/>
      <c r="B1936" s="95" t="s">
        <v>496</v>
      </c>
      <c r="C1936" s="64"/>
      <c r="D1936" s="44"/>
      <c r="E1936" s="1"/>
      <c r="F1936" s="93"/>
      <c r="G1936" s="94"/>
      <c r="H1936" s="1"/>
      <c r="I1936" s="1"/>
      <c r="J1936" s="1"/>
      <c r="K1936" s="1"/>
      <c r="L1936" s="1"/>
    </row>
    <row r="1937" ht="16.5" customHeight="1">
      <c r="A1937" s="1"/>
      <c r="B1937" s="95" t="s">
        <v>496</v>
      </c>
      <c r="C1937" s="64"/>
      <c r="D1937" s="44"/>
      <c r="E1937" s="1"/>
      <c r="F1937" s="93"/>
      <c r="G1937" s="94"/>
      <c r="H1937" s="1"/>
      <c r="I1937" s="1"/>
      <c r="J1937" s="1"/>
      <c r="K1937" s="1"/>
      <c r="L1937" s="1"/>
    </row>
    <row r="1938" ht="16.5" customHeight="1">
      <c r="A1938" s="1"/>
      <c r="B1938" s="95" t="s">
        <v>496</v>
      </c>
      <c r="C1938" s="64"/>
      <c r="D1938" s="44"/>
      <c r="E1938" s="1"/>
      <c r="F1938" s="93"/>
      <c r="G1938" s="94"/>
      <c r="H1938" s="1"/>
      <c r="I1938" s="1"/>
      <c r="J1938" s="1"/>
      <c r="K1938" s="1"/>
      <c r="L1938" s="1"/>
    </row>
    <row r="1939" ht="16.5" customHeight="1">
      <c r="A1939" s="1"/>
      <c r="B1939" s="95" t="s">
        <v>496</v>
      </c>
      <c r="C1939" s="64"/>
      <c r="D1939" s="44"/>
      <c r="E1939" s="1"/>
      <c r="F1939" s="93"/>
      <c r="G1939" s="94"/>
      <c r="H1939" s="1"/>
      <c r="I1939" s="1"/>
      <c r="J1939" s="1"/>
      <c r="K1939" s="1"/>
      <c r="L1939" s="1"/>
    </row>
    <row r="1940" ht="16.5" customHeight="1">
      <c r="A1940" s="1"/>
      <c r="B1940" s="95" t="s">
        <v>496</v>
      </c>
      <c r="C1940" s="64"/>
      <c r="D1940" s="44"/>
      <c r="E1940" s="1"/>
      <c r="F1940" s="93"/>
      <c r="G1940" s="94"/>
      <c r="H1940" s="1"/>
      <c r="I1940" s="1"/>
      <c r="J1940" s="1"/>
      <c r="K1940" s="1"/>
      <c r="L1940" s="1"/>
    </row>
    <row r="1941" ht="16.5" customHeight="1">
      <c r="A1941" s="1"/>
      <c r="B1941" s="95" t="s">
        <v>496</v>
      </c>
      <c r="C1941" s="64"/>
      <c r="D1941" s="44"/>
      <c r="E1941" s="1"/>
      <c r="F1941" s="93"/>
      <c r="G1941" s="94"/>
      <c r="H1941" s="1"/>
      <c r="I1941" s="1"/>
      <c r="J1941" s="1"/>
      <c r="K1941" s="1"/>
      <c r="L1941" s="1"/>
    </row>
    <row r="1942" ht="16.5" customHeight="1">
      <c r="A1942" s="1"/>
      <c r="B1942" s="95" t="s">
        <v>496</v>
      </c>
      <c r="C1942" s="64"/>
      <c r="D1942" s="44"/>
      <c r="E1942" s="1"/>
      <c r="F1942" s="93"/>
      <c r="G1942" s="94"/>
      <c r="H1942" s="1"/>
      <c r="I1942" s="1"/>
      <c r="J1942" s="1"/>
      <c r="K1942" s="1"/>
      <c r="L1942" s="1"/>
    </row>
    <row r="1943" ht="16.5" customHeight="1">
      <c r="A1943" s="1"/>
      <c r="B1943" s="95" t="s">
        <v>496</v>
      </c>
      <c r="C1943" s="64"/>
      <c r="D1943" s="44"/>
      <c r="E1943" s="1"/>
      <c r="F1943" s="93"/>
      <c r="G1943" s="94"/>
      <c r="H1943" s="1"/>
      <c r="I1943" s="1"/>
      <c r="J1943" s="1"/>
      <c r="K1943" s="1"/>
      <c r="L1943" s="1"/>
    </row>
    <row r="1944" ht="16.5" customHeight="1">
      <c r="A1944" s="1"/>
      <c r="B1944" s="95" t="s">
        <v>496</v>
      </c>
      <c r="C1944" s="64"/>
      <c r="D1944" s="44"/>
      <c r="E1944" s="1"/>
      <c r="F1944" s="93"/>
      <c r="G1944" s="94"/>
      <c r="H1944" s="1"/>
      <c r="I1944" s="1"/>
      <c r="J1944" s="1"/>
      <c r="K1944" s="1"/>
      <c r="L1944" s="1"/>
    </row>
    <row r="1945" ht="16.5" customHeight="1">
      <c r="A1945" s="1"/>
      <c r="B1945" s="95" t="s">
        <v>496</v>
      </c>
      <c r="C1945" s="64"/>
      <c r="D1945" s="44"/>
      <c r="E1945" s="1"/>
      <c r="F1945" s="93"/>
      <c r="G1945" s="94"/>
      <c r="H1945" s="1"/>
      <c r="I1945" s="1"/>
      <c r="J1945" s="1"/>
      <c r="K1945" s="1"/>
      <c r="L1945" s="1"/>
    </row>
    <row r="1946" ht="16.5" customHeight="1">
      <c r="A1946" s="1"/>
      <c r="B1946" s="95" t="s">
        <v>496</v>
      </c>
      <c r="C1946" s="64"/>
      <c r="D1946" s="44"/>
      <c r="E1946" s="1"/>
      <c r="F1946" s="93"/>
      <c r="G1946" s="94"/>
      <c r="H1946" s="1"/>
      <c r="I1946" s="1"/>
      <c r="J1946" s="1"/>
      <c r="K1946" s="1"/>
      <c r="L1946" s="1"/>
    </row>
    <row r="1947" ht="16.5" customHeight="1">
      <c r="A1947" s="1"/>
      <c r="B1947" s="95" t="s">
        <v>496</v>
      </c>
      <c r="C1947" s="64"/>
      <c r="D1947" s="44"/>
      <c r="E1947" s="1"/>
      <c r="F1947" s="93"/>
      <c r="G1947" s="94"/>
      <c r="H1947" s="1"/>
      <c r="I1947" s="1"/>
      <c r="J1947" s="1"/>
      <c r="K1947" s="1"/>
      <c r="L1947" s="1"/>
    </row>
    <row r="1948" ht="16.5" customHeight="1">
      <c r="A1948" s="1"/>
      <c r="B1948" s="95" t="s">
        <v>496</v>
      </c>
      <c r="C1948" s="64"/>
      <c r="D1948" s="44"/>
      <c r="E1948" s="1"/>
      <c r="F1948" s="93"/>
      <c r="G1948" s="94"/>
      <c r="H1948" s="1"/>
      <c r="I1948" s="1"/>
      <c r="J1948" s="1"/>
      <c r="K1948" s="1"/>
      <c r="L1948" s="1"/>
    </row>
    <row r="1949" ht="16.5" customHeight="1">
      <c r="A1949" s="1"/>
      <c r="B1949" s="95" t="s">
        <v>496</v>
      </c>
      <c r="C1949" s="64"/>
      <c r="D1949" s="44"/>
      <c r="E1949" s="1"/>
      <c r="F1949" s="93"/>
      <c r="G1949" s="94"/>
      <c r="H1949" s="1"/>
      <c r="I1949" s="1"/>
      <c r="J1949" s="1"/>
      <c r="K1949" s="1"/>
      <c r="L1949" s="1"/>
    </row>
    <row r="1950" ht="16.5" customHeight="1">
      <c r="A1950" s="1"/>
      <c r="B1950" s="95" t="s">
        <v>496</v>
      </c>
      <c r="C1950" s="64"/>
      <c r="D1950" s="44"/>
      <c r="E1950" s="1"/>
      <c r="F1950" s="93"/>
      <c r="G1950" s="94"/>
      <c r="H1950" s="1"/>
      <c r="I1950" s="1"/>
      <c r="J1950" s="1"/>
      <c r="K1950" s="1"/>
      <c r="L1950" s="1"/>
    </row>
    <row r="1951" ht="16.5" customHeight="1">
      <c r="A1951" s="1"/>
      <c r="B1951" s="95" t="s">
        <v>496</v>
      </c>
      <c r="C1951" s="64"/>
      <c r="D1951" s="44"/>
      <c r="E1951" s="1"/>
      <c r="F1951" s="93"/>
      <c r="G1951" s="94"/>
      <c r="H1951" s="1"/>
      <c r="I1951" s="1"/>
      <c r="J1951" s="1"/>
      <c r="K1951" s="1"/>
      <c r="L1951" s="1"/>
    </row>
    <row r="1952" ht="16.5" customHeight="1">
      <c r="A1952" s="1"/>
      <c r="B1952" s="95" t="s">
        <v>496</v>
      </c>
      <c r="C1952" s="64"/>
      <c r="D1952" s="44"/>
      <c r="E1952" s="1"/>
      <c r="F1952" s="93"/>
      <c r="G1952" s="94"/>
      <c r="H1952" s="1"/>
      <c r="I1952" s="1"/>
      <c r="J1952" s="1"/>
      <c r="K1952" s="1"/>
      <c r="L1952" s="1"/>
    </row>
    <row r="1953" ht="16.5" customHeight="1">
      <c r="A1953" s="1"/>
      <c r="B1953" s="95" t="s">
        <v>496</v>
      </c>
      <c r="C1953" s="64"/>
      <c r="D1953" s="44"/>
      <c r="E1953" s="1"/>
      <c r="F1953" s="93"/>
      <c r="G1953" s="94"/>
      <c r="H1953" s="1"/>
      <c r="I1953" s="1"/>
      <c r="J1953" s="1"/>
      <c r="K1953" s="1"/>
      <c r="L1953" s="1"/>
    </row>
    <row r="1954" ht="16.5" customHeight="1">
      <c r="A1954" s="1"/>
      <c r="B1954" s="95" t="s">
        <v>496</v>
      </c>
      <c r="C1954" s="64"/>
      <c r="D1954" s="44"/>
      <c r="E1954" s="1"/>
      <c r="F1954" s="93"/>
      <c r="G1954" s="94"/>
      <c r="H1954" s="1"/>
      <c r="I1954" s="1"/>
      <c r="J1954" s="1"/>
      <c r="K1954" s="1"/>
      <c r="L1954" s="1"/>
    </row>
    <row r="1955" ht="16.5" customHeight="1">
      <c r="A1955" s="1"/>
      <c r="B1955" s="95" t="s">
        <v>496</v>
      </c>
      <c r="C1955" s="64"/>
      <c r="D1955" s="44"/>
      <c r="E1955" s="1"/>
      <c r="F1955" s="93"/>
      <c r="G1955" s="94"/>
      <c r="H1955" s="1"/>
      <c r="I1955" s="1"/>
      <c r="J1955" s="1"/>
      <c r="K1955" s="1"/>
      <c r="L1955" s="1"/>
    </row>
    <row r="1956" ht="16.5" customHeight="1">
      <c r="A1956" s="1"/>
      <c r="B1956" s="95" t="s">
        <v>496</v>
      </c>
      <c r="C1956" s="64"/>
      <c r="D1956" s="44"/>
      <c r="E1956" s="1"/>
      <c r="F1956" s="93"/>
      <c r="G1956" s="94"/>
      <c r="H1956" s="1"/>
      <c r="I1956" s="1"/>
      <c r="J1956" s="1"/>
      <c r="K1956" s="1"/>
      <c r="L1956" s="1"/>
    </row>
    <row r="1957" ht="16.5" customHeight="1">
      <c r="A1957" s="1"/>
      <c r="B1957" s="95" t="s">
        <v>496</v>
      </c>
      <c r="C1957" s="64"/>
      <c r="D1957" s="44"/>
      <c r="E1957" s="1"/>
      <c r="F1957" s="93"/>
      <c r="G1957" s="94"/>
      <c r="H1957" s="1"/>
      <c r="I1957" s="1"/>
      <c r="J1957" s="1"/>
      <c r="K1957" s="1"/>
      <c r="L1957" s="1"/>
    </row>
    <row r="1958" ht="16.5" customHeight="1">
      <c r="A1958" s="1"/>
      <c r="B1958" s="95" t="s">
        <v>496</v>
      </c>
      <c r="C1958" s="64"/>
      <c r="D1958" s="44"/>
      <c r="E1958" s="1"/>
      <c r="F1958" s="93"/>
      <c r="G1958" s="94"/>
      <c r="H1958" s="1"/>
      <c r="I1958" s="1"/>
      <c r="J1958" s="1"/>
      <c r="K1958" s="1"/>
      <c r="L1958" s="1"/>
    </row>
    <row r="1959" ht="16.5" customHeight="1">
      <c r="A1959" s="1"/>
      <c r="B1959" s="95" t="s">
        <v>496</v>
      </c>
      <c r="C1959" s="64"/>
      <c r="D1959" s="44"/>
      <c r="E1959" s="1"/>
      <c r="F1959" s="93"/>
      <c r="G1959" s="94"/>
      <c r="H1959" s="1"/>
      <c r="I1959" s="1"/>
      <c r="J1959" s="1"/>
      <c r="K1959" s="1"/>
      <c r="L1959" s="1"/>
    </row>
    <row r="1960" ht="16.5" customHeight="1">
      <c r="A1960" s="1"/>
      <c r="B1960" s="95" t="s">
        <v>496</v>
      </c>
      <c r="C1960" s="64"/>
      <c r="D1960" s="44"/>
      <c r="E1960" s="1"/>
      <c r="F1960" s="93"/>
      <c r="G1960" s="94"/>
      <c r="H1960" s="1"/>
      <c r="I1960" s="1"/>
      <c r="J1960" s="1"/>
      <c r="K1960" s="1"/>
      <c r="L1960" s="1"/>
    </row>
    <row r="1961" ht="16.5" customHeight="1">
      <c r="A1961" s="1"/>
      <c r="B1961" s="95" t="s">
        <v>496</v>
      </c>
      <c r="C1961" s="64"/>
      <c r="D1961" s="44"/>
      <c r="E1961" s="1"/>
      <c r="F1961" s="93"/>
      <c r="G1961" s="94"/>
      <c r="H1961" s="1"/>
      <c r="I1961" s="1"/>
      <c r="J1961" s="1"/>
      <c r="K1961" s="1"/>
      <c r="L1961" s="1"/>
    </row>
    <row r="1962" ht="16.5" customHeight="1">
      <c r="A1962" s="1"/>
      <c r="B1962" s="95" t="s">
        <v>496</v>
      </c>
      <c r="C1962" s="64"/>
      <c r="D1962" s="44"/>
      <c r="E1962" s="1"/>
      <c r="F1962" s="93"/>
      <c r="G1962" s="94"/>
      <c r="H1962" s="1"/>
      <c r="I1962" s="1"/>
      <c r="J1962" s="1"/>
      <c r="K1962" s="1"/>
      <c r="L1962" s="1"/>
    </row>
    <row r="1963" ht="16.5" customHeight="1">
      <c r="A1963" s="1"/>
      <c r="B1963" s="95" t="s">
        <v>496</v>
      </c>
      <c r="C1963" s="64"/>
      <c r="D1963" s="44"/>
      <c r="E1963" s="1"/>
      <c r="F1963" s="93"/>
      <c r="G1963" s="94"/>
      <c r="H1963" s="1"/>
      <c r="I1963" s="1"/>
      <c r="J1963" s="1"/>
      <c r="K1963" s="1"/>
      <c r="L1963" s="1"/>
    </row>
    <row r="1964" ht="16.5" customHeight="1">
      <c r="A1964" s="1"/>
      <c r="B1964" s="95" t="s">
        <v>496</v>
      </c>
      <c r="C1964" s="64"/>
      <c r="D1964" s="44"/>
      <c r="E1964" s="1"/>
      <c r="F1964" s="93"/>
      <c r="G1964" s="94"/>
      <c r="H1964" s="1"/>
      <c r="I1964" s="1"/>
      <c r="J1964" s="1"/>
      <c r="K1964" s="1"/>
      <c r="L1964" s="1"/>
    </row>
    <row r="1965" ht="16.5" customHeight="1">
      <c r="A1965" s="1"/>
      <c r="B1965" s="95" t="s">
        <v>496</v>
      </c>
      <c r="C1965" s="64"/>
      <c r="D1965" s="44"/>
      <c r="E1965" s="1"/>
      <c r="F1965" s="93"/>
      <c r="G1965" s="94"/>
      <c r="H1965" s="1"/>
      <c r="I1965" s="1"/>
      <c r="J1965" s="1"/>
      <c r="K1965" s="1"/>
      <c r="L1965" s="1"/>
    </row>
    <row r="1966" ht="16.5" customHeight="1">
      <c r="A1966" s="1"/>
      <c r="B1966" s="95" t="s">
        <v>496</v>
      </c>
      <c r="C1966" s="64"/>
      <c r="D1966" s="44"/>
      <c r="E1966" s="1"/>
      <c r="F1966" s="93"/>
      <c r="G1966" s="94"/>
      <c r="H1966" s="1"/>
      <c r="I1966" s="1"/>
      <c r="J1966" s="1"/>
      <c r="K1966" s="1"/>
      <c r="L1966" s="1"/>
    </row>
    <row r="1967" ht="16.5" customHeight="1">
      <c r="A1967" s="1"/>
      <c r="B1967" s="95" t="s">
        <v>496</v>
      </c>
      <c r="C1967" s="64"/>
      <c r="D1967" s="44"/>
      <c r="E1967" s="1"/>
      <c r="F1967" s="93"/>
      <c r="G1967" s="94"/>
      <c r="H1967" s="1"/>
      <c r="I1967" s="1"/>
      <c r="J1967" s="1"/>
      <c r="K1967" s="1"/>
      <c r="L1967" s="1"/>
    </row>
    <row r="1968" ht="16.5" customHeight="1">
      <c r="A1968" s="1"/>
      <c r="B1968" s="95" t="s">
        <v>496</v>
      </c>
      <c r="C1968" s="64"/>
      <c r="D1968" s="44"/>
      <c r="E1968" s="1"/>
      <c r="F1968" s="93"/>
      <c r="G1968" s="94"/>
      <c r="H1968" s="1"/>
      <c r="I1968" s="1"/>
      <c r="J1968" s="1"/>
      <c r="K1968" s="1"/>
      <c r="L1968" s="1"/>
    </row>
    <row r="1969" ht="16.5" customHeight="1">
      <c r="A1969" s="1"/>
      <c r="B1969" s="95" t="s">
        <v>496</v>
      </c>
      <c r="C1969" s="64"/>
      <c r="D1969" s="44"/>
      <c r="E1969" s="1"/>
      <c r="F1969" s="93"/>
      <c r="G1969" s="94"/>
      <c r="H1969" s="1"/>
      <c r="I1969" s="1"/>
      <c r="J1969" s="1"/>
      <c r="K1969" s="1"/>
      <c r="L1969" s="1"/>
    </row>
    <row r="1970" ht="16.5" customHeight="1">
      <c r="A1970" s="1"/>
      <c r="B1970" s="95" t="s">
        <v>496</v>
      </c>
      <c r="C1970" s="64"/>
      <c r="D1970" s="44"/>
      <c r="E1970" s="1"/>
      <c r="F1970" s="93"/>
      <c r="G1970" s="94"/>
      <c r="H1970" s="1"/>
      <c r="I1970" s="1"/>
      <c r="J1970" s="1"/>
      <c r="K1970" s="1"/>
      <c r="L1970" s="1"/>
    </row>
    <row r="1971" ht="16.5" customHeight="1">
      <c r="A1971" s="1"/>
      <c r="B1971" s="95" t="s">
        <v>496</v>
      </c>
      <c r="C1971" s="64"/>
      <c r="D1971" s="44"/>
      <c r="E1971" s="1"/>
      <c r="F1971" s="93"/>
      <c r="G1971" s="94"/>
      <c r="H1971" s="1"/>
      <c r="I1971" s="1"/>
      <c r="J1971" s="1"/>
      <c r="K1971" s="1"/>
      <c r="L1971" s="1"/>
    </row>
    <row r="1972" ht="16.5" customHeight="1">
      <c r="A1972" s="1"/>
      <c r="B1972" s="95" t="s">
        <v>496</v>
      </c>
      <c r="C1972" s="64"/>
      <c r="D1972" s="44"/>
      <c r="E1972" s="1"/>
      <c r="F1972" s="93"/>
      <c r="G1972" s="94"/>
      <c r="H1972" s="1"/>
      <c r="I1972" s="1"/>
      <c r="J1972" s="1"/>
      <c r="K1972" s="1"/>
      <c r="L1972" s="1"/>
    </row>
    <row r="1973" ht="16.5" customHeight="1">
      <c r="A1973" s="1"/>
      <c r="B1973" s="95" t="s">
        <v>496</v>
      </c>
      <c r="C1973" s="64"/>
      <c r="D1973" s="44"/>
      <c r="E1973" s="1"/>
      <c r="F1973" s="93"/>
      <c r="G1973" s="94"/>
      <c r="H1973" s="1"/>
      <c r="I1973" s="1"/>
      <c r="J1973" s="1"/>
      <c r="K1973" s="1"/>
      <c r="L1973" s="1"/>
    </row>
    <row r="1974" ht="16.5" customHeight="1">
      <c r="A1974" s="1"/>
      <c r="B1974" s="95" t="s">
        <v>496</v>
      </c>
      <c r="C1974" s="64"/>
      <c r="D1974" s="44"/>
      <c r="E1974" s="1"/>
      <c r="F1974" s="93"/>
      <c r="G1974" s="94"/>
      <c r="H1974" s="1"/>
      <c r="I1974" s="1"/>
      <c r="J1974" s="1"/>
      <c r="K1974" s="1"/>
      <c r="L1974" s="1"/>
    </row>
    <row r="1975" ht="16.5" customHeight="1">
      <c r="A1975" s="1"/>
      <c r="B1975" s="95" t="s">
        <v>496</v>
      </c>
      <c r="C1975" s="64"/>
      <c r="D1975" s="44"/>
      <c r="E1975" s="1"/>
      <c r="F1975" s="93"/>
      <c r="G1975" s="94"/>
      <c r="H1975" s="1"/>
      <c r="I1975" s="1"/>
      <c r="J1975" s="1"/>
      <c r="K1975" s="1"/>
      <c r="L1975" s="1"/>
    </row>
    <row r="1976" ht="16.5" customHeight="1">
      <c r="A1976" s="1"/>
      <c r="B1976" s="95" t="s">
        <v>496</v>
      </c>
      <c r="C1976" s="64"/>
      <c r="D1976" s="44"/>
      <c r="E1976" s="1"/>
      <c r="F1976" s="93"/>
      <c r="G1976" s="94"/>
      <c r="H1976" s="1"/>
      <c r="I1976" s="1"/>
      <c r="J1976" s="1"/>
      <c r="K1976" s="1"/>
      <c r="L1976" s="1"/>
    </row>
    <row r="1977" ht="16.5" customHeight="1">
      <c r="A1977" s="1"/>
      <c r="B1977" s="95" t="s">
        <v>496</v>
      </c>
      <c r="C1977" s="64"/>
      <c r="D1977" s="44"/>
      <c r="E1977" s="1"/>
      <c r="F1977" s="93"/>
      <c r="G1977" s="94"/>
      <c r="H1977" s="1"/>
      <c r="I1977" s="1"/>
      <c r="J1977" s="1"/>
      <c r="K1977" s="1"/>
      <c r="L1977" s="1"/>
    </row>
    <row r="1978" ht="16.5" customHeight="1">
      <c r="A1978" s="1"/>
      <c r="B1978" s="95" t="s">
        <v>496</v>
      </c>
      <c r="C1978" s="64"/>
      <c r="D1978" s="44"/>
      <c r="E1978" s="1"/>
      <c r="F1978" s="93"/>
      <c r="G1978" s="94"/>
      <c r="H1978" s="1"/>
      <c r="I1978" s="1"/>
      <c r="J1978" s="1"/>
      <c r="K1978" s="1"/>
      <c r="L1978" s="1"/>
    </row>
    <row r="1979" ht="16.5" customHeight="1">
      <c r="A1979" s="1"/>
      <c r="B1979" s="95" t="s">
        <v>496</v>
      </c>
      <c r="C1979" s="64"/>
      <c r="D1979" s="44"/>
      <c r="E1979" s="1"/>
      <c r="F1979" s="93"/>
      <c r="G1979" s="94"/>
      <c r="H1979" s="1"/>
      <c r="I1979" s="1"/>
      <c r="J1979" s="1"/>
      <c r="K1979" s="1"/>
      <c r="L1979" s="1"/>
    </row>
    <row r="1980" ht="16.5" customHeight="1">
      <c r="A1980" s="1"/>
      <c r="B1980" s="95" t="s">
        <v>496</v>
      </c>
      <c r="C1980" s="64"/>
      <c r="D1980" s="44"/>
      <c r="E1980" s="1"/>
      <c r="F1980" s="93"/>
      <c r="G1980" s="94"/>
      <c r="H1980" s="1"/>
      <c r="I1980" s="1"/>
      <c r="J1980" s="1"/>
      <c r="K1980" s="1"/>
      <c r="L1980" s="1"/>
    </row>
    <row r="1981" ht="16.5" customHeight="1">
      <c r="A1981" s="1"/>
      <c r="B1981" s="95" t="s">
        <v>496</v>
      </c>
      <c r="C1981" s="64"/>
      <c r="D1981" s="44"/>
      <c r="E1981" s="1"/>
      <c r="F1981" s="93"/>
      <c r="G1981" s="94"/>
      <c r="H1981" s="1"/>
      <c r="I1981" s="1"/>
      <c r="J1981" s="1"/>
      <c r="K1981" s="1"/>
      <c r="L1981" s="1"/>
    </row>
    <row r="1982" ht="16.5" customHeight="1">
      <c r="A1982" s="1"/>
      <c r="B1982" s="95" t="s">
        <v>496</v>
      </c>
      <c r="C1982" s="64"/>
      <c r="D1982" s="44"/>
      <c r="E1982" s="1"/>
      <c r="F1982" s="93"/>
      <c r="G1982" s="94"/>
      <c r="H1982" s="1"/>
      <c r="I1982" s="1"/>
      <c r="J1982" s="1"/>
      <c r="K1982" s="1"/>
      <c r="L1982" s="1"/>
    </row>
    <row r="1983" ht="16.5" customHeight="1">
      <c r="A1983" s="1"/>
      <c r="B1983" s="95" t="s">
        <v>496</v>
      </c>
      <c r="C1983" s="64"/>
      <c r="D1983" s="44"/>
      <c r="E1983" s="1"/>
      <c r="F1983" s="93"/>
      <c r="G1983" s="94"/>
      <c r="H1983" s="1"/>
      <c r="I1983" s="1"/>
      <c r="J1983" s="1"/>
      <c r="K1983" s="1"/>
      <c r="L1983" s="1"/>
    </row>
    <row r="1984" ht="16.5" customHeight="1">
      <c r="A1984" s="1"/>
      <c r="B1984" s="95" t="s">
        <v>496</v>
      </c>
      <c r="C1984" s="64"/>
      <c r="D1984" s="44"/>
      <c r="E1984" s="1"/>
      <c r="F1984" s="93"/>
      <c r="G1984" s="94"/>
      <c r="H1984" s="1"/>
      <c r="I1984" s="1"/>
      <c r="J1984" s="1"/>
      <c r="K1984" s="1"/>
      <c r="L1984" s="1"/>
    </row>
    <row r="1985" ht="16.5" customHeight="1">
      <c r="A1985" s="1"/>
      <c r="B1985" s="95" t="s">
        <v>496</v>
      </c>
      <c r="C1985" s="64"/>
      <c r="D1985" s="44"/>
      <c r="E1985" s="1"/>
      <c r="F1985" s="93"/>
      <c r="G1985" s="94"/>
      <c r="H1985" s="1"/>
      <c r="I1985" s="1"/>
      <c r="J1985" s="1"/>
      <c r="K1985" s="1"/>
      <c r="L1985" s="1"/>
    </row>
    <row r="1986" ht="16.5" customHeight="1">
      <c r="A1986" s="1"/>
      <c r="B1986" s="95" t="s">
        <v>496</v>
      </c>
      <c r="C1986" s="64"/>
      <c r="D1986" s="44"/>
      <c r="E1986" s="1"/>
      <c r="F1986" s="93"/>
      <c r="G1986" s="94"/>
      <c r="H1986" s="1"/>
      <c r="I1986" s="1"/>
      <c r="J1986" s="1"/>
      <c r="K1986" s="1"/>
      <c r="L1986" s="1"/>
    </row>
    <row r="1987" ht="16.5" customHeight="1">
      <c r="A1987" s="1"/>
      <c r="B1987" s="95" t="s">
        <v>496</v>
      </c>
      <c r="C1987" s="64"/>
      <c r="D1987" s="44"/>
      <c r="E1987" s="1"/>
      <c r="F1987" s="93"/>
      <c r="G1987" s="94"/>
      <c r="H1987" s="1"/>
      <c r="I1987" s="1"/>
      <c r="J1987" s="1"/>
      <c r="K1987" s="1"/>
      <c r="L1987" s="1"/>
    </row>
    <row r="1988" ht="16.5" customHeight="1">
      <c r="A1988" s="1"/>
      <c r="B1988" s="95" t="s">
        <v>496</v>
      </c>
      <c r="C1988" s="64"/>
      <c r="D1988" s="44"/>
      <c r="E1988" s="1"/>
      <c r="F1988" s="93"/>
      <c r="G1988" s="94"/>
      <c r="H1988" s="1"/>
      <c r="I1988" s="1"/>
      <c r="J1988" s="1"/>
      <c r="K1988" s="1"/>
      <c r="L1988" s="1"/>
    </row>
    <row r="1989" ht="16.5" customHeight="1">
      <c r="A1989" s="1"/>
      <c r="B1989" s="95" t="s">
        <v>496</v>
      </c>
      <c r="C1989" s="64"/>
      <c r="D1989" s="44"/>
      <c r="E1989" s="1"/>
      <c r="F1989" s="93"/>
      <c r="G1989" s="94"/>
      <c r="H1989" s="1"/>
      <c r="I1989" s="1"/>
      <c r="J1989" s="1"/>
      <c r="K1989" s="1"/>
      <c r="L1989" s="1"/>
    </row>
    <row r="1990" ht="16.5" customHeight="1">
      <c r="A1990" s="1"/>
      <c r="B1990" s="95" t="s">
        <v>496</v>
      </c>
      <c r="C1990" s="64"/>
      <c r="D1990" s="44"/>
      <c r="E1990" s="1"/>
      <c r="F1990" s="93"/>
      <c r="G1990" s="94"/>
      <c r="H1990" s="1"/>
      <c r="I1990" s="1"/>
      <c r="J1990" s="1"/>
      <c r="K1990" s="1"/>
      <c r="L1990" s="1"/>
    </row>
    <row r="1991" ht="16.5" customHeight="1">
      <c r="A1991" s="1"/>
      <c r="B1991" s="95" t="s">
        <v>496</v>
      </c>
      <c r="C1991" s="64"/>
      <c r="D1991" s="44"/>
      <c r="E1991" s="1"/>
      <c r="F1991" s="93"/>
      <c r="G1991" s="94"/>
      <c r="H1991" s="1"/>
      <c r="I1991" s="1"/>
      <c r="J1991" s="1"/>
      <c r="K1991" s="1"/>
      <c r="L1991" s="1"/>
    </row>
    <row r="1992" ht="16.5" customHeight="1">
      <c r="A1992" s="1"/>
      <c r="B1992" s="95" t="s">
        <v>496</v>
      </c>
      <c r="C1992" s="64"/>
      <c r="D1992" s="44"/>
      <c r="E1992" s="1"/>
      <c r="F1992" s="93"/>
      <c r="G1992" s="94"/>
      <c r="H1992" s="1"/>
      <c r="I1992" s="1"/>
      <c r="J1992" s="1"/>
      <c r="K1992" s="1"/>
      <c r="L1992" s="1"/>
    </row>
    <row r="1993" ht="16.5" customHeight="1">
      <c r="A1993" s="1"/>
      <c r="B1993" s="95" t="s">
        <v>496</v>
      </c>
      <c r="C1993" s="64"/>
      <c r="D1993" s="44"/>
      <c r="E1993" s="1"/>
      <c r="F1993" s="93"/>
      <c r="G1993" s="94"/>
      <c r="H1993" s="1"/>
      <c r="I1993" s="1"/>
      <c r="J1993" s="1"/>
      <c r="K1993" s="1"/>
      <c r="L1993" s="1"/>
    </row>
    <row r="1994" ht="16.5" customHeight="1">
      <c r="A1994" s="1"/>
      <c r="B1994" s="95" t="s">
        <v>496</v>
      </c>
      <c r="C1994" s="64"/>
      <c r="D1994" s="44"/>
      <c r="E1994" s="1"/>
      <c r="F1994" s="93"/>
      <c r="G1994" s="94"/>
      <c r="H1994" s="1"/>
      <c r="I1994" s="1"/>
      <c r="J1994" s="1"/>
      <c r="K1994" s="1"/>
      <c r="L1994" s="1"/>
    </row>
    <row r="1995" ht="16.5" customHeight="1">
      <c r="A1995" s="1"/>
      <c r="B1995" s="95" t="s">
        <v>496</v>
      </c>
      <c r="C1995" s="64"/>
      <c r="D1995" s="44"/>
      <c r="E1995" s="1"/>
      <c r="F1995" s="93"/>
      <c r="G1995" s="94"/>
      <c r="H1995" s="1"/>
      <c r="I1995" s="1"/>
      <c r="J1995" s="1"/>
      <c r="K1995" s="1"/>
      <c r="L1995" s="1"/>
    </row>
    <row r="1996" ht="16.5" customHeight="1">
      <c r="A1996" s="1"/>
      <c r="B1996" s="95" t="s">
        <v>496</v>
      </c>
      <c r="C1996" s="64"/>
      <c r="D1996" s="44"/>
      <c r="E1996" s="1"/>
      <c r="F1996" s="93"/>
      <c r="G1996" s="94"/>
      <c r="H1996" s="1"/>
      <c r="I1996" s="1"/>
      <c r="J1996" s="1"/>
      <c r="K1996" s="1"/>
      <c r="L1996" s="1"/>
    </row>
    <row r="1997" ht="16.5" customHeight="1">
      <c r="A1997" s="1"/>
      <c r="B1997" s="95" t="s">
        <v>496</v>
      </c>
      <c r="C1997" s="64"/>
      <c r="D1997" s="44"/>
      <c r="E1997" s="1"/>
      <c r="F1997" s="93"/>
      <c r="G1997" s="94"/>
      <c r="H1997" s="1"/>
      <c r="I1997" s="1"/>
      <c r="J1997" s="1"/>
      <c r="K1997" s="1"/>
      <c r="L1997" s="1"/>
    </row>
    <row r="1998" ht="16.5" customHeight="1">
      <c r="A1998" s="1"/>
      <c r="B1998" s="95" t="s">
        <v>496</v>
      </c>
      <c r="C1998" s="64"/>
      <c r="D1998" s="44"/>
      <c r="E1998" s="1"/>
      <c r="F1998" s="93"/>
      <c r="G1998" s="94"/>
      <c r="H1998" s="1"/>
      <c r="I1998" s="1"/>
      <c r="J1998" s="1"/>
      <c r="K1998" s="1"/>
      <c r="L1998" s="1"/>
    </row>
    <row r="1999" ht="16.5" customHeight="1">
      <c r="A1999" s="1"/>
      <c r="B1999" s="95" t="s">
        <v>496</v>
      </c>
      <c r="C1999" s="64"/>
      <c r="D1999" s="44"/>
      <c r="E1999" s="1"/>
      <c r="F1999" s="93"/>
      <c r="G1999" s="94"/>
      <c r="H1999" s="1"/>
      <c r="I1999" s="1"/>
      <c r="J1999" s="1"/>
      <c r="K1999" s="1"/>
      <c r="L1999" s="1"/>
    </row>
    <row r="2000" ht="16.5" customHeight="1">
      <c r="A2000" s="1"/>
      <c r="B2000" s="95" t="s">
        <v>496</v>
      </c>
      <c r="C2000" s="64"/>
      <c r="D2000" s="44"/>
      <c r="E2000" s="1"/>
      <c r="F2000" s="93"/>
      <c r="G2000" s="94"/>
      <c r="H2000" s="1"/>
      <c r="I2000" s="1"/>
      <c r="J2000" s="1"/>
      <c r="K2000" s="1"/>
      <c r="L2000" s="1"/>
    </row>
    <row r="2001" ht="16.5" customHeight="1">
      <c r="A2001" s="1"/>
      <c r="B2001" s="95" t="s">
        <v>496</v>
      </c>
      <c r="C2001" s="64"/>
      <c r="D2001" s="44"/>
      <c r="E2001" s="1"/>
      <c r="F2001" s="93"/>
      <c r="G2001" s="94"/>
      <c r="H2001" s="1"/>
      <c r="I2001" s="1"/>
      <c r="J2001" s="1"/>
      <c r="K2001" s="1"/>
      <c r="L2001" s="1"/>
    </row>
    <row r="2002" ht="16.5" customHeight="1">
      <c r="A2002" s="1"/>
      <c r="B2002" s="95" t="s">
        <v>496</v>
      </c>
      <c r="C2002" s="64"/>
      <c r="D2002" s="44"/>
      <c r="E2002" s="1"/>
      <c r="F2002" s="93"/>
      <c r="G2002" s="94"/>
      <c r="H2002" s="1"/>
      <c r="I2002" s="1"/>
      <c r="J2002" s="1"/>
      <c r="K2002" s="1"/>
      <c r="L2002" s="1"/>
    </row>
    <row r="2003" ht="16.5" customHeight="1">
      <c r="A2003" s="1"/>
      <c r="B2003" s="95" t="s">
        <v>496</v>
      </c>
      <c r="C2003" s="64"/>
      <c r="D2003" s="44"/>
      <c r="E2003" s="1"/>
      <c r="F2003" s="93"/>
      <c r="G2003" s="94"/>
      <c r="H2003" s="1"/>
      <c r="I2003" s="1"/>
      <c r="J2003" s="1"/>
      <c r="K2003" s="1"/>
      <c r="L2003" s="1"/>
    </row>
    <row r="2004" ht="16.5" customHeight="1">
      <c r="A2004" s="1"/>
      <c r="B2004" s="95" t="s">
        <v>496</v>
      </c>
      <c r="C2004" s="64"/>
      <c r="D2004" s="44"/>
      <c r="E2004" s="1"/>
      <c r="F2004" s="93"/>
      <c r="G2004" s="94"/>
      <c r="H2004" s="1"/>
      <c r="I2004" s="1"/>
      <c r="J2004" s="1"/>
      <c r="K2004" s="1"/>
      <c r="L2004" s="1"/>
    </row>
    <row r="2005" ht="16.5" customHeight="1">
      <c r="A2005" s="1"/>
      <c r="B2005" s="95" t="s">
        <v>496</v>
      </c>
      <c r="C2005" s="64"/>
      <c r="D2005" s="44"/>
      <c r="E2005" s="1"/>
      <c r="F2005" s="93"/>
      <c r="G2005" s="94"/>
      <c r="H2005" s="1"/>
      <c r="I2005" s="1"/>
      <c r="J2005" s="1"/>
      <c r="K2005" s="1"/>
      <c r="L2005" s="1"/>
    </row>
    <row r="2006" ht="16.5" customHeight="1">
      <c r="A2006" s="1"/>
      <c r="B2006" s="95" t="s">
        <v>496</v>
      </c>
      <c r="C2006" s="64"/>
      <c r="D2006" s="44"/>
      <c r="E2006" s="1"/>
      <c r="F2006" s="93"/>
      <c r="G2006" s="94"/>
      <c r="H2006" s="1"/>
      <c r="I2006" s="1"/>
      <c r="J2006" s="1"/>
      <c r="K2006" s="1"/>
      <c r="L2006" s="1"/>
    </row>
    <row r="2007" ht="16.5" customHeight="1">
      <c r="A2007" s="1"/>
      <c r="B2007" s="95" t="s">
        <v>496</v>
      </c>
      <c r="C2007" s="64"/>
      <c r="D2007" s="44"/>
      <c r="E2007" s="1"/>
      <c r="F2007" s="93"/>
      <c r="G2007" s="94"/>
      <c r="H2007" s="1"/>
      <c r="I2007" s="1"/>
      <c r="J2007" s="1"/>
      <c r="K2007" s="1"/>
      <c r="L2007" s="1"/>
    </row>
    <row r="2008" ht="16.5" customHeight="1">
      <c r="A2008" s="1"/>
      <c r="B2008" s="95" t="s">
        <v>496</v>
      </c>
      <c r="C2008" s="64"/>
      <c r="D2008" s="44"/>
      <c r="E2008" s="1"/>
      <c r="F2008" s="93"/>
      <c r="G2008" s="94"/>
      <c r="H2008" s="1"/>
      <c r="I2008" s="1"/>
      <c r="J2008" s="1"/>
      <c r="K2008" s="1"/>
      <c r="L2008" s="1"/>
    </row>
    <row r="2009" ht="16.5" customHeight="1">
      <c r="A2009" s="1"/>
      <c r="B2009" s="95" t="s">
        <v>496</v>
      </c>
      <c r="C2009" s="64"/>
      <c r="D2009" s="44"/>
      <c r="E2009" s="1"/>
      <c r="F2009" s="93"/>
      <c r="G2009" s="94"/>
      <c r="H2009" s="1"/>
      <c r="I2009" s="1"/>
      <c r="J2009" s="1"/>
      <c r="K2009" s="1"/>
      <c r="L2009" s="1"/>
    </row>
    <row r="2010" ht="16.5" customHeight="1">
      <c r="A2010" s="1"/>
      <c r="B2010" s="95" t="s">
        <v>496</v>
      </c>
      <c r="C2010" s="64"/>
      <c r="D2010" s="44"/>
      <c r="E2010" s="1"/>
      <c r="F2010" s="93"/>
      <c r="G2010" s="94"/>
      <c r="H2010" s="1"/>
      <c r="I2010" s="1"/>
      <c r="J2010" s="1"/>
      <c r="K2010" s="1"/>
      <c r="L2010" s="1"/>
    </row>
    <row r="2011" ht="16.5" customHeight="1">
      <c r="A2011" s="1"/>
      <c r="B2011" s="95" t="s">
        <v>496</v>
      </c>
      <c r="C2011" s="64"/>
      <c r="D2011" s="44"/>
      <c r="E2011" s="1"/>
      <c r="F2011" s="93"/>
      <c r="G2011" s="94"/>
      <c r="H2011" s="1"/>
      <c r="I2011" s="1"/>
      <c r="J2011" s="1"/>
      <c r="K2011" s="1"/>
      <c r="L2011" s="1"/>
    </row>
    <row r="2012" ht="16.5" customHeight="1">
      <c r="A2012" s="1"/>
      <c r="B2012" s="95" t="s">
        <v>496</v>
      </c>
      <c r="C2012" s="64"/>
      <c r="D2012" s="44"/>
      <c r="E2012" s="1"/>
      <c r="F2012" s="93"/>
      <c r="G2012" s="94"/>
      <c r="H2012" s="1"/>
      <c r="I2012" s="1"/>
      <c r="J2012" s="1"/>
      <c r="K2012" s="1"/>
      <c r="L2012" s="1"/>
    </row>
    <row r="2013" ht="16.5" customHeight="1">
      <c r="A2013" s="1"/>
      <c r="B2013" s="95" t="s">
        <v>496</v>
      </c>
      <c r="C2013" s="64"/>
      <c r="D2013" s="44"/>
      <c r="E2013" s="1"/>
      <c r="F2013" s="93"/>
      <c r="G2013" s="94"/>
      <c r="H2013" s="1"/>
      <c r="I2013" s="1"/>
      <c r="J2013" s="1"/>
      <c r="K2013" s="1"/>
      <c r="L2013" s="1"/>
    </row>
    <row r="2014" ht="16.5" customHeight="1">
      <c r="A2014" s="1"/>
      <c r="B2014" s="95" t="s">
        <v>496</v>
      </c>
      <c r="C2014" s="64"/>
      <c r="D2014" s="44"/>
      <c r="E2014" s="1"/>
      <c r="F2014" s="93"/>
      <c r="G2014" s="94"/>
      <c r="H2014" s="1"/>
      <c r="I2014" s="1"/>
      <c r="J2014" s="1"/>
      <c r="K2014" s="1"/>
      <c r="L2014" s="1"/>
    </row>
    <row r="2015" ht="16.5" customHeight="1">
      <c r="A2015" s="1"/>
      <c r="B2015" s="95" t="s">
        <v>496</v>
      </c>
      <c r="C2015" s="64"/>
      <c r="D2015" s="44"/>
      <c r="E2015" s="1"/>
      <c r="F2015" s="93"/>
      <c r="G2015" s="94"/>
      <c r="H2015" s="1"/>
      <c r="I2015" s="1"/>
      <c r="J2015" s="1"/>
      <c r="K2015" s="1"/>
      <c r="L2015" s="1"/>
    </row>
    <row r="2016" ht="16.5" customHeight="1">
      <c r="A2016" s="1"/>
      <c r="B2016" s="95" t="s">
        <v>496</v>
      </c>
      <c r="C2016" s="64"/>
      <c r="D2016" s="44"/>
      <c r="E2016" s="1"/>
      <c r="F2016" s="93"/>
      <c r="G2016" s="94"/>
      <c r="H2016" s="1"/>
      <c r="I2016" s="1"/>
      <c r="J2016" s="1"/>
      <c r="K2016" s="1"/>
      <c r="L2016" s="1"/>
    </row>
    <row r="2017" ht="16.5" customHeight="1">
      <c r="A2017" s="1"/>
      <c r="B2017" s="95" t="s">
        <v>496</v>
      </c>
      <c r="C2017" s="64"/>
      <c r="D2017" s="44"/>
      <c r="E2017" s="1"/>
      <c r="F2017" s="93"/>
      <c r="G2017" s="94"/>
      <c r="H2017" s="1"/>
      <c r="I2017" s="1"/>
      <c r="J2017" s="1"/>
      <c r="K2017" s="1"/>
      <c r="L2017" s="1"/>
    </row>
    <row r="2018" ht="16.5" customHeight="1">
      <c r="A2018" s="1"/>
      <c r="B2018" s="95" t="s">
        <v>496</v>
      </c>
      <c r="C2018" s="64"/>
      <c r="D2018" s="44"/>
      <c r="E2018" s="1"/>
      <c r="F2018" s="93"/>
      <c r="G2018" s="94"/>
      <c r="H2018" s="1"/>
      <c r="I2018" s="1"/>
      <c r="J2018" s="1"/>
      <c r="K2018" s="1"/>
      <c r="L2018" s="1"/>
    </row>
    <row r="2019" ht="16.5" customHeight="1">
      <c r="A2019" s="1"/>
      <c r="B2019" s="95" t="s">
        <v>496</v>
      </c>
      <c r="C2019" s="64"/>
      <c r="D2019" s="44"/>
      <c r="E2019" s="1"/>
      <c r="F2019" s="93"/>
      <c r="G2019" s="94"/>
      <c r="H2019" s="1"/>
      <c r="I2019" s="1"/>
      <c r="J2019" s="1"/>
      <c r="K2019" s="1"/>
      <c r="L2019" s="1"/>
    </row>
    <row r="2020" ht="16.5" customHeight="1">
      <c r="A2020" s="1"/>
      <c r="B2020" s="95" t="s">
        <v>496</v>
      </c>
      <c r="C2020" s="64"/>
      <c r="D2020" s="44"/>
      <c r="E2020" s="1"/>
      <c r="F2020" s="93"/>
      <c r="G2020" s="94"/>
      <c r="H2020" s="1"/>
      <c r="I2020" s="1"/>
      <c r="J2020" s="1"/>
      <c r="K2020" s="1"/>
      <c r="L2020" s="1"/>
    </row>
    <row r="2021" ht="16.5" customHeight="1">
      <c r="A2021" s="1"/>
      <c r="B2021" s="95" t="s">
        <v>496</v>
      </c>
      <c r="C2021" s="64"/>
      <c r="D2021" s="44"/>
      <c r="E2021" s="1"/>
      <c r="F2021" s="93"/>
      <c r="G2021" s="94"/>
      <c r="H2021" s="1"/>
      <c r="I2021" s="1"/>
      <c r="J2021" s="1"/>
      <c r="K2021" s="1"/>
      <c r="L2021" s="1"/>
    </row>
    <row r="2022" ht="16.5" customHeight="1">
      <c r="A2022" s="1"/>
      <c r="B2022" s="95" t="s">
        <v>496</v>
      </c>
      <c r="C2022" s="64"/>
      <c r="D2022" s="44"/>
      <c r="E2022" s="1"/>
      <c r="F2022" s="93"/>
      <c r="G2022" s="94"/>
      <c r="H2022" s="1"/>
      <c r="I2022" s="1"/>
      <c r="J2022" s="1"/>
      <c r="K2022" s="1"/>
      <c r="L2022" s="1"/>
    </row>
    <row r="2023" ht="16.5" customHeight="1">
      <c r="A2023" s="1"/>
      <c r="B2023" s="95" t="s">
        <v>496</v>
      </c>
      <c r="C2023" s="64"/>
      <c r="D2023" s="44"/>
      <c r="E2023" s="1"/>
      <c r="F2023" s="93"/>
      <c r="G2023" s="94"/>
      <c r="H2023" s="1"/>
      <c r="I2023" s="1"/>
      <c r="J2023" s="1"/>
      <c r="K2023" s="1"/>
      <c r="L2023" s="1"/>
    </row>
    <row r="2024" ht="16.5" customHeight="1">
      <c r="A2024" s="1"/>
      <c r="B2024" s="95" t="s">
        <v>496</v>
      </c>
      <c r="C2024" s="64"/>
      <c r="D2024" s="44"/>
      <c r="E2024" s="1"/>
      <c r="F2024" s="93"/>
      <c r="G2024" s="94"/>
      <c r="H2024" s="1"/>
      <c r="I2024" s="1"/>
      <c r="J2024" s="1"/>
      <c r="K2024" s="1"/>
      <c r="L2024" s="1"/>
    </row>
    <row r="2025" ht="16.5" customHeight="1">
      <c r="A2025" s="1"/>
      <c r="B2025" s="95" t="s">
        <v>496</v>
      </c>
      <c r="C2025" s="64"/>
      <c r="D2025" s="44"/>
      <c r="E2025" s="1"/>
      <c r="F2025" s="93"/>
      <c r="G2025" s="94"/>
      <c r="H2025" s="1"/>
      <c r="I2025" s="1"/>
      <c r="J2025" s="1"/>
      <c r="K2025" s="1"/>
      <c r="L2025" s="1"/>
    </row>
    <row r="2026" ht="16.5" customHeight="1">
      <c r="A2026" s="1"/>
      <c r="B2026" s="95" t="s">
        <v>496</v>
      </c>
      <c r="C2026" s="64"/>
      <c r="D2026" s="44"/>
      <c r="E2026" s="1"/>
      <c r="F2026" s="93"/>
      <c r="G2026" s="94"/>
      <c r="H2026" s="1"/>
      <c r="I2026" s="1"/>
      <c r="J2026" s="1"/>
      <c r="K2026" s="1"/>
      <c r="L2026" s="1"/>
    </row>
    <row r="2027" ht="16.5" customHeight="1">
      <c r="A2027" s="1"/>
      <c r="B2027" s="95" t="s">
        <v>496</v>
      </c>
      <c r="C2027" s="64"/>
      <c r="D2027" s="44"/>
      <c r="E2027" s="1"/>
      <c r="F2027" s="93"/>
      <c r="G2027" s="94"/>
      <c r="H2027" s="1"/>
      <c r="I2027" s="1"/>
      <c r="J2027" s="1"/>
      <c r="K2027" s="1"/>
      <c r="L2027" s="1"/>
    </row>
    <row r="2028" ht="16.5" customHeight="1">
      <c r="A2028" s="1"/>
      <c r="B2028" s="95" t="s">
        <v>496</v>
      </c>
      <c r="C2028" s="64"/>
      <c r="D2028" s="44"/>
      <c r="E2028" s="1"/>
      <c r="F2028" s="93"/>
      <c r="G2028" s="94"/>
      <c r="H2028" s="1"/>
      <c r="I2028" s="1"/>
      <c r="J2028" s="1"/>
      <c r="K2028" s="1"/>
      <c r="L2028" s="1"/>
    </row>
    <row r="2029" ht="16.5" customHeight="1">
      <c r="A2029" s="1"/>
      <c r="B2029" s="95" t="s">
        <v>496</v>
      </c>
      <c r="C2029" s="64"/>
      <c r="D2029" s="44"/>
      <c r="E2029" s="1"/>
      <c r="F2029" s="93"/>
      <c r="G2029" s="94"/>
      <c r="H2029" s="1"/>
      <c r="I2029" s="1"/>
      <c r="J2029" s="1"/>
      <c r="K2029" s="1"/>
      <c r="L2029" s="1"/>
    </row>
    <row r="2030" ht="16.5" customHeight="1">
      <c r="A2030" s="1"/>
      <c r="B2030" s="95" t="s">
        <v>496</v>
      </c>
      <c r="C2030" s="64"/>
      <c r="D2030" s="44"/>
      <c r="E2030" s="1"/>
      <c r="F2030" s="93"/>
      <c r="G2030" s="94"/>
      <c r="H2030" s="1"/>
      <c r="I2030" s="1"/>
      <c r="J2030" s="1"/>
      <c r="K2030" s="1"/>
      <c r="L2030" s="1"/>
    </row>
    <row r="2031" ht="16.5" customHeight="1">
      <c r="A2031" s="1"/>
      <c r="B2031" s="95" t="s">
        <v>496</v>
      </c>
      <c r="C2031" s="64"/>
      <c r="D2031" s="44"/>
      <c r="E2031" s="1"/>
      <c r="F2031" s="93"/>
      <c r="G2031" s="94"/>
      <c r="H2031" s="1"/>
      <c r="I2031" s="1"/>
      <c r="J2031" s="1"/>
      <c r="K2031" s="1"/>
      <c r="L2031" s="1"/>
    </row>
    <row r="2032" ht="16.5" customHeight="1">
      <c r="A2032" s="1"/>
      <c r="B2032" s="95" t="s">
        <v>496</v>
      </c>
      <c r="C2032" s="64"/>
      <c r="D2032" s="44"/>
      <c r="E2032" s="1"/>
      <c r="F2032" s="93"/>
      <c r="G2032" s="94"/>
      <c r="H2032" s="1"/>
      <c r="I2032" s="1"/>
      <c r="J2032" s="1"/>
      <c r="K2032" s="1"/>
      <c r="L2032" s="1"/>
    </row>
    <row r="2033" ht="16.5" customHeight="1">
      <c r="A2033" s="1"/>
      <c r="B2033" s="95" t="s">
        <v>496</v>
      </c>
      <c r="C2033" s="64"/>
      <c r="D2033" s="44"/>
      <c r="E2033" s="1"/>
      <c r="F2033" s="93"/>
      <c r="G2033" s="94"/>
      <c r="H2033" s="1"/>
      <c r="I2033" s="1"/>
      <c r="J2033" s="1"/>
      <c r="K2033" s="1"/>
      <c r="L2033" s="1"/>
    </row>
    <row r="2034" ht="16.5" customHeight="1">
      <c r="A2034" s="1"/>
      <c r="B2034" s="95" t="s">
        <v>496</v>
      </c>
      <c r="C2034" s="64"/>
      <c r="D2034" s="44"/>
      <c r="E2034" s="1"/>
      <c r="F2034" s="93"/>
      <c r="G2034" s="94"/>
      <c r="H2034" s="1"/>
      <c r="I2034" s="1"/>
      <c r="J2034" s="1"/>
      <c r="K2034" s="1"/>
      <c r="L2034" s="1"/>
    </row>
    <row r="2035" ht="16.5" customHeight="1">
      <c r="A2035" s="1"/>
      <c r="B2035" s="95" t="s">
        <v>496</v>
      </c>
      <c r="C2035" s="64"/>
      <c r="D2035" s="44"/>
      <c r="E2035" s="1"/>
      <c r="F2035" s="93"/>
      <c r="G2035" s="94"/>
      <c r="H2035" s="1"/>
      <c r="I2035" s="1"/>
      <c r="J2035" s="1"/>
      <c r="K2035" s="1"/>
      <c r="L2035" s="1"/>
    </row>
    <row r="2036" ht="16.5" customHeight="1">
      <c r="A2036" s="1"/>
      <c r="B2036" s="95" t="s">
        <v>496</v>
      </c>
      <c r="C2036" s="64"/>
      <c r="D2036" s="44"/>
      <c r="E2036" s="1"/>
      <c r="F2036" s="93"/>
      <c r="G2036" s="94"/>
      <c r="H2036" s="1"/>
      <c r="I2036" s="1"/>
      <c r="J2036" s="1"/>
      <c r="K2036" s="1"/>
      <c r="L2036" s="1"/>
    </row>
    <row r="2037" ht="16.5" customHeight="1">
      <c r="A2037" s="1"/>
      <c r="B2037" s="95" t="s">
        <v>496</v>
      </c>
      <c r="C2037" s="64"/>
      <c r="D2037" s="44"/>
      <c r="E2037" s="1"/>
      <c r="F2037" s="93"/>
      <c r="G2037" s="94"/>
      <c r="H2037" s="1"/>
      <c r="I2037" s="1"/>
      <c r="J2037" s="1"/>
      <c r="K2037" s="1"/>
      <c r="L2037" s="1"/>
    </row>
    <row r="2038" ht="16.5" customHeight="1">
      <c r="A2038" s="1"/>
      <c r="B2038" s="95" t="s">
        <v>496</v>
      </c>
      <c r="C2038" s="64"/>
      <c r="D2038" s="44"/>
      <c r="E2038" s="1"/>
      <c r="F2038" s="93"/>
      <c r="G2038" s="94"/>
      <c r="H2038" s="1"/>
      <c r="I2038" s="1"/>
      <c r="J2038" s="1"/>
      <c r="K2038" s="1"/>
      <c r="L2038" s="1"/>
    </row>
    <row r="2039" ht="16.5" customHeight="1">
      <c r="A2039" s="1"/>
      <c r="B2039" s="95" t="s">
        <v>496</v>
      </c>
      <c r="C2039" s="64"/>
      <c r="D2039" s="44"/>
      <c r="E2039" s="1"/>
      <c r="F2039" s="93"/>
      <c r="G2039" s="94"/>
      <c r="H2039" s="1"/>
      <c r="I2039" s="1"/>
      <c r="J2039" s="1"/>
      <c r="K2039" s="1"/>
      <c r="L2039" s="1"/>
    </row>
    <row r="2040" ht="16.5" customHeight="1">
      <c r="A2040" s="1"/>
      <c r="B2040" s="95" t="s">
        <v>496</v>
      </c>
      <c r="C2040" s="64"/>
      <c r="D2040" s="44"/>
      <c r="E2040" s="1"/>
      <c r="F2040" s="93"/>
      <c r="G2040" s="94"/>
      <c r="H2040" s="1"/>
      <c r="I2040" s="1"/>
      <c r="J2040" s="1"/>
      <c r="K2040" s="1"/>
      <c r="L2040" s="1"/>
    </row>
    <row r="2041" ht="16.5" customHeight="1">
      <c r="A2041" s="1"/>
      <c r="B2041" s="95" t="s">
        <v>496</v>
      </c>
      <c r="C2041" s="64"/>
      <c r="D2041" s="44"/>
      <c r="E2041" s="1"/>
      <c r="F2041" s="93"/>
      <c r="G2041" s="94"/>
      <c r="H2041" s="1"/>
      <c r="I2041" s="1"/>
      <c r="J2041" s="1"/>
      <c r="K2041" s="1"/>
      <c r="L2041" s="1"/>
    </row>
    <row r="2042" ht="16.5" customHeight="1">
      <c r="A2042" s="1"/>
      <c r="B2042" s="95" t="s">
        <v>496</v>
      </c>
      <c r="C2042" s="64"/>
      <c r="D2042" s="44"/>
      <c r="E2042" s="1"/>
      <c r="F2042" s="93"/>
      <c r="G2042" s="94"/>
      <c r="H2042" s="1"/>
      <c r="I2042" s="1"/>
      <c r="J2042" s="1"/>
      <c r="K2042" s="1"/>
      <c r="L2042" s="1"/>
    </row>
    <row r="2043" ht="16.5" customHeight="1">
      <c r="A2043" s="1"/>
      <c r="B2043" s="95" t="s">
        <v>496</v>
      </c>
      <c r="C2043" s="64"/>
      <c r="D2043" s="44"/>
      <c r="E2043" s="1"/>
      <c r="F2043" s="93"/>
      <c r="G2043" s="94"/>
      <c r="H2043" s="1"/>
      <c r="I2043" s="1"/>
      <c r="J2043" s="1"/>
      <c r="K2043" s="1"/>
      <c r="L2043" s="1"/>
    </row>
    <row r="2044" ht="16.5" customHeight="1">
      <c r="A2044" s="1"/>
      <c r="B2044" s="95" t="s">
        <v>496</v>
      </c>
      <c r="C2044" s="64"/>
      <c r="D2044" s="44"/>
      <c r="E2044" s="1"/>
      <c r="F2044" s="93"/>
      <c r="G2044" s="94"/>
      <c r="H2044" s="1"/>
      <c r="I2044" s="1"/>
      <c r="J2044" s="1"/>
      <c r="K2044" s="1"/>
      <c r="L2044" s="1"/>
    </row>
    <row r="2045" ht="16.5" customHeight="1">
      <c r="A2045" s="1"/>
      <c r="B2045" s="95" t="s">
        <v>496</v>
      </c>
      <c r="C2045" s="64"/>
      <c r="D2045" s="44"/>
      <c r="E2045" s="1"/>
      <c r="F2045" s="93"/>
      <c r="G2045" s="94"/>
      <c r="H2045" s="1"/>
      <c r="I2045" s="1"/>
      <c r="J2045" s="1"/>
      <c r="K2045" s="1"/>
      <c r="L2045" s="1"/>
    </row>
    <row r="2046" ht="16.5" customHeight="1">
      <c r="A2046" s="1"/>
      <c r="B2046" s="95" t="s">
        <v>496</v>
      </c>
      <c r="C2046" s="64"/>
      <c r="D2046" s="44"/>
      <c r="E2046" s="1"/>
      <c r="F2046" s="93"/>
      <c r="G2046" s="94"/>
      <c r="H2046" s="1"/>
      <c r="I2046" s="1"/>
      <c r="J2046" s="1"/>
      <c r="K2046" s="1"/>
      <c r="L2046" s="1"/>
    </row>
    <row r="2047" ht="16.5" customHeight="1">
      <c r="A2047" s="1"/>
      <c r="B2047" s="95" t="s">
        <v>496</v>
      </c>
      <c r="C2047" s="64"/>
      <c r="D2047" s="44"/>
      <c r="E2047" s="1"/>
      <c r="F2047" s="93"/>
      <c r="G2047" s="94"/>
      <c r="H2047" s="1"/>
      <c r="I2047" s="1"/>
      <c r="J2047" s="1"/>
      <c r="K2047" s="1"/>
      <c r="L2047" s="1"/>
    </row>
    <row r="2048" ht="16.5" customHeight="1">
      <c r="A2048" s="1"/>
      <c r="B2048" s="95" t="s">
        <v>496</v>
      </c>
      <c r="C2048" s="64"/>
      <c r="D2048" s="44"/>
      <c r="E2048" s="1"/>
      <c r="F2048" s="93"/>
      <c r="G2048" s="94"/>
      <c r="H2048" s="1"/>
      <c r="I2048" s="1"/>
      <c r="J2048" s="1"/>
      <c r="K2048" s="1"/>
      <c r="L2048" s="1"/>
    </row>
    <row r="2049" ht="16.5" customHeight="1">
      <c r="A2049" s="1"/>
      <c r="B2049" s="95" t="s">
        <v>496</v>
      </c>
      <c r="C2049" s="64"/>
      <c r="D2049" s="44"/>
      <c r="E2049" s="1"/>
      <c r="F2049" s="93"/>
      <c r="G2049" s="94"/>
      <c r="H2049" s="1"/>
      <c r="I2049" s="1"/>
      <c r="J2049" s="1"/>
      <c r="K2049" s="1"/>
      <c r="L2049" s="1"/>
    </row>
    <row r="2050" ht="16.5" customHeight="1">
      <c r="A2050" s="1"/>
      <c r="B2050" s="95" t="s">
        <v>496</v>
      </c>
      <c r="C2050" s="64"/>
      <c r="D2050" s="44"/>
      <c r="E2050" s="1"/>
      <c r="F2050" s="93"/>
      <c r="G2050" s="94"/>
      <c r="H2050" s="1"/>
      <c r="I2050" s="1"/>
      <c r="J2050" s="1"/>
      <c r="K2050" s="1"/>
      <c r="L2050" s="1"/>
    </row>
    <row r="2051" ht="16.5" customHeight="1">
      <c r="A2051" s="1"/>
      <c r="B2051" s="95" t="s">
        <v>496</v>
      </c>
      <c r="C2051" s="64"/>
      <c r="D2051" s="44"/>
      <c r="E2051" s="1"/>
      <c r="F2051" s="93"/>
      <c r="G2051" s="94"/>
      <c r="H2051" s="1"/>
      <c r="I2051" s="1"/>
      <c r="J2051" s="1"/>
      <c r="K2051" s="1"/>
      <c r="L2051" s="1"/>
    </row>
    <row r="2052" ht="16.5" customHeight="1">
      <c r="A2052" s="1"/>
      <c r="B2052" s="95" t="s">
        <v>496</v>
      </c>
      <c r="C2052" s="64"/>
      <c r="D2052" s="44"/>
      <c r="E2052" s="1"/>
      <c r="F2052" s="93"/>
      <c r="G2052" s="94"/>
      <c r="H2052" s="1"/>
      <c r="I2052" s="1"/>
      <c r="J2052" s="1"/>
      <c r="K2052" s="1"/>
      <c r="L2052" s="1"/>
    </row>
    <row r="2053" ht="16.5" customHeight="1">
      <c r="A2053" s="1"/>
      <c r="B2053" s="95" t="s">
        <v>496</v>
      </c>
      <c r="C2053" s="64"/>
      <c r="D2053" s="44"/>
      <c r="E2053" s="1"/>
      <c r="F2053" s="93"/>
      <c r="G2053" s="94"/>
      <c r="H2053" s="1"/>
      <c r="I2053" s="1"/>
      <c r="J2053" s="1"/>
      <c r="K2053" s="1"/>
      <c r="L2053" s="1"/>
    </row>
    <row r="2054" ht="16.5" customHeight="1">
      <c r="A2054" s="1"/>
      <c r="B2054" s="95" t="s">
        <v>496</v>
      </c>
      <c r="C2054" s="64"/>
      <c r="D2054" s="44"/>
      <c r="E2054" s="1"/>
      <c r="F2054" s="93"/>
      <c r="G2054" s="94"/>
      <c r="H2054" s="1"/>
      <c r="I2054" s="1"/>
      <c r="J2054" s="1"/>
      <c r="K2054" s="1"/>
      <c r="L2054" s="1"/>
    </row>
    <row r="2055" ht="16.5" customHeight="1">
      <c r="A2055" s="1"/>
      <c r="B2055" s="95" t="s">
        <v>496</v>
      </c>
      <c r="C2055" s="64"/>
      <c r="D2055" s="44"/>
      <c r="E2055" s="1"/>
      <c r="F2055" s="93"/>
      <c r="G2055" s="94"/>
      <c r="H2055" s="1"/>
      <c r="I2055" s="1"/>
      <c r="J2055" s="1"/>
      <c r="K2055" s="1"/>
      <c r="L2055" s="1"/>
    </row>
    <row r="2056" ht="16.5" customHeight="1">
      <c r="A2056" s="1"/>
      <c r="B2056" s="95" t="s">
        <v>496</v>
      </c>
      <c r="C2056" s="64"/>
      <c r="D2056" s="44"/>
      <c r="E2056" s="1"/>
      <c r="F2056" s="93"/>
      <c r="G2056" s="94"/>
      <c r="H2056" s="1"/>
      <c r="I2056" s="1"/>
      <c r="J2056" s="1"/>
      <c r="K2056" s="1"/>
      <c r="L2056" s="1"/>
    </row>
    <row r="2057" ht="16.5" customHeight="1">
      <c r="A2057" s="1"/>
      <c r="B2057" s="95" t="s">
        <v>496</v>
      </c>
      <c r="C2057" s="64"/>
      <c r="D2057" s="44"/>
      <c r="E2057" s="1"/>
      <c r="F2057" s="93"/>
      <c r="G2057" s="94"/>
      <c r="H2057" s="1"/>
      <c r="I2057" s="1"/>
      <c r="J2057" s="1"/>
      <c r="K2057" s="1"/>
      <c r="L2057" s="1"/>
    </row>
    <row r="2058" ht="16.5" customHeight="1">
      <c r="A2058" s="1"/>
      <c r="B2058" s="95" t="s">
        <v>496</v>
      </c>
      <c r="C2058" s="64"/>
      <c r="D2058" s="44"/>
      <c r="E2058" s="1"/>
      <c r="F2058" s="93"/>
      <c r="G2058" s="94"/>
      <c r="H2058" s="1"/>
      <c r="I2058" s="1"/>
      <c r="J2058" s="1"/>
      <c r="K2058" s="1"/>
      <c r="L2058" s="1"/>
    </row>
    <row r="2059" ht="16.5" customHeight="1">
      <c r="A2059" s="1"/>
      <c r="B2059" s="95" t="s">
        <v>496</v>
      </c>
      <c r="C2059" s="64"/>
      <c r="D2059" s="44"/>
      <c r="E2059" s="1"/>
      <c r="F2059" s="93"/>
      <c r="G2059" s="94"/>
      <c r="H2059" s="1"/>
      <c r="I2059" s="1"/>
      <c r="J2059" s="1"/>
      <c r="K2059" s="1"/>
      <c r="L2059" s="1"/>
    </row>
    <row r="2060" ht="16.5" customHeight="1">
      <c r="A2060" s="1"/>
      <c r="B2060" s="95" t="s">
        <v>496</v>
      </c>
      <c r="C2060" s="64"/>
      <c r="D2060" s="44"/>
      <c r="E2060" s="1"/>
      <c r="F2060" s="93"/>
      <c r="G2060" s="94"/>
      <c r="H2060" s="1"/>
      <c r="I2060" s="1"/>
      <c r="J2060" s="1"/>
      <c r="K2060" s="1"/>
      <c r="L2060" s="1"/>
    </row>
    <row r="2061" ht="16.5" customHeight="1">
      <c r="A2061" s="1"/>
      <c r="B2061" s="95" t="s">
        <v>496</v>
      </c>
      <c r="C2061" s="64"/>
      <c r="D2061" s="44"/>
      <c r="E2061" s="1"/>
      <c r="F2061" s="93"/>
      <c r="G2061" s="94"/>
      <c r="H2061" s="1"/>
      <c r="I2061" s="1"/>
      <c r="J2061" s="1"/>
      <c r="K2061" s="1"/>
      <c r="L2061" s="1"/>
    </row>
    <row r="2062" ht="16.5" customHeight="1">
      <c r="A2062" s="1"/>
      <c r="B2062" s="95" t="s">
        <v>496</v>
      </c>
      <c r="C2062" s="64"/>
      <c r="D2062" s="44"/>
      <c r="E2062" s="1"/>
      <c r="F2062" s="93"/>
      <c r="G2062" s="94"/>
      <c r="H2062" s="1"/>
      <c r="I2062" s="1"/>
      <c r="J2062" s="1"/>
      <c r="K2062" s="1"/>
      <c r="L2062" s="1"/>
    </row>
    <row r="2063" ht="16.5" customHeight="1">
      <c r="A2063" s="1"/>
      <c r="B2063" s="95" t="s">
        <v>496</v>
      </c>
      <c r="C2063" s="64"/>
      <c r="D2063" s="44"/>
      <c r="E2063" s="1"/>
      <c r="F2063" s="93"/>
      <c r="G2063" s="94"/>
      <c r="H2063" s="1"/>
      <c r="I2063" s="1"/>
      <c r="J2063" s="1"/>
      <c r="K2063" s="1"/>
      <c r="L2063" s="1"/>
    </row>
    <row r="2064" ht="16.5" customHeight="1">
      <c r="A2064" s="1"/>
      <c r="B2064" s="95" t="s">
        <v>496</v>
      </c>
      <c r="C2064" s="64"/>
      <c r="D2064" s="44"/>
      <c r="E2064" s="1"/>
      <c r="F2064" s="93"/>
      <c r="G2064" s="94"/>
      <c r="H2064" s="1"/>
      <c r="I2064" s="1"/>
      <c r="J2064" s="1"/>
      <c r="K2064" s="1"/>
      <c r="L2064" s="1"/>
    </row>
    <row r="2065" ht="16.5" customHeight="1">
      <c r="A2065" s="1"/>
      <c r="B2065" s="95" t="s">
        <v>496</v>
      </c>
      <c r="C2065" s="64"/>
      <c r="D2065" s="44"/>
      <c r="E2065" s="1"/>
      <c r="F2065" s="93"/>
      <c r="G2065" s="94"/>
      <c r="H2065" s="1"/>
      <c r="I2065" s="1"/>
      <c r="J2065" s="1"/>
      <c r="K2065" s="1"/>
      <c r="L2065" s="1"/>
    </row>
    <row r="2066" ht="16.5" customHeight="1">
      <c r="A2066" s="1"/>
      <c r="B2066" s="95" t="s">
        <v>496</v>
      </c>
      <c r="C2066" s="64"/>
      <c r="D2066" s="44"/>
      <c r="E2066" s="1"/>
      <c r="F2066" s="93"/>
      <c r="G2066" s="94"/>
      <c r="H2066" s="1"/>
      <c r="I2066" s="1"/>
      <c r="J2066" s="1"/>
      <c r="K2066" s="1"/>
      <c r="L2066" s="1"/>
    </row>
    <row r="2067" ht="16.5" customHeight="1">
      <c r="A2067" s="1"/>
      <c r="B2067" s="95" t="s">
        <v>496</v>
      </c>
      <c r="C2067" s="64"/>
      <c r="D2067" s="44"/>
      <c r="E2067" s="1"/>
      <c r="F2067" s="93"/>
      <c r="G2067" s="94"/>
      <c r="H2067" s="1"/>
      <c r="I2067" s="1"/>
      <c r="J2067" s="1"/>
      <c r="K2067" s="1"/>
      <c r="L2067" s="1"/>
    </row>
    <row r="2068" ht="16.5" customHeight="1">
      <c r="A2068" s="1"/>
      <c r="B2068" s="95" t="s">
        <v>496</v>
      </c>
      <c r="C2068" s="64"/>
      <c r="D2068" s="44"/>
      <c r="E2068" s="1"/>
      <c r="F2068" s="93"/>
      <c r="G2068" s="94"/>
      <c r="H2068" s="1"/>
      <c r="I2068" s="1"/>
      <c r="J2068" s="1"/>
      <c r="K2068" s="1"/>
      <c r="L2068" s="1"/>
    </row>
    <row r="2069" ht="16.5" customHeight="1">
      <c r="A2069" s="1"/>
      <c r="B2069" s="95" t="s">
        <v>496</v>
      </c>
      <c r="C2069" s="64"/>
      <c r="D2069" s="44"/>
      <c r="E2069" s="1"/>
      <c r="F2069" s="93"/>
      <c r="G2069" s="94"/>
      <c r="H2069" s="1"/>
      <c r="I2069" s="1"/>
      <c r="J2069" s="1"/>
      <c r="K2069" s="1"/>
      <c r="L2069" s="1"/>
    </row>
    <row r="2070" ht="16.5" customHeight="1">
      <c r="A2070" s="1"/>
      <c r="B2070" s="95" t="s">
        <v>496</v>
      </c>
      <c r="C2070" s="64"/>
      <c r="D2070" s="44"/>
      <c r="E2070" s="1"/>
      <c r="F2070" s="93"/>
      <c r="G2070" s="94"/>
      <c r="H2070" s="1"/>
      <c r="I2070" s="1"/>
      <c r="J2070" s="1"/>
      <c r="K2070" s="1"/>
      <c r="L2070" s="1"/>
    </row>
    <row r="2071" ht="16.5" customHeight="1">
      <c r="A2071" s="1"/>
      <c r="B2071" s="95" t="s">
        <v>496</v>
      </c>
      <c r="C2071" s="64"/>
      <c r="D2071" s="44"/>
      <c r="E2071" s="1"/>
      <c r="F2071" s="93"/>
      <c r="G2071" s="94"/>
      <c r="H2071" s="1"/>
      <c r="I2071" s="1"/>
      <c r="J2071" s="1"/>
      <c r="K2071" s="1"/>
      <c r="L2071" s="1"/>
    </row>
    <row r="2072" ht="16.5" customHeight="1">
      <c r="A2072" s="1"/>
      <c r="B2072" s="95" t="s">
        <v>496</v>
      </c>
      <c r="C2072" s="64"/>
      <c r="D2072" s="44"/>
      <c r="E2072" s="1"/>
      <c r="F2072" s="93"/>
      <c r="G2072" s="94"/>
      <c r="H2072" s="1"/>
      <c r="I2072" s="1"/>
      <c r="J2072" s="1"/>
      <c r="K2072" s="1"/>
      <c r="L2072" s="1"/>
    </row>
    <row r="2073" ht="16.5" customHeight="1">
      <c r="A2073" s="1"/>
      <c r="B2073" s="95" t="s">
        <v>496</v>
      </c>
      <c r="C2073" s="64"/>
      <c r="D2073" s="44"/>
      <c r="E2073" s="1"/>
      <c r="F2073" s="93"/>
      <c r="G2073" s="94"/>
      <c r="H2073" s="1"/>
      <c r="I2073" s="1"/>
      <c r="J2073" s="1"/>
      <c r="K2073" s="1"/>
      <c r="L2073" s="1"/>
    </row>
    <row r="2074" ht="16.5" customHeight="1">
      <c r="A2074" s="1"/>
      <c r="B2074" s="95" t="s">
        <v>496</v>
      </c>
      <c r="C2074" s="64"/>
      <c r="D2074" s="44"/>
      <c r="E2074" s="1"/>
      <c r="F2074" s="93"/>
      <c r="G2074" s="94"/>
      <c r="H2074" s="1"/>
      <c r="I2074" s="1"/>
      <c r="J2074" s="1"/>
      <c r="K2074" s="1"/>
      <c r="L2074" s="1"/>
    </row>
    <row r="2075" ht="16.5" customHeight="1">
      <c r="A2075" s="1"/>
      <c r="B2075" s="95" t="s">
        <v>496</v>
      </c>
      <c r="C2075" s="64"/>
      <c r="D2075" s="44"/>
      <c r="E2075" s="1"/>
      <c r="F2075" s="93"/>
      <c r="G2075" s="94"/>
      <c r="H2075" s="1"/>
      <c r="I2075" s="1"/>
      <c r="J2075" s="1"/>
      <c r="K2075" s="1"/>
      <c r="L2075" s="1"/>
    </row>
    <row r="2076" ht="16.5" customHeight="1">
      <c r="A2076" s="1"/>
      <c r="B2076" s="95" t="s">
        <v>496</v>
      </c>
      <c r="C2076" s="64"/>
      <c r="D2076" s="44"/>
      <c r="E2076" s="1"/>
      <c r="F2076" s="93"/>
      <c r="G2076" s="94"/>
      <c r="H2076" s="1"/>
      <c r="I2076" s="1"/>
      <c r="J2076" s="1"/>
      <c r="K2076" s="1"/>
      <c r="L2076" s="1"/>
    </row>
    <row r="2077" ht="16.5" customHeight="1">
      <c r="A2077" s="1"/>
      <c r="B2077" s="95" t="s">
        <v>496</v>
      </c>
      <c r="C2077" s="64"/>
      <c r="D2077" s="44"/>
      <c r="E2077" s="1"/>
      <c r="F2077" s="93"/>
      <c r="G2077" s="94"/>
      <c r="H2077" s="1"/>
      <c r="I2077" s="1"/>
      <c r="J2077" s="1"/>
      <c r="K2077" s="1"/>
      <c r="L2077" s="1"/>
    </row>
    <row r="2078" ht="16.5" customHeight="1">
      <c r="A2078" s="1"/>
      <c r="B2078" s="95" t="s">
        <v>496</v>
      </c>
      <c r="C2078" s="64"/>
      <c r="D2078" s="44"/>
      <c r="E2078" s="1"/>
      <c r="F2078" s="93"/>
      <c r="G2078" s="94"/>
      <c r="H2078" s="1"/>
      <c r="I2078" s="1"/>
      <c r="J2078" s="1"/>
      <c r="K2078" s="1"/>
      <c r="L2078" s="1"/>
    </row>
    <row r="2079" ht="16.5" customHeight="1">
      <c r="A2079" s="1"/>
      <c r="B2079" s="95" t="s">
        <v>496</v>
      </c>
      <c r="C2079" s="64"/>
      <c r="D2079" s="44"/>
      <c r="E2079" s="1"/>
      <c r="F2079" s="93"/>
      <c r="G2079" s="94"/>
      <c r="H2079" s="1"/>
      <c r="I2079" s="1"/>
      <c r="J2079" s="1"/>
      <c r="K2079" s="1"/>
      <c r="L2079" s="1"/>
    </row>
    <row r="2080" ht="16.5" customHeight="1">
      <c r="A2080" s="1"/>
      <c r="B2080" s="95" t="s">
        <v>496</v>
      </c>
      <c r="C2080" s="64"/>
      <c r="D2080" s="44"/>
      <c r="E2080" s="1"/>
      <c r="F2080" s="93"/>
      <c r="G2080" s="94"/>
      <c r="H2080" s="1"/>
      <c r="I2080" s="1"/>
      <c r="J2080" s="1"/>
      <c r="K2080" s="1"/>
      <c r="L2080" s="1"/>
    </row>
    <row r="2081" ht="16.5" customHeight="1">
      <c r="A2081" s="1"/>
      <c r="B2081" s="95" t="s">
        <v>496</v>
      </c>
      <c r="C2081" s="64"/>
      <c r="D2081" s="44"/>
      <c r="E2081" s="1"/>
      <c r="F2081" s="93"/>
      <c r="G2081" s="94"/>
      <c r="H2081" s="1"/>
      <c r="I2081" s="1"/>
      <c r="J2081" s="1"/>
      <c r="K2081" s="1"/>
      <c r="L2081" s="1"/>
    </row>
    <row r="2082" ht="16.5" customHeight="1">
      <c r="A2082" s="1"/>
      <c r="B2082" s="95" t="s">
        <v>496</v>
      </c>
      <c r="C2082" s="64"/>
      <c r="D2082" s="44"/>
      <c r="E2082" s="1"/>
      <c r="F2082" s="93"/>
      <c r="G2082" s="94"/>
      <c r="H2082" s="1"/>
      <c r="I2082" s="1"/>
      <c r="J2082" s="1"/>
      <c r="K2082" s="1"/>
      <c r="L2082" s="1"/>
    </row>
    <row r="2083" ht="16.5" customHeight="1">
      <c r="A2083" s="1"/>
      <c r="B2083" s="95" t="s">
        <v>496</v>
      </c>
      <c r="C2083" s="64"/>
      <c r="D2083" s="44"/>
      <c r="E2083" s="1"/>
      <c r="F2083" s="93"/>
      <c r="G2083" s="94"/>
      <c r="H2083" s="1"/>
      <c r="I2083" s="1"/>
      <c r="J2083" s="1"/>
      <c r="K2083" s="1"/>
      <c r="L2083" s="1"/>
    </row>
    <row r="2084" ht="16.5" customHeight="1">
      <c r="A2084" s="1"/>
      <c r="B2084" s="95" t="s">
        <v>496</v>
      </c>
      <c r="C2084" s="64"/>
      <c r="D2084" s="44"/>
      <c r="E2084" s="1"/>
      <c r="F2084" s="93"/>
      <c r="G2084" s="94"/>
      <c r="H2084" s="1"/>
      <c r="I2084" s="1"/>
      <c r="J2084" s="1"/>
      <c r="K2084" s="1"/>
      <c r="L2084" s="1"/>
    </row>
    <row r="2085" ht="16.5" customHeight="1">
      <c r="A2085" s="1"/>
      <c r="B2085" s="95" t="s">
        <v>496</v>
      </c>
      <c r="C2085" s="64"/>
      <c r="D2085" s="44"/>
      <c r="E2085" s="1"/>
      <c r="F2085" s="93"/>
      <c r="G2085" s="94"/>
      <c r="H2085" s="1"/>
      <c r="I2085" s="1"/>
      <c r="J2085" s="1"/>
      <c r="K2085" s="1"/>
      <c r="L2085" s="1"/>
    </row>
    <row r="2086" ht="16.5" customHeight="1">
      <c r="A2086" s="1"/>
      <c r="B2086" s="95" t="s">
        <v>496</v>
      </c>
      <c r="C2086" s="64"/>
      <c r="D2086" s="44"/>
      <c r="E2086" s="1"/>
      <c r="F2086" s="93"/>
      <c r="G2086" s="94"/>
      <c r="H2086" s="1"/>
      <c r="I2086" s="1"/>
      <c r="J2086" s="1"/>
      <c r="K2086" s="1"/>
      <c r="L2086" s="1"/>
    </row>
    <row r="2087" ht="16.5" customHeight="1">
      <c r="A2087" s="1"/>
      <c r="B2087" s="95" t="s">
        <v>496</v>
      </c>
      <c r="C2087" s="64"/>
      <c r="D2087" s="44"/>
      <c r="E2087" s="1"/>
      <c r="F2087" s="93"/>
      <c r="G2087" s="94"/>
      <c r="H2087" s="1"/>
      <c r="I2087" s="1"/>
      <c r="J2087" s="1"/>
      <c r="K2087" s="1"/>
      <c r="L2087" s="1"/>
    </row>
    <row r="2088" ht="16.5" customHeight="1">
      <c r="A2088" s="1"/>
      <c r="B2088" s="95" t="s">
        <v>496</v>
      </c>
      <c r="C2088" s="64"/>
      <c r="D2088" s="44"/>
      <c r="E2088" s="1"/>
      <c r="F2088" s="93"/>
      <c r="G2088" s="94"/>
      <c r="H2088" s="1"/>
      <c r="I2088" s="1"/>
      <c r="J2088" s="1"/>
      <c r="K2088" s="1"/>
      <c r="L2088" s="1"/>
    </row>
    <row r="2089" ht="16.5" customHeight="1">
      <c r="A2089" s="1"/>
      <c r="B2089" s="95" t="s">
        <v>496</v>
      </c>
      <c r="C2089" s="64"/>
      <c r="D2089" s="44"/>
      <c r="E2089" s="1"/>
      <c r="F2089" s="93"/>
      <c r="G2089" s="94"/>
      <c r="H2089" s="1"/>
      <c r="I2089" s="1"/>
      <c r="J2089" s="1"/>
      <c r="K2089" s="1"/>
      <c r="L2089" s="1"/>
    </row>
    <row r="2090" ht="16.5" customHeight="1">
      <c r="A2090" s="1"/>
      <c r="B2090" s="95" t="s">
        <v>496</v>
      </c>
      <c r="C2090" s="64"/>
      <c r="D2090" s="44"/>
      <c r="E2090" s="1"/>
      <c r="F2090" s="93"/>
      <c r="G2090" s="94"/>
      <c r="H2090" s="1"/>
      <c r="I2090" s="1"/>
      <c r="J2090" s="1"/>
      <c r="K2090" s="1"/>
      <c r="L2090" s="1"/>
    </row>
    <row r="2091" ht="16.5" customHeight="1">
      <c r="A2091" s="1"/>
      <c r="B2091" s="95" t="s">
        <v>496</v>
      </c>
      <c r="C2091" s="64"/>
      <c r="D2091" s="44"/>
      <c r="E2091" s="1"/>
      <c r="F2091" s="93"/>
      <c r="G2091" s="94"/>
      <c r="H2091" s="1"/>
      <c r="I2091" s="1"/>
      <c r="J2091" s="1"/>
      <c r="K2091" s="1"/>
      <c r="L2091" s="1"/>
    </row>
    <row r="2092" ht="16.5" customHeight="1">
      <c r="A2092" s="1"/>
      <c r="B2092" s="95" t="s">
        <v>496</v>
      </c>
      <c r="C2092" s="64"/>
      <c r="D2092" s="44"/>
      <c r="E2092" s="1"/>
      <c r="F2092" s="93"/>
      <c r="G2092" s="94"/>
      <c r="H2092" s="1"/>
      <c r="I2092" s="1"/>
      <c r="J2092" s="1"/>
      <c r="K2092" s="1"/>
      <c r="L2092" s="1"/>
    </row>
    <row r="2093" ht="16.5" customHeight="1">
      <c r="A2093" s="1"/>
      <c r="B2093" s="95" t="s">
        <v>496</v>
      </c>
      <c r="C2093" s="64"/>
      <c r="D2093" s="44"/>
      <c r="E2093" s="1"/>
      <c r="F2093" s="93"/>
      <c r="G2093" s="94"/>
      <c r="H2093" s="1"/>
      <c r="I2093" s="1"/>
      <c r="J2093" s="1"/>
      <c r="K2093" s="1"/>
      <c r="L2093" s="1"/>
    </row>
    <row r="2094" ht="16.5" customHeight="1">
      <c r="A2094" s="1"/>
      <c r="B2094" s="95" t="s">
        <v>496</v>
      </c>
      <c r="C2094" s="64"/>
      <c r="D2094" s="44"/>
      <c r="E2094" s="1"/>
      <c r="F2094" s="93"/>
      <c r="G2094" s="94"/>
      <c r="H2094" s="1"/>
      <c r="I2094" s="1"/>
      <c r="J2094" s="1"/>
      <c r="K2094" s="1"/>
      <c r="L2094" s="1"/>
    </row>
    <row r="2095" ht="16.5" customHeight="1">
      <c r="A2095" s="1"/>
      <c r="B2095" s="95" t="s">
        <v>496</v>
      </c>
      <c r="C2095" s="64"/>
      <c r="D2095" s="44"/>
      <c r="E2095" s="1"/>
      <c r="F2095" s="93"/>
      <c r="G2095" s="94"/>
      <c r="H2095" s="1"/>
      <c r="I2095" s="1"/>
      <c r="J2095" s="1"/>
      <c r="K2095" s="1"/>
      <c r="L2095" s="1"/>
    </row>
    <row r="2096" ht="16.5" customHeight="1">
      <c r="A2096" s="1"/>
      <c r="B2096" s="95" t="s">
        <v>496</v>
      </c>
      <c r="C2096" s="64"/>
      <c r="D2096" s="44"/>
      <c r="E2096" s="1"/>
      <c r="F2096" s="93"/>
      <c r="G2096" s="94"/>
      <c r="H2096" s="1"/>
      <c r="I2096" s="1"/>
      <c r="J2096" s="1"/>
      <c r="K2096" s="1"/>
      <c r="L2096" s="1"/>
    </row>
    <row r="2097" ht="16.5" customHeight="1">
      <c r="A2097" s="1"/>
      <c r="B2097" s="95" t="s">
        <v>496</v>
      </c>
      <c r="C2097" s="64"/>
      <c r="D2097" s="44"/>
      <c r="E2097" s="1"/>
      <c r="F2097" s="93"/>
      <c r="G2097" s="94"/>
      <c r="H2097" s="1"/>
      <c r="I2097" s="1"/>
      <c r="J2097" s="1"/>
      <c r="K2097" s="1"/>
      <c r="L2097" s="1"/>
    </row>
    <row r="2098" ht="16.5" customHeight="1">
      <c r="A2098" s="1"/>
      <c r="B2098" s="95" t="s">
        <v>496</v>
      </c>
      <c r="C2098" s="64"/>
      <c r="D2098" s="44"/>
      <c r="E2098" s="1"/>
      <c r="F2098" s="93"/>
      <c r="G2098" s="94"/>
      <c r="H2098" s="1"/>
      <c r="I2098" s="1"/>
      <c r="J2098" s="1"/>
      <c r="K2098" s="1"/>
      <c r="L2098" s="1"/>
    </row>
    <row r="2099" ht="16.5" customHeight="1">
      <c r="A2099" s="1"/>
      <c r="B2099" s="95" t="s">
        <v>496</v>
      </c>
      <c r="C2099" s="64"/>
      <c r="D2099" s="44"/>
      <c r="E2099" s="1"/>
      <c r="F2099" s="93"/>
      <c r="G2099" s="94"/>
      <c r="H2099" s="1"/>
      <c r="I2099" s="1"/>
      <c r="J2099" s="1"/>
      <c r="K2099" s="1"/>
      <c r="L2099" s="1"/>
    </row>
    <row r="2100" ht="16.5" customHeight="1">
      <c r="A2100" s="1"/>
      <c r="B2100" s="95" t="s">
        <v>496</v>
      </c>
      <c r="C2100" s="64"/>
      <c r="D2100" s="44"/>
      <c r="E2100" s="1"/>
      <c r="F2100" s="93"/>
      <c r="G2100" s="94"/>
      <c r="H2100" s="1"/>
      <c r="I2100" s="1"/>
      <c r="J2100" s="1"/>
      <c r="K2100" s="1"/>
      <c r="L2100" s="1"/>
    </row>
    <row r="2101" ht="16.5" customHeight="1">
      <c r="A2101" s="1"/>
      <c r="B2101" s="95" t="s">
        <v>496</v>
      </c>
      <c r="C2101" s="64"/>
      <c r="D2101" s="44"/>
      <c r="E2101" s="1"/>
      <c r="F2101" s="93"/>
      <c r="G2101" s="94"/>
      <c r="H2101" s="1"/>
      <c r="I2101" s="1"/>
      <c r="J2101" s="1"/>
      <c r="K2101" s="1"/>
      <c r="L2101" s="1"/>
    </row>
    <row r="2102" ht="16.5" customHeight="1">
      <c r="A2102" s="1"/>
      <c r="B2102" s="95" t="s">
        <v>496</v>
      </c>
      <c r="C2102" s="64"/>
      <c r="D2102" s="44"/>
      <c r="E2102" s="1"/>
      <c r="F2102" s="93"/>
      <c r="G2102" s="94"/>
      <c r="H2102" s="1"/>
      <c r="I2102" s="1"/>
      <c r="J2102" s="1"/>
      <c r="K2102" s="1"/>
      <c r="L2102" s="1"/>
    </row>
    <row r="2103" ht="16.5" customHeight="1">
      <c r="A2103" s="1"/>
      <c r="B2103" s="95" t="s">
        <v>496</v>
      </c>
      <c r="C2103" s="64"/>
      <c r="D2103" s="44"/>
      <c r="E2103" s="1"/>
      <c r="F2103" s="93"/>
      <c r="G2103" s="94"/>
      <c r="H2103" s="1"/>
      <c r="I2103" s="1"/>
      <c r="J2103" s="1"/>
      <c r="K2103" s="1"/>
      <c r="L2103" s="1"/>
    </row>
    <row r="2104" ht="16.5" customHeight="1">
      <c r="A2104" s="1"/>
      <c r="B2104" s="95" t="s">
        <v>496</v>
      </c>
      <c r="C2104" s="64"/>
      <c r="D2104" s="44"/>
      <c r="E2104" s="1"/>
      <c r="F2104" s="93"/>
      <c r="G2104" s="94"/>
      <c r="H2104" s="1"/>
      <c r="I2104" s="1"/>
      <c r="J2104" s="1"/>
      <c r="K2104" s="1"/>
      <c r="L2104" s="1"/>
    </row>
    <row r="2105" ht="16.5" customHeight="1">
      <c r="A2105" s="1"/>
      <c r="B2105" s="95" t="s">
        <v>496</v>
      </c>
      <c r="C2105" s="64"/>
      <c r="D2105" s="44"/>
      <c r="E2105" s="1"/>
      <c r="F2105" s="93"/>
      <c r="G2105" s="94"/>
      <c r="H2105" s="1"/>
      <c r="I2105" s="1"/>
      <c r="J2105" s="1"/>
      <c r="K2105" s="1"/>
      <c r="L2105" s="1"/>
    </row>
    <row r="2106" ht="16.5" customHeight="1">
      <c r="A2106" s="1"/>
      <c r="B2106" s="95" t="s">
        <v>496</v>
      </c>
      <c r="C2106" s="64"/>
      <c r="D2106" s="44"/>
      <c r="E2106" s="1"/>
      <c r="F2106" s="93"/>
      <c r="G2106" s="94"/>
      <c r="H2106" s="1"/>
      <c r="I2106" s="1"/>
      <c r="J2106" s="1"/>
      <c r="K2106" s="1"/>
      <c r="L2106" s="1"/>
    </row>
    <row r="2107" ht="16.5" customHeight="1">
      <c r="A2107" s="1"/>
      <c r="B2107" s="95" t="s">
        <v>496</v>
      </c>
      <c r="C2107" s="64"/>
      <c r="D2107" s="44"/>
      <c r="E2107" s="1"/>
      <c r="F2107" s="93"/>
      <c r="G2107" s="94"/>
      <c r="H2107" s="1"/>
      <c r="I2107" s="1"/>
      <c r="J2107" s="1"/>
      <c r="K2107" s="1"/>
      <c r="L2107" s="1"/>
    </row>
    <row r="2108" ht="16.5" customHeight="1">
      <c r="A2108" s="1"/>
      <c r="B2108" s="95" t="s">
        <v>496</v>
      </c>
      <c r="C2108" s="64"/>
      <c r="D2108" s="44"/>
      <c r="E2108" s="1"/>
      <c r="F2108" s="93"/>
      <c r="G2108" s="94"/>
      <c r="H2108" s="1"/>
      <c r="I2108" s="1"/>
      <c r="J2108" s="1"/>
      <c r="K2108" s="1"/>
      <c r="L2108" s="1"/>
    </row>
    <row r="2109" ht="16.5" customHeight="1">
      <c r="A2109" s="1"/>
      <c r="B2109" s="95" t="s">
        <v>496</v>
      </c>
      <c r="C2109" s="64"/>
      <c r="D2109" s="44"/>
      <c r="E2109" s="1"/>
      <c r="F2109" s="93"/>
      <c r="G2109" s="94"/>
      <c r="H2109" s="1"/>
      <c r="I2109" s="1"/>
      <c r="J2109" s="1"/>
      <c r="K2109" s="1"/>
      <c r="L2109" s="1"/>
    </row>
    <row r="2110" ht="16.5" customHeight="1">
      <c r="A2110" s="1"/>
      <c r="B2110" s="95" t="s">
        <v>496</v>
      </c>
      <c r="C2110" s="64"/>
      <c r="D2110" s="44"/>
      <c r="E2110" s="1"/>
      <c r="F2110" s="93"/>
      <c r="G2110" s="94"/>
      <c r="H2110" s="1"/>
      <c r="I2110" s="1"/>
      <c r="J2110" s="1"/>
      <c r="K2110" s="1"/>
      <c r="L2110" s="1"/>
    </row>
    <row r="2111" ht="16.5" customHeight="1">
      <c r="A2111" s="1"/>
      <c r="B2111" s="95" t="s">
        <v>496</v>
      </c>
      <c r="C2111" s="64"/>
      <c r="D2111" s="44"/>
      <c r="E2111" s="1"/>
      <c r="F2111" s="93"/>
      <c r="G2111" s="94"/>
      <c r="H2111" s="1"/>
      <c r="I2111" s="1"/>
      <c r="J2111" s="1"/>
      <c r="K2111" s="1"/>
      <c r="L2111" s="1"/>
    </row>
    <row r="2112" ht="16.5" customHeight="1">
      <c r="A2112" s="1"/>
      <c r="B2112" s="95" t="s">
        <v>496</v>
      </c>
      <c r="C2112" s="64"/>
      <c r="D2112" s="44"/>
      <c r="E2112" s="1"/>
      <c r="F2112" s="93"/>
      <c r="G2112" s="94"/>
      <c r="H2112" s="1"/>
      <c r="I2112" s="1"/>
      <c r="J2112" s="1"/>
      <c r="K2112" s="1"/>
      <c r="L2112" s="1"/>
    </row>
    <row r="2113" ht="16.5" customHeight="1">
      <c r="A2113" s="1"/>
      <c r="B2113" s="95" t="s">
        <v>496</v>
      </c>
      <c r="C2113" s="64"/>
      <c r="D2113" s="44"/>
      <c r="E2113" s="1"/>
      <c r="F2113" s="93"/>
      <c r="G2113" s="94"/>
      <c r="H2113" s="1"/>
      <c r="I2113" s="1"/>
      <c r="J2113" s="1"/>
      <c r="K2113" s="1"/>
      <c r="L2113" s="1"/>
    </row>
    <row r="2114" ht="16.5" customHeight="1">
      <c r="A2114" s="1"/>
      <c r="B2114" s="95" t="s">
        <v>496</v>
      </c>
      <c r="C2114" s="64"/>
      <c r="D2114" s="44"/>
      <c r="E2114" s="1"/>
      <c r="F2114" s="93"/>
      <c r="G2114" s="94"/>
      <c r="H2114" s="1"/>
      <c r="I2114" s="1"/>
      <c r="J2114" s="1"/>
      <c r="K2114" s="1"/>
      <c r="L2114" s="1"/>
    </row>
    <row r="2115" ht="16.5" customHeight="1">
      <c r="A2115" s="1"/>
      <c r="B2115" s="95" t="s">
        <v>496</v>
      </c>
      <c r="C2115" s="64"/>
      <c r="D2115" s="44"/>
      <c r="E2115" s="1"/>
      <c r="F2115" s="93"/>
      <c r="G2115" s="94"/>
      <c r="H2115" s="1"/>
      <c r="I2115" s="1"/>
      <c r="J2115" s="1"/>
      <c r="K2115" s="1"/>
      <c r="L2115" s="1"/>
    </row>
    <row r="2116" ht="16.5" customHeight="1">
      <c r="A2116" s="1"/>
      <c r="B2116" s="95" t="s">
        <v>496</v>
      </c>
      <c r="C2116" s="64"/>
      <c r="D2116" s="44"/>
      <c r="E2116" s="1"/>
      <c r="F2116" s="93"/>
      <c r="G2116" s="94"/>
      <c r="H2116" s="1"/>
      <c r="I2116" s="1"/>
      <c r="J2116" s="1"/>
      <c r="K2116" s="1"/>
      <c r="L2116" s="1"/>
    </row>
    <row r="2117" ht="16.5" customHeight="1">
      <c r="A2117" s="1"/>
      <c r="B2117" s="95" t="s">
        <v>496</v>
      </c>
      <c r="C2117" s="64"/>
      <c r="D2117" s="44"/>
      <c r="E2117" s="1"/>
      <c r="F2117" s="93"/>
      <c r="G2117" s="94"/>
      <c r="H2117" s="1"/>
      <c r="I2117" s="1"/>
      <c r="J2117" s="1"/>
      <c r="K2117" s="1"/>
      <c r="L2117" s="1"/>
    </row>
    <row r="2118" ht="16.5" customHeight="1">
      <c r="A2118" s="1"/>
      <c r="B2118" s="95" t="s">
        <v>496</v>
      </c>
      <c r="C2118" s="64"/>
      <c r="D2118" s="44"/>
      <c r="E2118" s="1"/>
      <c r="F2118" s="93"/>
      <c r="G2118" s="94"/>
      <c r="H2118" s="1"/>
      <c r="I2118" s="1"/>
      <c r="J2118" s="1"/>
      <c r="K2118" s="1"/>
      <c r="L2118" s="1"/>
    </row>
    <row r="2119" ht="16.5" customHeight="1">
      <c r="A2119" s="1"/>
      <c r="B2119" s="95" t="s">
        <v>496</v>
      </c>
      <c r="C2119" s="64"/>
      <c r="D2119" s="44"/>
      <c r="E2119" s="1"/>
      <c r="F2119" s="93"/>
      <c r="G2119" s="94"/>
      <c r="H2119" s="1"/>
      <c r="I2119" s="1"/>
      <c r="J2119" s="1"/>
      <c r="K2119" s="1"/>
      <c r="L2119" s="1"/>
    </row>
    <row r="2120" ht="16.5" customHeight="1">
      <c r="A2120" s="1"/>
      <c r="B2120" s="95" t="s">
        <v>496</v>
      </c>
      <c r="C2120" s="64"/>
      <c r="D2120" s="44"/>
      <c r="E2120" s="1"/>
      <c r="F2120" s="93"/>
      <c r="G2120" s="94"/>
      <c r="H2120" s="1"/>
      <c r="I2120" s="1"/>
      <c r="J2120" s="1"/>
      <c r="K2120" s="1"/>
      <c r="L2120" s="1"/>
    </row>
    <row r="2121" ht="16.5" customHeight="1">
      <c r="A2121" s="1"/>
      <c r="B2121" s="95" t="s">
        <v>496</v>
      </c>
      <c r="C2121" s="64"/>
      <c r="D2121" s="44"/>
      <c r="E2121" s="1"/>
      <c r="F2121" s="93"/>
      <c r="G2121" s="94"/>
      <c r="H2121" s="1"/>
      <c r="I2121" s="1"/>
      <c r="J2121" s="1"/>
      <c r="K2121" s="1"/>
      <c r="L2121" s="1"/>
    </row>
    <row r="2122" ht="16.5" customHeight="1">
      <c r="A2122" s="1"/>
      <c r="B2122" s="95" t="s">
        <v>496</v>
      </c>
      <c r="C2122" s="64"/>
      <c r="D2122" s="44"/>
      <c r="E2122" s="1"/>
      <c r="F2122" s="93"/>
      <c r="G2122" s="94"/>
      <c r="H2122" s="1"/>
      <c r="I2122" s="1"/>
      <c r="J2122" s="1"/>
      <c r="K2122" s="1"/>
      <c r="L2122" s="1"/>
    </row>
    <row r="2123" ht="16.5" customHeight="1">
      <c r="A2123" s="1"/>
      <c r="B2123" s="95" t="s">
        <v>496</v>
      </c>
      <c r="C2123" s="64"/>
      <c r="D2123" s="44"/>
      <c r="E2123" s="1"/>
      <c r="F2123" s="93"/>
      <c r="G2123" s="94"/>
      <c r="H2123" s="1"/>
      <c r="I2123" s="1"/>
      <c r="J2123" s="1"/>
      <c r="K2123" s="1"/>
      <c r="L2123" s="1"/>
    </row>
    <row r="2124" ht="16.5" customHeight="1">
      <c r="A2124" s="1"/>
      <c r="B2124" s="95" t="s">
        <v>496</v>
      </c>
      <c r="C2124" s="64"/>
      <c r="D2124" s="44"/>
      <c r="E2124" s="1"/>
      <c r="F2124" s="93"/>
      <c r="G2124" s="94"/>
      <c r="H2124" s="1"/>
      <c r="I2124" s="1"/>
      <c r="J2124" s="1"/>
      <c r="K2124" s="1"/>
      <c r="L2124" s="1"/>
    </row>
    <row r="2125" ht="16.5" customHeight="1">
      <c r="A2125" s="1"/>
      <c r="B2125" s="95" t="s">
        <v>496</v>
      </c>
      <c r="C2125" s="64"/>
      <c r="D2125" s="44"/>
      <c r="E2125" s="1"/>
      <c r="F2125" s="93"/>
      <c r="G2125" s="94"/>
      <c r="H2125" s="1"/>
      <c r="I2125" s="1"/>
      <c r="J2125" s="1"/>
      <c r="K2125" s="1"/>
      <c r="L2125" s="1"/>
    </row>
    <row r="2126" ht="16.5" customHeight="1">
      <c r="A2126" s="1"/>
      <c r="B2126" s="95" t="s">
        <v>496</v>
      </c>
      <c r="C2126" s="64"/>
      <c r="D2126" s="44"/>
      <c r="E2126" s="1"/>
      <c r="F2126" s="93"/>
      <c r="G2126" s="94"/>
      <c r="H2126" s="1"/>
      <c r="I2126" s="1"/>
      <c r="J2126" s="1"/>
      <c r="K2126" s="1"/>
      <c r="L2126" s="1"/>
    </row>
    <row r="2127" ht="16.5" customHeight="1">
      <c r="A2127" s="1"/>
      <c r="B2127" s="95" t="s">
        <v>496</v>
      </c>
      <c r="C2127" s="64"/>
      <c r="D2127" s="44"/>
      <c r="E2127" s="1"/>
      <c r="F2127" s="93"/>
      <c r="G2127" s="94"/>
      <c r="H2127" s="1"/>
      <c r="I2127" s="1"/>
      <c r="J2127" s="1"/>
      <c r="K2127" s="1"/>
      <c r="L2127" s="1"/>
    </row>
    <row r="2128" ht="16.5" customHeight="1">
      <c r="A2128" s="1"/>
      <c r="B2128" s="95" t="s">
        <v>496</v>
      </c>
      <c r="C2128" s="64"/>
      <c r="D2128" s="44"/>
      <c r="E2128" s="1"/>
      <c r="F2128" s="93"/>
      <c r="G2128" s="94"/>
      <c r="H2128" s="1"/>
      <c r="I2128" s="1"/>
      <c r="J2128" s="1"/>
      <c r="K2128" s="1"/>
      <c r="L2128" s="1"/>
    </row>
    <row r="2129" ht="16.5" customHeight="1">
      <c r="A2129" s="1"/>
      <c r="B2129" s="95" t="s">
        <v>496</v>
      </c>
      <c r="C2129" s="64"/>
      <c r="D2129" s="44"/>
      <c r="E2129" s="1"/>
      <c r="F2129" s="93"/>
      <c r="G2129" s="94"/>
      <c r="H2129" s="1"/>
      <c r="I2129" s="1"/>
      <c r="J2129" s="1"/>
      <c r="K2129" s="1"/>
      <c r="L2129" s="1"/>
    </row>
    <row r="2130" ht="16.5" customHeight="1">
      <c r="A2130" s="1"/>
      <c r="B2130" s="95" t="s">
        <v>496</v>
      </c>
      <c r="C2130" s="64"/>
      <c r="D2130" s="44"/>
      <c r="E2130" s="1"/>
      <c r="F2130" s="93"/>
      <c r="G2130" s="94"/>
      <c r="H2130" s="1"/>
      <c r="I2130" s="1"/>
      <c r="J2130" s="1"/>
      <c r="K2130" s="1"/>
      <c r="L2130" s="1"/>
    </row>
    <row r="2131" ht="16.5" customHeight="1">
      <c r="A2131" s="1"/>
      <c r="B2131" s="95" t="s">
        <v>496</v>
      </c>
      <c r="C2131" s="64"/>
      <c r="D2131" s="44"/>
      <c r="E2131" s="1"/>
      <c r="F2131" s="93"/>
      <c r="G2131" s="94"/>
      <c r="H2131" s="1"/>
      <c r="I2131" s="1"/>
      <c r="J2131" s="1"/>
      <c r="K2131" s="1"/>
      <c r="L2131" s="1"/>
    </row>
    <row r="2132" ht="16.5" customHeight="1">
      <c r="A2132" s="1"/>
      <c r="B2132" s="95" t="s">
        <v>496</v>
      </c>
      <c r="C2132" s="64"/>
      <c r="D2132" s="44"/>
      <c r="E2132" s="1"/>
      <c r="F2132" s="93"/>
      <c r="G2132" s="94"/>
      <c r="H2132" s="1"/>
      <c r="I2132" s="1"/>
      <c r="J2132" s="1"/>
      <c r="K2132" s="1"/>
      <c r="L2132" s="1"/>
    </row>
    <row r="2133" ht="16.5" customHeight="1">
      <c r="A2133" s="1"/>
      <c r="B2133" s="95" t="s">
        <v>496</v>
      </c>
      <c r="C2133" s="64"/>
      <c r="D2133" s="44"/>
      <c r="E2133" s="1"/>
      <c r="F2133" s="93"/>
      <c r="G2133" s="94"/>
      <c r="H2133" s="1"/>
      <c r="I2133" s="1"/>
      <c r="J2133" s="1"/>
      <c r="K2133" s="1"/>
      <c r="L2133" s="1"/>
    </row>
    <row r="2134" ht="16.5" customHeight="1">
      <c r="A2134" s="1"/>
      <c r="B2134" s="95" t="s">
        <v>496</v>
      </c>
      <c r="C2134" s="64"/>
      <c r="D2134" s="44"/>
      <c r="E2134" s="1"/>
      <c r="F2134" s="93"/>
      <c r="G2134" s="94"/>
      <c r="H2134" s="1"/>
      <c r="I2134" s="1"/>
      <c r="J2134" s="1"/>
      <c r="K2134" s="1"/>
      <c r="L2134" s="1"/>
    </row>
    <row r="2135" ht="16.5" customHeight="1">
      <c r="A2135" s="1"/>
      <c r="B2135" s="95" t="s">
        <v>496</v>
      </c>
      <c r="C2135" s="64"/>
      <c r="D2135" s="44"/>
      <c r="E2135" s="1"/>
      <c r="F2135" s="93"/>
      <c r="G2135" s="94"/>
      <c r="H2135" s="1"/>
      <c r="I2135" s="1"/>
      <c r="J2135" s="1"/>
      <c r="K2135" s="1"/>
      <c r="L2135" s="1"/>
    </row>
    <row r="2136" ht="16.5" customHeight="1">
      <c r="A2136" s="1"/>
      <c r="B2136" s="95" t="s">
        <v>496</v>
      </c>
      <c r="C2136" s="64"/>
      <c r="D2136" s="44"/>
      <c r="E2136" s="1"/>
      <c r="F2136" s="93"/>
      <c r="G2136" s="94"/>
      <c r="H2136" s="1"/>
      <c r="I2136" s="1"/>
      <c r="J2136" s="1"/>
      <c r="K2136" s="1"/>
      <c r="L2136" s="1"/>
    </row>
    <row r="2137" ht="16.5" customHeight="1">
      <c r="A2137" s="1"/>
      <c r="B2137" s="95" t="s">
        <v>496</v>
      </c>
      <c r="C2137" s="64"/>
      <c r="D2137" s="44"/>
      <c r="E2137" s="1"/>
      <c r="F2137" s="93"/>
      <c r="G2137" s="94"/>
      <c r="H2137" s="1"/>
      <c r="I2137" s="1"/>
      <c r="J2137" s="1"/>
      <c r="K2137" s="1"/>
      <c r="L2137" s="1"/>
    </row>
    <row r="2138" ht="16.5" customHeight="1">
      <c r="A2138" s="1"/>
      <c r="B2138" s="95" t="s">
        <v>496</v>
      </c>
      <c r="C2138" s="64"/>
      <c r="D2138" s="44"/>
      <c r="E2138" s="1"/>
      <c r="F2138" s="93"/>
      <c r="G2138" s="94"/>
      <c r="H2138" s="1"/>
      <c r="I2138" s="1"/>
      <c r="J2138" s="1"/>
      <c r="K2138" s="1"/>
      <c r="L2138" s="1"/>
    </row>
    <row r="2139" ht="16.5" customHeight="1">
      <c r="A2139" s="1"/>
      <c r="B2139" s="95" t="s">
        <v>496</v>
      </c>
      <c r="C2139" s="64"/>
      <c r="D2139" s="44"/>
      <c r="E2139" s="1"/>
      <c r="F2139" s="93"/>
      <c r="G2139" s="94"/>
      <c r="H2139" s="1"/>
      <c r="I2139" s="1"/>
      <c r="J2139" s="1"/>
      <c r="K2139" s="1"/>
      <c r="L2139" s="1"/>
    </row>
    <row r="2140" ht="16.5" customHeight="1">
      <c r="A2140" s="1"/>
      <c r="B2140" s="95" t="s">
        <v>496</v>
      </c>
      <c r="C2140" s="64"/>
      <c r="D2140" s="44"/>
      <c r="E2140" s="1"/>
      <c r="F2140" s="93"/>
      <c r="G2140" s="94"/>
      <c r="H2140" s="1"/>
      <c r="I2140" s="1"/>
      <c r="J2140" s="1"/>
      <c r="K2140" s="1"/>
      <c r="L2140" s="1"/>
    </row>
    <row r="2141" ht="16.5" customHeight="1">
      <c r="A2141" s="1"/>
      <c r="B2141" s="95" t="s">
        <v>496</v>
      </c>
      <c r="C2141" s="64"/>
      <c r="D2141" s="44"/>
      <c r="E2141" s="1"/>
      <c r="F2141" s="93"/>
      <c r="G2141" s="94"/>
      <c r="H2141" s="1"/>
      <c r="I2141" s="1"/>
      <c r="J2141" s="1"/>
      <c r="K2141" s="1"/>
      <c r="L2141" s="1"/>
    </row>
    <row r="2142" ht="16.5" customHeight="1">
      <c r="A2142" s="1"/>
      <c r="B2142" s="95" t="s">
        <v>496</v>
      </c>
      <c r="C2142" s="64"/>
      <c r="D2142" s="44"/>
      <c r="E2142" s="1"/>
      <c r="F2142" s="93"/>
      <c r="G2142" s="94"/>
      <c r="H2142" s="1"/>
      <c r="I2142" s="1"/>
      <c r="J2142" s="1"/>
      <c r="K2142" s="1"/>
      <c r="L2142" s="1"/>
    </row>
    <row r="2143" ht="16.5" customHeight="1">
      <c r="A2143" s="1"/>
      <c r="B2143" s="95" t="s">
        <v>496</v>
      </c>
      <c r="C2143" s="64"/>
      <c r="D2143" s="44"/>
      <c r="E2143" s="1"/>
      <c r="F2143" s="93"/>
      <c r="G2143" s="94"/>
      <c r="H2143" s="1"/>
      <c r="I2143" s="1"/>
      <c r="J2143" s="1"/>
      <c r="K2143" s="1"/>
      <c r="L2143" s="1"/>
    </row>
    <row r="2144" ht="16.5" customHeight="1">
      <c r="A2144" s="1"/>
      <c r="B2144" s="95" t="s">
        <v>496</v>
      </c>
      <c r="C2144" s="64"/>
      <c r="D2144" s="44"/>
      <c r="E2144" s="1"/>
      <c r="F2144" s="93"/>
      <c r="G2144" s="94"/>
      <c r="H2144" s="1"/>
      <c r="I2144" s="1"/>
      <c r="J2144" s="1"/>
      <c r="K2144" s="1"/>
      <c r="L2144" s="1"/>
    </row>
    <row r="2145" ht="16.5" customHeight="1">
      <c r="A2145" s="1"/>
      <c r="B2145" s="95" t="s">
        <v>496</v>
      </c>
      <c r="C2145" s="64"/>
      <c r="D2145" s="44"/>
      <c r="E2145" s="1"/>
      <c r="F2145" s="93"/>
      <c r="G2145" s="94"/>
      <c r="H2145" s="1"/>
      <c r="I2145" s="1"/>
      <c r="J2145" s="1"/>
      <c r="K2145" s="1"/>
      <c r="L2145" s="1"/>
    </row>
    <row r="2146" ht="16.5" customHeight="1">
      <c r="A2146" s="1"/>
      <c r="B2146" s="95" t="s">
        <v>496</v>
      </c>
      <c r="C2146" s="64"/>
      <c r="D2146" s="44"/>
      <c r="E2146" s="1"/>
      <c r="F2146" s="93"/>
      <c r="G2146" s="94"/>
      <c r="H2146" s="1"/>
      <c r="I2146" s="1"/>
      <c r="J2146" s="1"/>
      <c r="K2146" s="1"/>
      <c r="L2146" s="1"/>
    </row>
    <row r="2147" ht="16.5" customHeight="1">
      <c r="A2147" s="1"/>
      <c r="B2147" s="95" t="s">
        <v>496</v>
      </c>
      <c r="C2147" s="64"/>
      <c r="D2147" s="44"/>
      <c r="E2147" s="1"/>
      <c r="F2147" s="93"/>
      <c r="G2147" s="94"/>
      <c r="H2147" s="1"/>
      <c r="I2147" s="1"/>
      <c r="J2147" s="1"/>
      <c r="K2147" s="1"/>
      <c r="L2147" s="1"/>
    </row>
    <row r="2148" ht="16.5" customHeight="1">
      <c r="A2148" s="1"/>
      <c r="B2148" s="95" t="s">
        <v>496</v>
      </c>
      <c r="C2148" s="64"/>
      <c r="D2148" s="44"/>
      <c r="E2148" s="1"/>
      <c r="F2148" s="93"/>
      <c r="G2148" s="94"/>
      <c r="H2148" s="1"/>
      <c r="I2148" s="1"/>
      <c r="J2148" s="1"/>
      <c r="K2148" s="1"/>
      <c r="L2148" s="1"/>
    </row>
    <row r="2149" ht="16.5" customHeight="1">
      <c r="A2149" s="1"/>
      <c r="B2149" s="95" t="s">
        <v>496</v>
      </c>
      <c r="C2149" s="64"/>
      <c r="D2149" s="44"/>
      <c r="E2149" s="1"/>
      <c r="F2149" s="93"/>
      <c r="G2149" s="94"/>
      <c r="H2149" s="1"/>
      <c r="I2149" s="1"/>
      <c r="J2149" s="1"/>
      <c r="K2149" s="1"/>
      <c r="L2149" s="1"/>
    </row>
    <row r="2150" ht="16.5" customHeight="1">
      <c r="A2150" s="1"/>
      <c r="B2150" s="95" t="s">
        <v>496</v>
      </c>
      <c r="C2150" s="64"/>
      <c r="D2150" s="44"/>
      <c r="E2150" s="1"/>
      <c r="F2150" s="93"/>
      <c r="G2150" s="94"/>
      <c r="H2150" s="1"/>
      <c r="I2150" s="1"/>
      <c r="J2150" s="1"/>
      <c r="K2150" s="1"/>
      <c r="L2150" s="1"/>
    </row>
    <row r="2151" ht="16.5" customHeight="1">
      <c r="A2151" s="1"/>
      <c r="B2151" s="95" t="s">
        <v>496</v>
      </c>
      <c r="C2151" s="64"/>
      <c r="D2151" s="44"/>
      <c r="E2151" s="1"/>
      <c r="F2151" s="93"/>
      <c r="G2151" s="94"/>
      <c r="H2151" s="1"/>
      <c r="I2151" s="1"/>
      <c r="J2151" s="1"/>
      <c r="K2151" s="1"/>
      <c r="L2151" s="1"/>
    </row>
    <row r="2152" ht="16.5" customHeight="1">
      <c r="A2152" s="1"/>
      <c r="B2152" s="95" t="s">
        <v>496</v>
      </c>
      <c r="C2152" s="64"/>
      <c r="D2152" s="44"/>
      <c r="E2152" s="1"/>
      <c r="F2152" s="93"/>
      <c r="G2152" s="94"/>
      <c r="H2152" s="1"/>
      <c r="I2152" s="1"/>
      <c r="J2152" s="1"/>
      <c r="K2152" s="1"/>
      <c r="L2152" s="1"/>
    </row>
    <row r="2153" ht="16.5" customHeight="1">
      <c r="A2153" s="1"/>
      <c r="B2153" s="95" t="s">
        <v>496</v>
      </c>
      <c r="C2153" s="64"/>
      <c r="D2153" s="44"/>
      <c r="E2153" s="1"/>
      <c r="F2153" s="93"/>
      <c r="G2153" s="94"/>
      <c r="H2153" s="1"/>
      <c r="I2153" s="1"/>
      <c r="J2153" s="1"/>
      <c r="K2153" s="1"/>
      <c r="L2153" s="1"/>
    </row>
    <row r="2154" ht="16.5" customHeight="1">
      <c r="A2154" s="1"/>
      <c r="B2154" s="95" t="s">
        <v>496</v>
      </c>
      <c r="C2154" s="64"/>
      <c r="D2154" s="44"/>
      <c r="E2154" s="1"/>
      <c r="F2154" s="93"/>
      <c r="G2154" s="94"/>
      <c r="H2154" s="1"/>
      <c r="I2154" s="1"/>
      <c r="J2154" s="1"/>
      <c r="K2154" s="1"/>
      <c r="L2154" s="1"/>
    </row>
    <row r="2155" ht="16.5" customHeight="1">
      <c r="A2155" s="1"/>
      <c r="B2155" s="95" t="s">
        <v>496</v>
      </c>
      <c r="C2155" s="64"/>
      <c r="D2155" s="44"/>
      <c r="E2155" s="1"/>
      <c r="F2155" s="93"/>
      <c r="G2155" s="94"/>
      <c r="H2155" s="1"/>
      <c r="I2155" s="1"/>
      <c r="J2155" s="1"/>
      <c r="K2155" s="1"/>
      <c r="L2155" s="1"/>
    </row>
    <row r="2156" ht="16.5" customHeight="1">
      <c r="A2156" s="1"/>
      <c r="B2156" s="95" t="s">
        <v>496</v>
      </c>
      <c r="C2156" s="64"/>
      <c r="D2156" s="44"/>
      <c r="E2156" s="1"/>
      <c r="F2156" s="93"/>
      <c r="G2156" s="94"/>
      <c r="H2156" s="1"/>
      <c r="I2156" s="1"/>
      <c r="J2156" s="1"/>
      <c r="K2156" s="1"/>
      <c r="L2156" s="1"/>
    </row>
    <row r="2157" ht="16.5" customHeight="1">
      <c r="A2157" s="1"/>
      <c r="B2157" s="95" t="s">
        <v>496</v>
      </c>
      <c r="C2157" s="64"/>
      <c r="D2157" s="44"/>
      <c r="E2157" s="1"/>
      <c r="F2157" s="93"/>
      <c r="G2157" s="94"/>
      <c r="H2157" s="1"/>
      <c r="I2157" s="1"/>
      <c r="J2157" s="1"/>
      <c r="K2157" s="1"/>
      <c r="L2157" s="1"/>
    </row>
    <row r="2158" ht="16.5" customHeight="1">
      <c r="A2158" s="1"/>
      <c r="B2158" s="95" t="s">
        <v>496</v>
      </c>
      <c r="C2158" s="64"/>
      <c r="D2158" s="44"/>
      <c r="E2158" s="1"/>
      <c r="F2158" s="93"/>
      <c r="G2158" s="94"/>
      <c r="H2158" s="1"/>
      <c r="I2158" s="1"/>
      <c r="J2158" s="1"/>
      <c r="K2158" s="1"/>
      <c r="L2158" s="1"/>
    </row>
    <row r="2159" ht="16.5" customHeight="1">
      <c r="A2159" s="1"/>
      <c r="B2159" s="95" t="s">
        <v>496</v>
      </c>
      <c r="C2159" s="64"/>
      <c r="D2159" s="44"/>
      <c r="E2159" s="1"/>
      <c r="F2159" s="93"/>
      <c r="G2159" s="94"/>
      <c r="H2159" s="1"/>
      <c r="I2159" s="1"/>
      <c r="J2159" s="1"/>
      <c r="K2159" s="1"/>
      <c r="L2159" s="1"/>
    </row>
    <row r="2160" ht="16.5" customHeight="1">
      <c r="A2160" s="1"/>
      <c r="B2160" s="95" t="s">
        <v>496</v>
      </c>
      <c r="C2160" s="64"/>
      <c r="D2160" s="44"/>
      <c r="E2160" s="1"/>
      <c r="F2160" s="93"/>
      <c r="G2160" s="94"/>
      <c r="H2160" s="1"/>
      <c r="I2160" s="1"/>
      <c r="J2160" s="1"/>
      <c r="K2160" s="1"/>
      <c r="L2160" s="1"/>
    </row>
    <row r="2161" ht="16.5" customHeight="1">
      <c r="A2161" s="1"/>
      <c r="B2161" s="95" t="s">
        <v>496</v>
      </c>
      <c r="C2161" s="64"/>
      <c r="D2161" s="44"/>
      <c r="E2161" s="1"/>
      <c r="F2161" s="93"/>
      <c r="G2161" s="94"/>
      <c r="H2161" s="1"/>
      <c r="I2161" s="1"/>
      <c r="J2161" s="1"/>
      <c r="K2161" s="1"/>
      <c r="L2161" s="1"/>
    </row>
    <row r="2162" ht="16.5" customHeight="1">
      <c r="A2162" s="1"/>
      <c r="B2162" s="95" t="s">
        <v>496</v>
      </c>
      <c r="C2162" s="64"/>
      <c r="D2162" s="44"/>
      <c r="E2162" s="1"/>
      <c r="F2162" s="93"/>
      <c r="G2162" s="94"/>
      <c r="H2162" s="1"/>
      <c r="I2162" s="1"/>
      <c r="J2162" s="1"/>
      <c r="K2162" s="1"/>
      <c r="L2162" s="1"/>
    </row>
    <row r="2163" ht="16.5" customHeight="1">
      <c r="A2163" s="1"/>
      <c r="B2163" s="95" t="s">
        <v>496</v>
      </c>
      <c r="C2163" s="64"/>
      <c r="D2163" s="44"/>
      <c r="E2163" s="1"/>
      <c r="F2163" s="93"/>
      <c r="G2163" s="94"/>
      <c r="H2163" s="1"/>
      <c r="I2163" s="1"/>
      <c r="J2163" s="1"/>
      <c r="K2163" s="1"/>
      <c r="L2163" s="1"/>
    </row>
    <row r="2164" ht="16.5" customHeight="1">
      <c r="A2164" s="1"/>
      <c r="B2164" s="95" t="s">
        <v>496</v>
      </c>
      <c r="C2164" s="64"/>
      <c r="D2164" s="44"/>
      <c r="E2164" s="1"/>
      <c r="F2164" s="93"/>
      <c r="G2164" s="94"/>
      <c r="H2164" s="1"/>
      <c r="I2164" s="1"/>
      <c r="J2164" s="1"/>
      <c r="K2164" s="1"/>
      <c r="L2164" s="1"/>
    </row>
    <row r="2165" ht="16.5" customHeight="1">
      <c r="A2165" s="1"/>
      <c r="B2165" s="95" t="s">
        <v>496</v>
      </c>
      <c r="C2165" s="64"/>
      <c r="D2165" s="44"/>
      <c r="E2165" s="1"/>
      <c r="F2165" s="93"/>
      <c r="G2165" s="94"/>
      <c r="H2165" s="1"/>
      <c r="I2165" s="1"/>
      <c r="J2165" s="1"/>
      <c r="K2165" s="1"/>
      <c r="L2165" s="1"/>
    </row>
    <row r="2166" ht="16.5" customHeight="1">
      <c r="A2166" s="1"/>
      <c r="B2166" s="95" t="s">
        <v>496</v>
      </c>
      <c r="C2166" s="64"/>
      <c r="D2166" s="44"/>
      <c r="E2166" s="1"/>
      <c r="F2166" s="93"/>
      <c r="G2166" s="94"/>
      <c r="H2166" s="1"/>
      <c r="I2166" s="1"/>
      <c r="J2166" s="1"/>
      <c r="K2166" s="1"/>
      <c r="L2166" s="1"/>
    </row>
    <row r="2167" ht="16.5" customHeight="1">
      <c r="A2167" s="1"/>
      <c r="B2167" s="95" t="s">
        <v>496</v>
      </c>
      <c r="C2167" s="64"/>
      <c r="D2167" s="44"/>
      <c r="E2167" s="1"/>
      <c r="F2167" s="93"/>
      <c r="G2167" s="94"/>
      <c r="H2167" s="1"/>
      <c r="I2167" s="1"/>
      <c r="J2167" s="1"/>
      <c r="K2167" s="1"/>
      <c r="L2167" s="1"/>
    </row>
    <row r="2168" ht="16.5" customHeight="1">
      <c r="A2168" s="1"/>
      <c r="B2168" s="95" t="s">
        <v>496</v>
      </c>
      <c r="C2168" s="64"/>
      <c r="D2168" s="44"/>
      <c r="E2168" s="1"/>
      <c r="F2168" s="93"/>
      <c r="G2168" s="94"/>
      <c r="H2168" s="1"/>
      <c r="I2168" s="1"/>
      <c r="J2168" s="1"/>
      <c r="K2168" s="1"/>
      <c r="L2168" s="1"/>
    </row>
    <row r="2169" ht="16.5" customHeight="1">
      <c r="A2169" s="1"/>
      <c r="B2169" s="95" t="s">
        <v>496</v>
      </c>
      <c r="C2169" s="64"/>
      <c r="D2169" s="44"/>
      <c r="E2169" s="1"/>
      <c r="F2169" s="93"/>
      <c r="G2169" s="94"/>
      <c r="H2169" s="1"/>
      <c r="I2169" s="1"/>
      <c r="J2169" s="1"/>
      <c r="K2169" s="1"/>
      <c r="L2169" s="1"/>
    </row>
    <row r="2170" ht="16.5" customHeight="1">
      <c r="A2170" s="1"/>
      <c r="B2170" s="95" t="s">
        <v>496</v>
      </c>
      <c r="C2170" s="64"/>
      <c r="D2170" s="44"/>
      <c r="E2170" s="1"/>
      <c r="F2170" s="93"/>
      <c r="G2170" s="94"/>
      <c r="H2170" s="1"/>
      <c r="I2170" s="1"/>
      <c r="J2170" s="1"/>
      <c r="K2170" s="1"/>
      <c r="L2170" s="1"/>
    </row>
    <row r="2171" ht="16.5" customHeight="1">
      <c r="A2171" s="1"/>
      <c r="B2171" s="95" t="s">
        <v>496</v>
      </c>
      <c r="C2171" s="64"/>
      <c r="D2171" s="44"/>
      <c r="E2171" s="1"/>
      <c r="F2171" s="93"/>
      <c r="G2171" s="94"/>
      <c r="H2171" s="1"/>
      <c r="I2171" s="1"/>
      <c r="J2171" s="1"/>
      <c r="K2171" s="1"/>
      <c r="L2171" s="1"/>
    </row>
    <row r="2172" ht="16.5" customHeight="1">
      <c r="A2172" s="1"/>
      <c r="B2172" s="95" t="s">
        <v>496</v>
      </c>
      <c r="C2172" s="64"/>
      <c r="D2172" s="44"/>
      <c r="E2172" s="1"/>
      <c r="F2172" s="93"/>
      <c r="G2172" s="94"/>
      <c r="H2172" s="1"/>
      <c r="I2172" s="1"/>
      <c r="J2172" s="1"/>
      <c r="K2172" s="1"/>
      <c r="L2172" s="1"/>
    </row>
    <row r="2173" ht="16.5" customHeight="1">
      <c r="A2173" s="1"/>
      <c r="B2173" s="95" t="s">
        <v>496</v>
      </c>
      <c r="C2173" s="64"/>
      <c r="D2173" s="44"/>
      <c r="E2173" s="1"/>
      <c r="F2173" s="93"/>
      <c r="G2173" s="94"/>
      <c r="H2173" s="1"/>
      <c r="I2173" s="1"/>
      <c r="J2173" s="1"/>
      <c r="K2173" s="1"/>
      <c r="L2173" s="1"/>
    </row>
    <row r="2174" ht="16.5" customHeight="1">
      <c r="A2174" s="1"/>
      <c r="B2174" s="95" t="s">
        <v>496</v>
      </c>
      <c r="C2174" s="64"/>
      <c r="D2174" s="44"/>
      <c r="E2174" s="1"/>
      <c r="F2174" s="93"/>
      <c r="G2174" s="94"/>
      <c r="H2174" s="1"/>
      <c r="I2174" s="1"/>
      <c r="J2174" s="1"/>
      <c r="K2174" s="1"/>
      <c r="L2174" s="1"/>
    </row>
    <row r="2175" ht="16.5" customHeight="1">
      <c r="A2175" s="1"/>
      <c r="B2175" s="95" t="s">
        <v>496</v>
      </c>
      <c r="C2175" s="64"/>
      <c r="D2175" s="44"/>
      <c r="E2175" s="1"/>
      <c r="F2175" s="93"/>
      <c r="G2175" s="94"/>
      <c r="H2175" s="1"/>
      <c r="I2175" s="1"/>
      <c r="J2175" s="1"/>
      <c r="K2175" s="1"/>
      <c r="L2175" s="1"/>
    </row>
    <row r="2176" ht="16.5" customHeight="1">
      <c r="A2176" s="1"/>
      <c r="B2176" s="95" t="s">
        <v>496</v>
      </c>
      <c r="C2176" s="64"/>
      <c r="D2176" s="44"/>
      <c r="E2176" s="1"/>
      <c r="F2176" s="93"/>
      <c r="G2176" s="94"/>
      <c r="H2176" s="1"/>
      <c r="I2176" s="1"/>
      <c r="J2176" s="1"/>
      <c r="K2176" s="1"/>
      <c r="L2176" s="1"/>
    </row>
    <row r="2177" ht="16.5" customHeight="1">
      <c r="A2177" s="1"/>
      <c r="B2177" s="95" t="s">
        <v>496</v>
      </c>
      <c r="C2177" s="64"/>
      <c r="D2177" s="44"/>
      <c r="E2177" s="1"/>
      <c r="F2177" s="93"/>
      <c r="G2177" s="94"/>
      <c r="H2177" s="1"/>
      <c r="I2177" s="1"/>
      <c r="J2177" s="1"/>
      <c r="K2177" s="1"/>
      <c r="L2177" s="1"/>
    </row>
    <row r="2178" ht="16.5" customHeight="1">
      <c r="A2178" s="1"/>
      <c r="B2178" s="95" t="s">
        <v>496</v>
      </c>
      <c r="C2178" s="64"/>
      <c r="D2178" s="44"/>
      <c r="E2178" s="1"/>
      <c r="F2178" s="93"/>
      <c r="G2178" s="94"/>
      <c r="H2178" s="1"/>
      <c r="I2178" s="1"/>
      <c r="J2178" s="1"/>
      <c r="K2178" s="1"/>
      <c r="L2178" s="1"/>
    </row>
    <row r="2179" ht="16.5" customHeight="1">
      <c r="A2179" s="1"/>
      <c r="B2179" s="95" t="s">
        <v>496</v>
      </c>
      <c r="C2179" s="64"/>
      <c r="D2179" s="44"/>
      <c r="E2179" s="1"/>
      <c r="F2179" s="93"/>
      <c r="G2179" s="94"/>
      <c r="H2179" s="1"/>
      <c r="I2179" s="1"/>
      <c r="J2179" s="1"/>
      <c r="K2179" s="1"/>
      <c r="L2179" s="1"/>
    </row>
    <row r="2180" ht="16.5" customHeight="1">
      <c r="A2180" s="1"/>
      <c r="B2180" s="95" t="s">
        <v>496</v>
      </c>
      <c r="C2180" s="64"/>
      <c r="D2180" s="44"/>
      <c r="E2180" s="1"/>
      <c r="F2180" s="93"/>
      <c r="G2180" s="94"/>
      <c r="H2180" s="1"/>
      <c r="I2180" s="1"/>
      <c r="J2180" s="1"/>
      <c r="K2180" s="1"/>
      <c r="L2180" s="1"/>
    </row>
    <row r="2181" ht="16.5" customHeight="1">
      <c r="A2181" s="1"/>
      <c r="B2181" s="95" t="s">
        <v>496</v>
      </c>
      <c r="C2181" s="64"/>
      <c r="D2181" s="44"/>
      <c r="E2181" s="1"/>
      <c r="F2181" s="93"/>
      <c r="G2181" s="94"/>
      <c r="H2181" s="1"/>
      <c r="I2181" s="1"/>
      <c r="J2181" s="1"/>
      <c r="K2181" s="1"/>
      <c r="L2181" s="1"/>
    </row>
    <row r="2182" ht="16.5" customHeight="1">
      <c r="A2182" s="1"/>
      <c r="B2182" s="95" t="s">
        <v>496</v>
      </c>
      <c r="C2182" s="64"/>
      <c r="D2182" s="44"/>
      <c r="E2182" s="1"/>
      <c r="F2182" s="93"/>
      <c r="G2182" s="94"/>
      <c r="H2182" s="1"/>
      <c r="I2182" s="1"/>
      <c r="J2182" s="1"/>
      <c r="K2182" s="1"/>
      <c r="L2182" s="1"/>
    </row>
    <row r="2183" ht="16.5" customHeight="1">
      <c r="A2183" s="1"/>
      <c r="B2183" s="95" t="s">
        <v>496</v>
      </c>
      <c r="C2183" s="64"/>
      <c r="D2183" s="44"/>
      <c r="E2183" s="1"/>
      <c r="F2183" s="93"/>
      <c r="G2183" s="94"/>
      <c r="H2183" s="1"/>
      <c r="I2183" s="1"/>
      <c r="J2183" s="1"/>
      <c r="K2183" s="1"/>
      <c r="L2183" s="1"/>
    </row>
    <row r="2184" ht="16.5" customHeight="1">
      <c r="A2184" s="1"/>
      <c r="B2184" s="95" t="s">
        <v>496</v>
      </c>
      <c r="C2184" s="64"/>
      <c r="D2184" s="44"/>
      <c r="E2184" s="1"/>
      <c r="F2184" s="93"/>
      <c r="G2184" s="94"/>
      <c r="H2184" s="1"/>
      <c r="I2184" s="1"/>
      <c r="J2184" s="1"/>
      <c r="K2184" s="1"/>
      <c r="L2184" s="1"/>
    </row>
    <row r="2185" ht="16.5" customHeight="1">
      <c r="A2185" s="1"/>
      <c r="B2185" s="95" t="s">
        <v>496</v>
      </c>
      <c r="C2185" s="64"/>
      <c r="D2185" s="44"/>
      <c r="E2185" s="1"/>
      <c r="F2185" s="93"/>
      <c r="G2185" s="94"/>
      <c r="H2185" s="1"/>
      <c r="I2185" s="1"/>
      <c r="J2185" s="1"/>
      <c r="K2185" s="1"/>
      <c r="L2185" s="1"/>
    </row>
    <row r="2186" ht="16.5" customHeight="1">
      <c r="A2186" s="1"/>
      <c r="B2186" s="95" t="s">
        <v>496</v>
      </c>
      <c r="C2186" s="64"/>
      <c r="D2186" s="44"/>
      <c r="E2186" s="1"/>
      <c r="F2186" s="93"/>
      <c r="G2186" s="94"/>
      <c r="H2186" s="1"/>
      <c r="I2186" s="1"/>
      <c r="J2186" s="1"/>
      <c r="K2186" s="1"/>
      <c r="L2186" s="1"/>
    </row>
    <row r="2187" ht="16.5" customHeight="1">
      <c r="A2187" s="1"/>
      <c r="B2187" s="95" t="s">
        <v>496</v>
      </c>
      <c r="C2187" s="64"/>
      <c r="D2187" s="44"/>
      <c r="E2187" s="1"/>
      <c r="F2187" s="93"/>
      <c r="G2187" s="94"/>
      <c r="H2187" s="1"/>
      <c r="I2187" s="1"/>
      <c r="J2187" s="1"/>
      <c r="K2187" s="1"/>
      <c r="L2187" s="1"/>
    </row>
    <row r="2188" ht="16.5" customHeight="1">
      <c r="A2188" s="1"/>
      <c r="B2188" s="95" t="s">
        <v>496</v>
      </c>
      <c r="C2188" s="64"/>
      <c r="D2188" s="44"/>
      <c r="E2188" s="1"/>
      <c r="F2188" s="93"/>
      <c r="G2188" s="94"/>
      <c r="H2188" s="1"/>
      <c r="I2188" s="1"/>
      <c r="J2188" s="1"/>
      <c r="K2188" s="1"/>
      <c r="L2188" s="1"/>
    </row>
    <row r="2189" ht="16.5" customHeight="1">
      <c r="A2189" s="1"/>
      <c r="B2189" s="95" t="s">
        <v>496</v>
      </c>
      <c r="C2189" s="64"/>
      <c r="D2189" s="44"/>
      <c r="E2189" s="1"/>
      <c r="F2189" s="93"/>
      <c r="G2189" s="94"/>
      <c r="H2189" s="1"/>
      <c r="I2189" s="1"/>
      <c r="J2189" s="1"/>
      <c r="K2189" s="1"/>
      <c r="L2189" s="1"/>
    </row>
    <row r="2190" ht="16.5" customHeight="1">
      <c r="A2190" s="1"/>
      <c r="B2190" s="95" t="s">
        <v>496</v>
      </c>
      <c r="C2190" s="64"/>
      <c r="D2190" s="44"/>
      <c r="E2190" s="1"/>
      <c r="F2190" s="93"/>
      <c r="G2190" s="94"/>
      <c r="H2190" s="1"/>
      <c r="I2190" s="1"/>
      <c r="J2190" s="1"/>
      <c r="K2190" s="1"/>
      <c r="L2190" s="1"/>
    </row>
    <row r="2191" ht="16.5" customHeight="1">
      <c r="A2191" s="1"/>
      <c r="B2191" s="95" t="s">
        <v>496</v>
      </c>
      <c r="C2191" s="64"/>
      <c r="D2191" s="44"/>
      <c r="E2191" s="1"/>
      <c r="F2191" s="93"/>
      <c r="G2191" s="94"/>
      <c r="H2191" s="1"/>
      <c r="I2191" s="1"/>
      <c r="J2191" s="1"/>
      <c r="K2191" s="1"/>
      <c r="L2191" s="1"/>
    </row>
    <row r="2192" ht="16.5" customHeight="1">
      <c r="A2192" s="1"/>
      <c r="B2192" s="95" t="s">
        <v>496</v>
      </c>
      <c r="C2192" s="64"/>
      <c r="D2192" s="44"/>
      <c r="E2192" s="1"/>
      <c r="F2192" s="93"/>
      <c r="G2192" s="94"/>
      <c r="H2192" s="1"/>
      <c r="I2192" s="1"/>
      <c r="J2192" s="1"/>
      <c r="K2192" s="1"/>
      <c r="L2192" s="1"/>
    </row>
    <row r="2193" ht="16.5" customHeight="1">
      <c r="A2193" s="1"/>
      <c r="B2193" s="95" t="s">
        <v>496</v>
      </c>
      <c r="C2193" s="64"/>
      <c r="D2193" s="44"/>
      <c r="E2193" s="1"/>
      <c r="F2193" s="93"/>
      <c r="G2193" s="94"/>
      <c r="H2193" s="1"/>
      <c r="I2193" s="1"/>
      <c r="J2193" s="1"/>
      <c r="K2193" s="1"/>
      <c r="L2193" s="1"/>
    </row>
    <row r="2194" ht="16.5" customHeight="1">
      <c r="A2194" s="1"/>
      <c r="B2194" s="95" t="s">
        <v>496</v>
      </c>
      <c r="C2194" s="64"/>
      <c r="D2194" s="44"/>
      <c r="E2194" s="1"/>
      <c r="F2194" s="93"/>
      <c r="G2194" s="94"/>
      <c r="H2194" s="1"/>
      <c r="I2194" s="1"/>
      <c r="J2194" s="1"/>
      <c r="K2194" s="1"/>
      <c r="L2194" s="1"/>
    </row>
    <row r="2195" ht="16.5" customHeight="1">
      <c r="A2195" s="1"/>
      <c r="B2195" s="95" t="s">
        <v>496</v>
      </c>
      <c r="C2195" s="64"/>
      <c r="D2195" s="44"/>
      <c r="E2195" s="1"/>
      <c r="F2195" s="93"/>
      <c r="G2195" s="94"/>
      <c r="H2195" s="1"/>
      <c r="I2195" s="1"/>
      <c r="J2195" s="1"/>
      <c r="K2195" s="1"/>
      <c r="L2195" s="1"/>
    </row>
    <row r="2196" ht="16.5" customHeight="1">
      <c r="A2196" s="1"/>
      <c r="B2196" s="95" t="s">
        <v>496</v>
      </c>
      <c r="C2196" s="64"/>
      <c r="D2196" s="44"/>
      <c r="E2196" s="1"/>
      <c r="F2196" s="93"/>
      <c r="G2196" s="94"/>
      <c r="H2196" s="1"/>
      <c r="I2196" s="1"/>
      <c r="J2196" s="1"/>
      <c r="K2196" s="1"/>
      <c r="L2196" s="1"/>
    </row>
    <row r="2197" ht="16.5" customHeight="1">
      <c r="A2197" s="1"/>
      <c r="B2197" s="95" t="s">
        <v>496</v>
      </c>
      <c r="C2197" s="64"/>
      <c r="D2197" s="44"/>
      <c r="E2197" s="1"/>
      <c r="F2197" s="93"/>
      <c r="G2197" s="94"/>
      <c r="H2197" s="1"/>
      <c r="I2197" s="1"/>
      <c r="J2197" s="1"/>
      <c r="K2197" s="1"/>
      <c r="L2197" s="1"/>
    </row>
    <row r="2198" ht="16.5" customHeight="1">
      <c r="A2198" s="1"/>
      <c r="B2198" s="95" t="s">
        <v>496</v>
      </c>
      <c r="C2198" s="64"/>
      <c r="D2198" s="44"/>
      <c r="E2198" s="1"/>
      <c r="F2198" s="93"/>
      <c r="G2198" s="94"/>
      <c r="H2198" s="1"/>
      <c r="I2198" s="1"/>
      <c r="J2198" s="1"/>
      <c r="K2198" s="1"/>
      <c r="L2198" s="1"/>
    </row>
    <row r="2199" ht="16.5" customHeight="1">
      <c r="A2199" s="1"/>
      <c r="B2199" s="95" t="s">
        <v>496</v>
      </c>
      <c r="C2199" s="64"/>
      <c r="D2199" s="44"/>
      <c r="E2199" s="1"/>
      <c r="F2199" s="93"/>
      <c r="G2199" s="94"/>
      <c r="H2199" s="1"/>
      <c r="I2199" s="1"/>
      <c r="J2199" s="1"/>
      <c r="K2199" s="1"/>
      <c r="L2199" s="1"/>
    </row>
    <row r="2200" ht="16.5" customHeight="1">
      <c r="A2200" s="1"/>
      <c r="B2200" s="95" t="s">
        <v>496</v>
      </c>
      <c r="C2200" s="64"/>
      <c r="D2200" s="44"/>
      <c r="E2200" s="1"/>
      <c r="F2200" s="93"/>
      <c r="G2200" s="94"/>
      <c r="H2200" s="1"/>
      <c r="I2200" s="1"/>
      <c r="J2200" s="1"/>
      <c r="K2200" s="1"/>
      <c r="L2200" s="1"/>
    </row>
    <row r="2201" ht="16.5" customHeight="1">
      <c r="A2201" s="1"/>
      <c r="B2201" s="95" t="s">
        <v>496</v>
      </c>
      <c r="C2201" s="64"/>
      <c r="D2201" s="44"/>
      <c r="E2201" s="1"/>
      <c r="F2201" s="93"/>
      <c r="G2201" s="94"/>
      <c r="H2201" s="1"/>
      <c r="I2201" s="1"/>
      <c r="J2201" s="1"/>
      <c r="K2201" s="1"/>
      <c r="L2201" s="1"/>
    </row>
    <row r="2202" ht="16.5" customHeight="1">
      <c r="A2202" s="1"/>
      <c r="B2202" s="95" t="s">
        <v>496</v>
      </c>
      <c r="C2202" s="64"/>
      <c r="D2202" s="44"/>
      <c r="E2202" s="1"/>
      <c r="F2202" s="93"/>
      <c r="G2202" s="94"/>
      <c r="H2202" s="1"/>
      <c r="I2202" s="1"/>
      <c r="J2202" s="1"/>
      <c r="K2202" s="1"/>
      <c r="L2202" s="1"/>
    </row>
    <row r="2203" ht="16.5" customHeight="1">
      <c r="A2203" s="1"/>
      <c r="B2203" s="95" t="s">
        <v>496</v>
      </c>
      <c r="C2203" s="64"/>
      <c r="D2203" s="44"/>
      <c r="E2203" s="1"/>
      <c r="F2203" s="93"/>
      <c r="G2203" s="94"/>
      <c r="H2203" s="1"/>
      <c r="I2203" s="1"/>
      <c r="J2203" s="1"/>
      <c r="K2203" s="1"/>
      <c r="L2203" s="1"/>
    </row>
    <row r="2204" ht="16.5" customHeight="1">
      <c r="A2204" s="1"/>
      <c r="B2204" s="95" t="s">
        <v>496</v>
      </c>
      <c r="C2204" s="64"/>
      <c r="D2204" s="44"/>
      <c r="E2204" s="1"/>
      <c r="F2204" s="93"/>
      <c r="G2204" s="94"/>
      <c r="H2204" s="1"/>
      <c r="I2204" s="1"/>
      <c r="J2204" s="1"/>
      <c r="K2204" s="1"/>
      <c r="L2204" s="1"/>
    </row>
    <row r="2205" ht="16.5" customHeight="1">
      <c r="A2205" s="1"/>
      <c r="B2205" s="95" t="s">
        <v>496</v>
      </c>
      <c r="C2205" s="64"/>
      <c r="D2205" s="44"/>
      <c r="E2205" s="1"/>
      <c r="F2205" s="93"/>
      <c r="G2205" s="94"/>
      <c r="H2205" s="1"/>
      <c r="I2205" s="1"/>
      <c r="J2205" s="1"/>
      <c r="K2205" s="1"/>
      <c r="L2205" s="1"/>
    </row>
    <row r="2206" ht="16.5" customHeight="1">
      <c r="A2206" s="1"/>
      <c r="B2206" s="95" t="s">
        <v>496</v>
      </c>
      <c r="C2206" s="64"/>
      <c r="D2206" s="44"/>
      <c r="E2206" s="1"/>
      <c r="F2206" s="93"/>
      <c r="G2206" s="94"/>
      <c r="H2206" s="1"/>
      <c r="I2206" s="1"/>
      <c r="J2206" s="1"/>
      <c r="K2206" s="1"/>
      <c r="L2206" s="1"/>
    </row>
    <row r="2207" ht="16.5" customHeight="1">
      <c r="A2207" s="1"/>
      <c r="B2207" s="95" t="s">
        <v>496</v>
      </c>
      <c r="C2207" s="64"/>
      <c r="D2207" s="44"/>
      <c r="E2207" s="1"/>
      <c r="F2207" s="93"/>
      <c r="G2207" s="94"/>
      <c r="H2207" s="1"/>
      <c r="I2207" s="1"/>
      <c r="J2207" s="1"/>
      <c r="K2207" s="1"/>
      <c r="L2207" s="1"/>
    </row>
    <row r="2208" ht="16.5" customHeight="1">
      <c r="A2208" s="1"/>
      <c r="B2208" s="95" t="s">
        <v>496</v>
      </c>
      <c r="C2208" s="64"/>
      <c r="D2208" s="44"/>
      <c r="E2208" s="1"/>
      <c r="F2208" s="93"/>
      <c r="G2208" s="94"/>
      <c r="H2208" s="1"/>
      <c r="I2208" s="1"/>
      <c r="J2208" s="1"/>
      <c r="K2208" s="1"/>
      <c r="L2208" s="1"/>
    </row>
    <row r="2209" ht="16.5" customHeight="1">
      <c r="A2209" s="1"/>
      <c r="B2209" s="95" t="s">
        <v>496</v>
      </c>
      <c r="C2209" s="64"/>
      <c r="D2209" s="44"/>
      <c r="E2209" s="1"/>
      <c r="F2209" s="93"/>
      <c r="G2209" s="94"/>
      <c r="H2209" s="1"/>
      <c r="I2209" s="1"/>
      <c r="J2209" s="1"/>
      <c r="K2209" s="1"/>
      <c r="L2209" s="1"/>
    </row>
    <row r="2210" ht="16.5" customHeight="1">
      <c r="A2210" s="1"/>
      <c r="B2210" s="95" t="s">
        <v>496</v>
      </c>
      <c r="C2210" s="64"/>
      <c r="D2210" s="44"/>
      <c r="E2210" s="1"/>
      <c r="F2210" s="93"/>
      <c r="G2210" s="94"/>
      <c r="H2210" s="1"/>
      <c r="I2210" s="1"/>
      <c r="J2210" s="1"/>
      <c r="K2210" s="1"/>
      <c r="L2210" s="1"/>
    </row>
    <row r="2211" ht="16.5" customHeight="1">
      <c r="A2211" s="1"/>
      <c r="B2211" s="95" t="s">
        <v>496</v>
      </c>
      <c r="C2211" s="64"/>
      <c r="D2211" s="44"/>
      <c r="E2211" s="1"/>
      <c r="F2211" s="93"/>
      <c r="G2211" s="94"/>
      <c r="H2211" s="1"/>
      <c r="I2211" s="1"/>
      <c r="J2211" s="1"/>
      <c r="K2211" s="1"/>
      <c r="L2211" s="1"/>
    </row>
    <row r="2212" ht="16.5" customHeight="1">
      <c r="A2212" s="1"/>
      <c r="B2212" s="95" t="s">
        <v>496</v>
      </c>
      <c r="C2212" s="64"/>
      <c r="D2212" s="44"/>
      <c r="E2212" s="1"/>
      <c r="F2212" s="93"/>
      <c r="G2212" s="94"/>
      <c r="H2212" s="1"/>
      <c r="I2212" s="1"/>
      <c r="J2212" s="1"/>
      <c r="K2212" s="1"/>
      <c r="L2212" s="1"/>
    </row>
    <row r="2213" ht="16.5" customHeight="1">
      <c r="A2213" s="1"/>
      <c r="B2213" s="95" t="s">
        <v>496</v>
      </c>
      <c r="C2213" s="64"/>
      <c r="D2213" s="44"/>
      <c r="E2213" s="1"/>
      <c r="F2213" s="93"/>
      <c r="G2213" s="94"/>
      <c r="H2213" s="1"/>
      <c r="I2213" s="1"/>
      <c r="J2213" s="1"/>
      <c r="K2213" s="1"/>
      <c r="L2213" s="1"/>
    </row>
    <row r="2214" ht="16.5" customHeight="1">
      <c r="A2214" s="1"/>
      <c r="B2214" s="95" t="s">
        <v>496</v>
      </c>
      <c r="C2214" s="64"/>
      <c r="D2214" s="44"/>
      <c r="E2214" s="1"/>
      <c r="F2214" s="93"/>
      <c r="G2214" s="94"/>
      <c r="H2214" s="1"/>
      <c r="I2214" s="1"/>
      <c r="J2214" s="1"/>
      <c r="K2214" s="1"/>
      <c r="L2214" s="1"/>
    </row>
    <row r="2215" ht="16.5" customHeight="1">
      <c r="A2215" s="1"/>
      <c r="B2215" s="95" t="s">
        <v>496</v>
      </c>
      <c r="C2215" s="64"/>
      <c r="D2215" s="44"/>
      <c r="E2215" s="1"/>
      <c r="F2215" s="93"/>
      <c r="G2215" s="94"/>
      <c r="H2215" s="1"/>
      <c r="I2215" s="1"/>
      <c r="J2215" s="1"/>
      <c r="K2215" s="1"/>
      <c r="L2215" s="1"/>
    </row>
    <row r="2216" ht="16.5" customHeight="1">
      <c r="A2216" s="1"/>
      <c r="B2216" s="95" t="s">
        <v>496</v>
      </c>
      <c r="C2216" s="64"/>
      <c r="D2216" s="44"/>
      <c r="E2216" s="1"/>
      <c r="F2216" s="93"/>
      <c r="G2216" s="94"/>
      <c r="H2216" s="1"/>
      <c r="I2216" s="1"/>
      <c r="J2216" s="1"/>
      <c r="K2216" s="1"/>
      <c r="L2216" s="1"/>
    </row>
    <row r="2217" ht="16.5" customHeight="1">
      <c r="A2217" s="1"/>
      <c r="B2217" s="95" t="s">
        <v>496</v>
      </c>
      <c r="C2217" s="64"/>
      <c r="D2217" s="44"/>
      <c r="E2217" s="1"/>
      <c r="F2217" s="93"/>
      <c r="G2217" s="94"/>
      <c r="H2217" s="1"/>
      <c r="I2217" s="1"/>
      <c r="J2217" s="1"/>
      <c r="K2217" s="1"/>
      <c r="L2217" s="1"/>
    </row>
    <row r="2218" ht="16.5" customHeight="1">
      <c r="A2218" s="1"/>
      <c r="B2218" s="95" t="s">
        <v>496</v>
      </c>
      <c r="C2218" s="64"/>
      <c r="D2218" s="44"/>
      <c r="E2218" s="1"/>
      <c r="F2218" s="93"/>
      <c r="G2218" s="94"/>
      <c r="H2218" s="1"/>
      <c r="I2218" s="1"/>
      <c r="J2218" s="1"/>
      <c r="K2218" s="1"/>
      <c r="L2218" s="1"/>
    </row>
    <row r="2219" ht="16.5" customHeight="1">
      <c r="A2219" s="1"/>
      <c r="B2219" s="95" t="s">
        <v>496</v>
      </c>
      <c r="C2219" s="64"/>
      <c r="D2219" s="44"/>
      <c r="E2219" s="1"/>
      <c r="F2219" s="93"/>
      <c r="G2219" s="94"/>
      <c r="H2219" s="1"/>
      <c r="I2219" s="1"/>
      <c r="J2219" s="1"/>
      <c r="K2219" s="1"/>
      <c r="L2219" s="1"/>
    </row>
    <row r="2220" ht="16.5" customHeight="1">
      <c r="A2220" s="1"/>
      <c r="B2220" s="95" t="s">
        <v>496</v>
      </c>
      <c r="C2220" s="64"/>
      <c r="D2220" s="44"/>
      <c r="E2220" s="1"/>
      <c r="F2220" s="93"/>
      <c r="G2220" s="94"/>
      <c r="H2220" s="1"/>
      <c r="I2220" s="1"/>
      <c r="J2220" s="1"/>
      <c r="K2220" s="1"/>
      <c r="L2220" s="1"/>
    </row>
    <row r="2221" ht="16.5" customHeight="1">
      <c r="A2221" s="1"/>
      <c r="B2221" s="95" t="s">
        <v>496</v>
      </c>
      <c r="C2221" s="64"/>
      <c r="D2221" s="44"/>
      <c r="E2221" s="1"/>
      <c r="F2221" s="93"/>
      <c r="G2221" s="94"/>
      <c r="H2221" s="1"/>
      <c r="I2221" s="1"/>
      <c r="J2221" s="1"/>
      <c r="K2221" s="1"/>
      <c r="L2221" s="1"/>
    </row>
    <row r="2222" ht="16.5" customHeight="1">
      <c r="A2222" s="1"/>
      <c r="B2222" s="95" t="s">
        <v>496</v>
      </c>
      <c r="C2222" s="64"/>
      <c r="D2222" s="44"/>
      <c r="E2222" s="1"/>
      <c r="F2222" s="93"/>
      <c r="G2222" s="94"/>
      <c r="H2222" s="1"/>
      <c r="I2222" s="1"/>
      <c r="J2222" s="1"/>
      <c r="K2222" s="1"/>
      <c r="L2222" s="1"/>
    </row>
    <row r="2223" ht="16.5" customHeight="1">
      <c r="A2223" s="1"/>
      <c r="B2223" s="95" t="s">
        <v>496</v>
      </c>
      <c r="C2223" s="64"/>
      <c r="D2223" s="44"/>
      <c r="E2223" s="1"/>
      <c r="F2223" s="93"/>
      <c r="G2223" s="94"/>
      <c r="H2223" s="1"/>
      <c r="I2223" s="1"/>
      <c r="J2223" s="1"/>
      <c r="K2223" s="1"/>
      <c r="L2223" s="1"/>
    </row>
    <row r="2224" ht="16.5" customHeight="1">
      <c r="A2224" s="1"/>
      <c r="B2224" s="95" t="s">
        <v>496</v>
      </c>
      <c r="C2224" s="64"/>
      <c r="D2224" s="44"/>
      <c r="E2224" s="1"/>
      <c r="F2224" s="93"/>
      <c r="G2224" s="94"/>
      <c r="H2224" s="1"/>
      <c r="I2224" s="1"/>
      <c r="J2224" s="1"/>
      <c r="K2224" s="1"/>
      <c r="L2224" s="1"/>
    </row>
    <row r="2225" ht="16.5" customHeight="1">
      <c r="A2225" s="1"/>
      <c r="B2225" s="95" t="s">
        <v>496</v>
      </c>
      <c r="C2225" s="64"/>
      <c r="D2225" s="44"/>
      <c r="E2225" s="1"/>
      <c r="F2225" s="93"/>
      <c r="G2225" s="94"/>
      <c r="H2225" s="1"/>
      <c r="I2225" s="1"/>
      <c r="J2225" s="1"/>
      <c r="K2225" s="1"/>
      <c r="L2225" s="1"/>
    </row>
    <row r="2226" ht="16.5" customHeight="1">
      <c r="A2226" s="1"/>
      <c r="B2226" s="95" t="s">
        <v>496</v>
      </c>
      <c r="C2226" s="64"/>
      <c r="D2226" s="44"/>
      <c r="E2226" s="1"/>
      <c r="F2226" s="93"/>
      <c r="G2226" s="94"/>
      <c r="H2226" s="1"/>
      <c r="I2226" s="1"/>
      <c r="J2226" s="1"/>
      <c r="K2226" s="1"/>
      <c r="L2226" s="1"/>
    </row>
    <row r="2227" ht="16.5" customHeight="1">
      <c r="A2227" s="1"/>
      <c r="B2227" s="95" t="s">
        <v>496</v>
      </c>
      <c r="C2227" s="64"/>
      <c r="D2227" s="44"/>
      <c r="E2227" s="1"/>
      <c r="F2227" s="93"/>
      <c r="G2227" s="94"/>
      <c r="H2227" s="1"/>
      <c r="I2227" s="1"/>
      <c r="J2227" s="1"/>
      <c r="K2227" s="1"/>
      <c r="L2227" s="1"/>
    </row>
    <row r="2228" ht="16.5" customHeight="1">
      <c r="A2228" s="1"/>
      <c r="B2228" s="95" t="s">
        <v>496</v>
      </c>
      <c r="C2228" s="64"/>
      <c r="D2228" s="44"/>
      <c r="E2228" s="1"/>
      <c r="F2228" s="93"/>
      <c r="G2228" s="94"/>
      <c r="H2228" s="1"/>
      <c r="I2228" s="1"/>
      <c r="J2228" s="1"/>
      <c r="K2228" s="1"/>
      <c r="L2228" s="1"/>
    </row>
    <row r="2229" ht="16.5" customHeight="1">
      <c r="A2229" s="1"/>
      <c r="B2229" s="95" t="s">
        <v>496</v>
      </c>
      <c r="C2229" s="64"/>
      <c r="D2229" s="44"/>
      <c r="E2229" s="1"/>
      <c r="F2229" s="93"/>
      <c r="G2229" s="94"/>
      <c r="H2229" s="1"/>
      <c r="I2229" s="1"/>
      <c r="J2229" s="1"/>
      <c r="K2229" s="1"/>
      <c r="L2229" s="1"/>
    </row>
    <row r="2230" ht="16.5" customHeight="1">
      <c r="A2230" s="1"/>
      <c r="B2230" s="95" t="s">
        <v>496</v>
      </c>
      <c r="C2230" s="64"/>
      <c r="D2230" s="44"/>
      <c r="E2230" s="1"/>
      <c r="F2230" s="93"/>
      <c r="G2230" s="94"/>
      <c r="H2230" s="1"/>
      <c r="I2230" s="1"/>
      <c r="J2230" s="1"/>
      <c r="K2230" s="1"/>
      <c r="L2230" s="1"/>
    </row>
    <row r="2231" ht="16.5" customHeight="1">
      <c r="A2231" s="1"/>
      <c r="B2231" s="95" t="s">
        <v>496</v>
      </c>
      <c r="C2231" s="64"/>
      <c r="D2231" s="44"/>
      <c r="E2231" s="1"/>
      <c r="F2231" s="93"/>
      <c r="G2231" s="94"/>
      <c r="H2231" s="1"/>
      <c r="I2231" s="1"/>
      <c r="J2231" s="1"/>
      <c r="K2231" s="1"/>
      <c r="L2231" s="1"/>
    </row>
    <row r="2232" ht="16.5" customHeight="1">
      <c r="A2232" s="1"/>
      <c r="B2232" s="95" t="s">
        <v>496</v>
      </c>
      <c r="C2232" s="64"/>
      <c r="D2232" s="44"/>
      <c r="E2232" s="1"/>
      <c r="F2232" s="93"/>
      <c r="G2232" s="94"/>
      <c r="H2232" s="1"/>
      <c r="I2232" s="1"/>
      <c r="J2232" s="1"/>
      <c r="K2232" s="1"/>
      <c r="L2232" s="1"/>
    </row>
    <row r="2233" ht="16.5" customHeight="1">
      <c r="A2233" s="1"/>
      <c r="B2233" s="95" t="s">
        <v>496</v>
      </c>
      <c r="C2233" s="64"/>
      <c r="D2233" s="44"/>
      <c r="E2233" s="1"/>
      <c r="F2233" s="93"/>
      <c r="G2233" s="94"/>
      <c r="H2233" s="1"/>
      <c r="I2233" s="1"/>
      <c r="J2233" s="1"/>
      <c r="K2233" s="1"/>
      <c r="L2233" s="1"/>
    </row>
    <row r="2234" ht="16.5" customHeight="1">
      <c r="A2234" s="1"/>
      <c r="B2234" s="95" t="s">
        <v>496</v>
      </c>
      <c r="C2234" s="64"/>
      <c r="D2234" s="44"/>
      <c r="E2234" s="1"/>
      <c r="F2234" s="93"/>
      <c r="G2234" s="94"/>
      <c r="H2234" s="1"/>
      <c r="I2234" s="1"/>
      <c r="J2234" s="1"/>
      <c r="K2234" s="1"/>
      <c r="L2234" s="1"/>
    </row>
    <row r="2235" ht="16.5" customHeight="1">
      <c r="A2235" s="1"/>
      <c r="B2235" s="95" t="s">
        <v>496</v>
      </c>
      <c r="C2235" s="64"/>
      <c r="D2235" s="44"/>
      <c r="E2235" s="1"/>
      <c r="F2235" s="93"/>
      <c r="G2235" s="94"/>
      <c r="H2235" s="1"/>
      <c r="I2235" s="1"/>
      <c r="J2235" s="1"/>
      <c r="K2235" s="1"/>
      <c r="L2235" s="1"/>
    </row>
    <row r="2236" ht="16.5" customHeight="1">
      <c r="A2236" s="1"/>
      <c r="B2236" s="95" t="s">
        <v>496</v>
      </c>
      <c r="C2236" s="64"/>
      <c r="D2236" s="44"/>
      <c r="E2236" s="1"/>
      <c r="F2236" s="93"/>
      <c r="G2236" s="94"/>
      <c r="H2236" s="1"/>
      <c r="I2236" s="1"/>
      <c r="J2236" s="1"/>
      <c r="K2236" s="1"/>
      <c r="L2236" s="1"/>
    </row>
    <row r="2237" ht="16.5" customHeight="1">
      <c r="A2237" s="1"/>
      <c r="B2237" s="95" t="s">
        <v>496</v>
      </c>
      <c r="C2237" s="64"/>
      <c r="D2237" s="44"/>
      <c r="E2237" s="1"/>
      <c r="F2237" s="93"/>
      <c r="G2237" s="94"/>
      <c r="H2237" s="1"/>
      <c r="I2237" s="1"/>
      <c r="J2237" s="1"/>
      <c r="K2237" s="1"/>
      <c r="L2237" s="1"/>
    </row>
    <row r="2238" ht="16.5" customHeight="1">
      <c r="A2238" s="1"/>
      <c r="B2238" s="95" t="s">
        <v>496</v>
      </c>
      <c r="C2238" s="64"/>
      <c r="D2238" s="44"/>
      <c r="E2238" s="1"/>
      <c r="F2238" s="93"/>
      <c r="G2238" s="94"/>
      <c r="H2238" s="1"/>
      <c r="I2238" s="1"/>
      <c r="J2238" s="1"/>
      <c r="K2238" s="1"/>
      <c r="L2238" s="1"/>
    </row>
    <row r="2239" ht="16.5" customHeight="1">
      <c r="A2239" s="1"/>
      <c r="B2239" s="95" t="s">
        <v>496</v>
      </c>
      <c r="C2239" s="64"/>
      <c r="D2239" s="44"/>
      <c r="E2239" s="1"/>
      <c r="F2239" s="93"/>
      <c r="G2239" s="94"/>
      <c r="H2239" s="1"/>
      <c r="I2239" s="1"/>
      <c r="J2239" s="1"/>
      <c r="K2239" s="1"/>
      <c r="L2239" s="1"/>
    </row>
    <row r="2240" ht="16.5" customHeight="1">
      <c r="A2240" s="1"/>
      <c r="B2240" s="95" t="s">
        <v>496</v>
      </c>
      <c r="C2240" s="64"/>
      <c r="D2240" s="44"/>
      <c r="E2240" s="1"/>
      <c r="F2240" s="93"/>
      <c r="G2240" s="94"/>
      <c r="H2240" s="1"/>
      <c r="I2240" s="1"/>
      <c r="J2240" s="1"/>
      <c r="K2240" s="1"/>
      <c r="L2240" s="1"/>
    </row>
    <row r="2241" ht="16.5" customHeight="1">
      <c r="A2241" s="1"/>
      <c r="B2241" s="95" t="s">
        <v>496</v>
      </c>
      <c r="C2241" s="64"/>
      <c r="D2241" s="44"/>
      <c r="E2241" s="1"/>
      <c r="F2241" s="93"/>
      <c r="G2241" s="94"/>
      <c r="H2241" s="1"/>
      <c r="I2241" s="1"/>
      <c r="J2241" s="1"/>
      <c r="K2241" s="1"/>
      <c r="L2241" s="1"/>
    </row>
    <row r="2242" ht="16.5" customHeight="1">
      <c r="A2242" s="1"/>
      <c r="B2242" s="95" t="s">
        <v>496</v>
      </c>
      <c r="C2242" s="64"/>
      <c r="D2242" s="44"/>
      <c r="E2242" s="1"/>
      <c r="F2242" s="93"/>
      <c r="G2242" s="94"/>
      <c r="H2242" s="1"/>
      <c r="I2242" s="1"/>
      <c r="J2242" s="1"/>
      <c r="K2242" s="1"/>
      <c r="L2242" s="1"/>
    </row>
    <row r="2243" ht="16.5" customHeight="1">
      <c r="A2243" s="1"/>
      <c r="B2243" s="95" t="s">
        <v>496</v>
      </c>
      <c r="C2243" s="64"/>
      <c r="D2243" s="44"/>
      <c r="E2243" s="1"/>
      <c r="F2243" s="93"/>
      <c r="G2243" s="94"/>
      <c r="H2243" s="1"/>
      <c r="I2243" s="1"/>
      <c r="J2243" s="1"/>
      <c r="K2243" s="1"/>
      <c r="L2243" s="1"/>
    </row>
    <row r="2244" ht="16.5" customHeight="1">
      <c r="A2244" s="1"/>
      <c r="B2244" s="95" t="s">
        <v>496</v>
      </c>
      <c r="C2244" s="64"/>
      <c r="D2244" s="44"/>
      <c r="E2244" s="1"/>
      <c r="F2244" s="93"/>
      <c r="G2244" s="94"/>
      <c r="H2244" s="1"/>
      <c r="I2244" s="1"/>
      <c r="J2244" s="1"/>
      <c r="K2244" s="1"/>
      <c r="L2244" s="1"/>
    </row>
    <row r="2245" ht="16.5" customHeight="1">
      <c r="A2245" s="1"/>
      <c r="B2245" s="95" t="s">
        <v>496</v>
      </c>
      <c r="C2245" s="64"/>
      <c r="D2245" s="44"/>
      <c r="E2245" s="1"/>
      <c r="F2245" s="93"/>
      <c r="G2245" s="94"/>
      <c r="H2245" s="1"/>
      <c r="I2245" s="1"/>
      <c r="J2245" s="1"/>
      <c r="K2245" s="1"/>
      <c r="L2245" s="1"/>
    </row>
    <row r="2246" ht="16.5" customHeight="1">
      <c r="A2246" s="1"/>
      <c r="B2246" s="95" t="s">
        <v>496</v>
      </c>
      <c r="C2246" s="64"/>
      <c r="D2246" s="44"/>
      <c r="E2246" s="1"/>
      <c r="F2246" s="93"/>
      <c r="G2246" s="94"/>
      <c r="H2246" s="1"/>
      <c r="I2246" s="1"/>
      <c r="J2246" s="1"/>
      <c r="K2246" s="1"/>
      <c r="L2246" s="1"/>
    </row>
    <row r="2247" ht="16.5" customHeight="1">
      <c r="A2247" s="1"/>
      <c r="B2247" s="95" t="s">
        <v>496</v>
      </c>
      <c r="C2247" s="64"/>
      <c r="D2247" s="44"/>
      <c r="E2247" s="1"/>
      <c r="F2247" s="93"/>
      <c r="G2247" s="94"/>
      <c r="H2247" s="1"/>
      <c r="I2247" s="1"/>
      <c r="J2247" s="1"/>
      <c r="K2247" s="1"/>
      <c r="L2247" s="1"/>
    </row>
    <row r="2248" ht="16.5" customHeight="1">
      <c r="A2248" s="1"/>
      <c r="B2248" s="95" t="s">
        <v>496</v>
      </c>
      <c r="C2248" s="64"/>
      <c r="D2248" s="44"/>
      <c r="E2248" s="1"/>
      <c r="F2248" s="93"/>
      <c r="G2248" s="94"/>
      <c r="H2248" s="1"/>
      <c r="I2248" s="1"/>
      <c r="J2248" s="1"/>
      <c r="K2248" s="1"/>
      <c r="L2248" s="1"/>
    </row>
    <row r="2249" ht="16.5" customHeight="1">
      <c r="A2249" s="1"/>
      <c r="B2249" s="95" t="s">
        <v>496</v>
      </c>
      <c r="C2249" s="64"/>
      <c r="D2249" s="44"/>
      <c r="E2249" s="1"/>
      <c r="F2249" s="93"/>
      <c r="G2249" s="94"/>
      <c r="H2249" s="1"/>
      <c r="I2249" s="1"/>
      <c r="J2249" s="1"/>
      <c r="K2249" s="1"/>
      <c r="L2249" s="1"/>
    </row>
    <row r="2250" ht="16.5" customHeight="1">
      <c r="A2250" s="1"/>
      <c r="B2250" s="95" t="s">
        <v>496</v>
      </c>
      <c r="C2250" s="64"/>
      <c r="D2250" s="44"/>
      <c r="E2250" s="1"/>
      <c r="F2250" s="93"/>
      <c r="G2250" s="94"/>
      <c r="H2250" s="1"/>
      <c r="I2250" s="1"/>
      <c r="J2250" s="1"/>
      <c r="K2250" s="1"/>
      <c r="L2250" s="1"/>
    </row>
    <row r="2251" ht="16.5" customHeight="1">
      <c r="A2251" s="1"/>
      <c r="B2251" s="95" t="s">
        <v>496</v>
      </c>
      <c r="C2251" s="64"/>
      <c r="D2251" s="44"/>
      <c r="E2251" s="1"/>
      <c r="F2251" s="93"/>
      <c r="G2251" s="94"/>
      <c r="H2251" s="1"/>
      <c r="I2251" s="1"/>
      <c r="J2251" s="1"/>
      <c r="K2251" s="1"/>
      <c r="L2251" s="1"/>
    </row>
    <row r="2252" ht="16.5" customHeight="1">
      <c r="A2252" s="1"/>
      <c r="B2252" s="95" t="s">
        <v>496</v>
      </c>
      <c r="C2252" s="64"/>
      <c r="D2252" s="44"/>
      <c r="E2252" s="1"/>
      <c r="F2252" s="93"/>
      <c r="G2252" s="94"/>
      <c r="H2252" s="1"/>
      <c r="I2252" s="1"/>
      <c r="J2252" s="1"/>
      <c r="K2252" s="1"/>
      <c r="L2252" s="1"/>
    </row>
    <row r="2253" ht="16.5" customHeight="1">
      <c r="A2253" s="1"/>
      <c r="B2253" s="95" t="s">
        <v>496</v>
      </c>
      <c r="C2253" s="64"/>
      <c r="D2253" s="44"/>
      <c r="E2253" s="1"/>
      <c r="F2253" s="93"/>
      <c r="G2253" s="94"/>
      <c r="H2253" s="1"/>
      <c r="I2253" s="1"/>
      <c r="J2253" s="1"/>
      <c r="K2253" s="1"/>
      <c r="L2253" s="1"/>
    </row>
    <row r="2254" ht="16.5" customHeight="1">
      <c r="A2254" s="1"/>
      <c r="B2254" s="95" t="s">
        <v>496</v>
      </c>
      <c r="C2254" s="64"/>
      <c r="D2254" s="44"/>
      <c r="E2254" s="1"/>
      <c r="F2254" s="93"/>
      <c r="G2254" s="94"/>
      <c r="H2254" s="1"/>
      <c r="I2254" s="1"/>
      <c r="J2254" s="1"/>
      <c r="K2254" s="1"/>
      <c r="L2254" s="1"/>
    </row>
    <row r="2255" ht="16.5" customHeight="1">
      <c r="A2255" s="1"/>
      <c r="B2255" s="95" t="s">
        <v>496</v>
      </c>
      <c r="C2255" s="64"/>
      <c r="D2255" s="44"/>
      <c r="E2255" s="1"/>
      <c r="F2255" s="93"/>
      <c r="G2255" s="94"/>
      <c r="H2255" s="1"/>
      <c r="I2255" s="1"/>
      <c r="J2255" s="1"/>
      <c r="K2255" s="1"/>
      <c r="L2255" s="1"/>
    </row>
    <row r="2256" ht="16.5" customHeight="1">
      <c r="A2256" s="1"/>
      <c r="B2256" s="95" t="s">
        <v>496</v>
      </c>
      <c r="C2256" s="64"/>
      <c r="D2256" s="44"/>
      <c r="E2256" s="1"/>
      <c r="F2256" s="93"/>
      <c r="G2256" s="94"/>
      <c r="H2256" s="1"/>
      <c r="I2256" s="1"/>
      <c r="J2256" s="1"/>
      <c r="K2256" s="1"/>
      <c r="L2256" s="1"/>
    </row>
    <row r="2257" ht="16.5" customHeight="1">
      <c r="A2257" s="1"/>
      <c r="B2257" s="95" t="s">
        <v>496</v>
      </c>
      <c r="C2257" s="64"/>
      <c r="D2257" s="44"/>
      <c r="E2257" s="1"/>
      <c r="F2257" s="93"/>
      <c r="G2257" s="94"/>
      <c r="H2257" s="1"/>
      <c r="I2257" s="1"/>
      <c r="J2257" s="1"/>
      <c r="K2257" s="1"/>
      <c r="L2257" s="1"/>
    </row>
    <row r="2258" ht="16.5" customHeight="1">
      <c r="A2258" s="1"/>
      <c r="B2258" s="95" t="s">
        <v>496</v>
      </c>
      <c r="C2258" s="64"/>
      <c r="D2258" s="44"/>
      <c r="E2258" s="1"/>
      <c r="F2258" s="93"/>
      <c r="G2258" s="94"/>
      <c r="H2258" s="1"/>
      <c r="I2258" s="1"/>
      <c r="J2258" s="1"/>
      <c r="K2258" s="1"/>
      <c r="L2258" s="1"/>
    </row>
    <row r="2259" ht="16.5" customHeight="1">
      <c r="A2259" s="1"/>
      <c r="B2259" s="95" t="s">
        <v>496</v>
      </c>
      <c r="C2259" s="64"/>
      <c r="D2259" s="44"/>
      <c r="E2259" s="1"/>
      <c r="F2259" s="93"/>
      <c r="G2259" s="94"/>
      <c r="H2259" s="1"/>
      <c r="I2259" s="1"/>
      <c r="J2259" s="1"/>
      <c r="K2259" s="1"/>
      <c r="L2259" s="1"/>
    </row>
    <row r="2260" ht="16.5" customHeight="1">
      <c r="A2260" s="1"/>
      <c r="B2260" s="95" t="s">
        <v>496</v>
      </c>
      <c r="C2260" s="64"/>
      <c r="D2260" s="44"/>
      <c r="E2260" s="1"/>
      <c r="F2260" s="93"/>
      <c r="G2260" s="94"/>
      <c r="H2260" s="1"/>
      <c r="I2260" s="1"/>
      <c r="J2260" s="1"/>
      <c r="K2260" s="1"/>
      <c r="L2260" s="1"/>
    </row>
    <row r="2261" ht="16.5" customHeight="1">
      <c r="A2261" s="1"/>
      <c r="B2261" s="95" t="s">
        <v>496</v>
      </c>
      <c r="C2261" s="64"/>
      <c r="D2261" s="44"/>
      <c r="E2261" s="1"/>
      <c r="F2261" s="93"/>
      <c r="G2261" s="94"/>
      <c r="H2261" s="1"/>
      <c r="I2261" s="1"/>
      <c r="J2261" s="1"/>
      <c r="K2261" s="1"/>
      <c r="L2261" s="1"/>
    </row>
    <row r="2262" ht="16.5" customHeight="1">
      <c r="A2262" s="1"/>
      <c r="B2262" s="95" t="s">
        <v>496</v>
      </c>
      <c r="C2262" s="64"/>
      <c r="D2262" s="44"/>
      <c r="E2262" s="1"/>
      <c r="F2262" s="93"/>
      <c r="G2262" s="94"/>
      <c r="H2262" s="1"/>
      <c r="I2262" s="1"/>
      <c r="J2262" s="1"/>
      <c r="K2262" s="1"/>
      <c r="L2262" s="1"/>
    </row>
    <row r="2263" ht="16.5" customHeight="1">
      <c r="A2263" s="1"/>
      <c r="B2263" s="95" t="s">
        <v>496</v>
      </c>
      <c r="C2263" s="64"/>
      <c r="D2263" s="44"/>
      <c r="E2263" s="1"/>
      <c r="F2263" s="93"/>
      <c r="G2263" s="94"/>
      <c r="H2263" s="1"/>
      <c r="I2263" s="1"/>
      <c r="J2263" s="1"/>
      <c r="K2263" s="1"/>
      <c r="L2263" s="1"/>
    </row>
    <row r="2264" ht="16.5" customHeight="1">
      <c r="A2264" s="1"/>
      <c r="B2264" s="95" t="s">
        <v>496</v>
      </c>
      <c r="C2264" s="64"/>
      <c r="D2264" s="44"/>
      <c r="E2264" s="1"/>
      <c r="F2264" s="93"/>
      <c r="G2264" s="94"/>
      <c r="H2264" s="1"/>
      <c r="I2264" s="1"/>
      <c r="J2264" s="1"/>
      <c r="K2264" s="1"/>
      <c r="L2264" s="1"/>
    </row>
    <row r="2265" ht="16.5" customHeight="1">
      <c r="A2265" s="1"/>
      <c r="B2265" s="95" t="s">
        <v>496</v>
      </c>
      <c r="C2265" s="64"/>
      <c r="D2265" s="44"/>
      <c r="E2265" s="1"/>
      <c r="F2265" s="93"/>
      <c r="G2265" s="94"/>
      <c r="H2265" s="1"/>
      <c r="I2265" s="1"/>
      <c r="J2265" s="1"/>
      <c r="K2265" s="1"/>
      <c r="L2265" s="1"/>
    </row>
    <row r="2266" ht="16.5" customHeight="1">
      <c r="A2266" s="1"/>
      <c r="B2266" s="95" t="s">
        <v>496</v>
      </c>
      <c r="C2266" s="64"/>
      <c r="D2266" s="44"/>
      <c r="E2266" s="1"/>
      <c r="F2266" s="93"/>
      <c r="G2266" s="94"/>
      <c r="H2266" s="1"/>
      <c r="I2266" s="1"/>
      <c r="J2266" s="1"/>
      <c r="K2266" s="1"/>
      <c r="L2266" s="1"/>
    </row>
    <row r="2267" ht="16.5" customHeight="1">
      <c r="A2267" s="1"/>
      <c r="B2267" s="95" t="s">
        <v>496</v>
      </c>
      <c r="C2267" s="64"/>
      <c r="D2267" s="44"/>
      <c r="E2267" s="1"/>
      <c r="F2267" s="93"/>
      <c r="G2267" s="94"/>
      <c r="H2267" s="1"/>
      <c r="I2267" s="1"/>
      <c r="J2267" s="1"/>
      <c r="K2267" s="1"/>
      <c r="L2267" s="1"/>
    </row>
    <row r="2268" ht="16.5" customHeight="1">
      <c r="A2268" s="1"/>
      <c r="B2268" s="95" t="s">
        <v>496</v>
      </c>
      <c r="C2268" s="64"/>
      <c r="D2268" s="44"/>
      <c r="E2268" s="1"/>
      <c r="F2268" s="93"/>
      <c r="G2268" s="94"/>
      <c r="H2268" s="1"/>
      <c r="I2268" s="1"/>
      <c r="J2268" s="1"/>
      <c r="K2268" s="1"/>
      <c r="L2268" s="1"/>
    </row>
    <row r="2269" ht="16.5" customHeight="1">
      <c r="A2269" s="1"/>
      <c r="B2269" s="95" t="s">
        <v>496</v>
      </c>
      <c r="C2269" s="64"/>
      <c r="D2269" s="44"/>
      <c r="E2269" s="1"/>
      <c r="F2269" s="93"/>
      <c r="G2269" s="94"/>
      <c r="H2269" s="1"/>
      <c r="I2269" s="1"/>
      <c r="J2269" s="1"/>
      <c r="K2269" s="1"/>
      <c r="L2269" s="1"/>
    </row>
    <row r="2270" ht="16.5" customHeight="1">
      <c r="A2270" s="1"/>
      <c r="B2270" s="95" t="s">
        <v>496</v>
      </c>
      <c r="C2270" s="64"/>
      <c r="D2270" s="44"/>
      <c r="E2270" s="1"/>
      <c r="F2270" s="93"/>
      <c r="G2270" s="94"/>
      <c r="H2270" s="1"/>
      <c r="I2270" s="1"/>
      <c r="J2270" s="1"/>
      <c r="K2270" s="1"/>
      <c r="L2270" s="1"/>
    </row>
    <row r="2271" ht="16.5" customHeight="1">
      <c r="A2271" s="1"/>
      <c r="B2271" s="95" t="s">
        <v>496</v>
      </c>
      <c r="C2271" s="64"/>
      <c r="D2271" s="44"/>
      <c r="E2271" s="1"/>
      <c r="F2271" s="93"/>
      <c r="G2271" s="94"/>
      <c r="H2271" s="1"/>
      <c r="I2271" s="1"/>
      <c r="J2271" s="1"/>
      <c r="K2271" s="1"/>
      <c r="L2271" s="1"/>
    </row>
    <row r="2272" ht="16.5" customHeight="1">
      <c r="A2272" s="1"/>
      <c r="B2272" s="95" t="s">
        <v>496</v>
      </c>
      <c r="C2272" s="64"/>
      <c r="D2272" s="44"/>
      <c r="E2272" s="1"/>
      <c r="F2272" s="93"/>
      <c r="G2272" s="94"/>
      <c r="H2272" s="1"/>
      <c r="I2272" s="1"/>
      <c r="J2272" s="1"/>
      <c r="K2272" s="1"/>
      <c r="L2272" s="1"/>
    </row>
    <row r="2273" ht="16.5" customHeight="1">
      <c r="A2273" s="1"/>
      <c r="B2273" s="95" t="s">
        <v>496</v>
      </c>
      <c r="C2273" s="64"/>
      <c r="D2273" s="44"/>
      <c r="E2273" s="1"/>
      <c r="F2273" s="93"/>
      <c r="G2273" s="94"/>
      <c r="H2273" s="1"/>
      <c r="I2273" s="1"/>
      <c r="J2273" s="1"/>
      <c r="K2273" s="1"/>
      <c r="L2273" s="1"/>
    </row>
    <row r="2274" ht="16.5" customHeight="1">
      <c r="A2274" s="1"/>
      <c r="B2274" s="95" t="s">
        <v>496</v>
      </c>
      <c r="C2274" s="64"/>
      <c r="D2274" s="44"/>
      <c r="E2274" s="1"/>
      <c r="F2274" s="93"/>
      <c r="G2274" s="94"/>
      <c r="H2274" s="1"/>
      <c r="I2274" s="1"/>
      <c r="J2274" s="1"/>
      <c r="K2274" s="1"/>
      <c r="L2274" s="1"/>
    </row>
    <row r="2275" ht="16.5" customHeight="1">
      <c r="A2275" s="1"/>
      <c r="B2275" s="95" t="s">
        <v>496</v>
      </c>
      <c r="C2275" s="64"/>
      <c r="D2275" s="44"/>
      <c r="E2275" s="1"/>
      <c r="F2275" s="93"/>
      <c r="G2275" s="94"/>
      <c r="H2275" s="1"/>
      <c r="I2275" s="1"/>
      <c r="J2275" s="1"/>
      <c r="K2275" s="1"/>
      <c r="L2275" s="1"/>
    </row>
    <row r="2276" ht="16.5" customHeight="1">
      <c r="A2276" s="1"/>
      <c r="B2276" s="95" t="s">
        <v>496</v>
      </c>
      <c r="C2276" s="64"/>
      <c r="D2276" s="44"/>
      <c r="E2276" s="1"/>
      <c r="F2276" s="93"/>
      <c r="G2276" s="94"/>
      <c r="H2276" s="1"/>
      <c r="I2276" s="1"/>
      <c r="J2276" s="1"/>
      <c r="K2276" s="1"/>
      <c r="L2276" s="1"/>
    </row>
    <row r="2277" ht="16.5" customHeight="1">
      <c r="A2277" s="1"/>
      <c r="B2277" s="95" t="s">
        <v>496</v>
      </c>
      <c r="C2277" s="64"/>
      <c r="D2277" s="44"/>
      <c r="E2277" s="1"/>
      <c r="F2277" s="93"/>
      <c r="G2277" s="94"/>
      <c r="H2277" s="1"/>
      <c r="I2277" s="1"/>
      <c r="J2277" s="1"/>
      <c r="K2277" s="1"/>
      <c r="L2277" s="1"/>
    </row>
    <row r="2278" ht="16.5" customHeight="1">
      <c r="A2278" s="1"/>
      <c r="B2278" s="95" t="s">
        <v>496</v>
      </c>
      <c r="C2278" s="64"/>
      <c r="D2278" s="44"/>
      <c r="E2278" s="1"/>
      <c r="F2278" s="93"/>
      <c r="G2278" s="94"/>
      <c r="H2278" s="1"/>
      <c r="I2278" s="1"/>
      <c r="J2278" s="1"/>
      <c r="K2278" s="1"/>
      <c r="L2278" s="1"/>
    </row>
    <row r="2279" ht="16.5" customHeight="1">
      <c r="A2279" s="1"/>
      <c r="B2279" s="95" t="s">
        <v>496</v>
      </c>
      <c r="C2279" s="64"/>
      <c r="D2279" s="44"/>
      <c r="E2279" s="1"/>
      <c r="F2279" s="93"/>
      <c r="G2279" s="94"/>
      <c r="H2279" s="1"/>
      <c r="I2279" s="1"/>
      <c r="J2279" s="1"/>
      <c r="K2279" s="1"/>
      <c r="L2279" s="1"/>
    </row>
    <row r="2280" ht="16.5" customHeight="1">
      <c r="A2280" s="1"/>
      <c r="B2280" s="95" t="s">
        <v>496</v>
      </c>
      <c r="C2280" s="64"/>
      <c r="D2280" s="44"/>
      <c r="E2280" s="1"/>
      <c r="F2280" s="93"/>
      <c r="G2280" s="94"/>
      <c r="H2280" s="1"/>
      <c r="I2280" s="1"/>
      <c r="J2280" s="1"/>
      <c r="K2280" s="1"/>
      <c r="L2280" s="1"/>
    </row>
    <row r="2281" ht="16.5" customHeight="1">
      <c r="A2281" s="1"/>
      <c r="B2281" s="95" t="s">
        <v>496</v>
      </c>
      <c r="C2281" s="64"/>
      <c r="D2281" s="44"/>
      <c r="E2281" s="1"/>
      <c r="F2281" s="93"/>
      <c r="G2281" s="94"/>
      <c r="H2281" s="1"/>
      <c r="I2281" s="1"/>
      <c r="J2281" s="1"/>
      <c r="K2281" s="1"/>
      <c r="L2281" s="1"/>
    </row>
    <row r="2282" ht="16.5" customHeight="1">
      <c r="A2282" s="1"/>
      <c r="B2282" s="95" t="s">
        <v>496</v>
      </c>
      <c r="C2282" s="64"/>
      <c r="D2282" s="44"/>
      <c r="E2282" s="1"/>
      <c r="F2282" s="93"/>
      <c r="G2282" s="94"/>
      <c r="H2282" s="1"/>
      <c r="I2282" s="1"/>
      <c r="J2282" s="1"/>
      <c r="K2282" s="1"/>
      <c r="L2282" s="1"/>
    </row>
    <row r="2283" ht="16.5" customHeight="1">
      <c r="A2283" s="1"/>
      <c r="B2283" s="95" t="s">
        <v>496</v>
      </c>
      <c r="C2283" s="64"/>
      <c r="D2283" s="44"/>
      <c r="E2283" s="1"/>
      <c r="F2283" s="93"/>
      <c r="G2283" s="94"/>
      <c r="H2283" s="1"/>
      <c r="I2283" s="1"/>
      <c r="J2283" s="1"/>
      <c r="K2283" s="1"/>
      <c r="L2283" s="1"/>
    </row>
    <row r="2284" ht="16.5" customHeight="1">
      <c r="A2284" s="1"/>
      <c r="B2284" s="95" t="s">
        <v>496</v>
      </c>
      <c r="C2284" s="64"/>
      <c r="D2284" s="44"/>
      <c r="E2284" s="1"/>
      <c r="F2284" s="93"/>
      <c r="G2284" s="94"/>
      <c r="H2284" s="1"/>
      <c r="I2284" s="1"/>
      <c r="J2284" s="1"/>
      <c r="K2284" s="1"/>
      <c r="L2284" s="1"/>
    </row>
    <row r="2285" ht="16.5" customHeight="1">
      <c r="A2285" s="1"/>
      <c r="B2285" s="95" t="s">
        <v>496</v>
      </c>
      <c r="C2285" s="64"/>
      <c r="D2285" s="44"/>
      <c r="E2285" s="1"/>
      <c r="F2285" s="93"/>
      <c r="G2285" s="94"/>
      <c r="H2285" s="1"/>
      <c r="I2285" s="1"/>
      <c r="J2285" s="1"/>
      <c r="K2285" s="1"/>
      <c r="L2285" s="1"/>
    </row>
    <row r="2286" ht="16.5" customHeight="1">
      <c r="A2286" s="1"/>
      <c r="B2286" s="95" t="s">
        <v>496</v>
      </c>
      <c r="C2286" s="64"/>
      <c r="D2286" s="44"/>
      <c r="E2286" s="1"/>
      <c r="F2286" s="93"/>
      <c r="G2286" s="94"/>
      <c r="H2286" s="1"/>
      <c r="I2286" s="1"/>
      <c r="J2286" s="1"/>
      <c r="K2286" s="1"/>
      <c r="L2286" s="1"/>
    </row>
    <row r="2287" ht="16.5" customHeight="1">
      <c r="A2287" s="1"/>
      <c r="B2287" s="95" t="s">
        <v>496</v>
      </c>
      <c r="C2287" s="64"/>
      <c r="D2287" s="44"/>
      <c r="E2287" s="1"/>
      <c r="F2287" s="93"/>
      <c r="G2287" s="94"/>
      <c r="H2287" s="1"/>
      <c r="I2287" s="1"/>
      <c r="J2287" s="1"/>
      <c r="K2287" s="1"/>
      <c r="L2287" s="1"/>
    </row>
    <row r="2288" ht="16.5" customHeight="1">
      <c r="A2288" s="1"/>
      <c r="B2288" s="95" t="s">
        <v>496</v>
      </c>
      <c r="C2288" s="64"/>
      <c r="D2288" s="44"/>
      <c r="E2288" s="1"/>
      <c r="F2288" s="93"/>
      <c r="G2288" s="94"/>
      <c r="H2288" s="1"/>
      <c r="I2288" s="1"/>
      <c r="J2288" s="1"/>
      <c r="K2288" s="1"/>
      <c r="L2288" s="1"/>
    </row>
    <row r="2289" ht="16.5" customHeight="1">
      <c r="A2289" s="1"/>
      <c r="B2289" s="95" t="s">
        <v>496</v>
      </c>
      <c r="C2289" s="64"/>
      <c r="D2289" s="44"/>
      <c r="E2289" s="1"/>
      <c r="F2289" s="93"/>
      <c r="G2289" s="94"/>
      <c r="H2289" s="1"/>
      <c r="I2289" s="1"/>
      <c r="J2289" s="1"/>
      <c r="K2289" s="1"/>
      <c r="L2289" s="1"/>
    </row>
    <row r="2290" ht="16.5" customHeight="1">
      <c r="A2290" s="1"/>
      <c r="B2290" s="95" t="s">
        <v>496</v>
      </c>
      <c r="C2290" s="64"/>
      <c r="D2290" s="44"/>
      <c r="E2290" s="1"/>
      <c r="F2290" s="93"/>
      <c r="G2290" s="94"/>
      <c r="H2290" s="1"/>
      <c r="I2290" s="1"/>
      <c r="J2290" s="1"/>
      <c r="K2290" s="1"/>
      <c r="L2290" s="1"/>
    </row>
    <row r="2291" ht="16.5" customHeight="1">
      <c r="A2291" s="1"/>
      <c r="B2291" s="95" t="s">
        <v>496</v>
      </c>
      <c r="C2291" s="64"/>
      <c r="D2291" s="44"/>
      <c r="E2291" s="1"/>
      <c r="F2291" s="93"/>
      <c r="G2291" s="94"/>
      <c r="H2291" s="1"/>
      <c r="I2291" s="1"/>
      <c r="J2291" s="1"/>
      <c r="K2291" s="1"/>
      <c r="L2291" s="1"/>
    </row>
    <row r="2292" ht="16.5" customHeight="1">
      <c r="A2292" s="1"/>
      <c r="B2292" s="95" t="s">
        <v>496</v>
      </c>
      <c r="C2292" s="64"/>
      <c r="D2292" s="44"/>
      <c r="E2292" s="1"/>
      <c r="F2292" s="93"/>
      <c r="G2292" s="94"/>
      <c r="H2292" s="1"/>
      <c r="I2292" s="1"/>
      <c r="J2292" s="1"/>
      <c r="K2292" s="1"/>
      <c r="L2292" s="1"/>
    </row>
    <row r="2293" ht="16.5" customHeight="1">
      <c r="A2293" s="1"/>
      <c r="B2293" s="95" t="s">
        <v>496</v>
      </c>
      <c r="C2293" s="64"/>
      <c r="D2293" s="44"/>
      <c r="E2293" s="1"/>
      <c r="F2293" s="93"/>
      <c r="G2293" s="94"/>
      <c r="H2293" s="1"/>
      <c r="I2293" s="1"/>
      <c r="J2293" s="1"/>
      <c r="K2293" s="1"/>
      <c r="L2293" s="1"/>
    </row>
    <row r="2294" ht="16.5" customHeight="1">
      <c r="A2294" s="1"/>
      <c r="B2294" s="95" t="s">
        <v>496</v>
      </c>
      <c r="C2294" s="64"/>
      <c r="D2294" s="44"/>
      <c r="E2294" s="1"/>
      <c r="F2294" s="93"/>
      <c r="G2294" s="94"/>
      <c r="H2294" s="1"/>
      <c r="I2294" s="1"/>
      <c r="J2294" s="1"/>
      <c r="K2294" s="1"/>
      <c r="L2294" s="1"/>
    </row>
    <row r="2295" ht="16.5" customHeight="1">
      <c r="A2295" s="1"/>
      <c r="B2295" s="95" t="s">
        <v>496</v>
      </c>
      <c r="C2295" s="64"/>
      <c r="D2295" s="44"/>
      <c r="E2295" s="1"/>
      <c r="F2295" s="93"/>
      <c r="G2295" s="94"/>
      <c r="H2295" s="1"/>
      <c r="I2295" s="1"/>
      <c r="J2295" s="1"/>
      <c r="K2295" s="1"/>
      <c r="L2295" s="1"/>
    </row>
    <row r="2296" ht="16.5" customHeight="1">
      <c r="A2296" s="1"/>
      <c r="B2296" s="95" t="s">
        <v>496</v>
      </c>
      <c r="C2296" s="64"/>
      <c r="D2296" s="44"/>
      <c r="E2296" s="1"/>
      <c r="F2296" s="93"/>
      <c r="G2296" s="94"/>
      <c r="H2296" s="1"/>
      <c r="I2296" s="1"/>
      <c r="J2296" s="1"/>
      <c r="K2296" s="1"/>
      <c r="L2296" s="1"/>
    </row>
    <row r="2297" ht="16.5" customHeight="1">
      <c r="A2297" s="1"/>
      <c r="B2297" s="95" t="s">
        <v>496</v>
      </c>
      <c r="C2297" s="64"/>
      <c r="D2297" s="44"/>
      <c r="E2297" s="1"/>
      <c r="F2297" s="93"/>
      <c r="G2297" s="94"/>
      <c r="H2297" s="1"/>
      <c r="I2297" s="1"/>
      <c r="J2297" s="1"/>
      <c r="K2297" s="1"/>
      <c r="L2297" s="1"/>
    </row>
    <row r="2298" ht="16.5" customHeight="1">
      <c r="A2298" s="1"/>
      <c r="B2298" s="95" t="s">
        <v>496</v>
      </c>
      <c r="C2298" s="64"/>
      <c r="D2298" s="44"/>
      <c r="E2298" s="1"/>
      <c r="F2298" s="93"/>
      <c r="G2298" s="94"/>
      <c r="H2298" s="1"/>
      <c r="I2298" s="1"/>
      <c r="J2298" s="1"/>
      <c r="K2298" s="1"/>
      <c r="L2298" s="1"/>
    </row>
    <row r="2299" ht="16.5" customHeight="1">
      <c r="A2299" s="1"/>
      <c r="B2299" s="95" t="s">
        <v>496</v>
      </c>
      <c r="C2299" s="64"/>
      <c r="D2299" s="44"/>
      <c r="E2299" s="1"/>
      <c r="F2299" s="93"/>
      <c r="G2299" s="94"/>
      <c r="H2299" s="1"/>
      <c r="I2299" s="1"/>
      <c r="J2299" s="1"/>
      <c r="K2299" s="1"/>
      <c r="L2299" s="1"/>
    </row>
    <row r="2300" ht="16.5" customHeight="1">
      <c r="A2300" s="1"/>
      <c r="B2300" s="95" t="s">
        <v>496</v>
      </c>
      <c r="C2300" s="64"/>
      <c r="D2300" s="44"/>
      <c r="E2300" s="1"/>
      <c r="F2300" s="93"/>
      <c r="G2300" s="94"/>
      <c r="H2300" s="1"/>
      <c r="I2300" s="1"/>
      <c r="J2300" s="1"/>
      <c r="K2300" s="1"/>
      <c r="L2300" s="1"/>
    </row>
    <row r="2301" ht="16.5" customHeight="1">
      <c r="A2301" s="1"/>
      <c r="B2301" s="95" t="s">
        <v>496</v>
      </c>
      <c r="C2301" s="64"/>
      <c r="D2301" s="44"/>
      <c r="E2301" s="1"/>
      <c r="F2301" s="93"/>
      <c r="G2301" s="94"/>
      <c r="H2301" s="1"/>
      <c r="I2301" s="1"/>
      <c r="J2301" s="1"/>
      <c r="K2301" s="1"/>
      <c r="L2301" s="1"/>
    </row>
    <row r="2302" ht="16.5" customHeight="1">
      <c r="A2302" s="1"/>
      <c r="B2302" s="95" t="s">
        <v>496</v>
      </c>
      <c r="C2302" s="64"/>
      <c r="D2302" s="44"/>
      <c r="E2302" s="1"/>
      <c r="F2302" s="93"/>
      <c r="G2302" s="94"/>
      <c r="H2302" s="1"/>
      <c r="I2302" s="1"/>
      <c r="J2302" s="1"/>
      <c r="K2302" s="1"/>
      <c r="L2302" s="1"/>
    </row>
    <row r="2303" ht="16.5" customHeight="1">
      <c r="A2303" s="1"/>
      <c r="B2303" s="95" t="s">
        <v>496</v>
      </c>
      <c r="C2303" s="64"/>
      <c r="D2303" s="44"/>
      <c r="E2303" s="1"/>
      <c r="F2303" s="93"/>
      <c r="G2303" s="94"/>
      <c r="H2303" s="1"/>
      <c r="I2303" s="1"/>
      <c r="J2303" s="1"/>
      <c r="K2303" s="1"/>
      <c r="L2303" s="1"/>
    </row>
    <row r="2304" ht="16.5" customHeight="1">
      <c r="A2304" s="1"/>
      <c r="B2304" s="95" t="s">
        <v>496</v>
      </c>
      <c r="C2304" s="64"/>
      <c r="D2304" s="44"/>
      <c r="E2304" s="1"/>
      <c r="F2304" s="93"/>
      <c r="G2304" s="94"/>
      <c r="H2304" s="1"/>
      <c r="I2304" s="1"/>
      <c r="J2304" s="1"/>
      <c r="K2304" s="1"/>
      <c r="L2304" s="1"/>
    </row>
    <row r="2305" ht="16.5" customHeight="1">
      <c r="A2305" s="1"/>
      <c r="B2305" s="95" t="s">
        <v>496</v>
      </c>
      <c r="C2305" s="64"/>
      <c r="D2305" s="44"/>
      <c r="E2305" s="1"/>
      <c r="F2305" s="93"/>
      <c r="G2305" s="94"/>
      <c r="H2305" s="1"/>
      <c r="I2305" s="1"/>
      <c r="J2305" s="1"/>
      <c r="K2305" s="1"/>
      <c r="L2305" s="1"/>
    </row>
    <row r="2306" ht="16.5" customHeight="1">
      <c r="A2306" s="1"/>
      <c r="B2306" s="95" t="s">
        <v>496</v>
      </c>
      <c r="C2306" s="64"/>
      <c r="D2306" s="44"/>
      <c r="E2306" s="1"/>
      <c r="F2306" s="93"/>
      <c r="G2306" s="94"/>
      <c r="H2306" s="1"/>
      <c r="I2306" s="1"/>
      <c r="J2306" s="1"/>
      <c r="K2306" s="1"/>
      <c r="L2306" s="1"/>
    </row>
    <row r="2307" ht="16.5" customHeight="1">
      <c r="A2307" s="1"/>
      <c r="B2307" s="95" t="s">
        <v>496</v>
      </c>
      <c r="C2307" s="64"/>
      <c r="D2307" s="44"/>
      <c r="E2307" s="1"/>
      <c r="F2307" s="93"/>
      <c r="G2307" s="94"/>
      <c r="H2307" s="1"/>
      <c r="I2307" s="1"/>
      <c r="J2307" s="1"/>
      <c r="K2307" s="1"/>
      <c r="L2307" s="1"/>
    </row>
    <row r="2308" ht="16.5" customHeight="1">
      <c r="A2308" s="1"/>
      <c r="B2308" s="95" t="s">
        <v>496</v>
      </c>
      <c r="C2308" s="64"/>
      <c r="D2308" s="44"/>
      <c r="E2308" s="1"/>
      <c r="F2308" s="93"/>
      <c r="G2308" s="94"/>
      <c r="H2308" s="1"/>
      <c r="I2308" s="1"/>
      <c r="J2308" s="1"/>
      <c r="K2308" s="1"/>
      <c r="L2308" s="1"/>
    </row>
    <row r="2309" ht="16.5" customHeight="1">
      <c r="A2309" s="1"/>
      <c r="B2309" s="95" t="s">
        <v>496</v>
      </c>
      <c r="C2309" s="64"/>
      <c r="D2309" s="44"/>
      <c r="E2309" s="1"/>
      <c r="F2309" s="93"/>
      <c r="G2309" s="94"/>
      <c r="H2309" s="1"/>
      <c r="I2309" s="1"/>
      <c r="J2309" s="1"/>
      <c r="K2309" s="1"/>
      <c r="L2309" s="1"/>
    </row>
    <row r="2310" ht="16.5" customHeight="1">
      <c r="A2310" s="1"/>
      <c r="B2310" s="95" t="s">
        <v>496</v>
      </c>
      <c r="C2310" s="64"/>
      <c r="D2310" s="44"/>
      <c r="E2310" s="1"/>
      <c r="F2310" s="93"/>
      <c r="G2310" s="94"/>
      <c r="H2310" s="1"/>
      <c r="I2310" s="1"/>
      <c r="J2310" s="1"/>
      <c r="K2310" s="1"/>
      <c r="L2310" s="1"/>
    </row>
    <row r="2311" ht="16.5" customHeight="1">
      <c r="A2311" s="1"/>
      <c r="B2311" s="95" t="s">
        <v>496</v>
      </c>
      <c r="C2311" s="64"/>
      <c r="D2311" s="44"/>
      <c r="E2311" s="1"/>
      <c r="F2311" s="93"/>
      <c r="G2311" s="94"/>
      <c r="H2311" s="1"/>
      <c r="I2311" s="1"/>
      <c r="J2311" s="1"/>
      <c r="K2311" s="1"/>
      <c r="L2311" s="1"/>
    </row>
    <row r="2312" ht="16.5" customHeight="1">
      <c r="A2312" s="1"/>
      <c r="B2312" s="95" t="s">
        <v>496</v>
      </c>
      <c r="C2312" s="64"/>
      <c r="D2312" s="44"/>
      <c r="E2312" s="1"/>
      <c r="F2312" s="93"/>
      <c r="G2312" s="94"/>
      <c r="H2312" s="1"/>
      <c r="I2312" s="1"/>
      <c r="J2312" s="1"/>
      <c r="K2312" s="1"/>
      <c r="L2312" s="1"/>
    </row>
    <row r="2313" ht="16.5" customHeight="1">
      <c r="A2313" s="1"/>
      <c r="B2313" s="95" t="s">
        <v>496</v>
      </c>
      <c r="C2313" s="64"/>
      <c r="D2313" s="44"/>
      <c r="E2313" s="1"/>
      <c r="F2313" s="93"/>
      <c r="G2313" s="94"/>
      <c r="H2313" s="1"/>
      <c r="I2313" s="1"/>
      <c r="J2313" s="1"/>
      <c r="K2313" s="1"/>
      <c r="L2313" s="1"/>
    </row>
    <row r="2314" ht="16.5" customHeight="1">
      <c r="A2314" s="1"/>
      <c r="B2314" s="95" t="s">
        <v>496</v>
      </c>
      <c r="C2314" s="64"/>
      <c r="D2314" s="44"/>
      <c r="E2314" s="1"/>
      <c r="F2314" s="93"/>
      <c r="G2314" s="94"/>
      <c r="H2314" s="1"/>
      <c r="I2314" s="1"/>
      <c r="J2314" s="1"/>
      <c r="K2314" s="1"/>
      <c r="L2314" s="1"/>
    </row>
    <row r="2315" ht="16.5" customHeight="1">
      <c r="A2315" s="1"/>
      <c r="B2315" s="95" t="s">
        <v>496</v>
      </c>
      <c r="C2315" s="64"/>
      <c r="D2315" s="44"/>
      <c r="E2315" s="1"/>
      <c r="F2315" s="93"/>
      <c r="G2315" s="94"/>
      <c r="H2315" s="1"/>
      <c r="I2315" s="1"/>
      <c r="J2315" s="1"/>
      <c r="K2315" s="1"/>
      <c r="L2315" s="1"/>
    </row>
    <row r="2316" ht="16.5" customHeight="1">
      <c r="A2316" s="1"/>
      <c r="B2316" s="95" t="s">
        <v>496</v>
      </c>
      <c r="C2316" s="64"/>
      <c r="D2316" s="44"/>
      <c r="E2316" s="1"/>
      <c r="F2316" s="93"/>
      <c r="G2316" s="94"/>
      <c r="H2316" s="1"/>
      <c r="I2316" s="1"/>
      <c r="J2316" s="1"/>
      <c r="K2316" s="1"/>
      <c r="L2316" s="1"/>
    </row>
    <row r="2317" ht="16.5" customHeight="1">
      <c r="A2317" s="1"/>
      <c r="B2317" s="95" t="s">
        <v>496</v>
      </c>
      <c r="C2317" s="64"/>
      <c r="D2317" s="44"/>
      <c r="E2317" s="1"/>
      <c r="F2317" s="93"/>
      <c r="G2317" s="94"/>
      <c r="H2317" s="1"/>
      <c r="I2317" s="1"/>
      <c r="J2317" s="1"/>
      <c r="K2317" s="1"/>
      <c r="L2317" s="1"/>
    </row>
    <row r="2318" ht="16.5" customHeight="1">
      <c r="A2318" s="1"/>
      <c r="B2318" s="95" t="s">
        <v>496</v>
      </c>
      <c r="C2318" s="64"/>
      <c r="D2318" s="44"/>
      <c r="E2318" s="1"/>
      <c r="F2318" s="93"/>
      <c r="G2318" s="94"/>
      <c r="H2318" s="1"/>
      <c r="I2318" s="1"/>
      <c r="J2318" s="1"/>
      <c r="K2318" s="1"/>
      <c r="L2318" s="1"/>
    </row>
    <row r="2319" ht="16.5" customHeight="1">
      <c r="A2319" s="1"/>
      <c r="B2319" s="95" t="s">
        <v>496</v>
      </c>
      <c r="C2319" s="64"/>
      <c r="D2319" s="44"/>
      <c r="E2319" s="1"/>
      <c r="F2319" s="93"/>
      <c r="G2319" s="94"/>
      <c r="H2319" s="1"/>
      <c r="I2319" s="1"/>
      <c r="J2319" s="1"/>
      <c r="K2319" s="1"/>
      <c r="L2319" s="1"/>
    </row>
    <row r="2320" ht="16.5" customHeight="1">
      <c r="A2320" s="1"/>
      <c r="B2320" s="95" t="s">
        <v>496</v>
      </c>
      <c r="C2320" s="64"/>
      <c r="D2320" s="44"/>
      <c r="E2320" s="1"/>
      <c r="F2320" s="93"/>
      <c r="G2320" s="94"/>
      <c r="H2320" s="1"/>
      <c r="I2320" s="1"/>
      <c r="J2320" s="1"/>
      <c r="K2320" s="1"/>
      <c r="L2320" s="1"/>
    </row>
    <row r="2321" ht="16.5" customHeight="1">
      <c r="A2321" s="1"/>
      <c r="B2321" s="95" t="s">
        <v>496</v>
      </c>
      <c r="C2321" s="64"/>
      <c r="D2321" s="44"/>
      <c r="E2321" s="1"/>
      <c r="F2321" s="93"/>
      <c r="G2321" s="94"/>
      <c r="H2321" s="1"/>
      <c r="I2321" s="1"/>
      <c r="J2321" s="1"/>
      <c r="K2321" s="1"/>
      <c r="L2321" s="1"/>
    </row>
    <row r="2322" ht="16.5" customHeight="1">
      <c r="A2322" s="1"/>
      <c r="B2322" s="95" t="s">
        <v>496</v>
      </c>
      <c r="C2322" s="64"/>
      <c r="D2322" s="44"/>
      <c r="E2322" s="1"/>
      <c r="F2322" s="93"/>
      <c r="G2322" s="94"/>
      <c r="H2322" s="1"/>
      <c r="I2322" s="1"/>
      <c r="J2322" s="1"/>
      <c r="K2322" s="1"/>
      <c r="L2322" s="1"/>
    </row>
    <row r="2323" ht="16.5" customHeight="1">
      <c r="A2323" s="1"/>
      <c r="B2323" s="95" t="s">
        <v>496</v>
      </c>
      <c r="C2323" s="64"/>
      <c r="D2323" s="44"/>
      <c r="E2323" s="1"/>
      <c r="F2323" s="93"/>
      <c r="G2323" s="94"/>
      <c r="H2323" s="1"/>
      <c r="I2323" s="1"/>
      <c r="J2323" s="1"/>
      <c r="K2323" s="1"/>
      <c r="L2323" s="1"/>
    </row>
    <row r="2324" ht="16.5" customHeight="1">
      <c r="A2324" s="1"/>
      <c r="B2324" s="95" t="s">
        <v>496</v>
      </c>
      <c r="C2324" s="64"/>
      <c r="D2324" s="44"/>
      <c r="E2324" s="1"/>
      <c r="F2324" s="93"/>
      <c r="G2324" s="94"/>
      <c r="H2324" s="1"/>
      <c r="I2324" s="1"/>
      <c r="J2324" s="1"/>
      <c r="K2324" s="1"/>
      <c r="L2324" s="1"/>
    </row>
    <row r="2325" ht="16.5" customHeight="1">
      <c r="A2325" s="1"/>
      <c r="B2325" s="95" t="s">
        <v>496</v>
      </c>
      <c r="C2325" s="64"/>
      <c r="D2325" s="44"/>
      <c r="E2325" s="1"/>
      <c r="F2325" s="93"/>
      <c r="G2325" s="94"/>
      <c r="H2325" s="1"/>
      <c r="I2325" s="1"/>
      <c r="J2325" s="1"/>
      <c r="K2325" s="1"/>
      <c r="L2325" s="1"/>
    </row>
    <row r="2326" ht="16.5" customHeight="1">
      <c r="A2326" s="1"/>
      <c r="B2326" s="95" t="s">
        <v>496</v>
      </c>
      <c r="C2326" s="64"/>
      <c r="D2326" s="44"/>
      <c r="E2326" s="1"/>
      <c r="F2326" s="93"/>
      <c r="G2326" s="94"/>
      <c r="H2326" s="1"/>
      <c r="I2326" s="1"/>
      <c r="J2326" s="1"/>
      <c r="K2326" s="1"/>
      <c r="L2326" s="1"/>
    </row>
    <row r="2327" ht="16.5" customHeight="1">
      <c r="A2327" s="1"/>
      <c r="B2327" s="95" t="s">
        <v>496</v>
      </c>
      <c r="C2327" s="64"/>
      <c r="D2327" s="44"/>
      <c r="E2327" s="1"/>
      <c r="F2327" s="93"/>
      <c r="G2327" s="94"/>
      <c r="H2327" s="1"/>
      <c r="I2327" s="1"/>
      <c r="J2327" s="1"/>
      <c r="K2327" s="1"/>
      <c r="L2327" s="1"/>
    </row>
    <row r="2328" ht="16.5" customHeight="1">
      <c r="A2328" s="1"/>
      <c r="B2328" s="95" t="s">
        <v>496</v>
      </c>
      <c r="C2328" s="64"/>
      <c r="D2328" s="44"/>
      <c r="E2328" s="1"/>
      <c r="F2328" s="93"/>
      <c r="G2328" s="94"/>
      <c r="H2328" s="1"/>
      <c r="I2328" s="1"/>
      <c r="J2328" s="1"/>
      <c r="K2328" s="1"/>
      <c r="L2328" s="1"/>
    </row>
    <row r="2329" ht="16.5" customHeight="1">
      <c r="A2329" s="1"/>
      <c r="B2329" s="95" t="s">
        <v>496</v>
      </c>
      <c r="C2329" s="64"/>
      <c r="D2329" s="44"/>
      <c r="E2329" s="1"/>
      <c r="F2329" s="93"/>
      <c r="G2329" s="94"/>
      <c r="H2329" s="1"/>
      <c r="I2329" s="1"/>
      <c r="J2329" s="1"/>
      <c r="K2329" s="1"/>
      <c r="L2329" s="1"/>
    </row>
    <row r="2330" ht="16.5" customHeight="1">
      <c r="A2330" s="1"/>
      <c r="B2330" s="95" t="s">
        <v>496</v>
      </c>
      <c r="C2330" s="64"/>
      <c r="D2330" s="44"/>
      <c r="E2330" s="1"/>
      <c r="F2330" s="93"/>
      <c r="G2330" s="94"/>
      <c r="H2330" s="1"/>
      <c r="I2330" s="1"/>
      <c r="J2330" s="1"/>
      <c r="K2330" s="1"/>
      <c r="L2330" s="1"/>
    </row>
    <row r="2331" ht="16.5" customHeight="1">
      <c r="A2331" s="1"/>
      <c r="B2331" s="95" t="s">
        <v>496</v>
      </c>
      <c r="C2331" s="64"/>
      <c r="D2331" s="44"/>
      <c r="E2331" s="1"/>
      <c r="F2331" s="93"/>
      <c r="G2331" s="94"/>
      <c r="H2331" s="1"/>
      <c r="I2331" s="1"/>
      <c r="J2331" s="1"/>
      <c r="K2331" s="1"/>
      <c r="L2331" s="1"/>
    </row>
    <row r="2332" ht="16.5" customHeight="1">
      <c r="A2332" s="1"/>
      <c r="B2332" s="95" t="s">
        <v>496</v>
      </c>
      <c r="C2332" s="64"/>
      <c r="D2332" s="44"/>
      <c r="E2332" s="1"/>
      <c r="F2332" s="93"/>
      <c r="G2332" s="94"/>
      <c r="H2332" s="1"/>
      <c r="I2332" s="1"/>
      <c r="J2332" s="1"/>
      <c r="K2332" s="1"/>
      <c r="L2332" s="1"/>
    </row>
    <row r="2333" ht="16.5" customHeight="1">
      <c r="A2333" s="1"/>
      <c r="B2333" s="95" t="s">
        <v>496</v>
      </c>
      <c r="C2333" s="64"/>
      <c r="D2333" s="44"/>
      <c r="E2333" s="1"/>
      <c r="F2333" s="93"/>
      <c r="G2333" s="94"/>
      <c r="H2333" s="1"/>
      <c r="I2333" s="1"/>
      <c r="J2333" s="1"/>
      <c r="K2333" s="1"/>
      <c r="L2333" s="1"/>
    </row>
    <row r="2334" ht="16.5" customHeight="1">
      <c r="A2334" s="1"/>
      <c r="B2334" s="95" t="s">
        <v>496</v>
      </c>
      <c r="C2334" s="64"/>
      <c r="D2334" s="44"/>
      <c r="E2334" s="1"/>
      <c r="F2334" s="93"/>
      <c r="G2334" s="94"/>
      <c r="H2334" s="1"/>
      <c r="I2334" s="1"/>
      <c r="J2334" s="1"/>
      <c r="K2334" s="1"/>
      <c r="L2334" s="1"/>
    </row>
    <row r="2335" ht="16.5" customHeight="1">
      <c r="A2335" s="1"/>
      <c r="B2335" s="95" t="s">
        <v>496</v>
      </c>
      <c r="C2335" s="64"/>
      <c r="D2335" s="44"/>
      <c r="E2335" s="1"/>
      <c r="F2335" s="93"/>
      <c r="G2335" s="94"/>
      <c r="H2335" s="1"/>
      <c r="I2335" s="1"/>
      <c r="J2335" s="1"/>
      <c r="K2335" s="1"/>
      <c r="L2335" s="1"/>
    </row>
    <row r="2336" ht="16.5" customHeight="1">
      <c r="A2336" s="1"/>
      <c r="B2336" s="95" t="s">
        <v>496</v>
      </c>
      <c r="C2336" s="64"/>
      <c r="D2336" s="44"/>
      <c r="E2336" s="1"/>
      <c r="F2336" s="93"/>
      <c r="G2336" s="94"/>
      <c r="H2336" s="1"/>
      <c r="I2336" s="1"/>
      <c r="J2336" s="1"/>
      <c r="K2336" s="1"/>
      <c r="L2336" s="1"/>
    </row>
    <row r="2337" ht="16.5" customHeight="1">
      <c r="A2337" s="1"/>
      <c r="B2337" s="95" t="s">
        <v>496</v>
      </c>
      <c r="C2337" s="64"/>
      <c r="D2337" s="44"/>
      <c r="E2337" s="1"/>
      <c r="F2337" s="93"/>
      <c r="G2337" s="94"/>
      <c r="H2337" s="1"/>
      <c r="I2337" s="1"/>
      <c r="J2337" s="1"/>
      <c r="K2337" s="1"/>
      <c r="L2337" s="1"/>
    </row>
    <row r="2338" ht="16.5" customHeight="1">
      <c r="A2338" s="1"/>
      <c r="B2338" s="95" t="s">
        <v>496</v>
      </c>
      <c r="C2338" s="64"/>
      <c r="D2338" s="44"/>
      <c r="E2338" s="1"/>
      <c r="F2338" s="93"/>
      <c r="G2338" s="94"/>
      <c r="H2338" s="1"/>
      <c r="I2338" s="1"/>
      <c r="J2338" s="1"/>
      <c r="K2338" s="1"/>
      <c r="L2338" s="1"/>
    </row>
    <row r="2339" ht="16.5" customHeight="1">
      <c r="A2339" s="1"/>
      <c r="B2339" s="95" t="s">
        <v>496</v>
      </c>
      <c r="C2339" s="64"/>
      <c r="D2339" s="44"/>
      <c r="E2339" s="1"/>
      <c r="F2339" s="93"/>
      <c r="G2339" s="94"/>
      <c r="H2339" s="1"/>
      <c r="I2339" s="1"/>
      <c r="J2339" s="1"/>
      <c r="K2339" s="1"/>
      <c r="L2339" s="1"/>
    </row>
    <row r="2340" ht="16.5" customHeight="1">
      <c r="A2340" s="1"/>
      <c r="B2340" s="95" t="s">
        <v>496</v>
      </c>
      <c r="C2340" s="64"/>
      <c r="D2340" s="44"/>
      <c r="E2340" s="1"/>
      <c r="F2340" s="93"/>
      <c r="G2340" s="94"/>
      <c r="H2340" s="1"/>
      <c r="I2340" s="1"/>
      <c r="J2340" s="1"/>
      <c r="K2340" s="1"/>
      <c r="L2340" s="1"/>
    </row>
    <row r="2341" ht="16.5" customHeight="1">
      <c r="A2341" s="1"/>
      <c r="B2341" s="95" t="s">
        <v>496</v>
      </c>
      <c r="C2341" s="64"/>
      <c r="D2341" s="44"/>
      <c r="E2341" s="1"/>
      <c r="F2341" s="93"/>
      <c r="G2341" s="94"/>
      <c r="H2341" s="1"/>
      <c r="I2341" s="1"/>
      <c r="J2341" s="1"/>
      <c r="K2341" s="1"/>
      <c r="L2341" s="1"/>
    </row>
    <row r="2342" ht="16.5" customHeight="1">
      <c r="A2342" s="1"/>
      <c r="B2342" s="95" t="s">
        <v>496</v>
      </c>
      <c r="C2342" s="64"/>
      <c r="D2342" s="44"/>
      <c r="E2342" s="1"/>
      <c r="F2342" s="93"/>
      <c r="G2342" s="94"/>
      <c r="H2342" s="1"/>
      <c r="I2342" s="1"/>
      <c r="J2342" s="1"/>
      <c r="K2342" s="1"/>
      <c r="L2342" s="1"/>
    </row>
    <row r="2343" ht="16.5" customHeight="1">
      <c r="A2343" s="1"/>
      <c r="B2343" s="95" t="s">
        <v>496</v>
      </c>
      <c r="C2343" s="64"/>
      <c r="D2343" s="44"/>
      <c r="E2343" s="1"/>
      <c r="F2343" s="93"/>
      <c r="G2343" s="94"/>
      <c r="H2343" s="1"/>
      <c r="I2343" s="1"/>
      <c r="J2343" s="1"/>
      <c r="K2343" s="1"/>
      <c r="L2343" s="1"/>
    </row>
    <row r="2344" ht="16.5" customHeight="1">
      <c r="A2344" s="1"/>
      <c r="B2344" s="95" t="s">
        <v>496</v>
      </c>
      <c r="C2344" s="64"/>
      <c r="D2344" s="44"/>
      <c r="E2344" s="1"/>
      <c r="F2344" s="93"/>
      <c r="G2344" s="94"/>
      <c r="H2344" s="1"/>
      <c r="I2344" s="1"/>
      <c r="J2344" s="1"/>
      <c r="K2344" s="1"/>
      <c r="L2344" s="1"/>
    </row>
    <row r="2345" ht="16.5" customHeight="1">
      <c r="A2345" s="1"/>
      <c r="B2345" s="95" t="s">
        <v>496</v>
      </c>
      <c r="C2345" s="64"/>
      <c r="D2345" s="44"/>
      <c r="E2345" s="1"/>
      <c r="F2345" s="93"/>
      <c r="G2345" s="94"/>
      <c r="H2345" s="1"/>
      <c r="I2345" s="1"/>
      <c r="J2345" s="1"/>
      <c r="K2345" s="1"/>
      <c r="L2345" s="1"/>
    </row>
    <row r="2346" ht="16.5" customHeight="1">
      <c r="A2346" s="1"/>
      <c r="B2346" s="95" t="s">
        <v>496</v>
      </c>
      <c r="C2346" s="64"/>
      <c r="D2346" s="44"/>
      <c r="E2346" s="1"/>
      <c r="F2346" s="93"/>
      <c r="G2346" s="94"/>
      <c r="H2346" s="1"/>
      <c r="I2346" s="1"/>
      <c r="J2346" s="1"/>
      <c r="K2346" s="1"/>
      <c r="L2346" s="1"/>
    </row>
    <row r="2347" ht="16.5" customHeight="1">
      <c r="A2347" s="1"/>
      <c r="B2347" s="95" t="s">
        <v>496</v>
      </c>
      <c r="C2347" s="64"/>
      <c r="D2347" s="44"/>
      <c r="E2347" s="1"/>
      <c r="F2347" s="93"/>
      <c r="G2347" s="94"/>
      <c r="H2347" s="1"/>
      <c r="I2347" s="1"/>
      <c r="J2347" s="1"/>
      <c r="K2347" s="1"/>
      <c r="L2347" s="1"/>
    </row>
    <row r="2348" ht="16.5" customHeight="1">
      <c r="A2348" s="1"/>
      <c r="B2348" s="95" t="s">
        <v>496</v>
      </c>
      <c r="C2348" s="64"/>
      <c r="D2348" s="44"/>
      <c r="E2348" s="1"/>
      <c r="F2348" s="93"/>
      <c r="G2348" s="94"/>
      <c r="H2348" s="1"/>
      <c r="I2348" s="1"/>
      <c r="J2348" s="1"/>
      <c r="K2348" s="1"/>
      <c r="L2348" s="1"/>
    </row>
    <row r="2349" ht="16.5" customHeight="1">
      <c r="A2349" s="1"/>
      <c r="B2349" s="95" t="s">
        <v>496</v>
      </c>
      <c r="C2349" s="64"/>
      <c r="D2349" s="44"/>
      <c r="E2349" s="1"/>
      <c r="F2349" s="93"/>
      <c r="G2349" s="94"/>
      <c r="H2349" s="1"/>
      <c r="I2349" s="1"/>
      <c r="J2349" s="1"/>
      <c r="K2349" s="1"/>
      <c r="L2349" s="1"/>
    </row>
    <row r="2350" ht="16.5" customHeight="1">
      <c r="A2350" s="1"/>
      <c r="B2350" s="95" t="s">
        <v>496</v>
      </c>
      <c r="C2350" s="64"/>
      <c r="D2350" s="44"/>
      <c r="E2350" s="1"/>
      <c r="F2350" s="93"/>
      <c r="G2350" s="94"/>
      <c r="H2350" s="1"/>
      <c r="I2350" s="1"/>
      <c r="J2350" s="1"/>
      <c r="K2350" s="1"/>
      <c r="L2350" s="1"/>
    </row>
    <row r="2351" ht="16.5" customHeight="1">
      <c r="A2351" s="1"/>
      <c r="B2351" s="95" t="s">
        <v>496</v>
      </c>
      <c r="C2351" s="64"/>
      <c r="D2351" s="44"/>
      <c r="E2351" s="1"/>
      <c r="F2351" s="93"/>
      <c r="G2351" s="94"/>
      <c r="H2351" s="1"/>
      <c r="I2351" s="1"/>
      <c r="J2351" s="1"/>
      <c r="K2351" s="1"/>
      <c r="L2351" s="1"/>
    </row>
    <row r="2352" ht="16.5" customHeight="1">
      <c r="A2352" s="1"/>
      <c r="B2352" s="95" t="s">
        <v>496</v>
      </c>
      <c r="C2352" s="64"/>
      <c r="D2352" s="44"/>
      <c r="E2352" s="1"/>
      <c r="F2352" s="93"/>
      <c r="G2352" s="94"/>
      <c r="H2352" s="1"/>
      <c r="I2352" s="1"/>
      <c r="J2352" s="1"/>
      <c r="K2352" s="1"/>
      <c r="L2352" s="1"/>
    </row>
    <row r="2353" ht="16.5" customHeight="1">
      <c r="A2353" s="1"/>
      <c r="B2353" s="95" t="s">
        <v>496</v>
      </c>
      <c r="C2353" s="64"/>
      <c r="D2353" s="44"/>
      <c r="E2353" s="1"/>
      <c r="F2353" s="93"/>
      <c r="G2353" s="94"/>
      <c r="H2353" s="1"/>
      <c r="I2353" s="1"/>
      <c r="J2353" s="1"/>
      <c r="K2353" s="1"/>
      <c r="L2353" s="1"/>
    </row>
    <row r="2354" ht="16.5" customHeight="1">
      <c r="A2354" s="1"/>
      <c r="B2354" s="95" t="s">
        <v>496</v>
      </c>
      <c r="C2354" s="64"/>
      <c r="D2354" s="44"/>
      <c r="E2354" s="1"/>
      <c r="F2354" s="93"/>
      <c r="G2354" s="94"/>
      <c r="H2354" s="1"/>
      <c r="I2354" s="1"/>
      <c r="J2354" s="1"/>
      <c r="K2354" s="1"/>
      <c r="L2354" s="1"/>
    </row>
    <row r="2355" ht="16.5" customHeight="1">
      <c r="A2355" s="1"/>
      <c r="B2355" s="95" t="s">
        <v>496</v>
      </c>
      <c r="C2355" s="64"/>
      <c r="D2355" s="44"/>
      <c r="E2355" s="1"/>
      <c r="F2355" s="93"/>
      <c r="G2355" s="94"/>
      <c r="H2355" s="1"/>
      <c r="I2355" s="1"/>
      <c r="J2355" s="1"/>
      <c r="K2355" s="1"/>
      <c r="L2355" s="1"/>
    </row>
    <row r="2356" ht="16.5" customHeight="1">
      <c r="A2356" s="1"/>
      <c r="B2356" s="95" t="s">
        <v>496</v>
      </c>
      <c r="C2356" s="64"/>
      <c r="D2356" s="44"/>
      <c r="E2356" s="1"/>
      <c r="F2356" s="93"/>
      <c r="G2356" s="94"/>
      <c r="H2356" s="1"/>
      <c r="I2356" s="1"/>
      <c r="J2356" s="1"/>
      <c r="K2356" s="1"/>
      <c r="L2356" s="1"/>
    </row>
    <row r="2357" ht="16.5" customHeight="1">
      <c r="A2357" s="1"/>
      <c r="B2357" s="95" t="s">
        <v>496</v>
      </c>
      <c r="C2357" s="64"/>
      <c r="D2357" s="44"/>
      <c r="E2357" s="1"/>
      <c r="F2357" s="93"/>
      <c r="G2357" s="94"/>
      <c r="H2357" s="1"/>
      <c r="I2357" s="1"/>
      <c r="J2357" s="1"/>
      <c r="K2357" s="1"/>
      <c r="L2357" s="1"/>
    </row>
    <row r="2358" ht="16.5" customHeight="1">
      <c r="A2358" s="1"/>
      <c r="B2358" s="95" t="s">
        <v>496</v>
      </c>
      <c r="C2358" s="64"/>
      <c r="D2358" s="44"/>
      <c r="E2358" s="1"/>
      <c r="F2358" s="93"/>
      <c r="G2358" s="94"/>
      <c r="H2358" s="1"/>
      <c r="I2358" s="1"/>
      <c r="J2358" s="1"/>
      <c r="K2358" s="1"/>
      <c r="L2358" s="1"/>
    </row>
    <row r="2359" ht="16.5" customHeight="1">
      <c r="A2359" s="1"/>
      <c r="B2359" s="95" t="s">
        <v>496</v>
      </c>
      <c r="C2359" s="64"/>
      <c r="D2359" s="44"/>
      <c r="E2359" s="1"/>
      <c r="F2359" s="93"/>
      <c r="G2359" s="94"/>
      <c r="H2359" s="1"/>
      <c r="I2359" s="1"/>
      <c r="J2359" s="1"/>
      <c r="K2359" s="1"/>
      <c r="L2359" s="1"/>
    </row>
    <row r="2360" ht="16.5" customHeight="1">
      <c r="A2360" s="1"/>
      <c r="B2360" s="95" t="s">
        <v>496</v>
      </c>
      <c r="C2360" s="64"/>
      <c r="D2360" s="44"/>
      <c r="E2360" s="1"/>
      <c r="F2360" s="93"/>
      <c r="G2360" s="94"/>
      <c r="H2360" s="1"/>
      <c r="I2360" s="1"/>
      <c r="J2360" s="1"/>
      <c r="K2360" s="1"/>
      <c r="L2360" s="1"/>
    </row>
    <row r="2361" ht="16.5" customHeight="1">
      <c r="A2361" s="1"/>
      <c r="B2361" s="95" t="s">
        <v>496</v>
      </c>
      <c r="C2361" s="64"/>
      <c r="D2361" s="44"/>
      <c r="E2361" s="1"/>
      <c r="F2361" s="93"/>
      <c r="G2361" s="94"/>
      <c r="H2361" s="1"/>
      <c r="I2361" s="1"/>
      <c r="J2361" s="1"/>
      <c r="K2361" s="1"/>
      <c r="L2361" s="1"/>
    </row>
    <row r="2362" ht="16.5" customHeight="1">
      <c r="A2362" s="1"/>
      <c r="B2362" s="95" t="s">
        <v>496</v>
      </c>
      <c r="C2362" s="64"/>
      <c r="D2362" s="44"/>
      <c r="E2362" s="1"/>
      <c r="F2362" s="93"/>
      <c r="G2362" s="94"/>
      <c r="H2362" s="1"/>
      <c r="I2362" s="1"/>
      <c r="J2362" s="1"/>
      <c r="K2362" s="1"/>
      <c r="L2362" s="1"/>
    </row>
    <row r="2363" ht="16.5" customHeight="1">
      <c r="A2363" s="1"/>
      <c r="B2363" s="95" t="s">
        <v>496</v>
      </c>
      <c r="C2363" s="64"/>
      <c r="D2363" s="44"/>
      <c r="E2363" s="1"/>
      <c r="F2363" s="93"/>
      <c r="G2363" s="94"/>
      <c r="H2363" s="1"/>
      <c r="I2363" s="1"/>
      <c r="J2363" s="1"/>
      <c r="K2363" s="1"/>
      <c r="L2363" s="1"/>
    </row>
    <row r="2364" ht="16.5" customHeight="1">
      <c r="A2364" s="1"/>
      <c r="B2364" s="95" t="s">
        <v>496</v>
      </c>
      <c r="C2364" s="64"/>
      <c r="D2364" s="44"/>
      <c r="E2364" s="1"/>
      <c r="F2364" s="93"/>
      <c r="G2364" s="94"/>
      <c r="H2364" s="1"/>
      <c r="I2364" s="1"/>
      <c r="J2364" s="1"/>
      <c r="K2364" s="1"/>
      <c r="L2364" s="1"/>
    </row>
    <row r="2365" ht="16.5" customHeight="1">
      <c r="A2365" s="1"/>
      <c r="B2365" s="95" t="s">
        <v>496</v>
      </c>
      <c r="C2365" s="64"/>
      <c r="D2365" s="44"/>
      <c r="E2365" s="1"/>
      <c r="F2365" s="93"/>
      <c r="G2365" s="94"/>
      <c r="H2365" s="1"/>
      <c r="I2365" s="1"/>
      <c r="J2365" s="1"/>
      <c r="K2365" s="1"/>
      <c r="L2365" s="1"/>
    </row>
    <row r="2366" ht="16.5" customHeight="1">
      <c r="A2366" s="1"/>
      <c r="B2366" s="95" t="s">
        <v>496</v>
      </c>
      <c r="C2366" s="64"/>
      <c r="D2366" s="44"/>
      <c r="E2366" s="1"/>
      <c r="F2366" s="93"/>
      <c r="G2366" s="94"/>
      <c r="H2366" s="1"/>
      <c r="I2366" s="1"/>
      <c r="J2366" s="1"/>
      <c r="K2366" s="1"/>
      <c r="L2366" s="1"/>
    </row>
    <row r="2367" ht="16.5" customHeight="1">
      <c r="A2367" s="1"/>
      <c r="B2367" s="95" t="s">
        <v>496</v>
      </c>
      <c r="C2367" s="64"/>
      <c r="D2367" s="44"/>
      <c r="E2367" s="1"/>
      <c r="F2367" s="93"/>
      <c r="G2367" s="94"/>
      <c r="H2367" s="1"/>
      <c r="I2367" s="1"/>
      <c r="J2367" s="1"/>
      <c r="K2367" s="1"/>
      <c r="L2367" s="1"/>
    </row>
    <row r="2368" ht="16.5" customHeight="1">
      <c r="A2368" s="1"/>
      <c r="B2368" s="95" t="s">
        <v>496</v>
      </c>
      <c r="C2368" s="64"/>
      <c r="D2368" s="44"/>
      <c r="E2368" s="1"/>
      <c r="F2368" s="93"/>
      <c r="G2368" s="94"/>
      <c r="H2368" s="1"/>
      <c r="I2368" s="1"/>
      <c r="J2368" s="1"/>
      <c r="K2368" s="1"/>
      <c r="L2368" s="1"/>
    </row>
    <row r="2369" ht="16.5" customHeight="1">
      <c r="A2369" s="1"/>
      <c r="B2369" s="95" t="s">
        <v>496</v>
      </c>
      <c r="C2369" s="64"/>
      <c r="D2369" s="44"/>
      <c r="E2369" s="1"/>
      <c r="F2369" s="93"/>
      <c r="G2369" s="94"/>
      <c r="H2369" s="1"/>
      <c r="I2369" s="1"/>
      <c r="J2369" s="1"/>
      <c r="K2369" s="1"/>
      <c r="L2369" s="1"/>
    </row>
    <row r="2370" ht="16.5" customHeight="1">
      <c r="A2370" s="1"/>
      <c r="B2370" s="95" t="s">
        <v>496</v>
      </c>
      <c r="C2370" s="64"/>
      <c r="D2370" s="44"/>
      <c r="E2370" s="1"/>
      <c r="F2370" s="93"/>
      <c r="G2370" s="94"/>
      <c r="H2370" s="1"/>
      <c r="I2370" s="1"/>
      <c r="J2370" s="1"/>
      <c r="K2370" s="1"/>
      <c r="L2370" s="1"/>
    </row>
    <row r="2371" ht="16.5" customHeight="1">
      <c r="A2371" s="1"/>
      <c r="B2371" s="95" t="s">
        <v>496</v>
      </c>
      <c r="C2371" s="64"/>
      <c r="D2371" s="44"/>
      <c r="E2371" s="1"/>
      <c r="F2371" s="93"/>
      <c r="G2371" s="94"/>
      <c r="H2371" s="1"/>
      <c r="I2371" s="1"/>
      <c r="J2371" s="1"/>
      <c r="K2371" s="1"/>
      <c r="L2371" s="1"/>
    </row>
    <row r="2372" ht="16.5" customHeight="1">
      <c r="A2372" s="1"/>
      <c r="B2372" s="95" t="s">
        <v>496</v>
      </c>
      <c r="C2372" s="64"/>
      <c r="D2372" s="44"/>
      <c r="E2372" s="1"/>
      <c r="F2372" s="93"/>
      <c r="G2372" s="94"/>
      <c r="H2372" s="1"/>
      <c r="I2372" s="1"/>
      <c r="J2372" s="1"/>
      <c r="K2372" s="1"/>
      <c r="L2372" s="1"/>
    </row>
    <row r="2373" ht="16.5" customHeight="1">
      <c r="A2373" s="1"/>
      <c r="B2373" s="95" t="s">
        <v>496</v>
      </c>
      <c r="C2373" s="64"/>
      <c r="D2373" s="44"/>
      <c r="E2373" s="1"/>
      <c r="F2373" s="93"/>
      <c r="G2373" s="94"/>
      <c r="H2373" s="1"/>
      <c r="I2373" s="1"/>
      <c r="J2373" s="1"/>
      <c r="K2373" s="1"/>
      <c r="L2373" s="1"/>
    </row>
    <row r="2374" ht="16.5" customHeight="1">
      <c r="A2374" s="1"/>
      <c r="B2374" s="95" t="s">
        <v>496</v>
      </c>
      <c r="C2374" s="64"/>
      <c r="D2374" s="44"/>
      <c r="E2374" s="1"/>
      <c r="F2374" s="93"/>
      <c r="G2374" s="94"/>
      <c r="H2374" s="1"/>
      <c r="I2374" s="1"/>
      <c r="J2374" s="1"/>
      <c r="K2374" s="1"/>
      <c r="L2374" s="1"/>
    </row>
    <row r="2375" ht="16.5" customHeight="1">
      <c r="A2375" s="1"/>
      <c r="B2375" s="95" t="s">
        <v>496</v>
      </c>
      <c r="C2375" s="64"/>
      <c r="D2375" s="44"/>
      <c r="E2375" s="1"/>
      <c r="F2375" s="93"/>
      <c r="G2375" s="94"/>
      <c r="H2375" s="1"/>
      <c r="I2375" s="1"/>
      <c r="J2375" s="1"/>
      <c r="K2375" s="1"/>
      <c r="L2375" s="1"/>
    </row>
    <row r="2376" ht="16.5" customHeight="1">
      <c r="A2376" s="1"/>
      <c r="B2376" s="95" t="s">
        <v>496</v>
      </c>
      <c r="C2376" s="64"/>
      <c r="D2376" s="44"/>
      <c r="E2376" s="1"/>
      <c r="F2376" s="93"/>
      <c r="G2376" s="94"/>
      <c r="H2376" s="1"/>
      <c r="I2376" s="1"/>
      <c r="J2376" s="1"/>
      <c r="K2376" s="1"/>
      <c r="L2376" s="1"/>
    </row>
    <row r="2377" ht="16.5" customHeight="1">
      <c r="A2377" s="1"/>
      <c r="B2377" s="95" t="s">
        <v>496</v>
      </c>
      <c r="C2377" s="64"/>
      <c r="D2377" s="44"/>
      <c r="E2377" s="1"/>
      <c r="F2377" s="93"/>
      <c r="G2377" s="94"/>
      <c r="H2377" s="1"/>
      <c r="I2377" s="1"/>
      <c r="J2377" s="1"/>
      <c r="K2377" s="1"/>
      <c r="L2377" s="1"/>
    </row>
    <row r="2378" ht="16.5" customHeight="1">
      <c r="A2378" s="1"/>
      <c r="B2378" s="95" t="s">
        <v>496</v>
      </c>
      <c r="C2378" s="64"/>
      <c r="D2378" s="44"/>
      <c r="E2378" s="1"/>
      <c r="F2378" s="93"/>
      <c r="G2378" s="94"/>
      <c r="H2378" s="1"/>
      <c r="I2378" s="1"/>
      <c r="J2378" s="1"/>
      <c r="K2378" s="1"/>
      <c r="L2378" s="1"/>
    </row>
    <row r="2379" ht="16.5" customHeight="1">
      <c r="A2379" s="1"/>
      <c r="B2379" s="95" t="s">
        <v>496</v>
      </c>
      <c r="C2379" s="64"/>
      <c r="D2379" s="44"/>
      <c r="E2379" s="1"/>
      <c r="F2379" s="93"/>
      <c r="G2379" s="94"/>
      <c r="H2379" s="1"/>
      <c r="I2379" s="1"/>
      <c r="J2379" s="1"/>
      <c r="K2379" s="1"/>
      <c r="L2379" s="1"/>
    </row>
    <row r="2380" ht="16.5" customHeight="1">
      <c r="A2380" s="1"/>
      <c r="B2380" s="95" t="s">
        <v>496</v>
      </c>
      <c r="C2380" s="64"/>
      <c r="D2380" s="44"/>
      <c r="E2380" s="1"/>
      <c r="F2380" s="93"/>
      <c r="G2380" s="94"/>
      <c r="H2380" s="1"/>
      <c r="I2380" s="1"/>
      <c r="J2380" s="1"/>
      <c r="K2380" s="1"/>
      <c r="L2380" s="1"/>
    </row>
    <row r="2381" ht="16.5" customHeight="1">
      <c r="A2381" s="1"/>
      <c r="B2381" s="95" t="s">
        <v>496</v>
      </c>
      <c r="C2381" s="64"/>
      <c r="D2381" s="44"/>
      <c r="E2381" s="1"/>
      <c r="F2381" s="93"/>
      <c r="G2381" s="94"/>
      <c r="H2381" s="1"/>
      <c r="I2381" s="1"/>
      <c r="J2381" s="1"/>
      <c r="K2381" s="1"/>
      <c r="L2381" s="1"/>
    </row>
    <row r="2382" ht="16.5" customHeight="1">
      <c r="A2382" s="1"/>
      <c r="B2382" s="95" t="s">
        <v>496</v>
      </c>
      <c r="C2382" s="64"/>
      <c r="D2382" s="44"/>
      <c r="E2382" s="1"/>
      <c r="F2382" s="93"/>
      <c r="G2382" s="94"/>
      <c r="H2382" s="1"/>
      <c r="I2382" s="1"/>
      <c r="J2382" s="1"/>
      <c r="K2382" s="1"/>
      <c r="L2382" s="1"/>
    </row>
    <row r="2383" ht="16.5" customHeight="1">
      <c r="A2383" s="1"/>
      <c r="B2383" s="95" t="s">
        <v>496</v>
      </c>
      <c r="C2383" s="64"/>
      <c r="D2383" s="44"/>
      <c r="E2383" s="1"/>
      <c r="F2383" s="93"/>
      <c r="G2383" s="94"/>
      <c r="H2383" s="1"/>
      <c r="I2383" s="1"/>
      <c r="J2383" s="1"/>
      <c r="K2383" s="1"/>
      <c r="L2383" s="1"/>
    </row>
    <row r="2384" ht="16.5" customHeight="1">
      <c r="A2384" s="1"/>
      <c r="B2384" s="95" t="s">
        <v>496</v>
      </c>
      <c r="C2384" s="64"/>
      <c r="D2384" s="44"/>
      <c r="E2384" s="1"/>
      <c r="F2384" s="93"/>
      <c r="G2384" s="94"/>
      <c r="H2384" s="1"/>
      <c r="I2384" s="1"/>
      <c r="J2384" s="1"/>
      <c r="K2384" s="1"/>
      <c r="L2384" s="1"/>
    </row>
    <row r="2385" ht="16.5" customHeight="1">
      <c r="A2385" s="1"/>
      <c r="B2385" s="95" t="s">
        <v>496</v>
      </c>
      <c r="C2385" s="64"/>
      <c r="D2385" s="44"/>
      <c r="E2385" s="1"/>
      <c r="F2385" s="93"/>
      <c r="G2385" s="94"/>
      <c r="H2385" s="1"/>
      <c r="I2385" s="1"/>
      <c r="J2385" s="1"/>
      <c r="K2385" s="1"/>
      <c r="L2385" s="1"/>
    </row>
    <row r="2386" ht="16.5" customHeight="1">
      <c r="A2386" s="1"/>
      <c r="B2386" s="95" t="s">
        <v>496</v>
      </c>
      <c r="C2386" s="64"/>
      <c r="D2386" s="44"/>
      <c r="E2386" s="1"/>
      <c r="F2386" s="93"/>
      <c r="G2386" s="94"/>
      <c r="H2386" s="1"/>
      <c r="I2386" s="1"/>
      <c r="J2386" s="1"/>
      <c r="K2386" s="1"/>
      <c r="L2386" s="1"/>
    </row>
    <row r="2387" ht="16.5" customHeight="1">
      <c r="A2387" s="1"/>
      <c r="B2387" s="95" t="s">
        <v>496</v>
      </c>
      <c r="C2387" s="64"/>
      <c r="D2387" s="44"/>
      <c r="E2387" s="1"/>
      <c r="F2387" s="93"/>
      <c r="G2387" s="94"/>
      <c r="H2387" s="1"/>
      <c r="I2387" s="1"/>
      <c r="J2387" s="1"/>
      <c r="K2387" s="1"/>
      <c r="L2387" s="1"/>
    </row>
    <row r="2388" ht="16.5" customHeight="1">
      <c r="A2388" s="1"/>
      <c r="B2388" s="95" t="s">
        <v>496</v>
      </c>
      <c r="C2388" s="64"/>
      <c r="D2388" s="44"/>
      <c r="E2388" s="1"/>
      <c r="F2388" s="93"/>
      <c r="G2388" s="94"/>
      <c r="H2388" s="1"/>
      <c r="I2388" s="1"/>
      <c r="J2388" s="1"/>
      <c r="K2388" s="1"/>
      <c r="L2388" s="1"/>
    </row>
    <row r="2389" ht="16.5" customHeight="1">
      <c r="A2389" s="1"/>
      <c r="B2389" s="95" t="s">
        <v>496</v>
      </c>
      <c r="C2389" s="64"/>
      <c r="D2389" s="44"/>
      <c r="E2389" s="1"/>
      <c r="F2389" s="93"/>
      <c r="G2389" s="94"/>
      <c r="H2389" s="1"/>
      <c r="I2389" s="1"/>
      <c r="J2389" s="1"/>
      <c r="K2389" s="1"/>
      <c r="L2389" s="1"/>
    </row>
    <row r="2390" ht="16.5" customHeight="1">
      <c r="A2390" s="1"/>
      <c r="B2390" s="95" t="s">
        <v>496</v>
      </c>
      <c r="C2390" s="64"/>
      <c r="D2390" s="44"/>
      <c r="E2390" s="1"/>
      <c r="F2390" s="93"/>
      <c r="G2390" s="94"/>
      <c r="H2390" s="1"/>
      <c r="I2390" s="1"/>
      <c r="J2390" s="1"/>
      <c r="K2390" s="1"/>
      <c r="L2390" s="1"/>
    </row>
    <row r="2391" ht="16.5" customHeight="1">
      <c r="A2391" s="1"/>
      <c r="B2391" s="95" t="s">
        <v>496</v>
      </c>
      <c r="C2391" s="64"/>
      <c r="D2391" s="44"/>
      <c r="E2391" s="1"/>
      <c r="F2391" s="93"/>
      <c r="G2391" s="94"/>
      <c r="H2391" s="1"/>
      <c r="I2391" s="1"/>
      <c r="J2391" s="1"/>
      <c r="K2391" s="1"/>
      <c r="L2391" s="1"/>
    </row>
    <row r="2392" ht="16.5" customHeight="1">
      <c r="A2392" s="1"/>
      <c r="B2392" s="95" t="s">
        <v>496</v>
      </c>
      <c r="C2392" s="64"/>
      <c r="D2392" s="44"/>
      <c r="E2392" s="1"/>
      <c r="F2392" s="93"/>
      <c r="G2392" s="94"/>
      <c r="H2392" s="1"/>
      <c r="I2392" s="1"/>
      <c r="J2392" s="1"/>
      <c r="K2392" s="1"/>
      <c r="L2392" s="1"/>
    </row>
    <row r="2393" ht="16.5" customHeight="1">
      <c r="A2393" s="1"/>
      <c r="B2393" s="95" t="s">
        <v>496</v>
      </c>
      <c r="C2393" s="64"/>
      <c r="D2393" s="44"/>
      <c r="E2393" s="1"/>
      <c r="F2393" s="93"/>
      <c r="G2393" s="94"/>
      <c r="H2393" s="1"/>
      <c r="I2393" s="1"/>
      <c r="J2393" s="1"/>
      <c r="K2393" s="1"/>
      <c r="L2393" s="1"/>
    </row>
    <row r="2394" ht="16.5" customHeight="1">
      <c r="A2394" s="1"/>
      <c r="B2394" s="95" t="s">
        <v>496</v>
      </c>
      <c r="C2394" s="64"/>
      <c r="D2394" s="44"/>
      <c r="E2394" s="1"/>
      <c r="F2394" s="93"/>
      <c r="G2394" s="94"/>
      <c r="H2394" s="1"/>
      <c r="I2394" s="1"/>
      <c r="J2394" s="1"/>
      <c r="K2394" s="1"/>
      <c r="L2394" s="1"/>
    </row>
    <row r="2395" ht="16.5" customHeight="1">
      <c r="A2395" s="1"/>
      <c r="B2395" s="95" t="s">
        <v>496</v>
      </c>
      <c r="C2395" s="64"/>
      <c r="D2395" s="44"/>
      <c r="E2395" s="1"/>
      <c r="F2395" s="93"/>
      <c r="G2395" s="94"/>
      <c r="H2395" s="1"/>
      <c r="I2395" s="1"/>
      <c r="J2395" s="1"/>
      <c r="K2395" s="1"/>
      <c r="L2395" s="1"/>
    </row>
    <row r="2396" ht="16.5" customHeight="1">
      <c r="A2396" s="1"/>
      <c r="B2396" s="95" t="s">
        <v>496</v>
      </c>
      <c r="C2396" s="64"/>
      <c r="D2396" s="44"/>
      <c r="E2396" s="1"/>
      <c r="F2396" s="93"/>
      <c r="G2396" s="94"/>
      <c r="H2396" s="1"/>
      <c r="I2396" s="1"/>
      <c r="J2396" s="1"/>
      <c r="K2396" s="1"/>
      <c r="L2396" s="1"/>
    </row>
    <row r="2397" ht="16.5" customHeight="1">
      <c r="A2397" s="1"/>
      <c r="B2397" s="95" t="s">
        <v>496</v>
      </c>
      <c r="C2397" s="64"/>
      <c r="D2397" s="44"/>
      <c r="E2397" s="1"/>
      <c r="F2397" s="93"/>
      <c r="G2397" s="94"/>
      <c r="H2397" s="1"/>
      <c r="I2397" s="1"/>
      <c r="J2397" s="1"/>
      <c r="K2397" s="1"/>
      <c r="L2397" s="1"/>
    </row>
    <row r="2398" ht="16.5" customHeight="1">
      <c r="A2398" s="1"/>
      <c r="B2398" s="95" t="s">
        <v>496</v>
      </c>
      <c r="C2398" s="64"/>
      <c r="D2398" s="44"/>
      <c r="E2398" s="1"/>
      <c r="F2398" s="93"/>
      <c r="G2398" s="94"/>
      <c r="H2398" s="1"/>
      <c r="I2398" s="1"/>
      <c r="J2398" s="1"/>
      <c r="K2398" s="1"/>
      <c r="L2398" s="1"/>
    </row>
    <row r="2399" ht="16.5" customHeight="1">
      <c r="A2399" s="1"/>
      <c r="B2399" s="95" t="s">
        <v>496</v>
      </c>
      <c r="C2399" s="64"/>
      <c r="D2399" s="44"/>
      <c r="E2399" s="1"/>
      <c r="F2399" s="93"/>
      <c r="G2399" s="94"/>
      <c r="H2399" s="1"/>
      <c r="I2399" s="1"/>
      <c r="J2399" s="1"/>
      <c r="K2399" s="1"/>
      <c r="L2399" s="1"/>
    </row>
    <row r="2400" ht="16.5" customHeight="1">
      <c r="A2400" s="1"/>
      <c r="B2400" s="95" t="s">
        <v>496</v>
      </c>
      <c r="C2400" s="64"/>
      <c r="D2400" s="44"/>
      <c r="E2400" s="1"/>
      <c r="F2400" s="93"/>
      <c r="G2400" s="94"/>
      <c r="H2400" s="1"/>
      <c r="I2400" s="1"/>
      <c r="J2400" s="1"/>
      <c r="K2400" s="1"/>
      <c r="L2400" s="1"/>
    </row>
    <row r="2401" ht="16.5" customHeight="1">
      <c r="A2401" s="1"/>
      <c r="B2401" s="95" t="s">
        <v>496</v>
      </c>
      <c r="C2401" s="64"/>
      <c r="D2401" s="44"/>
      <c r="E2401" s="1"/>
      <c r="F2401" s="93"/>
      <c r="G2401" s="94"/>
      <c r="H2401" s="1"/>
      <c r="I2401" s="1"/>
      <c r="J2401" s="1"/>
      <c r="K2401" s="1"/>
      <c r="L2401" s="1"/>
    </row>
    <row r="2402" ht="16.5" customHeight="1">
      <c r="A2402" s="1"/>
      <c r="B2402" s="95" t="s">
        <v>496</v>
      </c>
      <c r="C2402" s="64"/>
      <c r="D2402" s="44"/>
      <c r="E2402" s="1"/>
      <c r="F2402" s="93"/>
      <c r="G2402" s="94"/>
      <c r="H2402" s="1"/>
      <c r="I2402" s="1"/>
      <c r="J2402" s="1"/>
      <c r="K2402" s="1"/>
      <c r="L2402" s="1"/>
    </row>
    <row r="2403" ht="16.5" customHeight="1">
      <c r="A2403" s="1"/>
      <c r="B2403" s="95" t="s">
        <v>496</v>
      </c>
      <c r="C2403" s="64"/>
      <c r="D2403" s="44"/>
      <c r="E2403" s="1"/>
      <c r="F2403" s="93"/>
      <c r="G2403" s="94"/>
      <c r="H2403" s="1"/>
      <c r="I2403" s="1"/>
      <c r="J2403" s="1"/>
      <c r="K2403" s="1"/>
      <c r="L2403" s="1"/>
    </row>
    <row r="2404" ht="16.5" customHeight="1">
      <c r="A2404" s="1"/>
      <c r="B2404" s="95" t="s">
        <v>496</v>
      </c>
      <c r="C2404" s="64"/>
      <c r="D2404" s="44"/>
      <c r="E2404" s="1"/>
      <c r="F2404" s="93"/>
      <c r="G2404" s="94"/>
      <c r="H2404" s="1"/>
      <c r="I2404" s="1"/>
      <c r="J2404" s="1"/>
      <c r="K2404" s="1"/>
      <c r="L2404" s="1"/>
    </row>
    <row r="2405" ht="16.5" customHeight="1">
      <c r="A2405" s="1"/>
      <c r="B2405" s="95" t="s">
        <v>496</v>
      </c>
      <c r="C2405" s="64"/>
      <c r="D2405" s="44"/>
      <c r="E2405" s="1"/>
      <c r="F2405" s="93"/>
      <c r="G2405" s="94"/>
      <c r="H2405" s="1"/>
      <c r="I2405" s="1"/>
      <c r="J2405" s="1"/>
      <c r="K2405" s="1"/>
      <c r="L2405" s="1"/>
    </row>
    <row r="2406" ht="16.5" customHeight="1">
      <c r="A2406" s="1"/>
      <c r="B2406" s="95" t="s">
        <v>496</v>
      </c>
      <c r="C2406" s="64"/>
      <c r="D2406" s="44"/>
      <c r="E2406" s="1"/>
      <c r="F2406" s="93"/>
      <c r="G2406" s="94"/>
      <c r="H2406" s="1"/>
      <c r="I2406" s="1"/>
      <c r="J2406" s="1"/>
      <c r="K2406" s="1"/>
      <c r="L2406" s="1"/>
    </row>
    <row r="2407" ht="16.5" customHeight="1">
      <c r="A2407" s="1"/>
      <c r="B2407" s="95" t="s">
        <v>496</v>
      </c>
      <c r="C2407" s="64"/>
      <c r="D2407" s="44"/>
      <c r="E2407" s="1"/>
      <c r="F2407" s="93"/>
      <c r="G2407" s="94"/>
      <c r="H2407" s="1"/>
      <c r="I2407" s="1"/>
      <c r="J2407" s="1"/>
      <c r="K2407" s="1"/>
      <c r="L2407" s="1"/>
    </row>
    <row r="2408" ht="16.5" customHeight="1">
      <c r="A2408" s="1"/>
      <c r="B2408" s="95" t="s">
        <v>496</v>
      </c>
      <c r="C2408" s="64"/>
      <c r="D2408" s="44"/>
      <c r="E2408" s="1"/>
      <c r="F2408" s="93"/>
      <c r="G2408" s="94"/>
      <c r="H2408" s="1"/>
      <c r="I2408" s="1"/>
      <c r="J2408" s="1"/>
      <c r="K2408" s="1"/>
      <c r="L2408" s="1"/>
    </row>
    <row r="2409" ht="16.5" customHeight="1">
      <c r="A2409" s="1"/>
      <c r="B2409" s="95" t="s">
        <v>496</v>
      </c>
      <c r="C2409" s="64"/>
      <c r="D2409" s="44"/>
      <c r="E2409" s="1"/>
      <c r="F2409" s="93"/>
      <c r="G2409" s="94"/>
      <c r="H2409" s="1"/>
      <c r="I2409" s="1"/>
      <c r="J2409" s="1"/>
      <c r="K2409" s="1"/>
      <c r="L2409" s="1"/>
    </row>
    <row r="2410" ht="16.5" customHeight="1">
      <c r="A2410" s="1"/>
      <c r="B2410" s="95" t="s">
        <v>496</v>
      </c>
      <c r="C2410" s="64"/>
      <c r="D2410" s="44"/>
      <c r="E2410" s="1"/>
      <c r="F2410" s="93"/>
      <c r="G2410" s="94"/>
      <c r="H2410" s="1"/>
      <c r="I2410" s="1"/>
      <c r="J2410" s="1"/>
      <c r="K2410" s="1"/>
      <c r="L2410" s="1"/>
    </row>
    <row r="2411" ht="16.5" customHeight="1">
      <c r="A2411" s="1"/>
      <c r="B2411" s="95" t="s">
        <v>496</v>
      </c>
      <c r="C2411" s="64"/>
      <c r="D2411" s="44"/>
      <c r="E2411" s="1"/>
      <c r="F2411" s="93"/>
      <c r="G2411" s="94"/>
      <c r="H2411" s="1"/>
      <c r="I2411" s="1"/>
      <c r="J2411" s="1"/>
      <c r="K2411" s="1"/>
      <c r="L2411" s="1"/>
    </row>
    <row r="2412" ht="16.5" customHeight="1">
      <c r="A2412" s="1"/>
      <c r="B2412" s="95" t="s">
        <v>496</v>
      </c>
      <c r="C2412" s="64"/>
      <c r="D2412" s="44"/>
      <c r="E2412" s="1"/>
      <c r="F2412" s="93"/>
      <c r="G2412" s="94"/>
      <c r="H2412" s="1"/>
      <c r="I2412" s="1"/>
      <c r="J2412" s="1"/>
      <c r="K2412" s="1"/>
      <c r="L2412" s="1"/>
    </row>
    <row r="2413" ht="16.5" customHeight="1">
      <c r="A2413" s="1"/>
      <c r="B2413" s="95" t="s">
        <v>496</v>
      </c>
      <c r="C2413" s="64"/>
      <c r="D2413" s="44"/>
      <c r="E2413" s="1"/>
      <c r="F2413" s="93"/>
      <c r="G2413" s="94"/>
      <c r="H2413" s="1"/>
      <c r="I2413" s="1"/>
      <c r="J2413" s="1"/>
      <c r="K2413" s="1"/>
      <c r="L2413" s="1"/>
    </row>
    <row r="2414" ht="16.5" customHeight="1">
      <c r="A2414" s="1"/>
      <c r="B2414" s="95" t="s">
        <v>496</v>
      </c>
      <c r="C2414" s="64"/>
      <c r="D2414" s="44"/>
      <c r="E2414" s="1"/>
      <c r="F2414" s="93"/>
      <c r="G2414" s="94"/>
      <c r="H2414" s="1"/>
      <c r="I2414" s="1"/>
      <c r="J2414" s="1"/>
      <c r="K2414" s="1"/>
      <c r="L2414" s="1"/>
    </row>
    <row r="2415" ht="16.5" customHeight="1">
      <c r="A2415" s="1"/>
      <c r="B2415" s="95" t="s">
        <v>496</v>
      </c>
      <c r="C2415" s="64"/>
      <c r="D2415" s="44"/>
      <c r="E2415" s="1"/>
      <c r="F2415" s="93"/>
      <c r="G2415" s="94"/>
      <c r="H2415" s="1"/>
      <c r="I2415" s="1"/>
      <c r="J2415" s="1"/>
      <c r="K2415" s="1"/>
      <c r="L2415" s="1"/>
    </row>
    <row r="2416" ht="16.5" customHeight="1">
      <c r="A2416" s="1"/>
      <c r="B2416" s="95" t="s">
        <v>496</v>
      </c>
      <c r="C2416" s="64"/>
      <c r="D2416" s="44"/>
      <c r="E2416" s="1"/>
      <c r="F2416" s="93"/>
      <c r="G2416" s="94"/>
      <c r="H2416" s="1"/>
      <c r="I2416" s="1"/>
      <c r="J2416" s="1"/>
      <c r="K2416" s="1"/>
      <c r="L2416" s="1"/>
    </row>
    <row r="2417" ht="16.5" customHeight="1">
      <c r="A2417" s="1"/>
      <c r="B2417" s="95" t="s">
        <v>496</v>
      </c>
      <c r="C2417" s="64"/>
      <c r="D2417" s="44"/>
      <c r="E2417" s="1"/>
      <c r="F2417" s="93"/>
      <c r="G2417" s="94"/>
      <c r="H2417" s="1"/>
      <c r="I2417" s="1"/>
      <c r="J2417" s="1"/>
      <c r="K2417" s="1"/>
      <c r="L2417" s="1"/>
    </row>
    <row r="2418" ht="16.5" customHeight="1">
      <c r="A2418" s="1"/>
      <c r="B2418" s="95" t="s">
        <v>496</v>
      </c>
      <c r="C2418" s="64"/>
      <c r="D2418" s="44"/>
      <c r="E2418" s="1"/>
      <c r="F2418" s="93"/>
      <c r="G2418" s="94"/>
      <c r="H2418" s="1"/>
      <c r="I2418" s="1"/>
      <c r="J2418" s="1"/>
      <c r="K2418" s="1"/>
      <c r="L2418" s="1"/>
    </row>
    <row r="2419" ht="16.5" customHeight="1">
      <c r="A2419" s="1"/>
      <c r="B2419" s="95" t="s">
        <v>496</v>
      </c>
      <c r="C2419" s="64"/>
      <c r="D2419" s="44"/>
      <c r="E2419" s="1"/>
      <c r="F2419" s="93"/>
      <c r="G2419" s="94"/>
      <c r="H2419" s="1"/>
      <c r="I2419" s="1"/>
      <c r="J2419" s="1"/>
      <c r="K2419" s="1"/>
      <c r="L2419" s="1"/>
    </row>
    <row r="2420" ht="16.5" customHeight="1">
      <c r="A2420" s="1"/>
      <c r="B2420" s="95" t="s">
        <v>496</v>
      </c>
      <c r="C2420" s="64"/>
      <c r="D2420" s="44"/>
      <c r="E2420" s="1"/>
      <c r="F2420" s="93"/>
      <c r="G2420" s="94"/>
      <c r="H2420" s="1"/>
      <c r="I2420" s="1"/>
      <c r="J2420" s="1"/>
      <c r="K2420" s="1"/>
      <c r="L2420" s="1"/>
    </row>
    <row r="2421" ht="16.5" customHeight="1">
      <c r="A2421" s="1"/>
      <c r="B2421" s="95" t="s">
        <v>496</v>
      </c>
      <c r="C2421" s="64"/>
      <c r="D2421" s="44"/>
      <c r="E2421" s="1"/>
      <c r="F2421" s="93"/>
      <c r="G2421" s="94"/>
      <c r="H2421" s="1"/>
      <c r="I2421" s="1"/>
      <c r="J2421" s="1"/>
      <c r="K2421" s="1"/>
      <c r="L2421" s="1"/>
    </row>
    <row r="2422" ht="16.5" customHeight="1">
      <c r="A2422" s="1"/>
      <c r="B2422" s="95" t="s">
        <v>496</v>
      </c>
      <c r="C2422" s="64"/>
      <c r="D2422" s="44"/>
      <c r="E2422" s="1"/>
      <c r="F2422" s="93"/>
      <c r="G2422" s="94"/>
      <c r="H2422" s="1"/>
      <c r="I2422" s="1"/>
      <c r="J2422" s="1"/>
      <c r="K2422" s="1"/>
      <c r="L2422" s="1"/>
    </row>
    <row r="2423" ht="16.5" customHeight="1">
      <c r="A2423" s="1"/>
      <c r="B2423" s="95" t="s">
        <v>496</v>
      </c>
      <c r="C2423" s="64"/>
      <c r="D2423" s="44"/>
      <c r="E2423" s="1"/>
      <c r="F2423" s="93"/>
      <c r="G2423" s="94"/>
      <c r="H2423" s="1"/>
      <c r="I2423" s="1"/>
      <c r="J2423" s="1"/>
      <c r="K2423" s="1"/>
      <c r="L2423" s="1"/>
    </row>
    <row r="2424" ht="16.5" customHeight="1">
      <c r="A2424" s="1"/>
      <c r="B2424" s="95" t="s">
        <v>496</v>
      </c>
      <c r="C2424" s="64"/>
      <c r="D2424" s="44"/>
      <c r="E2424" s="1"/>
      <c r="F2424" s="93"/>
      <c r="G2424" s="94"/>
      <c r="H2424" s="1"/>
      <c r="I2424" s="1"/>
      <c r="J2424" s="1"/>
      <c r="K2424" s="1"/>
      <c r="L2424" s="1"/>
    </row>
    <row r="2425" ht="16.5" customHeight="1">
      <c r="A2425" s="1"/>
      <c r="B2425" s="95" t="s">
        <v>496</v>
      </c>
      <c r="C2425" s="64"/>
      <c r="D2425" s="44"/>
      <c r="E2425" s="1"/>
      <c r="F2425" s="93"/>
      <c r="G2425" s="94"/>
      <c r="H2425" s="1"/>
      <c r="I2425" s="1"/>
      <c r="J2425" s="1"/>
      <c r="K2425" s="1"/>
      <c r="L2425" s="1"/>
    </row>
    <row r="2426" ht="16.5" customHeight="1">
      <c r="A2426" s="1"/>
      <c r="B2426" s="95" t="s">
        <v>496</v>
      </c>
      <c r="C2426" s="64"/>
      <c r="D2426" s="44"/>
      <c r="E2426" s="1"/>
      <c r="F2426" s="93"/>
      <c r="G2426" s="94"/>
      <c r="H2426" s="1"/>
      <c r="I2426" s="1"/>
      <c r="J2426" s="1"/>
      <c r="K2426" s="1"/>
      <c r="L2426" s="1"/>
    </row>
    <row r="2427" ht="16.5" customHeight="1">
      <c r="A2427" s="1"/>
      <c r="B2427" s="95" t="s">
        <v>496</v>
      </c>
      <c r="C2427" s="64"/>
      <c r="D2427" s="44"/>
      <c r="E2427" s="1"/>
      <c r="F2427" s="93"/>
      <c r="G2427" s="94"/>
      <c r="H2427" s="1"/>
      <c r="I2427" s="1"/>
      <c r="J2427" s="1"/>
      <c r="K2427" s="1"/>
      <c r="L2427" s="1"/>
    </row>
    <row r="2428" ht="16.5" customHeight="1">
      <c r="A2428" s="1"/>
      <c r="B2428" s="95" t="s">
        <v>496</v>
      </c>
      <c r="C2428" s="64"/>
      <c r="D2428" s="44"/>
      <c r="E2428" s="1"/>
      <c r="F2428" s="93"/>
      <c r="G2428" s="94"/>
      <c r="H2428" s="1"/>
      <c r="I2428" s="1"/>
      <c r="J2428" s="1"/>
      <c r="K2428" s="1"/>
      <c r="L2428" s="1"/>
    </row>
    <row r="2429" ht="16.5" customHeight="1">
      <c r="A2429" s="1"/>
      <c r="B2429" s="95" t="s">
        <v>496</v>
      </c>
      <c r="C2429" s="64"/>
      <c r="D2429" s="44"/>
      <c r="E2429" s="1"/>
      <c r="F2429" s="93"/>
      <c r="G2429" s="94"/>
      <c r="H2429" s="1"/>
      <c r="I2429" s="1"/>
      <c r="J2429" s="1"/>
      <c r="K2429" s="1"/>
      <c r="L2429" s="1"/>
    </row>
    <row r="2430" ht="16.5" customHeight="1">
      <c r="A2430" s="1"/>
      <c r="B2430" s="95" t="s">
        <v>496</v>
      </c>
      <c r="C2430" s="64"/>
      <c r="D2430" s="44"/>
      <c r="E2430" s="1"/>
      <c r="F2430" s="93"/>
      <c r="G2430" s="94"/>
      <c r="H2430" s="1"/>
      <c r="I2430" s="1"/>
      <c r="J2430" s="1"/>
      <c r="K2430" s="1"/>
      <c r="L2430" s="1"/>
    </row>
    <row r="2431" ht="16.5" customHeight="1">
      <c r="A2431" s="1"/>
      <c r="B2431" s="95" t="s">
        <v>496</v>
      </c>
      <c r="C2431" s="64"/>
      <c r="D2431" s="44"/>
      <c r="E2431" s="1"/>
      <c r="F2431" s="93"/>
      <c r="G2431" s="94"/>
      <c r="H2431" s="1"/>
      <c r="I2431" s="1"/>
      <c r="J2431" s="1"/>
      <c r="K2431" s="1"/>
      <c r="L2431" s="1"/>
    </row>
    <row r="2432" ht="16.5" customHeight="1">
      <c r="A2432" s="1"/>
      <c r="B2432" s="95" t="s">
        <v>496</v>
      </c>
      <c r="C2432" s="64"/>
      <c r="D2432" s="44"/>
      <c r="E2432" s="1"/>
      <c r="F2432" s="93"/>
      <c r="G2432" s="94"/>
      <c r="H2432" s="1"/>
      <c r="I2432" s="1"/>
      <c r="J2432" s="1"/>
      <c r="K2432" s="1"/>
      <c r="L2432" s="1"/>
    </row>
    <row r="2433" ht="16.5" customHeight="1">
      <c r="A2433" s="1"/>
      <c r="B2433" s="95" t="s">
        <v>496</v>
      </c>
      <c r="C2433" s="64"/>
      <c r="D2433" s="44"/>
      <c r="E2433" s="1"/>
      <c r="F2433" s="93"/>
      <c r="G2433" s="94"/>
      <c r="H2433" s="1"/>
      <c r="I2433" s="1"/>
      <c r="J2433" s="1"/>
      <c r="K2433" s="1"/>
      <c r="L2433" s="1"/>
    </row>
    <row r="2434" ht="16.5" customHeight="1">
      <c r="A2434" s="1"/>
      <c r="B2434" s="95" t="s">
        <v>496</v>
      </c>
      <c r="C2434" s="64"/>
      <c r="D2434" s="44"/>
      <c r="E2434" s="1"/>
      <c r="F2434" s="93"/>
      <c r="G2434" s="94"/>
      <c r="H2434" s="1"/>
      <c r="I2434" s="1"/>
      <c r="J2434" s="1"/>
      <c r="K2434" s="1"/>
      <c r="L2434" s="1"/>
    </row>
    <row r="2435" ht="16.5" customHeight="1">
      <c r="A2435" s="1"/>
      <c r="B2435" s="95" t="s">
        <v>496</v>
      </c>
      <c r="C2435" s="64"/>
      <c r="D2435" s="44"/>
      <c r="E2435" s="1"/>
      <c r="F2435" s="93"/>
      <c r="G2435" s="94"/>
      <c r="H2435" s="1"/>
      <c r="I2435" s="1"/>
      <c r="J2435" s="1"/>
      <c r="K2435" s="1"/>
      <c r="L2435" s="1"/>
    </row>
    <row r="2436" ht="16.5" customHeight="1">
      <c r="A2436" s="1"/>
      <c r="B2436" s="95" t="s">
        <v>496</v>
      </c>
      <c r="C2436" s="64"/>
      <c r="D2436" s="44"/>
      <c r="E2436" s="1"/>
      <c r="F2436" s="93"/>
      <c r="G2436" s="94"/>
      <c r="H2436" s="1"/>
      <c r="I2436" s="1"/>
      <c r="J2436" s="1"/>
      <c r="K2436" s="1"/>
      <c r="L2436" s="1"/>
    </row>
    <row r="2437" ht="16.5" customHeight="1">
      <c r="A2437" s="1"/>
      <c r="B2437" s="95" t="s">
        <v>496</v>
      </c>
      <c r="C2437" s="64"/>
      <c r="D2437" s="44"/>
      <c r="E2437" s="1"/>
      <c r="F2437" s="93"/>
      <c r="G2437" s="94"/>
      <c r="H2437" s="1"/>
      <c r="I2437" s="1"/>
      <c r="J2437" s="1"/>
      <c r="K2437" s="1"/>
      <c r="L2437" s="1"/>
    </row>
    <row r="2438" ht="16.5" customHeight="1">
      <c r="A2438" s="1"/>
      <c r="B2438" s="95" t="s">
        <v>496</v>
      </c>
      <c r="C2438" s="64"/>
      <c r="D2438" s="44"/>
      <c r="E2438" s="1"/>
      <c r="F2438" s="93"/>
      <c r="G2438" s="94"/>
      <c r="H2438" s="1"/>
      <c r="I2438" s="1"/>
      <c r="J2438" s="1"/>
      <c r="K2438" s="1"/>
      <c r="L2438" s="1"/>
    </row>
    <row r="2439" ht="16.5" customHeight="1">
      <c r="A2439" s="1"/>
      <c r="B2439" s="95" t="s">
        <v>496</v>
      </c>
      <c r="C2439" s="64"/>
      <c r="D2439" s="44"/>
      <c r="E2439" s="1"/>
      <c r="F2439" s="93"/>
      <c r="G2439" s="94"/>
      <c r="H2439" s="1"/>
      <c r="I2439" s="1"/>
      <c r="J2439" s="1"/>
      <c r="K2439" s="1"/>
      <c r="L2439" s="1"/>
    </row>
    <row r="2440" ht="16.5" customHeight="1">
      <c r="A2440" s="1"/>
      <c r="B2440" s="95" t="s">
        <v>496</v>
      </c>
      <c r="C2440" s="64"/>
      <c r="D2440" s="44"/>
      <c r="E2440" s="1"/>
      <c r="F2440" s="93"/>
      <c r="G2440" s="94"/>
      <c r="H2440" s="1"/>
      <c r="I2440" s="1"/>
      <c r="J2440" s="1"/>
      <c r="K2440" s="1"/>
      <c r="L2440" s="1"/>
    </row>
    <row r="2441" ht="16.5" customHeight="1">
      <c r="A2441" s="1"/>
      <c r="B2441" s="95" t="s">
        <v>496</v>
      </c>
      <c r="C2441" s="64"/>
      <c r="D2441" s="44"/>
      <c r="E2441" s="1"/>
      <c r="F2441" s="93"/>
      <c r="G2441" s="94"/>
      <c r="H2441" s="1"/>
      <c r="I2441" s="1"/>
      <c r="J2441" s="1"/>
      <c r="K2441" s="1"/>
      <c r="L2441" s="1"/>
    </row>
    <row r="2442" ht="16.5" customHeight="1">
      <c r="A2442" s="1"/>
      <c r="B2442" s="95" t="s">
        <v>496</v>
      </c>
      <c r="C2442" s="64"/>
      <c r="D2442" s="44"/>
      <c r="E2442" s="1"/>
      <c r="F2442" s="93"/>
      <c r="G2442" s="94"/>
      <c r="H2442" s="1"/>
      <c r="I2442" s="1"/>
      <c r="J2442" s="1"/>
      <c r="K2442" s="1"/>
      <c r="L2442" s="1"/>
    </row>
    <row r="2443" ht="16.5" customHeight="1">
      <c r="A2443" s="1"/>
      <c r="B2443" s="95" t="s">
        <v>496</v>
      </c>
      <c r="C2443" s="64"/>
      <c r="D2443" s="44"/>
      <c r="E2443" s="1"/>
      <c r="F2443" s="93"/>
      <c r="G2443" s="94"/>
      <c r="H2443" s="1"/>
      <c r="I2443" s="1"/>
      <c r="J2443" s="1"/>
      <c r="K2443" s="1"/>
      <c r="L2443" s="1"/>
    </row>
    <row r="2444" ht="16.5" customHeight="1">
      <c r="A2444" s="1"/>
      <c r="B2444" s="95" t="s">
        <v>496</v>
      </c>
      <c r="C2444" s="64"/>
      <c r="D2444" s="44"/>
      <c r="E2444" s="1"/>
      <c r="F2444" s="93"/>
      <c r="G2444" s="94"/>
      <c r="H2444" s="1"/>
      <c r="I2444" s="1"/>
      <c r="J2444" s="1"/>
      <c r="K2444" s="1"/>
      <c r="L2444" s="1"/>
    </row>
    <row r="2445" ht="16.5" customHeight="1">
      <c r="A2445" s="1"/>
      <c r="B2445" s="95" t="s">
        <v>496</v>
      </c>
      <c r="C2445" s="64"/>
      <c r="D2445" s="44"/>
      <c r="E2445" s="1"/>
      <c r="F2445" s="93"/>
      <c r="G2445" s="94"/>
      <c r="H2445" s="1"/>
      <c r="I2445" s="1"/>
      <c r="J2445" s="1"/>
      <c r="K2445" s="1"/>
      <c r="L2445" s="1"/>
    </row>
    <row r="2446" ht="16.5" customHeight="1">
      <c r="A2446" s="1"/>
      <c r="B2446" s="95" t="s">
        <v>496</v>
      </c>
      <c r="C2446" s="64"/>
      <c r="D2446" s="44"/>
      <c r="E2446" s="1"/>
      <c r="F2446" s="93"/>
      <c r="G2446" s="94"/>
      <c r="H2446" s="1"/>
      <c r="I2446" s="1"/>
      <c r="J2446" s="1"/>
      <c r="K2446" s="1"/>
      <c r="L2446" s="1"/>
    </row>
    <row r="2447" ht="16.5" customHeight="1">
      <c r="A2447" s="1"/>
      <c r="B2447" s="95" t="s">
        <v>496</v>
      </c>
      <c r="C2447" s="64"/>
      <c r="D2447" s="44"/>
      <c r="E2447" s="1"/>
      <c r="F2447" s="93"/>
      <c r="G2447" s="94"/>
      <c r="H2447" s="1"/>
      <c r="I2447" s="1"/>
      <c r="J2447" s="1"/>
      <c r="K2447" s="1"/>
      <c r="L2447" s="1"/>
    </row>
    <row r="2448" ht="16.5" customHeight="1">
      <c r="A2448" s="1"/>
      <c r="B2448" s="95" t="s">
        <v>496</v>
      </c>
      <c r="C2448" s="64"/>
      <c r="D2448" s="44"/>
      <c r="E2448" s="1"/>
      <c r="F2448" s="93"/>
      <c r="G2448" s="94"/>
      <c r="H2448" s="1"/>
      <c r="I2448" s="1"/>
      <c r="J2448" s="1"/>
      <c r="K2448" s="1"/>
      <c r="L2448" s="1"/>
    </row>
    <row r="2449" ht="16.5" customHeight="1">
      <c r="A2449" s="1"/>
      <c r="B2449" s="95" t="s">
        <v>496</v>
      </c>
      <c r="C2449" s="64"/>
      <c r="D2449" s="44"/>
      <c r="E2449" s="1"/>
      <c r="F2449" s="93"/>
      <c r="G2449" s="94"/>
      <c r="H2449" s="1"/>
      <c r="I2449" s="1"/>
      <c r="J2449" s="1"/>
      <c r="K2449" s="1"/>
      <c r="L2449" s="1"/>
    </row>
    <row r="2450" ht="16.5" customHeight="1">
      <c r="A2450" s="1"/>
      <c r="B2450" s="95" t="s">
        <v>496</v>
      </c>
      <c r="C2450" s="64"/>
      <c r="D2450" s="44"/>
      <c r="E2450" s="1"/>
      <c r="F2450" s="93"/>
      <c r="G2450" s="94"/>
      <c r="H2450" s="1"/>
      <c r="I2450" s="1"/>
      <c r="J2450" s="1"/>
      <c r="K2450" s="1"/>
      <c r="L2450" s="1"/>
    </row>
    <row r="2451" ht="16.5" customHeight="1">
      <c r="A2451" s="1"/>
      <c r="B2451" s="95" t="s">
        <v>496</v>
      </c>
      <c r="C2451" s="64"/>
      <c r="D2451" s="44"/>
      <c r="E2451" s="1"/>
      <c r="F2451" s="93"/>
      <c r="G2451" s="94"/>
      <c r="H2451" s="1"/>
      <c r="I2451" s="1"/>
      <c r="J2451" s="1"/>
      <c r="K2451" s="1"/>
      <c r="L2451" s="1"/>
    </row>
    <row r="2452" ht="16.5" customHeight="1">
      <c r="A2452" s="1"/>
      <c r="B2452" s="95" t="s">
        <v>496</v>
      </c>
      <c r="C2452" s="64"/>
      <c r="D2452" s="44"/>
      <c r="E2452" s="1"/>
      <c r="F2452" s="93"/>
      <c r="G2452" s="94"/>
      <c r="H2452" s="1"/>
      <c r="I2452" s="1"/>
      <c r="J2452" s="1"/>
      <c r="K2452" s="1"/>
      <c r="L2452" s="1"/>
    </row>
    <row r="2453" ht="16.5" customHeight="1">
      <c r="A2453" s="1"/>
      <c r="B2453" s="95" t="s">
        <v>496</v>
      </c>
      <c r="C2453" s="64"/>
      <c r="D2453" s="44"/>
      <c r="E2453" s="1"/>
      <c r="F2453" s="93"/>
      <c r="G2453" s="94"/>
      <c r="H2453" s="1"/>
      <c r="I2453" s="1"/>
      <c r="J2453" s="1"/>
      <c r="K2453" s="1"/>
      <c r="L2453" s="1"/>
    </row>
    <row r="2454" ht="16.5" customHeight="1">
      <c r="A2454" s="1"/>
      <c r="B2454" s="95" t="s">
        <v>496</v>
      </c>
      <c r="C2454" s="64"/>
      <c r="D2454" s="44"/>
      <c r="E2454" s="1"/>
      <c r="F2454" s="93"/>
      <c r="G2454" s="94"/>
      <c r="H2454" s="1"/>
      <c r="I2454" s="1"/>
      <c r="J2454" s="1"/>
      <c r="K2454" s="1"/>
      <c r="L2454" s="1"/>
    </row>
    <row r="2455" ht="16.5" customHeight="1">
      <c r="A2455" s="1"/>
      <c r="B2455" s="95" t="s">
        <v>496</v>
      </c>
      <c r="C2455" s="64"/>
      <c r="D2455" s="44"/>
      <c r="E2455" s="1"/>
      <c r="F2455" s="93"/>
      <c r="G2455" s="94"/>
      <c r="H2455" s="1"/>
      <c r="I2455" s="1"/>
      <c r="J2455" s="1"/>
      <c r="K2455" s="1"/>
      <c r="L2455" s="1"/>
    </row>
    <row r="2456" ht="16.5" customHeight="1">
      <c r="A2456" s="1"/>
      <c r="B2456" s="95" t="s">
        <v>496</v>
      </c>
      <c r="C2456" s="64"/>
      <c r="D2456" s="44"/>
      <c r="E2456" s="1"/>
      <c r="F2456" s="93"/>
      <c r="G2456" s="94"/>
      <c r="H2456" s="1"/>
      <c r="I2456" s="1"/>
      <c r="J2456" s="1"/>
      <c r="K2456" s="1"/>
      <c r="L2456" s="1"/>
    </row>
    <row r="2457" ht="16.5" customHeight="1">
      <c r="A2457" s="1"/>
      <c r="B2457" s="95" t="s">
        <v>496</v>
      </c>
      <c r="C2457" s="64"/>
      <c r="D2457" s="44"/>
      <c r="E2457" s="1"/>
      <c r="F2457" s="93"/>
      <c r="G2457" s="94"/>
      <c r="H2457" s="1"/>
      <c r="I2457" s="1"/>
      <c r="J2457" s="1"/>
      <c r="K2457" s="1"/>
      <c r="L2457" s="1"/>
    </row>
    <row r="2458" ht="16.5" customHeight="1">
      <c r="A2458" s="1"/>
      <c r="B2458" s="95" t="s">
        <v>496</v>
      </c>
      <c r="C2458" s="64"/>
      <c r="D2458" s="44"/>
      <c r="E2458" s="1"/>
      <c r="F2458" s="93"/>
      <c r="G2458" s="94"/>
      <c r="H2458" s="1"/>
      <c r="I2458" s="1"/>
      <c r="J2458" s="1"/>
      <c r="K2458" s="1"/>
      <c r="L2458" s="1"/>
    </row>
    <row r="2459" ht="16.5" customHeight="1">
      <c r="A2459" s="1"/>
      <c r="B2459" s="95" t="s">
        <v>496</v>
      </c>
      <c r="C2459" s="64"/>
      <c r="D2459" s="44"/>
      <c r="E2459" s="1"/>
      <c r="F2459" s="93"/>
      <c r="G2459" s="94"/>
      <c r="H2459" s="1"/>
      <c r="I2459" s="1"/>
      <c r="J2459" s="1"/>
      <c r="K2459" s="1"/>
      <c r="L2459" s="1"/>
    </row>
    <row r="2460" ht="16.5" customHeight="1">
      <c r="A2460" s="1"/>
      <c r="B2460" s="95" t="s">
        <v>496</v>
      </c>
      <c r="C2460" s="64"/>
      <c r="D2460" s="44"/>
      <c r="E2460" s="1"/>
      <c r="F2460" s="93"/>
      <c r="G2460" s="94"/>
      <c r="H2460" s="1"/>
      <c r="I2460" s="1"/>
      <c r="J2460" s="1"/>
      <c r="K2460" s="1"/>
      <c r="L2460" s="1"/>
    </row>
    <row r="2461" ht="16.5" customHeight="1">
      <c r="A2461" s="1"/>
      <c r="B2461" s="95" t="s">
        <v>496</v>
      </c>
      <c r="C2461" s="64"/>
      <c r="D2461" s="44"/>
      <c r="E2461" s="1"/>
      <c r="F2461" s="93"/>
      <c r="G2461" s="94"/>
      <c r="H2461" s="1"/>
      <c r="I2461" s="1"/>
      <c r="J2461" s="1"/>
      <c r="K2461" s="1"/>
      <c r="L2461" s="1"/>
    </row>
    <row r="2462" ht="16.5" customHeight="1">
      <c r="A2462" s="1"/>
      <c r="B2462" s="95" t="s">
        <v>496</v>
      </c>
      <c r="C2462" s="64"/>
      <c r="D2462" s="44"/>
      <c r="E2462" s="1"/>
      <c r="F2462" s="93"/>
      <c r="G2462" s="94"/>
      <c r="H2462" s="1"/>
      <c r="I2462" s="1"/>
      <c r="J2462" s="1"/>
      <c r="K2462" s="1"/>
      <c r="L2462" s="1"/>
    </row>
    <row r="2463" ht="16.5" customHeight="1">
      <c r="A2463" s="1"/>
      <c r="B2463" s="95" t="s">
        <v>496</v>
      </c>
      <c r="C2463" s="64"/>
      <c r="D2463" s="44"/>
      <c r="E2463" s="1"/>
      <c r="F2463" s="93"/>
      <c r="G2463" s="94"/>
      <c r="H2463" s="1"/>
      <c r="I2463" s="1"/>
      <c r="J2463" s="1"/>
      <c r="K2463" s="1"/>
      <c r="L2463" s="1"/>
    </row>
    <row r="2464" ht="16.5" customHeight="1">
      <c r="A2464" s="1"/>
      <c r="B2464" s="95" t="s">
        <v>496</v>
      </c>
      <c r="C2464" s="64"/>
      <c r="D2464" s="44"/>
      <c r="E2464" s="1"/>
      <c r="F2464" s="93"/>
      <c r="G2464" s="94"/>
      <c r="H2464" s="1"/>
      <c r="I2464" s="1"/>
      <c r="J2464" s="1"/>
      <c r="K2464" s="1"/>
      <c r="L2464" s="1"/>
    </row>
    <row r="2465" ht="16.5" customHeight="1">
      <c r="A2465" s="1"/>
      <c r="B2465" s="95" t="s">
        <v>496</v>
      </c>
      <c r="C2465" s="64"/>
      <c r="D2465" s="44"/>
      <c r="E2465" s="1"/>
      <c r="F2465" s="93"/>
      <c r="G2465" s="94"/>
      <c r="H2465" s="1"/>
      <c r="I2465" s="1"/>
      <c r="J2465" s="1"/>
      <c r="K2465" s="1"/>
      <c r="L2465" s="1"/>
    </row>
    <row r="2466" ht="16.5" customHeight="1">
      <c r="A2466" s="1"/>
      <c r="B2466" s="95" t="s">
        <v>496</v>
      </c>
      <c r="C2466" s="64"/>
      <c r="D2466" s="44"/>
      <c r="E2466" s="1"/>
      <c r="F2466" s="93"/>
      <c r="G2466" s="94"/>
      <c r="H2466" s="1"/>
      <c r="I2466" s="1"/>
      <c r="J2466" s="1"/>
      <c r="K2466" s="1"/>
      <c r="L2466" s="1"/>
    </row>
    <row r="2467" ht="16.5" customHeight="1">
      <c r="A2467" s="1"/>
      <c r="B2467" s="95" t="s">
        <v>496</v>
      </c>
      <c r="C2467" s="64"/>
      <c r="D2467" s="44"/>
      <c r="E2467" s="1"/>
      <c r="F2467" s="93"/>
      <c r="G2467" s="94"/>
      <c r="H2467" s="1"/>
      <c r="I2467" s="1"/>
      <c r="J2467" s="1"/>
      <c r="K2467" s="1"/>
      <c r="L2467" s="1"/>
    </row>
    <row r="2468" ht="16.5" customHeight="1">
      <c r="A2468" s="1"/>
      <c r="B2468" s="95" t="s">
        <v>496</v>
      </c>
      <c r="C2468" s="64"/>
      <c r="D2468" s="44"/>
      <c r="E2468" s="1"/>
      <c r="F2468" s="93"/>
      <c r="G2468" s="94"/>
      <c r="H2468" s="1"/>
      <c r="I2468" s="1"/>
      <c r="J2468" s="1"/>
      <c r="K2468" s="1"/>
      <c r="L2468" s="1"/>
    </row>
    <row r="2469" ht="16.5" customHeight="1">
      <c r="A2469" s="1"/>
      <c r="B2469" s="95" t="s">
        <v>496</v>
      </c>
      <c r="C2469" s="64"/>
      <c r="D2469" s="44"/>
      <c r="E2469" s="1"/>
      <c r="F2469" s="93"/>
      <c r="G2469" s="94"/>
      <c r="H2469" s="1"/>
      <c r="I2469" s="1"/>
      <c r="J2469" s="1"/>
      <c r="K2469" s="1"/>
      <c r="L2469" s="1"/>
    </row>
    <row r="2470" ht="16.5" customHeight="1">
      <c r="A2470" s="1"/>
      <c r="B2470" s="95" t="s">
        <v>496</v>
      </c>
      <c r="C2470" s="64"/>
      <c r="D2470" s="44"/>
      <c r="E2470" s="1"/>
      <c r="F2470" s="93"/>
      <c r="G2470" s="94"/>
      <c r="H2470" s="1"/>
      <c r="I2470" s="1"/>
      <c r="J2470" s="1"/>
      <c r="K2470" s="1"/>
      <c r="L2470" s="1"/>
    </row>
    <row r="2471" ht="16.5" customHeight="1">
      <c r="A2471" s="1"/>
      <c r="B2471" s="95" t="s">
        <v>496</v>
      </c>
      <c r="C2471" s="64"/>
      <c r="D2471" s="44"/>
      <c r="E2471" s="1"/>
      <c r="F2471" s="93"/>
      <c r="G2471" s="94"/>
      <c r="H2471" s="1"/>
      <c r="I2471" s="1"/>
      <c r="J2471" s="1"/>
      <c r="K2471" s="1"/>
      <c r="L2471" s="1"/>
    </row>
    <row r="2472" ht="16.5" customHeight="1">
      <c r="A2472" s="1"/>
      <c r="B2472" s="95" t="s">
        <v>496</v>
      </c>
      <c r="C2472" s="64"/>
      <c r="D2472" s="44"/>
      <c r="E2472" s="1"/>
      <c r="F2472" s="93"/>
      <c r="G2472" s="94"/>
      <c r="H2472" s="1"/>
      <c r="I2472" s="1"/>
      <c r="J2472" s="1"/>
      <c r="K2472" s="1"/>
      <c r="L2472" s="1"/>
    </row>
    <row r="2473" ht="16.5" customHeight="1">
      <c r="A2473" s="1"/>
      <c r="B2473" s="95" t="s">
        <v>496</v>
      </c>
      <c r="C2473" s="64"/>
      <c r="D2473" s="44"/>
      <c r="E2473" s="1"/>
      <c r="F2473" s="93"/>
      <c r="G2473" s="94"/>
      <c r="H2473" s="1"/>
      <c r="I2473" s="1"/>
      <c r="J2473" s="1"/>
      <c r="K2473" s="1"/>
      <c r="L2473" s="1"/>
    </row>
    <row r="2474" ht="16.5" customHeight="1">
      <c r="A2474" s="1"/>
      <c r="B2474" s="95" t="s">
        <v>496</v>
      </c>
      <c r="C2474" s="64"/>
      <c r="D2474" s="44"/>
      <c r="E2474" s="1"/>
      <c r="F2474" s="93"/>
      <c r="G2474" s="94"/>
      <c r="H2474" s="1"/>
      <c r="I2474" s="1"/>
      <c r="J2474" s="1"/>
      <c r="K2474" s="1"/>
      <c r="L2474" s="1"/>
    </row>
    <row r="2475" ht="16.5" customHeight="1">
      <c r="A2475" s="1"/>
      <c r="B2475" s="95" t="s">
        <v>496</v>
      </c>
      <c r="C2475" s="64"/>
      <c r="D2475" s="44"/>
      <c r="E2475" s="1"/>
      <c r="F2475" s="93"/>
      <c r="G2475" s="94"/>
      <c r="H2475" s="1"/>
      <c r="I2475" s="1"/>
      <c r="J2475" s="1"/>
      <c r="K2475" s="1"/>
      <c r="L2475" s="1"/>
    </row>
    <row r="2476" ht="16.5" customHeight="1">
      <c r="A2476" s="1"/>
      <c r="B2476" s="95" t="s">
        <v>496</v>
      </c>
      <c r="C2476" s="64"/>
      <c r="D2476" s="44"/>
      <c r="E2476" s="1"/>
      <c r="F2476" s="93"/>
      <c r="G2476" s="94"/>
      <c r="H2476" s="1"/>
      <c r="I2476" s="1"/>
      <c r="J2476" s="1"/>
      <c r="K2476" s="1"/>
      <c r="L2476" s="1"/>
    </row>
    <row r="2477" ht="16.5" customHeight="1">
      <c r="A2477" s="1"/>
      <c r="B2477" s="95" t="s">
        <v>496</v>
      </c>
      <c r="C2477" s="64"/>
      <c r="D2477" s="44"/>
      <c r="E2477" s="1"/>
      <c r="F2477" s="93"/>
      <c r="G2477" s="94"/>
      <c r="H2477" s="1"/>
      <c r="I2477" s="1"/>
      <c r="J2477" s="1"/>
      <c r="K2477" s="1"/>
      <c r="L2477" s="1"/>
    </row>
    <row r="2478" ht="16.5" customHeight="1">
      <c r="A2478" s="1"/>
      <c r="B2478" s="95" t="s">
        <v>496</v>
      </c>
      <c r="C2478" s="64"/>
      <c r="D2478" s="44"/>
      <c r="E2478" s="1"/>
      <c r="F2478" s="93"/>
      <c r="G2478" s="94"/>
      <c r="H2478" s="1"/>
      <c r="I2478" s="1"/>
      <c r="J2478" s="1"/>
      <c r="K2478" s="1"/>
      <c r="L2478" s="1"/>
    </row>
    <row r="2479" ht="16.5" customHeight="1">
      <c r="A2479" s="1"/>
      <c r="B2479" s="95" t="s">
        <v>496</v>
      </c>
      <c r="C2479" s="64"/>
      <c r="D2479" s="44"/>
      <c r="E2479" s="1"/>
      <c r="F2479" s="93"/>
      <c r="G2479" s="94"/>
      <c r="H2479" s="1"/>
      <c r="I2479" s="1"/>
      <c r="J2479" s="1"/>
      <c r="K2479" s="1"/>
      <c r="L2479" s="1"/>
    </row>
    <row r="2480" ht="16.5" customHeight="1">
      <c r="A2480" s="1"/>
      <c r="B2480" s="95" t="s">
        <v>496</v>
      </c>
      <c r="C2480" s="64"/>
      <c r="D2480" s="44"/>
      <c r="E2480" s="1"/>
      <c r="F2480" s="93"/>
      <c r="G2480" s="94"/>
      <c r="H2480" s="1"/>
      <c r="I2480" s="1"/>
      <c r="J2480" s="1"/>
      <c r="K2480" s="1"/>
      <c r="L2480" s="1"/>
    </row>
    <row r="2481" ht="16.5" customHeight="1">
      <c r="A2481" s="1"/>
      <c r="B2481" s="95" t="s">
        <v>496</v>
      </c>
      <c r="C2481" s="64"/>
      <c r="D2481" s="44"/>
      <c r="E2481" s="1"/>
      <c r="F2481" s="93"/>
      <c r="G2481" s="94"/>
      <c r="H2481" s="1"/>
      <c r="I2481" s="1"/>
      <c r="J2481" s="1"/>
      <c r="K2481" s="1"/>
      <c r="L2481" s="1"/>
    </row>
    <row r="2482" ht="16.5" customHeight="1">
      <c r="A2482" s="1"/>
      <c r="B2482" s="95" t="s">
        <v>496</v>
      </c>
      <c r="C2482" s="64"/>
      <c r="D2482" s="44"/>
      <c r="E2482" s="1"/>
      <c r="F2482" s="93"/>
      <c r="G2482" s="94"/>
      <c r="H2482" s="1"/>
      <c r="I2482" s="1"/>
      <c r="J2482" s="1"/>
      <c r="K2482" s="1"/>
      <c r="L2482" s="1"/>
    </row>
    <row r="2483" ht="16.5" customHeight="1">
      <c r="A2483" s="1"/>
      <c r="B2483" s="95" t="s">
        <v>496</v>
      </c>
      <c r="C2483" s="64"/>
      <c r="D2483" s="44"/>
      <c r="E2483" s="1"/>
      <c r="F2483" s="93"/>
      <c r="G2483" s="94"/>
      <c r="H2483" s="1"/>
      <c r="I2483" s="1"/>
      <c r="J2483" s="1"/>
      <c r="K2483" s="1"/>
      <c r="L2483" s="1"/>
    </row>
    <row r="2484" ht="16.5" customHeight="1">
      <c r="A2484" s="1"/>
      <c r="B2484" s="95" t="s">
        <v>496</v>
      </c>
      <c r="C2484" s="64"/>
      <c r="D2484" s="44"/>
      <c r="E2484" s="1"/>
      <c r="F2484" s="93"/>
      <c r="G2484" s="94"/>
      <c r="H2484" s="1"/>
      <c r="I2484" s="1"/>
      <c r="J2484" s="1"/>
      <c r="K2484" s="1"/>
      <c r="L2484" s="1"/>
    </row>
    <row r="2485" ht="16.5" customHeight="1">
      <c r="A2485" s="1"/>
      <c r="B2485" s="95" t="s">
        <v>496</v>
      </c>
      <c r="C2485" s="64"/>
      <c r="D2485" s="44"/>
      <c r="E2485" s="1"/>
      <c r="F2485" s="93"/>
      <c r="G2485" s="94"/>
      <c r="H2485" s="1"/>
      <c r="I2485" s="1"/>
      <c r="J2485" s="1"/>
      <c r="K2485" s="1"/>
      <c r="L2485" s="1"/>
    </row>
    <row r="2486" ht="16.5" customHeight="1">
      <c r="A2486" s="1"/>
      <c r="B2486" s="95" t="s">
        <v>496</v>
      </c>
      <c r="C2486" s="64"/>
      <c r="D2486" s="44"/>
      <c r="E2486" s="1"/>
      <c r="F2486" s="93"/>
      <c r="G2486" s="94"/>
      <c r="H2486" s="1"/>
      <c r="I2486" s="1"/>
      <c r="J2486" s="1"/>
      <c r="K2486" s="1"/>
      <c r="L2486" s="1"/>
    </row>
    <row r="2487" ht="16.5" customHeight="1">
      <c r="A2487" s="1"/>
      <c r="B2487" s="95" t="s">
        <v>496</v>
      </c>
      <c r="C2487" s="64"/>
      <c r="D2487" s="44"/>
      <c r="E2487" s="1"/>
      <c r="F2487" s="93"/>
      <c r="G2487" s="94"/>
      <c r="H2487" s="1"/>
      <c r="I2487" s="1"/>
      <c r="J2487" s="1"/>
      <c r="K2487" s="1"/>
      <c r="L2487" s="1"/>
    </row>
    <row r="2488" ht="16.5" customHeight="1">
      <c r="A2488" s="1"/>
      <c r="B2488" s="95" t="s">
        <v>496</v>
      </c>
      <c r="C2488" s="64"/>
      <c r="D2488" s="44"/>
      <c r="E2488" s="1"/>
      <c r="F2488" s="93"/>
      <c r="G2488" s="94"/>
      <c r="H2488" s="1"/>
      <c r="I2488" s="1"/>
      <c r="J2488" s="1"/>
      <c r="K2488" s="1"/>
      <c r="L2488" s="1"/>
    </row>
    <row r="2489" ht="16.5" customHeight="1">
      <c r="A2489" s="1"/>
      <c r="B2489" s="95" t="s">
        <v>496</v>
      </c>
      <c r="C2489" s="64"/>
      <c r="D2489" s="44"/>
      <c r="E2489" s="1"/>
      <c r="F2489" s="93"/>
      <c r="G2489" s="94"/>
      <c r="H2489" s="1"/>
      <c r="I2489" s="1"/>
      <c r="J2489" s="1"/>
      <c r="K2489" s="1"/>
      <c r="L2489" s="1"/>
    </row>
    <row r="2490" ht="16.5" customHeight="1">
      <c r="A2490" s="1"/>
      <c r="B2490" s="95" t="s">
        <v>496</v>
      </c>
      <c r="C2490" s="64"/>
      <c r="D2490" s="44"/>
      <c r="E2490" s="1"/>
      <c r="F2490" s="93"/>
      <c r="G2490" s="94"/>
      <c r="H2490" s="1"/>
      <c r="I2490" s="1"/>
      <c r="J2490" s="1"/>
      <c r="K2490" s="1"/>
      <c r="L2490" s="1"/>
    </row>
    <row r="2491" ht="16.5" customHeight="1">
      <c r="A2491" s="1"/>
      <c r="B2491" s="95" t="s">
        <v>496</v>
      </c>
      <c r="C2491" s="64"/>
      <c r="D2491" s="44"/>
      <c r="E2491" s="1"/>
      <c r="F2491" s="93"/>
      <c r="G2491" s="94"/>
      <c r="H2491" s="1"/>
      <c r="I2491" s="1"/>
      <c r="J2491" s="1"/>
      <c r="K2491" s="1"/>
      <c r="L2491" s="1"/>
    </row>
    <row r="2492" ht="16.5" customHeight="1">
      <c r="A2492" s="1"/>
      <c r="B2492" s="95" t="s">
        <v>496</v>
      </c>
      <c r="C2492" s="64"/>
      <c r="D2492" s="44"/>
      <c r="E2492" s="1"/>
      <c r="F2492" s="93"/>
      <c r="G2492" s="94"/>
      <c r="H2492" s="1"/>
      <c r="I2492" s="1"/>
      <c r="J2492" s="1"/>
      <c r="K2492" s="1"/>
      <c r="L2492" s="1"/>
    </row>
    <row r="2493" ht="16.5" customHeight="1">
      <c r="A2493" s="1"/>
      <c r="B2493" s="95" t="s">
        <v>496</v>
      </c>
      <c r="C2493" s="64"/>
      <c r="D2493" s="44"/>
      <c r="E2493" s="1"/>
      <c r="F2493" s="93"/>
      <c r="G2493" s="94"/>
      <c r="H2493" s="1"/>
      <c r="I2493" s="1"/>
      <c r="J2493" s="1"/>
      <c r="K2493" s="1"/>
      <c r="L2493" s="1"/>
    </row>
    <row r="2494" ht="16.5" customHeight="1">
      <c r="A2494" s="1"/>
      <c r="B2494" s="95" t="s">
        <v>496</v>
      </c>
      <c r="C2494" s="64"/>
      <c r="D2494" s="44"/>
      <c r="E2494" s="1"/>
      <c r="F2494" s="93"/>
      <c r="G2494" s="94"/>
      <c r="H2494" s="1"/>
      <c r="I2494" s="1"/>
      <c r="J2494" s="1"/>
      <c r="K2494" s="1"/>
      <c r="L2494" s="1"/>
    </row>
    <row r="2495" ht="16.5" customHeight="1">
      <c r="A2495" s="1"/>
      <c r="B2495" s="95" t="s">
        <v>496</v>
      </c>
      <c r="C2495" s="64"/>
      <c r="D2495" s="44"/>
      <c r="E2495" s="1"/>
      <c r="F2495" s="93"/>
      <c r="G2495" s="94"/>
      <c r="H2495" s="1"/>
      <c r="I2495" s="1"/>
      <c r="J2495" s="1"/>
      <c r="K2495" s="1"/>
      <c r="L2495" s="1"/>
    </row>
    <row r="2496" ht="16.5" customHeight="1">
      <c r="A2496" s="1"/>
      <c r="B2496" s="95" t="s">
        <v>496</v>
      </c>
      <c r="C2496" s="64"/>
      <c r="D2496" s="44"/>
      <c r="E2496" s="1"/>
      <c r="F2496" s="93"/>
      <c r="G2496" s="94"/>
      <c r="H2496" s="1"/>
      <c r="I2496" s="1"/>
      <c r="J2496" s="1"/>
      <c r="K2496" s="1"/>
      <c r="L2496" s="1"/>
    </row>
    <row r="2497" ht="16.5" customHeight="1">
      <c r="A2497" s="1"/>
      <c r="B2497" s="95" t="s">
        <v>496</v>
      </c>
      <c r="C2497" s="64"/>
      <c r="D2497" s="44"/>
      <c r="E2497" s="1"/>
      <c r="F2497" s="93"/>
      <c r="G2497" s="94"/>
      <c r="H2497" s="1"/>
      <c r="I2497" s="1"/>
      <c r="J2497" s="1"/>
      <c r="K2497" s="1"/>
      <c r="L2497" s="1"/>
    </row>
    <row r="2498" ht="16.5" customHeight="1">
      <c r="A2498" s="1"/>
      <c r="B2498" s="95" t="s">
        <v>496</v>
      </c>
      <c r="C2498" s="64"/>
      <c r="D2498" s="44"/>
      <c r="E2498" s="1"/>
      <c r="F2498" s="93"/>
      <c r="G2498" s="94"/>
      <c r="H2498" s="1"/>
      <c r="I2498" s="1"/>
      <c r="J2498" s="1"/>
      <c r="K2498" s="1"/>
      <c r="L2498" s="1"/>
    </row>
    <row r="2499" ht="16.5" customHeight="1">
      <c r="A2499" s="1"/>
      <c r="B2499" s="95" t="s">
        <v>496</v>
      </c>
      <c r="C2499" s="64"/>
      <c r="D2499" s="44"/>
      <c r="E2499" s="1"/>
      <c r="F2499" s="93"/>
      <c r="G2499" s="94"/>
      <c r="H2499" s="1"/>
      <c r="I2499" s="1"/>
      <c r="J2499" s="1"/>
      <c r="K2499" s="1"/>
      <c r="L2499" s="1"/>
    </row>
    <row r="2500" ht="16.5" customHeight="1">
      <c r="A2500" s="1"/>
      <c r="B2500" s="95" t="s">
        <v>496</v>
      </c>
      <c r="C2500" s="64"/>
      <c r="D2500" s="44"/>
      <c r="E2500" s="1"/>
      <c r="F2500" s="93"/>
      <c r="G2500" s="94"/>
      <c r="H2500" s="1"/>
      <c r="I2500" s="1"/>
      <c r="J2500" s="1"/>
      <c r="K2500" s="1"/>
      <c r="L2500" s="1"/>
    </row>
    <row r="2501" ht="16.5" customHeight="1">
      <c r="A2501" s="1"/>
      <c r="B2501" s="95" t="s">
        <v>496</v>
      </c>
      <c r="C2501" s="64"/>
      <c r="D2501" s="44"/>
      <c r="E2501" s="1"/>
      <c r="F2501" s="93"/>
      <c r="G2501" s="94"/>
      <c r="H2501" s="1"/>
      <c r="I2501" s="1"/>
      <c r="J2501" s="1"/>
      <c r="K2501" s="1"/>
      <c r="L2501" s="1"/>
    </row>
    <row r="2502" ht="16.5" customHeight="1">
      <c r="A2502" s="1"/>
      <c r="B2502" s="95" t="s">
        <v>496</v>
      </c>
      <c r="C2502" s="64"/>
      <c r="D2502" s="44"/>
      <c r="E2502" s="1"/>
      <c r="F2502" s="93"/>
      <c r="G2502" s="94"/>
      <c r="H2502" s="1"/>
      <c r="I2502" s="1"/>
      <c r="J2502" s="1"/>
      <c r="K2502" s="1"/>
      <c r="L2502" s="1"/>
    </row>
    <row r="2503" ht="16.5" customHeight="1">
      <c r="A2503" s="1"/>
      <c r="B2503" s="95" t="s">
        <v>496</v>
      </c>
      <c r="C2503" s="64"/>
      <c r="D2503" s="44"/>
      <c r="E2503" s="1"/>
      <c r="F2503" s="93"/>
      <c r="G2503" s="94"/>
      <c r="H2503" s="1"/>
      <c r="I2503" s="1"/>
      <c r="J2503" s="1"/>
      <c r="K2503" s="1"/>
      <c r="L2503" s="1"/>
    </row>
    <row r="2504" ht="16.5" customHeight="1">
      <c r="A2504" s="1"/>
      <c r="B2504" s="95" t="s">
        <v>496</v>
      </c>
      <c r="C2504" s="64"/>
      <c r="D2504" s="44"/>
      <c r="E2504" s="1"/>
      <c r="F2504" s="93"/>
      <c r="G2504" s="94"/>
      <c r="H2504" s="1"/>
      <c r="I2504" s="1"/>
      <c r="J2504" s="1"/>
      <c r="K2504" s="1"/>
      <c r="L2504" s="1"/>
    </row>
    <row r="2505" ht="16.5" customHeight="1">
      <c r="A2505" s="1"/>
      <c r="B2505" s="95" t="s">
        <v>496</v>
      </c>
      <c r="C2505" s="64"/>
      <c r="D2505" s="44"/>
      <c r="E2505" s="1"/>
      <c r="F2505" s="93"/>
      <c r="G2505" s="94"/>
      <c r="H2505" s="1"/>
      <c r="I2505" s="1"/>
      <c r="J2505" s="1"/>
      <c r="K2505" s="1"/>
      <c r="L2505" s="1"/>
    </row>
    <row r="2506" ht="16.5" customHeight="1">
      <c r="A2506" s="1"/>
      <c r="B2506" s="95" t="s">
        <v>496</v>
      </c>
      <c r="C2506" s="64"/>
      <c r="D2506" s="44"/>
      <c r="E2506" s="1"/>
      <c r="F2506" s="93"/>
      <c r="G2506" s="94"/>
      <c r="H2506" s="1"/>
      <c r="I2506" s="1"/>
      <c r="J2506" s="1"/>
      <c r="K2506" s="1"/>
      <c r="L2506" s="1"/>
    </row>
    <row r="2507" ht="16.5" customHeight="1">
      <c r="A2507" s="1"/>
      <c r="B2507" s="95" t="s">
        <v>496</v>
      </c>
      <c r="C2507" s="64"/>
      <c r="D2507" s="44"/>
      <c r="E2507" s="1"/>
      <c r="F2507" s="93"/>
      <c r="G2507" s="94"/>
      <c r="H2507" s="1"/>
      <c r="I2507" s="1"/>
      <c r="J2507" s="1"/>
      <c r="K2507" s="1"/>
      <c r="L2507" s="1"/>
    </row>
    <row r="2508" ht="16.5" customHeight="1">
      <c r="A2508" s="1"/>
      <c r="B2508" s="95" t="s">
        <v>496</v>
      </c>
      <c r="C2508" s="64"/>
      <c r="D2508" s="44"/>
      <c r="E2508" s="1"/>
      <c r="F2508" s="93"/>
      <c r="G2508" s="94"/>
      <c r="H2508" s="1"/>
      <c r="I2508" s="1"/>
      <c r="J2508" s="1"/>
      <c r="K2508" s="1"/>
      <c r="L2508" s="1"/>
    </row>
    <row r="2509" ht="16.5" customHeight="1">
      <c r="A2509" s="1"/>
      <c r="B2509" s="95" t="s">
        <v>496</v>
      </c>
      <c r="C2509" s="64"/>
      <c r="D2509" s="44"/>
      <c r="E2509" s="1"/>
      <c r="F2509" s="93"/>
      <c r="G2509" s="94"/>
      <c r="H2509" s="1"/>
      <c r="I2509" s="1"/>
      <c r="J2509" s="1"/>
      <c r="K2509" s="1"/>
      <c r="L2509" s="1"/>
    </row>
    <row r="2510" ht="16.5" customHeight="1">
      <c r="A2510" s="1"/>
      <c r="B2510" s="95" t="s">
        <v>496</v>
      </c>
      <c r="C2510" s="64"/>
      <c r="D2510" s="44"/>
      <c r="E2510" s="1"/>
      <c r="F2510" s="93"/>
      <c r="G2510" s="94"/>
      <c r="H2510" s="1"/>
      <c r="I2510" s="1"/>
      <c r="J2510" s="1"/>
      <c r="K2510" s="1"/>
      <c r="L2510" s="1"/>
    </row>
    <row r="2511" ht="16.5" customHeight="1">
      <c r="A2511" s="1"/>
      <c r="B2511" s="95" t="s">
        <v>496</v>
      </c>
      <c r="C2511" s="64"/>
      <c r="D2511" s="44"/>
      <c r="E2511" s="1"/>
      <c r="F2511" s="93"/>
      <c r="G2511" s="94"/>
      <c r="H2511" s="1"/>
      <c r="I2511" s="1"/>
      <c r="J2511" s="1"/>
      <c r="K2511" s="1"/>
      <c r="L2511" s="1"/>
    </row>
    <row r="2512" ht="16.5" customHeight="1">
      <c r="A2512" s="1"/>
      <c r="B2512" s="95" t="s">
        <v>496</v>
      </c>
      <c r="C2512" s="64"/>
      <c r="D2512" s="44"/>
      <c r="E2512" s="1"/>
      <c r="F2512" s="93"/>
      <c r="G2512" s="94"/>
      <c r="H2512" s="1"/>
      <c r="I2512" s="1"/>
      <c r="J2512" s="1"/>
      <c r="K2512" s="1"/>
      <c r="L2512" s="1"/>
    </row>
    <row r="2513" ht="16.5" customHeight="1">
      <c r="A2513" s="1"/>
      <c r="B2513" s="95" t="s">
        <v>496</v>
      </c>
      <c r="C2513" s="64"/>
      <c r="D2513" s="44"/>
      <c r="E2513" s="1"/>
      <c r="F2513" s="93"/>
      <c r="G2513" s="94"/>
      <c r="H2513" s="1"/>
      <c r="I2513" s="1"/>
      <c r="J2513" s="1"/>
      <c r="K2513" s="1"/>
      <c r="L2513" s="1"/>
    </row>
    <row r="2514" ht="16.5" customHeight="1">
      <c r="A2514" s="1"/>
      <c r="B2514" s="95" t="s">
        <v>496</v>
      </c>
      <c r="C2514" s="64"/>
      <c r="D2514" s="44"/>
      <c r="E2514" s="1"/>
      <c r="F2514" s="93"/>
      <c r="G2514" s="94"/>
      <c r="H2514" s="1"/>
      <c r="I2514" s="1"/>
      <c r="J2514" s="1"/>
      <c r="K2514" s="1"/>
      <c r="L2514" s="1"/>
    </row>
    <row r="2515" ht="16.5" customHeight="1">
      <c r="A2515" s="1"/>
      <c r="B2515" s="95" t="s">
        <v>496</v>
      </c>
      <c r="C2515" s="64"/>
      <c r="D2515" s="44"/>
      <c r="E2515" s="1"/>
      <c r="F2515" s="93"/>
      <c r="G2515" s="94"/>
      <c r="H2515" s="1"/>
      <c r="I2515" s="1"/>
      <c r="J2515" s="1"/>
      <c r="K2515" s="1"/>
      <c r="L2515" s="1"/>
    </row>
    <row r="2516" ht="16.5" customHeight="1">
      <c r="A2516" s="1"/>
      <c r="B2516" s="95" t="s">
        <v>496</v>
      </c>
      <c r="C2516" s="64"/>
      <c r="D2516" s="44"/>
      <c r="E2516" s="1"/>
      <c r="F2516" s="93"/>
      <c r="G2516" s="94"/>
      <c r="H2516" s="1"/>
      <c r="I2516" s="1"/>
      <c r="J2516" s="1"/>
      <c r="K2516" s="1"/>
      <c r="L2516" s="1"/>
    </row>
    <row r="2517" ht="16.5" customHeight="1">
      <c r="A2517" s="1"/>
      <c r="B2517" s="95" t="s">
        <v>496</v>
      </c>
      <c r="C2517" s="64"/>
      <c r="D2517" s="44"/>
      <c r="E2517" s="1"/>
      <c r="F2517" s="93"/>
      <c r="G2517" s="94"/>
      <c r="H2517" s="1"/>
      <c r="I2517" s="1"/>
      <c r="J2517" s="1"/>
      <c r="K2517" s="1"/>
      <c r="L2517" s="1"/>
    </row>
    <row r="2518" ht="16.5" customHeight="1">
      <c r="A2518" s="1"/>
      <c r="B2518" s="95" t="s">
        <v>496</v>
      </c>
      <c r="C2518" s="64"/>
      <c r="D2518" s="44"/>
      <c r="E2518" s="1"/>
      <c r="F2518" s="93"/>
      <c r="G2518" s="94"/>
      <c r="H2518" s="1"/>
      <c r="I2518" s="1"/>
      <c r="J2518" s="1"/>
      <c r="K2518" s="1"/>
      <c r="L2518" s="1"/>
    </row>
    <row r="2519" ht="16.5" customHeight="1">
      <c r="A2519" s="1"/>
      <c r="B2519" s="95" t="s">
        <v>496</v>
      </c>
      <c r="C2519" s="64"/>
      <c r="D2519" s="44"/>
      <c r="E2519" s="1"/>
      <c r="F2519" s="93"/>
      <c r="G2519" s="94"/>
      <c r="H2519" s="1"/>
      <c r="I2519" s="1"/>
      <c r="J2519" s="1"/>
      <c r="K2519" s="1"/>
      <c r="L2519" s="1"/>
    </row>
    <row r="2520" ht="16.5" customHeight="1">
      <c r="A2520" s="1"/>
      <c r="B2520" s="95" t="s">
        <v>496</v>
      </c>
      <c r="C2520" s="64"/>
      <c r="D2520" s="44"/>
      <c r="E2520" s="1"/>
      <c r="F2520" s="93"/>
      <c r="G2520" s="94"/>
      <c r="H2520" s="1"/>
      <c r="I2520" s="1"/>
      <c r="J2520" s="1"/>
      <c r="K2520" s="1"/>
      <c r="L2520" s="1"/>
    </row>
    <row r="2521" ht="16.5" customHeight="1">
      <c r="A2521" s="1"/>
      <c r="B2521" s="95" t="s">
        <v>496</v>
      </c>
      <c r="C2521" s="64"/>
      <c r="D2521" s="44"/>
      <c r="E2521" s="1"/>
      <c r="F2521" s="93"/>
      <c r="G2521" s="94"/>
      <c r="H2521" s="1"/>
      <c r="I2521" s="1"/>
      <c r="J2521" s="1"/>
      <c r="K2521" s="1"/>
      <c r="L2521" s="1"/>
    </row>
    <row r="2522" ht="16.5" customHeight="1">
      <c r="A2522" s="1"/>
      <c r="B2522" s="95" t="s">
        <v>496</v>
      </c>
      <c r="C2522" s="64"/>
      <c r="D2522" s="44"/>
      <c r="E2522" s="1"/>
      <c r="F2522" s="93"/>
      <c r="G2522" s="94"/>
      <c r="H2522" s="1"/>
      <c r="I2522" s="1"/>
      <c r="J2522" s="1"/>
      <c r="K2522" s="1"/>
      <c r="L2522" s="1"/>
    </row>
    <row r="2523" ht="16.5" customHeight="1">
      <c r="A2523" s="1"/>
      <c r="B2523" s="95" t="s">
        <v>496</v>
      </c>
      <c r="C2523" s="64"/>
      <c r="D2523" s="44"/>
      <c r="E2523" s="1"/>
      <c r="F2523" s="93"/>
      <c r="G2523" s="94"/>
      <c r="H2523" s="1"/>
      <c r="I2523" s="1"/>
      <c r="J2523" s="1"/>
      <c r="K2523" s="1"/>
      <c r="L2523" s="1"/>
    </row>
    <row r="2524" ht="16.5" customHeight="1">
      <c r="A2524" s="1"/>
      <c r="B2524" s="95" t="s">
        <v>496</v>
      </c>
      <c r="C2524" s="64"/>
      <c r="D2524" s="44"/>
      <c r="E2524" s="1"/>
      <c r="F2524" s="93"/>
      <c r="G2524" s="94"/>
      <c r="H2524" s="1"/>
      <c r="I2524" s="1"/>
      <c r="J2524" s="1"/>
      <c r="K2524" s="1"/>
      <c r="L2524" s="1"/>
    </row>
    <row r="2525" ht="16.5" customHeight="1">
      <c r="A2525" s="1"/>
      <c r="B2525" s="95" t="s">
        <v>496</v>
      </c>
      <c r="C2525" s="64"/>
      <c r="D2525" s="44"/>
      <c r="E2525" s="1"/>
      <c r="F2525" s="93"/>
      <c r="G2525" s="94"/>
      <c r="H2525" s="1"/>
      <c r="I2525" s="1"/>
      <c r="J2525" s="1"/>
      <c r="K2525" s="1"/>
      <c r="L2525" s="1"/>
    </row>
    <row r="2526" ht="16.5" customHeight="1">
      <c r="A2526" s="1"/>
      <c r="B2526" s="95" t="s">
        <v>496</v>
      </c>
      <c r="C2526" s="64"/>
      <c r="D2526" s="44"/>
      <c r="E2526" s="1"/>
      <c r="F2526" s="93"/>
      <c r="G2526" s="94"/>
      <c r="H2526" s="1"/>
      <c r="I2526" s="1"/>
      <c r="J2526" s="1"/>
      <c r="K2526" s="1"/>
      <c r="L2526" s="1"/>
    </row>
    <row r="2527" ht="16.5" customHeight="1">
      <c r="A2527" s="1"/>
      <c r="B2527" s="95" t="s">
        <v>496</v>
      </c>
      <c r="C2527" s="64"/>
      <c r="D2527" s="44"/>
      <c r="E2527" s="1"/>
      <c r="F2527" s="93"/>
      <c r="G2527" s="94"/>
      <c r="H2527" s="1"/>
      <c r="I2527" s="1"/>
      <c r="J2527" s="1"/>
      <c r="K2527" s="1"/>
      <c r="L2527" s="1"/>
    </row>
    <row r="2528" ht="16.5" customHeight="1">
      <c r="A2528" s="1"/>
      <c r="B2528" s="95" t="s">
        <v>496</v>
      </c>
      <c r="C2528" s="64"/>
      <c r="D2528" s="44"/>
      <c r="E2528" s="1"/>
      <c r="F2528" s="93"/>
      <c r="G2528" s="94"/>
      <c r="H2528" s="1"/>
      <c r="I2528" s="1"/>
      <c r="J2528" s="1"/>
      <c r="K2528" s="1"/>
      <c r="L2528" s="1"/>
    </row>
    <row r="2529" ht="16.5" customHeight="1">
      <c r="A2529" s="1"/>
      <c r="B2529" s="95" t="s">
        <v>496</v>
      </c>
      <c r="C2529" s="64"/>
      <c r="D2529" s="44"/>
      <c r="E2529" s="1"/>
      <c r="F2529" s="93"/>
      <c r="G2529" s="94"/>
      <c r="H2529" s="1"/>
      <c r="I2529" s="1"/>
      <c r="J2529" s="1"/>
      <c r="K2529" s="1"/>
      <c r="L2529" s="1"/>
    </row>
    <row r="2530" ht="16.5" customHeight="1">
      <c r="A2530" s="1"/>
      <c r="B2530" s="95" t="s">
        <v>496</v>
      </c>
      <c r="C2530" s="64"/>
      <c r="D2530" s="44"/>
      <c r="E2530" s="1"/>
      <c r="F2530" s="93"/>
      <c r="G2530" s="94"/>
      <c r="H2530" s="1"/>
      <c r="I2530" s="1"/>
      <c r="J2530" s="1"/>
      <c r="K2530" s="1"/>
      <c r="L2530" s="1"/>
    </row>
    <row r="2531" ht="16.5" customHeight="1">
      <c r="A2531" s="1"/>
      <c r="B2531" s="95" t="s">
        <v>496</v>
      </c>
      <c r="C2531" s="64"/>
      <c r="D2531" s="44"/>
      <c r="E2531" s="1"/>
      <c r="F2531" s="93"/>
      <c r="G2531" s="94"/>
      <c r="H2531" s="1"/>
      <c r="I2531" s="1"/>
      <c r="J2531" s="1"/>
      <c r="K2531" s="1"/>
      <c r="L2531" s="1"/>
    </row>
    <row r="2532" ht="16.5" customHeight="1">
      <c r="A2532" s="1"/>
      <c r="B2532" s="95" t="s">
        <v>496</v>
      </c>
      <c r="C2532" s="64"/>
      <c r="D2532" s="44"/>
      <c r="E2532" s="1"/>
      <c r="F2532" s="93"/>
      <c r="G2532" s="94"/>
      <c r="H2532" s="1"/>
      <c r="I2532" s="1"/>
      <c r="J2532" s="1"/>
      <c r="K2532" s="1"/>
      <c r="L2532" s="1"/>
    </row>
    <row r="2533" ht="16.5" customHeight="1">
      <c r="A2533" s="1"/>
      <c r="B2533" s="95" t="s">
        <v>496</v>
      </c>
      <c r="C2533" s="64"/>
      <c r="D2533" s="44"/>
      <c r="E2533" s="1"/>
      <c r="F2533" s="93"/>
      <c r="G2533" s="94"/>
      <c r="H2533" s="1"/>
      <c r="I2533" s="1"/>
      <c r="J2533" s="1"/>
      <c r="K2533" s="1"/>
      <c r="L2533" s="1"/>
    </row>
    <row r="2534" ht="16.5" customHeight="1">
      <c r="A2534" s="1"/>
      <c r="B2534" s="95" t="s">
        <v>496</v>
      </c>
      <c r="C2534" s="64"/>
      <c r="D2534" s="44"/>
      <c r="E2534" s="1"/>
      <c r="F2534" s="93"/>
      <c r="G2534" s="94"/>
      <c r="H2534" s="1"/>
      <c r="I2534" s="1"/>
      <c r="J2534" s="1"/>
      <c r="K2534" s="1"/>
      <c r="L2534" s="1"/>
    </row>
    <row r="2535" ht="16.5" customHeight="1">
      <c r="A2535" s="1"/>
      <c r="B2535" s="95" t="s">
        <v>496</v>
      </c>
      <c r="C2535" s="64"/>
      <c r="D2535" s="44"/>
      <c r="E2535" s="1"/>
      <c r="F2535" s="93"/>
      <c r="G2535" s="94"/>
      <c r="H2535" s="1"/>
      <c r="I2535" s="1"/>
      <c r="J2535" s="1"/>
      <c r="K2535" s="1"/>
      <c r="L2535" s="1"/>
    </row>
    <row r="2536" ht="16.5" customHeight="1">
      <c r="A2536" s="1"/>
      <c r="B2536" s="95" t="s">
        <v>496</v>
      </c>
      <c r="C2536" s="64"/>
      <c r="D2536" s="44"/>
      <c r="E2536" s="1"/>
      <c r="F2536" s="93"/>
      <c r="G2536" s="94"/>
      <c r="H2536" s="1"/>
      <c r="I2536" s="1"/>
      <c r="J2536" s="1"/>
      <c r="K2536" s="1"/>
      <c r="L2536" s="1"/>
    </row>
    <row r="2537" ht="16.5" customHeight="1">
      <c r="A2537" s="1"/>
      <c r="B2537" s="95" t="s">
        <v>496</v>
      </c>
      <c r="C2537" s="64"/>
      <c r="D2537" s="44"/>
      <c r="E2537" s="1"/>
      <c r="F2537" s="93"/>
      <c r="G2537" s="94"/>
      <c r="H2537" s="1"/>
      <c r="I2537" s="1"/>
      <c r="J2537" s="1"/>
      <c r="K2537" s="1"/>
      <c r="L2537" s="1"/>
    </row>
    <row r="2538" ht="16.5" customHeight="1">
      <c r="A2538" s="1"/>
      <c r="B2538" s="95" t="s">
        <v>496</v>
      </c>
      <c r="C2538" s="64"/>
      <c r="D2538" s="44"/>
      <c r="E2538" s="1"/>
      <c r="F2538" s="93"/>
      <c r="G2538" s="94"/>
      <c r="H2538" s="1"/>
      <c r="I2538" s="1"/>
      <c r="J2538" s="1"/>
      <c r="K2538" s="1"/>
      <c r="L2538" s="1"/>
    </row>
    <row r="2539" ht="16.5" customHeight="1">
      <c r="A2539" s="1"/>
      <c r="B2539" s="95" t="s">
        <v>496</v>
      </c>
      <c r="C2539" s="64"/>
      <c r="D2539" s="44"/>
      <c r="E2539" s="1"/>
      <c r="F2539" s="93"/>
      <c r="G2539" s="94"/>
      <c r="H2539" s="1"/>
      <c r="I2539" s="1"/>
      <c r="J2539" s="1"/>
      <c r="K2539" s="1"/>
      <c r="L2539" s="1"/>
    </row>
    <row r="2540" ht="16.5" customHeight="1">
      <c r="A2540" s="1"/>
      <c r="B2540" s="95" t="s">
        <v>496</v>
      </c>
      <c r="C2540" s="64"/>
      <c r="D2540" s="44"/>
      <c r="E2540" s="1"/>
      <c r="F2540" s="93"/>
      <c r="G2540" s="94"/>
      <c r="H2540" s="1"/>
      <c r="I2540" s="1"/>
      <c r="J2540" s="1"/>
      <c r="K2540" s="1"/>
      <c r="L2540" s="1"/>
    </row>
    <row r="2541" ht="16.5" customHeight="1">
      <c r="A2541" s="1"/>
      <c r="B2541" s="95" t="s">
        <v>496</v>
      </c>
      <c r="C2541" s="64"/>
      <c r="D2541" s="44"/>
      <c r="E2541" s="1"/>
      <c r="F2541" s="93"/>
      <c r="G2541" s="94"/>
      <c r="H2541" s="1"/>
      <c r="I2541" s="1"/>
      <c r="J2541" s="1"/>
      <c r="K2541" s="1"/>
      <c r="L2541" s="1"/>
    </row>
    <row r="2542" ht="16.5" customHeight="1">
      <c r="A2542" s="1"/>
      <c r="B2542" s="95" t="s">
        <v>496</v>
      </c>
      <c r="C2542" s="64"/>
      <c r="D2542" s="44"/>
      <c r="E2542" s="1"/>
      <c r="F2542" s="93"/>
      <c r="G2542" s="94"/>
      <c r="H2542" s="1"/>
      <c r="I2542" s="1"/>
      <c r="J2542" s="1"/>
      <c r="K2542" s="1"/>
      <c r="L2542" s="1"/>
    </row>
    <row r="2543" ht="16.5" customHeight="1">
      <c r="A2543" s="1"/>
      <c r="B2543" s="95" t="s">
        <v>496</v>
      </c>
      <c r="C2543" s="64"/>
      <c r="D2543" s="44"/>
      <c r="E2543" s="1"/>
      <c r="F2543" s="93"/>
      <c r="G2543" s="94"/>
      <c r="H2543" s="1"/>
      <c r="I2543" s="1"/>
      <c r="J2543" s="1"/>
      <c r="K2543" s="1"/>
      <c r="L2543" s="1"/>
    </row>
    <row r="2544" ht="16.5" customHeight="1">
      <c r="A2544" s="1"/>
      <c r="B2544" s="95" t="s">
        <v>496</v>
      </c>
      <c r="C2544" s="64"/>
      <c r="D2544" s="44"/>
      <c r="E2544" s="1"/>
      <c r="F2544" s="93"/>
      <c r="G2544" s="94"/>
      <c r="H2544" s="1"/>
      <c r="I2544" s="1"/>
      <c r="J2544" s="1"/>
      <c r="K2544" s="1"/>
      <c r="L2544" s="1"/>
    </row>
    <row r="2545" ht="16.5" customHeight="1">
      <c r="A2545" s="1"/>
      <c r="B2545" s="95" t="s">
        <v>496</v>
      </c>
      <c r="C2545" s="64"/>
      <c r="D2545" s="44"/>
      <c r="E2545" s="1"/>
      <c r="F2545" s="93"/>
      <c r="G2545" s="94"/>
      <c r="H2545" s="1"/>
      <c r="I2545" s="1"/>
      <c r="J2545" s="1"/>
      <c r="K2545" s="1"/>
      <c r="L2545" s="1"/>
    </row>
    <row r="2546" ht="16.5" customHeight="1">
      <c r="A2546" s="1"/>
      <c r="B2546" s="95" t="s">
        <v>496</v>
      </c>
      <c r="C2546" s="64"/>
      <c r="D2546" s="44"/>
      <c r="E2546" s="1"/>
      <c r="F2546" s="93"/>
      <c r="G2546" s="94"/>
      <c r="H2546" s="1"/>
      <c r="I2546" s="1"/>
      <c r="J2546" s="1"/>
      <c r="K2546" s="1"/>
      <c r="L2546" s="1"/>
    </row>
    <row r="2547" ht="16.5" customHeight="1">
      <c r="A2547" s="1"/>
      <c r="B2547" s="95" t="s">
        <v>496</v>
      </c>
      <c r="C2547" s="64"/>
      <c r="D2547" s="44"/>
      <c r="E2547" s="1"/>
      <c r="F2547" s="93"/>
      <c r="G2547" s="94"/>
      <c r="H2547" s="1"/>
      <c r="I2547" s="1"/>
      <c r="J2547" s="1"/>
      <c r="K2547" s="1"/>
      <c r="L2547" s="1"/>
    </row>
    <row r="2548" ht="16.5" customHeight="1">
      <c r="A2548" s="1"/>
      <c r="B2548" s="95" t="s">
        <v>496</v>
      </c>
      <c r="C2548" s="64"/>
      <c r="D2548" s="44"/>
      <c r="E2548" s="1"/>
      <c r="F2548" s="93"/>
      <c r="G2548" s="94"/>
      <c r="H2548" s="1"/>
      <c r="I2548" s="1"/>
      <c r="J2548" s="1"/>
      <c r="K2548" s="1"/>
      <c r="L2548" s="1"/>
    </row>
    <row r="2549" ht="16.5" customHeight="1">
      <c r="A2549" s="1"/>
      <c r="B2549" s="95" t="s">
        <v>496</v>
      </c>
      <c r="C2549" s="64"/>
      <c r="D2549" s="44"/>
      <c r="E2549" s="1"/>
      <c r="F2549" s="93"/>
      <c r="G2549" s="94"/>
      <c r="H2549" s="1"/>
      <c r="I2549" s="1"/>
      <c r="J2549" s="1"/>
      <c r="K2549" s="1"/>
      <c r="L2549" s="1"/>
    </row>
    <row r="2550" ht="16.5" customHeight="1">
      <c r="A2550" s="1"/>
      <c r="B2550" s="95" t="s">
        <v>496</v>
      </c>
      <c r="C2550" s="64"/>
      <c r="D2550" s="44"/>
      <c r="E2550" s="1"/>
      <c r="F2550" s="93"/>
      <c r="G2550" s="94"/>
      <c r="H2550" s="1"/>
      <c r="I2550" s="1"/>
      <c r="J2550" s="1"/>
      <c r="K2550" s="1"/>
      <c r="L2550" s="1"/>
    </row>
    <row r="2551" ht="16.5" customHeight="1">
      <c r="A2551" s="1"/>
      <c r="B2551" s="95" t="s">
        <v>496</v>
      </c>
      <c r="C2551" s="64"/>
      <c r="D2551" s="44"/>
      <c r="E2551" s="1"/>
      <c r="F2551" s="93"/>
      <c r="G2551" s="94"/>
      <c r="H2551" s="1"/>
      <c r="I2551" s="1"/>
      <c r="J2551" s="1"/>
      <c r="K2551" s="1"/>
      <c r="L2551" s="1"/>
    </row>
    <row r="2552" ht="16.5" customHeight="1">
      <c r="A2552" s="1"/>
      <c r="B2552" s="95" t="s">
        <v>496</v>
      </c>
      <c r="C2552" s="64"/>
      <c r="D2552" s="44"/>
      <c r="E2552" s="1"/>
      <c r="F2552" s="93"/>
      <c r="G2552" s="94"/>
      <c r="H2552" s="1"/>
      <c r="I2552" s="1"/>
      <c r="J2552" s="1"/>
      <c r="K2552" s="1"/>
      <c r="L2552" s="1"/>
    </row>
    <row r="2553" ht="16.5" customHeight="1">
      <c r="A2553" s="1"/>
      <c r="B2553" s="95" t="s">
        <v>496</v>
      </c>
      <c r="C2553" s="64"/>
      <c r="D2553" s="44"/>
      <c r="E2553" s="1"/>
      <c r="F2553" s="93"/>
      <c r="G2553" s="94"/>
      <c r="H2553" s="1"/>
      <c r="I2553" s="1"/>
      <c r="J2553" s="1"/>
      <c r="K2553" s="1"/>
      <c r="L2553" s="1"/>
    </row>
    <row r="2554" ht="16.5" customHeight="1">
      <c r="A2554" s="1"/>
      <c r="B2554" s="95" t="s">
        <v>496</v>
      </c>
      <c r="C2554" s="64"/>
      <c r="D2554" s="44"/>
      <c r="E2554" s="1"/>
      <c r="F2554" s="93"/>
      <c r="G2554" s="94"/>
      <c r="H2554" s="1"/>
      <c r="I2554" s="1"/>
      <c r="J2554" s="1"/>
      <c r="K2554" s="1"/>
      <c r="L2554" s="1"/>
    </row>
    <row r="2555" ht="16.5" customHeight="1">
      <c r="A2555" s="1"/>
      <c r="B2555" s="95" t="s">
        <v>496</v>
      </c>
      <c r="C2555" s="64"/>
      <c r="D2555" s="44"/>
      <c r="E2555" s="1"/>
      <c r="F2555" s="93"/>
      <c r="G2555" s="94"/>
      <c r="H2555" s="1"/>
      <c r="I2555" s="1"/>
      <c r="J2555" s="1"/>
      <c r="K2555" s="1"/>
      <c r="L2555" s="1"/>
    </row>
    <row r="2556" ht="16.5" customHeight="1">
      <c r="A2556" s="1"/>
      <c r="B2556" s="95" t="s">
        <v>496</v>
      </c>
      <c r="C2556" s="64"/>
      <c r="D2556" s="44"/>
      <c r="E2556" s="1"/>
      <c r="F2556" s="93"/>
      <c r="G2556" s="94"/>
      <c r="H2556" s="1"/>
      <c r="I2556" s="1"/>
      <c r="J2556" s="1"/>
      <c r="K2556" s="1"/>
      <c r="L2556" s="1"/>
    </row>
    <row r="2557" ht="16.5" customHeight="1">
      <c r="A2557" s="1"/>
      <c r="B2557" s="95" t="s">
        <v>496</v>
      </c>
      <c r="C2557" s="64"/>
      <c r="D2557" s="44"/>
      <c r="E2557" s="1"/>
      <c r="F2557" s="93"/>
      <c r="G2557" s="94"/>
      <c r="H2557" s="1"/>
      <c r="I2557" s="1"/>
      <c r="J2557" s="1"/>
      <c r="K2557" s="1"/>
      <c r="L2557" s="1"/>
    </row>
    <row r="2558" ht="16.5" customHeight="1">
      <c r="A2558" s="1"/>
      <c r="B2558" s="95" t="s">
        <v>496</v>
      </c>
      <c r="C2558" s="64"/>
      <c r="D2558" s="44"/>
      <c r="E2558" s="1"/>
      <c r="F2558" s="93"/>
      <c r="G2558" s="94"/>
      <c r="H2558" s="1"/>
      <c r="I2558" s="1"/>
      <c r="J2558" s="1"/>
      <c r="K2558" s="1"/>
      <c r="L2558" s="1"/>
    </row>
    <row r="2559" ht="16.5" customHeight="1">
      <c r="A2559" s="1"/>
      <c r="B2559" s="95" t="s">
        <v>496</v>
      </c>
      <c r="C2559" s="64"/>
      <c r="D2559" s="44"/>
      <c r="E2559" s="1"/>
      <c r="F2559" s="93"/>
      <c r="G2559" s="94"/>
      <c r="H2559" s="1"/>
      <c r="I2559" s="1"/>
      <c r="J2559" s="1"/>
      <c r="K2559" s="1"/>
      <c r="L2559" s="1"/>
    </row>
    <row r="2560" ht="16.5" customHeight="1">
      <c r="A2560" s="1"/>
      <c r="B2560" s="95" t="s">
        <v>496</v>
      </c>
      <c r="C2560" s="64"/>
      <c r="D2560" s="44"/>
      <c r="E2560" s="1"/>
      <c r="F2560" s="93"/>
      <c r="G2560" s="94"/>
      <c r="H2560" s="1"/>
      <c r="I2560" s="1"/>
      <c r="J2560" s="1"/>
      <c r="K2560" s="1"/>
      <c r="L2560" s="1"/>
    </row>
    <row r="2561" ht="16.5" customHeight="1">
      <c r="A2561" s="1"/>
      <c r="B2561" s="95" t="s">
        <v>496</v>
      </c>
      <c r="C2561" s="64"/>
      <c r="D2561" s="44"/>
      <c r="E2561" s="1"/>
      <c r="F2561" s="93"/>
      <c r="G2561" s="94"/>
      <c r="H2561" s="1"/>
      <c r="I2561" s="1"/>
      <c r="J2561" s="1"/>
      <c r="K2561" s="1"/>
      <c r="L2561" s="1"/>
    </row>
    <row r="2562" ht="16.5" customHeight="1">
      <c r="A2562" s="1"/>
      <c r="B2562" s="95" t="s">
        <v>496</v>
      </c>
      <c r="C2562" s="64"/>
      <c r="D2562" s="44"/>
      <c r="E2562" s="1"/>
      <c r="F2562" s="93"/>
      <c r="G2562" s="94"/>
      <c r="H2562" s="1"/>
      <c r="I2562" s="1"/>
      <c r="J2562" s="1"/>
      <c r="K2562" s="1"/>
      <c r="L2562" s="1"/>
    </row>
    <row r="2563" ht="16.5" customHeight="1">
      <c r="A2563" s="1"/>
      <c r="B2563" s="95" t="s">
        <v>496</v>
      </c>
      <c r="C2563" s="64"/>
      <c r="D2563" s="44"/>
      <c r="E2563" s="1"/>
      <c r="F2563" s="93"/>
      <c r="G2563" s="94"/>
      <c r="H2563" s="1"/>
      <c r="I2563" s="1"/>
      <c r="J2563" s="1"/>
      <c r="K2563" s="1"/>
      <c r="L2563" s="1"/>
    </row>
    <row r="2564" ht="16.5" customHeight="1">
      <c r="A2564" s="1"/>
      <c r="B2564" s="95" t="s">
        <v>496</v>
      </c>
      <c r="C2564" s="64"/>
      <c r="D2564" s="44"/>
      <c r="E2564" s="1"/>
      <c r="F2564" s="93"/>
      <c r="G2564" s="94"/>
      <c r="H2564" s="1"/>
      <c r="I2564" s="1"/>
      <c r="J2564" s="1"/>
      <c r="K2564" s="1"/>
      <c r="L2564" s="1"/>
    </row>
    <row r="2565" ht="16.5" customHeight="1">
      <c r="A2565" s="1"/>
      <c r="B2565" s="95" t="s">
        <v>496</v>
      </c>
      <c r="C2565" s="64"/>
      <c r="D2565" s="44"/>
      <c r="E2565" s="1"/>
      <c r="F2565" s="93"/>
      <c r="G2565" s="94"/>
      <c r="H2565" s="1"/>
      <c r="I2565" s="1"/>
      <c r="J2565" s="1"/>
      <c r="K2565" s="1"/>
      <c r="L2565" s="1"/>
    </row>
    <row r="2566" ht="16.5" customHeight="1">
      <c r="A2566" s="1"/>
      <c r="B2566" s="95" t="s">
        <v>496</v>
      </c>
      <c r="C2566" s="64"/>
      <c r="D2566" s="44"/>
      <c r="E2566" s="1"/>
      <c r="F2566" s="93"/>
      <c r="G2566" s="94"/>
      <c r="H2566" s="1"/>
      <c r="I2566" s="1"/>
      <c r="J2566" s="1"/>
      <c r="K2566" s="1"/>
      <c r="L2566" s="1"/>
    </row>
    <row r="2567" ht="16.5" customHeight="1">
      <c r="A2567" s="1"/>
      <c r="B2567" s="95" t="s">
        <v>496</v>
      </c>
      <c r="C2567" s="64"/>
      <c r="D2567" s="44"/>
      <c r="E2567" s="1"/>
      <c r="F2567" s="93"/>
      <c r="G2567" s="94"/>
      <c r="H2567" s="1"/>
      <c r="I2567" s="1"/>
      <c r="J2567" s="1"/>
      <c r="K2567" s="1"/>
      <c r="L2567" s="1"/>
    </row>
    <row r="2568" ht="16.5" customHeight="1">
      <c r="A2568" s="1"/>
      <c r="B2568" s="95" t="s">
        <v>496</v>
      </c>
      <c r="C2568" s="64"/>
      <c r="D2568" s="44"/>
      <c r="E2568" s="1"/>
      <c r="F2568" s="93"/>
      <c r="G2568" s="94"/>
      <c r="H2568" s="1"/>
      <c r="I2568" s="1"/>
      <c r="J2568" s="1"/>
      <c r="K2568" s="1"/>
      <c r="L2568" s="1"/>
    </row>
    <row r="2569" ht="16.5" customHeight="1">
      <c r="A2569" s="1"/>
      <c r="B2569" s="95" t="s">
        <v>496</v>
      </c>
      <c r="C2569" s="64"/>
      <c r="D2569" s="44"/>
      <c r="E2569" s="1"/>
      <c r="F2569" s="93"/>
      <c r="G2569" s="94"/>
      <c r="H2569" s="1"/>
      <c r="I2569" s="1"/>
      <c r="J2569" s="1"/>
      <c r="K2569" s="1"/>
      <c r="L2569" s="1"/>
    </row>
    <row r="2570" ht="16.5" customHeight="1">
      <c r="A2570" s="1"/>
      <c r="B2570" s="95" t="s">
        <v>496</v>
      </c>
      <c r="C2570" s="64"/>
      <c r="D2570" s="44"/>
      <c r="E2570" s="1"/>
      <c r="F2570" s="93"/>
      <c r="G2570" s="94"/>
      <c r="H2570" s="1"/>
      <c r="I2570" s="1"/>
      <c r="J2570" s="1"/>
      <c r="K2570" s="1"/>
      <c r="L2570" s="1"/>
    </row>
    <row r="2571" ht="16.5" customHeight="1">
      <c r="A2571" s="1"/>
      <c r="B2571" s="95" t="s">
        <v>496</v>
      </c>
      <c r="C2571" s="64"/>
      <c r="D2571" s="44"/>
      <c r="E2571" s="1"/>
      <c r="F2571" s="93"/>
      <c r="G2571" s="94"/>
      <c r="H2571" s="1"/>
      <c r="I2571" s="1"/>
      <c r="J2571" s="1"/>
      <c r="K2571" s="1"/>
      <c r="L2571" s="1"/>
    </row>
    <row r="2572" ht="16.5" customHeight="1">
      <c r="A2572" s="1"/>
      <c r="B2572" s="95" t="s">
        <v>496</v>
      </c>
      <c r="C2572" s="64"/>
      <c r="D2572" s="44"/>
      <c r="E2572" s="1"/>
      <c r="F2572" s="93"/>
      <c r="G2572" s="94"/>
      <c r="H2572" s="1"/>
      <c r="I2572" s="1"/>
      <c r="J2572" s="1"/>
      <c r="K2572" s="1"/>
      <c r="L2572" s="1"/>
    </row>
    <row r="2573" ht="16.5" customHeight="1">
      <c r="A2573" s="1"/>
      <c r="B2573" s="95" t="s">
        <v>496</v>
      </c>
      <c r="C2573" s="64"/>
      <c r="D2573" s="44"/>
      <c r="E2573" s="1"/>
      <c r="F2573" s="93"/>
      <c r="G2573" s="94"/>
      <c r="H2573" s="1"/>
      <c r="I2573" s="1"/>
      <c r="J2573" s="1"/>
      <c r="K2573" s="1"/>
      <c r="L2573" s="1"/>
    </row>
    <row r="2574" ht="16.5" customHeight="1">
      <c r="A2574" s="1"/>
      <c r="B2574" s="95" t="s">
        <v>496</v>
      </c>
      <c r="C2574" s="64"/>
      <c r="D2574" s="44"/>
      <c r="E2574" s="1"/>
      <c r="F2574" s="93"/>
      <c r="G2574" s="94"/>
      <c r="H2574" s="1"/>
      <c r="I2574" s="1"/>
      <c r="J2574" s="1"/>
      <c r="K2574" s="1"/>
      <c r="L2574" s="1"/>
    </row>
    <row r="2575" ht="16.5" customHeight="1">
      <c r="A2575" s="1"/>
      <c r="B2575" s="95" t="s">
        <v>496</v>
      </c>
      <c r="C2575" s="64"/>
      <c r="D2575" s="44"/>
      <c r="E2575" s="1"/>
      <c r="F2575" s="93"/>
      <c r="G2575" s="94"/>
      <c r="H2575" s="1"/>
      <c r="I2575" s="1"/>
      <c r="J2575" s="1"/>
      <c r="K2575" s="1"/>
      <c r="L2575" s="1"/>
    </row>
    <row r="2576" ht="16.5" customHeight="1">
      <c r="A2576" s="1"/>
      <c r="B2576" s="95" t="s">
        <v>496</v>
      </c>
      <c r="C2576" s="64"/>
      <c r="D2576" s="44"/>
      <c r="E2576" s="1"/>
      <c r="F2576" s="93"/>
      <c r="G2576" s="94"/>
      <c r="H2576" s="1"/>
      <c r="I2576" s="1"/>
      <c r="J2576" s="1"/>
      <c r="K2576" s="1"/>
      <c r="L2576" s="1"/>
    </row>
    <row r="2577" ht="16.5" customHeight="1">
      <c r="A2577" s="1"/>
      <c r="B2577" s="95" t="s">
        <v>496</v>
      </c>
      <c r="C2577" s="64"/>
      <c r="D2577" s="44"/>
      <c r="E2577" s="1"/>
      <c r="F2577" s="93"/>
      <c r="G2577" s="94"/>
      <c r="H2577" s="1"/>
      <c r="I2577" s="1"/>
      <c r="J2577" s="1"/>
      <c r="K2577" s="1"/>
      <c r="L2577" s="1"/>
    </row>
    <row r="2578" ht="16.5" customHeight="1">
      <c r="A2578" s="1"/>
      <c r="B2578" s="95" t="s">
        <v>496</v>
      </c>
      <c r="C2578" s="64"/>
      <c r="D2578" s="44"/>
      <c r="E2578" s="1"/>
      <c r="F2578" s="93"/>
      <c r="G2578" s="94"/>
      <c r="H2578" s="1"/>
      <c r="I2578" s="1"/>
      <c r="J2578" s="1"/>
      <c r="K2578" s="1"/>
      <c r="L2578" s="1"/>
    </row>
    <row r="2579" ht="16.5" customHeight="1">
      <c r="A2579" s="1"/>
      <c r="B2579" s="95" t="s">
        <v>496</v>
      </c>
      <c r="C2579" s="64"/>
      <c r="D2579" s="44"/>
      <c r="E2579" s="1"/>
      <c r="F2579" s="93"/>
      <c r="G2579" s="94"/>
      <c r="H2579" s="1"/>
      <c r="I2579" s="1"/>
      <c r="J2579" s="1"/>
      <c r="K2579" s="1"/>
      <c r="L2579" s="1"/>
    </row>
    <row r="2580" ht="16.5" customHeight="1">
      <c r="A2580" s="1"/>
      <c r="B2580" s="95" t="s">
        <v>496</v>
      </c>
      <c r="C2580" s="64"/>
      <c r="D2580" s="44"/>
      <c r="E2580" s="1"/>
      <c r="F2580" s="93"/>
      <c r="G2580" s="94"/>
      <c r="H2580" s="1"/>
      <c r="I2580" s="1"/>
      <c r="J2580" s="1"/>
      <c r="K2580" s="1"/>
      <c r="L2580" s="1"/>
    </row>
    <row r="2581" ht="16.5" customHeight="1">
      <c r="A2581" s="1"/>
      <c r="B2581" s="95" t="s">
        <v>496</v>
      </c>
      <c r="C2581" s="64"/>
      <c r="D2581" s="44"/>
      <c r="E2581" s="1"/>
      <c r="F2581" s="93"/>
      <c r="G2581" s="94"/>
      <c r="H2581" s="1"/>
      <c r="I2581" s="1"/>
      <c r="J2581" s="1"/>
      <c r="K2581" s="1"/>
      <c r="L2581" s="1"/>
    </row>
    <row r="2582" ht="16.5" customHeight="1">
      <c r="A2582" s="1"/>
      <c r="B2582" s="95" t="s">
        <v>496</v>
      </c>
      <c r="C2582" s="64"/>
      <c r="D2582" s="44"/>
      <c r="E2582" s="1"/>
      <c r="F2582" s="93"/>
      <c r="G2582" s="94"/>
      <c r="H2582" s="1"/>
      <c r="I2582" s="1"/>
      <c r="J2582" s="1"/>
      <c r="K2582" s="1"/>
      <c r="L2582" s="1"/>
    </row>
    <row r="2583" ht="16.5" customHeight="1">
      <c r="A2583" s="1"/>
      <c r="B2583" s="95" t="s">
        <v>496</v>
      </c>
      <c r="C2583" s="64"/>
      <c r="D2583" s="44"/>
      <c r="E2583" s="1"/>
      <c r="F2583" s="93"/>
      <c r="G2583" s="94"/>
      <c r="H2583" s="1"/>
      <c r="I2583" s="1"/>
      <c r="J2583" s="1"/>
      <c r="K2583" s="1"/>
      <c r="L2583" s="1"/>
    </row>
    <row r="2584" ht="16.5" customHeight="1">
      <c r="A2584" s="1"/>
      <c r="B2584" s="95" t="s">
        <v>496</v>
      </c>
      <c r="C2584" s="64"/>
      <c r="D2584" s="44"/>
      <c r="E2584" s="1"/>
      <c r="F2584" s="93"/>
      <c r="G2584" s="94"/>
      <c r="H2584" s="1"/>
      <c r="I2584" s="1"/>
      <c r="J2584" s="1"/>
      <c r="K2584" s="1"/>
      <c r="L2584" s="1"/>
    </row>
    <row r="2585" ht="16.5" customHeight="1">
      <c r="A2585" s="1"/>
      <c r="B2585" s="95" t="s">
        <v>496</v>
      </c>
      <c r="C2585" s="64"/>
      <c r="D2585" s="44"/>
      <c r="E2585" s="1"/>
      <c r="F2585" s="93"/>
      <c r="G2585" s="94"/>
      <c r="H2585" s="1"/>
      <c r="I2585" s="1"/>
      <c r="J2585" s="1"/>
      <c r="K2585" s="1"/>
      <c r="L2585" s="1"/>
    </row>
    <row r="2586" ht="16.5" customHeight="1">
      <c r="A2586" s="1"/>
      <c r="B2586" s="95" t="s">
        <v>496</v>
      </c>
      <c r="C2586" s="64"/>
      <c r="D2586" s="44"/>
      <c r="E2586" s="1"/>
      <c r="F2586" s="93"/>
      <c r="G2586" s="94"/>
      <c r="H2586" s="1"/>
      <c r="I2586" s="1"/>
      <c r="J2586" s="1"/>
      <c r="K2586" s="1"/>
      <c r="L2586" s="1"/>
    </row>
    <row r="2587" ht="16.5" customHeight="1">
      <c r="A2587" s="1"/>
      <c r="B2587" s="95" t="s">
        <v>496</v>
      </c>
      <c r="C2587" s="64"/>
      <c r="D2587" s="44"/>
      <c r="E2587" s="1"/>
      <c r="F2587" s="93"/>
      <c r="G2587" s="94"/>
      <c r="H2587" s="1"/>
      <c r="I2587" s="1"/>
      <c r="J2587" s="1"/>
      <c r="K2587" s="1"/>
      <c r="L2587" s="1"/>
    </row>
    <row r="2588" ht="16.5" customHeight="1">
      <c r="A2588" s="1"/>
      <c r="B2588" s="95" t="s">
        <v>496</v>
      </c>
      <c r="C2588" s="64"/>
      <c r="D2588" s="44"/>
      <c r="E2588" s="1"/>
      <c r="F2588" s="93"/>
      <c r="G2588" s="94"/>
      <c r="H2588" s="1"/>
      <c r="I2588" s="1"/>
      <c r="J2588" s="1"/>
      <c r="K2588" s="1"/>
      <c r="L2588" s="1"/>
    </row>
    <row r="2589" ht="16.5" customHeight="1">
      <c r="A2589" s="1"/>
      <c r="B2589" s="95" t="s">
        <v>496</v>
      </c>
      <c r="C2589" s="64"/>
      <c r="D2589" s="44"/>
      <c r="E2589" s="1"/>
      <c r="F2589" s="93"/>
      <c r="G2589" s="94"/>
      <c r="H2589" s="1"/>
      <c r="I2589" s="1"/>
      <c r="J2589" s="1"/>
      <c r="K2589" s="1"/>
      <c r="L2589" s="1"/>
    </row>
    <row r="2590" ht="16.5" customHeight="1">
      <c r="A2590" s="1"/>
      <c r="B2590" s="95" t="s">
        <v>496</v>
      </c>
      <c r="C2590" s="64"/>
      <c r="D2590" s="44"/>
      <c r="E2590" s="1"/>
      <c r="F2590" s="93"/>
      <c r="G2590" s="94"/>
      <c r="H2590" s="1"/>
      <c r="I2590" s="1"/>
      <c r="J2590" s="1"/>
      <c r="K2590" s="1"/>
      <c r="L2590" s="1"/>
    </row>
    <row r="2591" ht="16.5" customHeight="1">
      <c r="A2591" s="1"/>
      <c r="B2591" s="95" t="s">
        <v>496</v>
      </c>
      <c r="C2591" s="64"/>
      <c r="D2591" s="44"/>
      <c r="E2591" s="1"/>
      <c r="F2591" s="93"/>
      <c r="G2591" s="94"/>
      <c r="H2591" s="1"/>
      <c r="I2591" s="1"/>
      <c r="J2591" s="1"/>
      <c r="K2591" s="1"/>
      <c r="L2591" s="1"/>
    </row>
    <row r="2592" ht="16.5" customHeight="1">
      <c r="A2592" s="1"/>
      <c r="B2592" s="95" t="s">
        <v>496</v>
      </c>
      <c r="C2592" s="64"/>
      <c r="D2592" s="44"/>
      <c r="E2592" s="1"/>
      <c r="F2592" s="93"/>
      <c r="G2592" s="94"/>
      <c r="H2592" s="1"/>
      <c r="I2592" s="1"/>
      <c r="J2592" s="1"/>
      <c r="K2592" s="1"/>
      <c r="L2592" s="1"/>
    </row>
    <row r="2593" ht="16.5" customHeight="1">
      <c r="A2593" s="1"/>
      <c r="B2593" s="95" t="s">
        <v>496</v>
      </c>
      <c r="C2593" s="64"/>
      <c r="D2593" s="44"/>
      <c r="E2593" s="1"/>
      <c r="F2593" s="93"/>
      <c r="G2593" s="94"/>
      <c r="H2593" s="1"/>
      <c r="I2593" s="1"/>
      <c r="J2593" s="1"/>
      <c r="K2593" s="1"/>
      <c r="L2593" s="1"/>
    </row>
    <row r="2594" ht="16.5" customHeight="1">
      <c r="A2594" s="1"/>
      <c r="B2594" s="95" t="s">
        <v>496</v>
      </c>
      <c r="C2594" s="64"/>
      <c r="D2594" s="44"/>
      <c r="E2594" s="1"/>
      <c r="F2594" s="93"/>
      <c r="G2594" s="94"/>
      <c r="H2594" s="1"/>
      <c r="I2594" s="1"/>
      <c r="J2594" s="1"/>
      <c r="K2594" s="1"/>
      <c r="L2594" s="1"/>
    </row>
    <row r="2595" ht="16.5" customHeight="1">
      <c r="A2595" s="1"/>
      <c r="B2595" s="95" t="s">
        <v>496</v>
      </c>
      <c r="C2595" s="64"/>
      <c r="D2595" s="44"/>
      <c r="E2595" s="1"/>
      <c r="F2595" s="93"/>
      <c r="G2595" s="94"/>
      <c r="H2595" s="1"/>
      <c r="I2595" s="1"/>
      <c r="J2595" s="1"/>
      <c r="K2595" s="1"/>
      <c r="L2595" s="1"/>
    </row>
    <row r="2596" ht="16.5" customHeight="1">
      <c r="A2596" s="1"/>
      <c r="B2596" s="95" t="s">
        <v>496</v>
      </c>
      <c r="C2596" s="64"/>
      <c r="D2596" s="44"/>
      <c r="E2596" s="1"/>
      <c r="F2596" s="93"/>
      <c r="G2596" s="94"/>
      <c r="H2596" s="1"/>
      <c r="I2596" s="1"/>
      <c r="J2596" s="1"/>
      <c r="K2596" s="1"/>
      <c r="L2596" s="1"/>
    </row>
    <row r="2597" ht="16.5" customHeight="1">
      <c r="A2597" s="1"/>
      <c r="B2597" s="95" t="s">
        <v>496</v>
      </c>
      <c r="C2597" s="64"/>
      <c r="D2597" s="44"/>
      <c r="E2597" s="1"/>
      <c r="F2597" s="93"/>
      <c r="G2597" s="94"/>
      <c r="H2597" s="1"/>
      <c r="I2597" s="1"/>
      <c r="J2597" s="1"/>
      <c r="K2597" s="1"/>
      <c r="L2597" s="1"/>
    </row>
    <row r="2598" ht="16.5" customHeight="1">
      <c r="A2598" s="1"/>
      <c r="B2598" s="95" t="s">
        <v>496</v>
      </c>
      <c r="C2598" s="64"/>
      <c r="D2598" s="44"/>
      <c r="E2598" s="1"/>
      <c r="F2598" s="93"/>
      <c r="G2598" s="94"/>
      <c r="H2598" s="1"/>
      <c r="I2598" s="1"/>
      <c r="J2598" s="1"/>
      <c r="K2598" s="1"/>
      <c r="L2598" s="1"/>
    </row>
    <row r="2599" ht="16.5" customHeight="1">
      <c r="A2599" s="1"/>
      <c r="B2599" s="95" t="s">
        <v>496</v>
      </c>
      <c r="C2599" s="64"/>
      <c r="D2599" s="44"/>
      <c r="E2599" s="1"/>
      <c r="F2599" s="93"/>
      <c r="G2599" s="94"/>
      <c r="H2599" s="1"/>
      <c r="I2599" s="1"/>
      <c r="J2599" s="1"/>
      <c r="K2599" s="1"/>
      <c r="L2599" s="1"/>
    </row>
    <row r="2600" ht="16.5" customHeight="1">
      <c r="A2600" s="1"/>
      <c r="B2600" s="95" t="s">
        <v>496</v>
      </c>
      <c r="C2600" s="64"/>
      <c r="D2600" s="44"/>
      <c r="E2600" s="1"/>
      <c r="F2600" s="93"/>
      <c r="G2600" s="94"/>
      <c r="H2600" s="1"/>
      <c r="I2600" s="1"/>
      <c r="J2600" s="1"/>
      <c r="K2600" s="1"/>
      <c r="L2600" s="1"/>
    </row>
    <row r="2601" ht="16.5" customHeight="1">
      <c r="A2601" s="1"/>
      <c r="B2601" s="95" t="s">
        <v>496</v>
      </c>
      <c r="C2601" s="64"/>
      <c r="D2601" s="44"/>
      <c r="E2601" s="1"/>
      <c r="F2601" s="93"/>
      <c r="G2601" s="94"/>
      <c r="H2601" s="1"/>
      <c r="I2601" s="1"/>
      <c r="J2601" s="1"/>
      <c r="K2601" s="1"/>
      <c r="L2601" s="1"/>
    </row>
    <row r="2602" ht="16.5" customHeight="1">
      <c r="A2602" s="1"/>
      <c r="B2602" s="95" t="s">
        <v>496</v>
      </c>
      <c r="C2602" s="64"/>
      <c r="D2602" s="44"/>
      <c r="E2602" s="1"/>
      <c r="F2602" s="93"/>
      <c r="G2602" s="94"/>
      <c r="H2602" s="1"/>
      <c r="I2602" s="1"/>
      <c r="J2602" s="1"/>
      <c r="K2602" s="1"/>
      <c r="L2602" s="1"/>
    </row>
    <row r="2603" ht="16.5" customHeight="1">
      <c r="A2603" s="1"/>
      <c r="B2603" s="95" t="s">
        <v>496</v>
      </c>
      <c r="C2603" s="64"/>
      <c r="D2603" s="44"/>
      <c r="E2603" s="1"/>
      <c r="F2603" s="93"/>
      <c r="G2603" s="94"/>
      <c r="H2603" s="1"/>
      <c r="I2603" s="1"/>
      <c r="J2603" s="1"/>
      <c r="K2603" s="1"/>
      <c r="L2603" s="1"/>
    </row>
    <row r="2604" ht="16.5" customHeight="1">
      <c r="A2604" s="1"/>
      <c r="B2604" s="95" t="s">
        <v>496</v>
      </c>
      <c r="C2604" s="64"/>
      <c r="D2604" s="44"/>
      <c r="E2604" s="1"/>
      <c r="F2604" s="93"/>
      <c r="G2604" s="94"/>
      <c r="H2604" s="1"/>
      <c r="I2604" s="1"/>
      <c r="J2604" s="1"/>
      <c r="K2604" s="1"/>
      <c r="L2604" s="1"/>
    </row>
    <row r="2605" ht="16.5" customHeight="1">
      <c r="A2605" s="1"/>
      <c r="B2605" s="95" t="s">
        <v>496</v>
      </c>
      <c r="C2605" s="64"/>
      <c r="D2605" s="44"/>
      <c r="E2605" s="1"/>
      <c r="F2605" s="93"/>
      <c r="G2605" s="94"/>
      <c r="H2605" s="1"/>
      <c r="I2605" s="1"/>
      <c r="J2605" s="1"/>
      <c r="K2605" s="1"/>
      <c r="L2605" s="1"/>
    </row>
    <row r="2606" ht="16.5" customHeight="1">
      <c r="A2606" s="1"/>
      <c r="B2606" s="95" t="s">
        <v>496</v>
      </c>
      <c r="C2606" s="64"/>
      <c r="D2606" s="44"/>
      <c r="E2606" s="1"/>
      <c r="F2606" s="93"/>
      <c r="G2606" s="94"/>
      <c r="H2606" s="1"/>
      <c r="I2606" s="1"/>
      <c r="J2606" s="1"/>
      <c r="K2606" s="1"/>
      <c r="L2606" s="1"/>
    </row>
    <row r="2607" ht="16.5" customHeight="1">
      <c r="A2607" s="1"/>
      <c r="B2607" s="95" t="s">
        <v>496</v>
      </c>
      <c r="C2607" s="64"/>
      <c r="D2607" s="44"/>
      <c r="E2607" s="1"/>
      <c r="F2607" s="93"/>
      <c r="G2607" s="94"/>
      <c r="H2607" s="1"/>
      <c r="I2607" s="1"/>
      <c r="J2607" s="1"/>
      <c r="K2607" s="1"/>
      <c r="L2607" s="1"/>
    </row>
    <row r="2608" ht="16.5" customHeight="1">
      <c r="A2608" s="1"/>
      <c r="B2608" s="95" t="s">
        <v>496</v>
      </c>
      <c r="C2608" s="64"/>
      <c r="D2608" s="44"/>
      <c r="E2608" s="1"/>
      <c r="F2608" s="93"/>
      <c r="G2608" s="94"/>
      <c r="H2608" s="1"/>
      <c r="I2608" s="1"/>
      <c r="J2608" s="1"/>
      <c r="K2608" s="1"/>
      <c r="L2608" s="1"/>
    </row>
    <row r="2609" ht="16.5" customHeight="1">
      <c r="A2609" s="1"/>
      <c r="B2609" s="95" t="s">
        <v>496</v>
      </c>
      <c r="C2609" s="64"/>
      <c r="D2609" s="44"/>
      <c r="E2609" s="1"/>
      <c r="F2609" s="93"/>
      <c r="G2609" s="94"/>
      <c r="H2609" s="1"/>
      <c r="I2609" s="1"/>
      <c r="J2609" s="1"/>
      <c r="K2609" s="1"/>
      <c r="L2609" s="1"/>
    </row>
    <row r="2610" ht="16.5" customHeight="1">
      <c r="A2610" s="1"/>
      <c r="B2610" s="95" t="s">
        <v>496</v>
      </c>
      <c r="C2610" s="64"/>
      <c r="D2610" s="44"/>
      <c r="E2610" s="1"/>
      <c r="F2610" s="93"/>
      <c r="G2610" s="94"/>
      <c r="H2610" s="1"/>
      <c r="I2610" s="1"/>
      <c r="J2610" s="1"/>
      <c r="K2610" s="1"/>
      <c r="L2610" s="1"/>
    </row>
    <row r="2611" ht="16.5" customHeight="1">
      <c r="A2611" s="1"/>
      <c r="B2611" s="95" t="s">
        <v>496</v>
      </c>
      <c r="C2611" s="64"/>
      <c r="D2611" s="44"/>
      <c r="E2611" s="1"/>
      <c r="F2611" s="93"/>
      <c r="G2611" s="94"/>
      <c r="H2611" s="1"/>
      <c r="I2611" s="1"/>
      <c r="J2611" s="1"/>
      <c r="K2611" s="1"/>
      <c r="L2611" s="1"/>
    </row>
    <row r="2612" ht="16.5" customHeight="1">
      <c r="A2612" s="1"/>
      <c r="B2612" s="95" t="s">
        <v>496</v>
      </c>
      <c r="C2612" s="64"/>
      <c r="D2612" s="44"/>
      <c r="E2612" s="1"/>
      <c r="F2612" s="93"/>
      <c r="G2612" s="94"/>
      <c r="H2612" s="1"/>
      <c r="I2612" s="1"/>
      <c r="J2612" s="1"/>
      <c r="K2612" s="1"/>
      <c r="L2612" s="1"/>
    </row>
    <row r="2613" ht="16.5" customHeight="1">
      <c r="A2613" s="1"/>
      <c r="B2613" s="95" t="s">
        <v>496</v>
      </c>
      <c r="C2613" s="64"/>
      <c r="D2613" s="44"/>
      <c r="E2613" s="1"/>
      <c r="F2613" s="93"/>
      <c r="G2613" s="94"/>
      <c r="H2613" s="1"/>
      <c r="I2613" s="1"/>
      <c r="J2613" s="1"/>
      <c r="K2613" s="1"/>
      <c r="L2613" s="1"/>
    </row>
    <row r="2614" ht="16.5" customHeight="1">
      <c r="A2614" s="1"/>
      <c r="B2614" s="95" t="s">
        <v>496</v>
      </c>
      <c r="C2614" s="64"/>
      <c r="D2614" s="44"/>
      <c r="E2614" s="1"/>
      <c r="F2614" s="93"/>
      <c r="G2614" s="94"/>
      <c r="H2614" s="1"/>
      <c r="I2614" s="1"/>
      <c r="J2614" s="1"/>
      <c r="K2614" s="1"/>
      <c r="L2614" s="1"/>
    </row>
    <row r="2615" ht="16.5" customHeight="1">
      <c r="A2615" s="1"/>
      <c r="B2615" s="95" t="s">
        <v>496</v>
      </c>
      <c r="C2615" s="64"/>
      <c r="D2615" s="44"/>
      <c r="E2615" s="1"/>
      <c r="F2615" s="93"/>
      <c r="G2615" s="94"/>
      <c r="H2615" s="1"/>
      <c r="I2615" s="1"/>
      <c r="J2615" s="1"/>
      <c r="K2615" s="1"/>
      <c r="L2615" s="1"/>
    </row>
    <row r="2616" ht="16.5" customHeight="1">
      <c r="A2616" s="1"/>
      <c r="B2616" s="95" t="s">
        <v>496</v>
      </c>
      <c r="C2616" s="64"/>
      <c r="D2616" s="44"/>
      <c r="E2616" s="1"/>
      <c r="F2616" s="93"/>
      <c r="G2616" s="94"/>
      <c r="H2616" s="1"/>
      <c r="I2616" s="1"/>
      <c r="J2616" s="1"/>
      <c r="K2616" s="1"/>
      <c r="L2616" s="1"/>
    </row>
    <row r="2617" ht="16.5" customHeight="1">
      <c r="A2617" s="1"/>
      <c r="B2617" s="95" t="s">
        <v>496</v>
      </c>
      <c r="C2617" s="64"/>
      <c r="D2617" s="44"/>
      <c r="E2617" s="1"/>
      <c r="F2617" s="93"/>
      <c r="G2617" s="94"/>
      <c r="H2617" s="1"/>
      <c r="I2617" s="1"/>
      <c r="J2617" s="1"/>
      <c r="K2617" s="1"/>
      <c r="L2617" s="1"/>
    </row>
    <row r="2618" ht="16.5" customHeight="1">
      <c r="A2618" s="1"/>
      <c r="B2618" s="95" t="s">
        <v>496</v>
      </c>
      <c r="C2618" s="64"/>
      <c r="D2618" s="44"/>
      <c r="E2618" s="1"/>
      <c r="F2618" s="93"/>
      <c r="G2618" s="94"/>
      <c r="H2618" s="1"/>
      <c r="I2618" s="1"/>
      <c r="J2618" s="1"/>
      <c r="K2618" s="1"/>
      <c r="L2618" s="1"/>
    </row>
    <row r="2619" ht="16.5" customHeight="1">
      <c r="A2619" s="1"/>
      <c r="B2619" s="95" t="s">
        <v>496</v>
      </c>
      <c r="C2619" s="64"/>
      <c r="D2619" s="44"/>
      <c r="E2619" s="1"/>
      <c r="F2619" s="93"/>
      <c r="G2619" s="94"/>
      <c r="H2619" s="1"/>
      <c r="I2619" s="1"/>
      <c r="J2619" s="1"/>
      <c r="K2619" s="1"/>
      <c r="L2619" s="1"/>
    </row>
    <row r="2620" ht="16.5" customHeight="1">
      <c r="A2620" s="1"/>
      <c r="B2620" s="95" t="s">
        <v>496</v>
      </c>
      <c r="C2620" s="64"/>
      <c r="D2620" s="44"/>
      <c r="E2620" s="1"/>
      <c r="F2620" s="93"/>
      <c r="G2620" s="94"/>
      <c r="H2620" s="1"/>
      <c r="I2620" s="1"/>
      <c r="J2620" s="1"/>
      <c r="K2620" s="1"/>
      <c r="L2620" s="1"/>
    </row>
    <row r="2621" ht="16.5" customHeight="1">
      <c r="A2621" s="1"/>
      <c r="B2621" s="95" t="s">
        <v>496</v>
      </c>
      <c r="C2621" s="64"/>
      <c r="D2621" s="44"/>
      <c r="E2621" s="1"/>
      <c r="F2621" s="93"/>
      <c r="G2621" s="94"/>
      <c r="H2621" s="1"/>
      <c r="I2621" s="1"/>
      <c r="J2621" s="1"/>
      <c r="K2621" s="1"/>
      <c r="L2621" s="1"/>
    </row>
    <row r="2622" ht="16.5" customHeight="1">
      <c r="A2622" s="1"/>
      <c r="B2622" s="95" t="s">
        <v>496</v>
      </c>
      <c r="C2622" s="64"/>
      <c r="D2622" s="44"/>
      <c r="E2622" s="1"/>
      <c r="F2622" s="93"/>
      <c r="G2622" s="94"/>
      <c r="H2622" s="1"/>
      <c r="I2622" s="1"/>
      <c r="J2622" s="1"/>
      <c r="K2622" s="1"/>
      <c r="L2622" s="1"/>
    </row>
    <row r="2623" ht="16.5" customHeight="1">
      <c r="A2623" s="1"/>
      <c r="B2623" s="95" t="s">
        <v>496</v>
      </c>
      <c r="C2623" s="64"/>
      <c r="D2623" s="44"/>
      <c r="E2623" s="1"/>
      <c r="F2623" s="93"/>
      <c r="G2623" s="94"/>
      <c r="H2623" s="1"/>
      <c r="I2623" s="1"/>
      <c r="J2623" s="1"/>
      <c r="K2623" s="1"/>
      <c r="L2623" s="1"/>
    </row>
    <row r="2624" ht="16.5" customHeight="1">
      <c r="A2624" s="1"/>
      <c r="B2624" s="95" t="s">
        <v>496</v>
      </c>
      <c r="C2624" s="64"/>
      <c r="D2624" s="44"/>
      <c r="E2624" s="1"/>
      <c r="F2624" s="93"/>
      <c r="G2624" s="94"/>
      <c r="H2624" s="1"/>
      <c r="I2624" s="1"/>
      <c r="J2624" s="1"/>
      <c r="K2624" s="1"/>
      <c r="L2624" s="1"/>
    </row>
    <row r="2625" ht="16.5" customHeight="1">
      <c r="A2625" s="1"/>
      <c r="B2625" s="95" t="s">
        <v>496</v>
      </c>
      <c r="C2625" s="64"/>
      <c r="D2625" s="44"/>
      <c r="E2625" s="1"/>
      <c r="F2625" s="93"/>
      <c r="G2625" s="94"/>
      <c r="H2625" s="1"/>
      <c r="I2625" s="1"/>
      <c r="J2625" s="1"/>
      <c r="K2625" s="1"/>
      <c r="L2625" s="1"/>
    </row>
    <row r="2626" ht="16.5" customHeight="1">
      <c r="A2626" s="1"/>
      <c r="B2626" s="95" t="s">
        <v>496</v>
      </c>
      <c r="C2626" s="64"/>
      <c r="D2626" s="44"/>
      <c r="E2626" s="1"/>
      <c r="F2626" s="93"/>
      <c r="G2626" s="94"/>
      <c r="H2626" s="1"/>
      <c r="I2626" s="1"/>
      <c r="J2626" s="1"/>
      <c r="K2626" s="1"/>
      <c r="L2626" s="1"/>
    </row>
    <row r="2627" ht="16.5" customHeight="1">
      <c r="A2627" s="1"/>
      <c r="B2627" s="95" t="s">
        <v>496</v>
      </c>
      <c r="C2627" s="64"/>
      <c r="D2627" s="44"/>
      <c r="E2627" s="1"/>
      <c r="F2627" s="93"/>
      <c r="G2627" s="94"/>
      <c r="H2627" s="1"/>
      <c r="I2627" s="1"/>
      <c r="J2627" s="1"/>
      <c r="K2627" s="1"/>
      <c r="L2627" s="1"/>
    </row>
    <row r="2628" ht="16.5" customHeight="1">
      <c r="A2628" s="1"/>
      <c r="B2628" s="95" t="s">
        <v>496</v>
      </c>
      <c r="C2628" s="64"/>
      <c r="D2628" s="44"/>
      <c r="E2628" s="1"/>
      <c r="F2628" s="93"/>
      <c r="G2628" s="94"/>
      <c r="H2628" s="1"/>
      <c r="I2628" s="1"/>
      <c r="J2628" s="1"/>
      <c r="K2628" s="1"/>
      <c r="L2628" s="1"/>
    </row>
    <row r="2629" ht="16.5" customHeight="1">
      <c r="A2629" s="1"/>
      <c r="B2629" s="95" t="s">
        <v>496</v>
      </c>
      <c r="C2629" s="64"/>
      <c r="D2629" s="44"/>
      <c r="E2629" s="1"/>
      <c r="F2629" s="93"/>
      <c r="G2629" s="94"/>
      <c r="H2629" s="1"/>
      <c r="I2629" s="1"/>
      <c r="J2629" s="1"/>
      <c r="K2629" s="1"/>
      <c r="L2629" s="1"/>
    </row>
    <row r="2630" ht="16.5" customHeight="1">
      <c r="A2630" s="1"/>
      <c r="B2630" s="95" t="s">
        <v>496</v>
      </c>
      <c r="C2630" s="64"/>
      <c r="D2630" s="44"/>
      <c r="E2630" s="1"/>
      <c r="F2630" s="93"/>
      <c r="G2630" s="94"/>
      <c r="H2630" s="1"/>
      <c r="I2630" s="1"/>
      <c r="J2630" s="1"/>
      <c r="K2630" s="1"/>
      <c r="L2630" s="1"/>
    </row>
    <row r="2631" ht="16.5" customHeight="1">
      <c r="A2631" s="1"/>
      <c r="B2631" s="95" t="s">
        <v>496</v>
      </c>
      <c r="C2631" s="64"/>
      <c r="D2631" s="44"/>
      <c r="E2631" s="1"/>
      <c r="F2631" s="93"/>
      <c r="G2631" s="94"/>
      <c r="H2631" s="1"/>
      <c r="I2631" s="1"/>
      <c r="J2631" s="1"/>
      <c r="K2631" s="1"/>
      <c r="L2631" s="1"/>
    </row>
    <row r="2632" ht="16.5" customHeight="1">
      <c r="A2632" s="1"/>
      <c r="B2632" s="95" t="s">
        <v>496</v>
      </c>
      <c r="C2632" s="64"/>
      <c r="D2632" s="44"/>
      <c r="E2632" s="1"/>
      <c r="F2632" s="93"/>
      <c r="G2632" s="94"/>
      <c r="H2632" s="1"/>
      <c r="I2632" s="1"/>
      <c r="J2632" s="1"/>
      <c r="K2632" s="1"/>
      <c r="L2632" s="1"/>
    </row>
    <row r="2633" ht="16.5" customHeight="1">
      <c r="A2633" s="1"/>
      <c r="B2633" s="95" t="s">
        <v>496</v>
      </c>
      <c r="C2633" s="64"/>
      <c r="D2633" s="44"/>
      <c r="E2633" s="1"/>
      <c r="F2633" s="93"/>
      <c r="G2633" s="94"/>
      <c r="H2633" s="1"/>
      <c r="I2633" s="1"/>
      <c r="J2633" s="1"/>
      <c r="K2633" s="1"/>
      <c r="L2633" s="1"/>
    </row>
    <row r="2634" ht="16.5" customHeight="1">
      <c r="A2634" s="1"/>
      <c r="B2634" s="95" t="s">
        <v>496</v>
      </c>
      <c r="C2634" s="64"/>
      <c r="D2634" s="44"/>
      <c r="E2634" s="1"/>
      <c r="F2634" s="93"/>
      <c r="G2634" s="94"/>
      <c r="H2634" s="1"/>
      <c r="I2634" s="1"/>
      <c r="J2634" s="1"/>
      <c r="K2634" s="1"/>
      <c r="L2634" s="1"/>
    </row>
    <row r="2635" ht="16.5" customHeight="1">
      <c r="A2635" s="1"/>
      <c r="B2635" s="95" t="s">
        <v>496</v>
      </c>
      <c r="C2635" s="64"/>
      <c r="D2635" s="44"/>
      <c r="E2635" s="1"/>
      <c r="F2635" s="93"/>
      <c r="G2635" s="94"/>
      <c r="H2635" s="1"/>
      <c r="I2635" s="1"/>
      <c r="J2635" s="1"/>
      <c r="K2635" s="1"/>
      <c r="L2635" s="1"/>
    </row>
    <row r="2636" ht="16.5" customHeight="1">
      <c r="A2636" s="1"/>
      <c r="B2636" s="95" t="s">
        <v>496</v>
      </c>
      <c r="C2636" s="64"/>
      <c r="D2636" s="44"/>
      <c r="E2636" s="1"/>
      <c r="F2636" s="93"/>
      <c r="G2636" s="94"/>
      <c r="H2636" s="1"/>
      <c r="I2636" s="1"/>
      <c r="J2636" s="1"/>
      <c r="K2636" s="1"/>
      <c r="L2636" s="1"/>
    </row>
    <row r="2637" ht="16.5" customHeight="1">
      <c r="A2637" s="1"/>
      <c r="B2637" s="95" t="s">
        <v>496</v>
      </c>
      <c r="C2637" s="64"/>
      <c r="D2637" s="44"/>
      <c r="E2637" s="1"/>
      <c r="F2637" s="93"/>
      <c r="G2637" s="94"/>
      <c r="H2637" s="1"/>
      <c r="I2637" s="1"/>
      <c r="J2637" s="1"/>
      <c r="K2637" s="1"/>
      <c r="L2637" s="1"/>
    </row>
    <row r="2638" ht="16.5" customHeight="1">
      <c r="A2638" s="1"/>
      <c r="B2638" s="95" t="s">
        <v>496</v>
      </c>
      <c r="C2638" s="64"/>
      <c r="D2638" s="44"/>
      <c r="E2638" s="1"/>
      <c r="F2638" s="93"/>
      <c r="G2638" s="94"/>
      <c r="H2638" s="1"/>
      <c r="I2638" s="1"/>
      <c r="J2638" s="1"/>
      <c r="K2638" s="1"/>
      <c r="L2638" s="1"/>
    </row>
    <row r="2639" ht="16.5" customHeight="1">
      <c r="A2639" s="1"/>
      <c r="B2639" s="95" t="s">
        <v>496</v>
      </c>
      <c r="C2639" s="64"/>
      <c r="D2639" s="44"/>
      <c r="E2639" s="1"/>
      <c r="F2639" s="93"/>
      <c r="G2639" s="94"/>
      <c r="H2639" s="1"/>
      <c r="I2639" s="1"/>
      <c r="J2639" s="1"/>
      <c r="K2639" s="1"/>
      <c r="L2639" s="1"/>
    </row>
    <row r="2640" ht="16.5" customHeight="1">
      <c r="A2640" s="1"/>
      <c r="B2640" s="95" t="s">
        <v>496</v>
      </c>
      <c r="C2640" s="64"/>
      <c r="D2640" s="44"/>
      <c r="E2640" s="1"/>
      <c r="F2640" s="93"/>
      <c r="G2640" s="94"/>
      <c r="H2640" s="1"/>
      <c r="I2640" s="1"/>
      <c r="J2640" s="1"/>
      <c r="K2640" s="1"/>
      <c r="L2640" s="1"/>
    </row>
    <row r="2641" ht="16.5" customHeight="1">
      <c r="A2641" s="1"/>
      <c r="B2641" s="95" t="s">
        <v>496</v>
      </c>
      <c r="C2641" s="64"/>
      <c r="D2641" s="44"/>
      <c r="E2641" s="1"/>
      <c r="F2641" s="93"/>
      <c r="G2641" s="94"/>
      <c r="H2641" s="1"/>
      <c r="I2641" s="1"/>
      <c r="J2641" s="1"/>
      <c r="K2641" s="1"/>
      <c r="L2641" s="1"/>
    </row>
    <row r="2642" ht="16.5" customHeight="1">
      <c r="A2642" s="1"/>
      <c r="B2642" s="95" t="s">
        <v>496</v>
      </c>
      <c r="C2642" s="64"/>
      <c r="D2642" s="44"/>
      <c r="E2642" s="1"/>
      <c r="F2642" s="93"/>
      <c r="G2642" s="94"/>
      <c r="H2642" s="1"/>
      <c r="I2642" s="1"/>
      <c r="J2642" s="1"/>
      <c r="K2642" s="1"/>
      <c r="L2642" s="1"/>
    </row>
    <row r="2643" ht="16.5" customHeight="1">
      <c r="A2643" s="1"/>
      <c r="B2643" s="95" t="s">
        <v>496</v>
      </c>
      <c r="C2643" s="64"/>
      <c r="D2643" s="44"/>
      <c r="E2643" s="1"/>
      <c r="F2643" s="93"/>
      <c r="G2643" s="94"/>
      <c r="H2643" s="1"/>
      <c r="I2643" s="1"/>
      <c r="J2643" s="1"/>
      <c r="K2643" s="1"/>
      <c r="L2643" s="1"/>
    </row>
    <row r="2644" ht="16.5" customHeight="1">
      <c r="A2644" s="1"/>
      <c r="B2644" s="95" t="s">
        <v>496</v>
      </c>
      <c r="C2644" s="64"/>
      <c r="D2644" s="44"/>
      <c r="E2644" s="1"/>
      <c r="F2644" s="93"/>
      <c r="G2644" s="94"/>
      <c r="H2644" s="1"/>
      <c r="I2644" s="1"/>
      <c r="J2644" s="1"/>
      <c r="K2644" s="1"/>
      <c r="L2644" s="1"/>
    </row>
    <row r="2645" ht="16.5" customHeight="1">
      <c r="A2645" s="1"/>
      <c r="B2645" s="95" t="s">
        <v>496</v>
      </c>
      <c r="C2645" s="64"/>
      <c r="D2645" s="44"/>
      <c r="E2645" s="1"/>
      <c r="F2645" s="93"/>
      <c r="G2645" s="94"/>
      <c r="H2645" s="1"/>
      <c r="I2645" s="1"/>
      <c r="J2645" s="1"/>
      <c r="K2645" s="1"/>
      <c r="L2645" s="1"/>
    </row>
    <row r="2646" ht="16.5" customHeight="1">
      <c r="A2646" s="1"/>
      <c r="B2646" s="95" t="s">
        <v>496</v>
      </c>
      <c r="C2646" s="64"/>
      <c r="D2646" s="44"/>
      <c r="E2646" s="1"/>
      <c r="F2646" s="93"/>
      <c r="G2646" s="94"/>
      <c r="H2646" s="1"/>
      <c r="I2646" s="1"/>
      <c r="J2646" s="1"/>
      <c r="K2646" s="1"/>
      <c r="L2646" s="1"/>
    </row>
    <row r="2647" ht="16.5" customHeight="1">
      <c r="A2647" s="1"/>
      <c r="B2647" s="95" t="s">
        <v>496</v>
      </c>
      <c r="C2647" s="64"/>
      <c r="D2647" s="44"/>
      <c r="E2647" s="1"/>
      <c r="F2647" s="93"/>
      <c r="G2647" s="94"/>
      <c r="H2647" s="1"/>
      <c r="I2647" s="1"/>
      <c r="J2647" s="1"/>
      <c r="K2647" s="1"/>
      <c r="L2647" s="1"/>
    </row>
    <row r="2648" ht="16.5" customHeight="1">
      <c r="A2648" s="1"/>
      <c r="B2648" s="95" t="s">
        <v>496</v>
      </c>
      <c r="C2648" s="64"/>
      <c r="D2648" s="44"/>
      <c r="E2648" s="1"/>
      <c r="F2648" s="93"/>
      <c r="G2648" s="94"/>
      <c r="H2648" s="1"/>
      <c r="I2648" s="1"/>
      <c r="J2648" s="1"/>
      <c r="K2648" s="1"/>
      <c r="L2648" s="1"/>
    </row>
    <row r="2649" ht="16.5" customHeight="1">
      <c r="A2649" s="1"/>
      <c r="B2649" s="95" t="s">
        <v>496</v>
      </c>
      <c r="C2649" s="64"/>
      <c r="D2649" s="44"/>
      <c r="E2649" s="1"/>
      <c r="F2649" s="93"/>
      <c r="G2649" s="94"/>
      <c r="H2649" s="1"/>
      <c r="I2649" s="1"/>
      <c r="J2649" s="1"/>
      <c r="K2649" s="1"/>
      <c r="L2649" s="1"/>
    </row>
    <row r="2650" ht="16.5" customHeight="1">
      <c r="A2650" s="1"/>
      <c r="B2650" s="95" t="s">
        <v>496</v>
      </c>
      <c r="C2650" s="64"/>
      <c r="D2650" s="44"/>
      <c r="E2650" s="1"/>
      <c r="F2650" s="93"/>
      <c r="G2650" s="94"/>
      <c r="H2650" s="1"/>
      <c r="I2650" s="1"/>
      <c r="J2650" s="1"/>
      <c r="K2650" s="1"/>
      <c r="L2650" s="1"/>
    </row>
    <row r="2651" ht="16.5" customHeight="1">
      <c r="A2651" s="1"/>
      <c r="B2651" s="95" t="s">
        <v>496</v>
      </c>
      <c r="C2651" s="64"/>
      <c r="D2651" s="44"/>
      <c r="E2651" s="1"/>
      <c r="F2651" s="93"/>
      <c r="G2651" s="94"/>
      <c r="H2651" s="1"/>
      <c r="I2651" s="1"/>
      <c r="J2651" s="1"/>
      <c r="K2651" s="1"/>
      <c r="L2651" s="1"/>
    </row>
    <row r="2652" ht="16.5" customHeight="1">
      <c r="A2652" s="1"/>
      <c r="B2652" s="95" t="s">
        <v>496</v>
      </c>
      <c r="C2652" s="64"/>
      <c r="D2652" s="44"/>
      <c r="E2652" s="1"/>
      <c r="F2652" s="93"/>
      <c r="G2652" s="94"/>
      <c r="H2652" s="1"/>
      <c r="I2652" s="1"/>
      <c r="J2652" s="1"/>
      <c r="K2652" s="1"/>
      <c r="L2652" s="1"/>
    </row>
    <row r="2653" ht="16.5" customHeight="1">
      <c r="A2653" s="1"/>
      <c r="B2653" s="95" t="s">
        <v>496</v>
      </c>
      <c r="C2653" s="64"/>
      <c r="D2653" s="44"/>
      <c r="E2653" s="1"/>
      <c r="F2653" s="93"/>
      <c r="G2653" s="94"/>
      <c r="H2653" s="1"/>
      <c r="I2653" s="1"/>
      <c r="J2653" s="1"/>
      <c r="K2653" s="1"/>
      <c r="L2653" s="1"/>
    </row>
    <row r="2654" ht="16.5" customHeight="1">
      <c r="A2654" s="1"/>
      <c r="B2654" s="95" t="s">
        <v>496</v>
      </c>
      <c r="C2654" s="64"/>
      <c r="D2654" s="44"/>
      <c r="E2654" s="1"/>
      <c r="F2654" s="93"/>
      <c r="G2654" s="94"/>
      <c r="H2654" s="1"/>
      <c r="I2654" s="1"/>
      <c r="J2654" s="1"/>
      <c r="K2654" s="1"/>
      <c r="L2654" s="1"/>
    </row>
    <row r="2655" ht="16.5" customHeight="1">
      <c r="A2655" s="1"/>
      <c r="B2655" s="95" t="s">
        <v>496</v>
      </c>
      <c r="C2655" s="64"/>
      <c r="D2655" s="44"/>
      <c r="E2655" s="1"/>
      <c r="F2655" s="93"/>
      <c r="G2655" s="94"/>
      <c r="H2655" s="1"/>
      <c r="I2655" s="1"/>
      <c r="J2655" s="1"/>
      <c r="K2655" s="1"/>
      <c r="L2655" s="1"/>
    </row>
    <row r="2656" ht="16.5" customHeight="1">
      <c r="A2656" s="1"/>
      <c r="B2656" s="95" t="s">
        <v>496</v>
      </c>
      <c r="C2656" s="64"/>
      <c r="D2656" s="44"/>
      <c r="E2656" s="1"/>
      <c r="F2656" s="93"/>
      <c r="G2656" s="94"/>
      <c r="H2656" s="1"/>
      <c r="I2656" s="1"/>
      <c r="J2656" s="1"/>
      <c r="K2656" s="1"/>
      <c r="L2656" s="1"/>
    </row>
    <row r="2657" ht="16.5" customHeight="1">
      <c r="A2657" s="1"/>
      <c r="B2657" s="95" t="s">
        <v>496</v>
      </c>
      <c r="C2657" s="64"/>
      <c r="D2657" s="44"/>
      <c r="E2657" s="1"/>
      <c r="F2657" s="93"/>
      <c r="G2657" s="94"/>
      <c r="H2657" s="1"/>
      <c r="I2657" s="1"/>
      <c r="J2657" s="1"/>
      <c r="K2657" s="1"/>
      <c r="L2657" s="1"/>
    </row>
    <row r="2658" ht="16.5" customHeight="1">
      <c r="A2658" s="1"/>
      <c r="B2658" s="95" t="s">
        <v>496</v>
      </c>
      <c r="C2658" s="64"/>
      <c r="D2658" s="44"/>
      <c r="E2658" s="1"/>
      <c r="F2658" s="93"/>
      <c r="G2658" s="94"/>
      <c r="H2658" s="1"/>
      <c r="I2658" s="1"/>
      <c r="J2658" s="1"/>
      <c r="K2658" s="1"/>
      <c r="L2658" s="1"/>
    </row>
    <row r="2659" ht="16.5" customHeight="1">
      <c r="A2659" s="1"/>
      <c r="B2659" s="95" t="s">
        <v>496</v>
      </c>
      <c r="C2659" s="64"/>
      <c r="D2659" s="44"/>
      <c r="E2659" s="1"/>
      <c r="F2659" s="93"/>
      <c r="G2659" s="94"/>
      <c r="H2659" s="1"/>
      <c r="I2659" s="1"/>
      <c r="J2659" s="1"/>
      <c r="K2659" s="1"/>
      <c r="L2659" s="1"/>
    </row>
    <row r="2660" ht="16.5" customHeight="1">
      <c r="A2660" s="1"/>
      <c r="B2660" s="95" t="s">
        <v>496</v>
      </c>
      <c r="C2660" s="64"/>
      <c r="D2660" s="44"/>
      <c r="E2660" s="1"/>
      <c r="F2660" s="93"/>
      <c r="G2660" s="94"/>
      <c r="H2660" s="1"/>
      <c r="I2660" s="1"/>
      <c r="J2660" s="1"/>
      <c r="K2660" s="1"/>
      <c r="L2660" s="1"/>
    </row>
    <row r="2661" ht="16.5" customHeight="1">
      <c r="A2661" s="1"/>
      <c r="B2661" s="95" t="s">
        <v>496</v>
      </c>
      <c r="C2661" s="64"/>
      <c r="D2661" s="44"/>
      <c r="E2661" s="1"/>
      <c r="F2661" s="93"/>
      <c r="G2661" s="94"/>
      <c r="H2661" s="1"/>
      <c r="I2661" s="1"/>
      <c r="J2661" s="1"/>
      <c r="K2661" s="1"/>
      <c r="L2661" s="1"/>
    </row>
    <row r="2662" ht="16.5" customHeight="1">
      <c r="A2662" s="1"/>
      <c r="B2662" s="95" t="s">
        <v>496</v>
      </c>
      <c r="C2662" s="64"/>
      <c r="D2662" s="44"/>
      <c r="E2662" s="1"/>
      <c r="F2662" s="93"/>
      <c r="G2662" s="94"/>
      <c r="H2662" s="1"/>
      <c r="I2662" s="1"/>
      <c r="J2662" s="1"/>
      <c r="K2662" s="1"/>
      <c r="L2662" s="1"/>
    </row>
    <row r="2663" ht="16.5" customHeight="1">
      <c r="A2663" s="1"/>
      <c r="B2663" s="95" t="s">
        <v>496</v>
      </c>
      <c r="C2663" s="64"/>
      <c r="D2663" s="44"/>
      <c r="E2663" s="1"/>
      <c r="F2663" s="93"/>
      <c r="G2663" s="94"/>
      <c r="H2663" s="1"/>
      <c r="I2663" s="1"/>
      <c r="J2663" s="1"/>
      <c r="K2663" s="1"/>
      <c r="L2663" s="1"/>
    </row>
    <row r="2664" ht="16.5" customHeight="1">
      <c r="A2664" s="1"/>
      <c r="B2664" s="95" t="s">
        <v>496</v>
      </c>
      <c r="C2664" s="64"/>
      <c r="D2664" s="44"/>
      <c r="E2664" s="1"/>
      <c r="F2664" s="93"/>
      <c r="G2664" s="94"/>
      <c r="H2664" s="1"/>
      <c r="I2664" s="1"/>
      <c r="J2664" s="1"/>
      <c r="K2664" s="1"/>
      <c r="L2664" s="1"/>
    </row>
    <row r="2665" ht="16.5" customHeight="1">
      <c r="A2665" s="1"/>
      <c r="B2665" s="95" t="s">
        <v>496</v>
      </c>
      <c r="C2665" s="64"/>
      <c r="D2665" s="44"/>
      <c r="E2665" s="1"/>
      <c r="F2665" s="93"/>
      <c r="G2665" s="94"/>
      <c r="H2665" s="1"/>
      <c r="I2665" s="1"/>
      <c r="J2665" s="1"/>
      <c r="K2665" s="1"/>
      <c r="L2665" s="1"/>
    </row>
    <row r="2666" ht="16.5" customHeight="1">
      <c r="A2666" s="1"/>
      <c r="B2666" s="95" t="s">
        <v>496</v>
      </c>
      <c r="C2666" s="64"/>
      <c r="D2666" s="44"/>
      <c r="E2666" s="1"/>
      <c r="F2666" s="93"/>
      <c r="G2666" s="94"/>
      <c r="H2666" s="1"/>
      <c r="I2666" s="1"/>
      <c r="J2666" s="1"/>
      <c r="K2666" s="1"/>
      <c r="L2666" s="1"/>
    </row>
    <row r="2667" ht="16.5" customHeight="1">
      <c r="A2667" s="1"/>
      <c r="B2667" s="95" t="s">
        <v>496</v>
      </c>
      <c r="C2667" s="64"/>
      <c r="D2667" s="44"/>
      <c r="E2667" s="1"/>
      <c r="F2667" s="93"/>
      <c r="G2667" s="94"/>
      <c r="H2667" s="1"/>
      <c r="I2667" s="1"/>
      <c r="J2667" s="1"/>
      <c r="K2667" s="1"/>
      <c r="L2667" s="1"/>
    </row>
    <row r="2668" ht="16.5" customHeight="1">
      <c r="A2668" s="1"/>
      <c r="B2668" s="95" t="s">
        <v>496</v>
      </c>
      <c r="C2668" s="64"/>
      <c r="D2668" s="44"/>
      <c r="E2668" s="1"/>
      <c r="F2668" s="93"/>
      <c r="G2668" s="94"/>
      <c r="H2668" s="1"/>
      <c r="I2668" s="1"/>
      <c r="J2668" s="1"/>
      <c r="K2668" s="1"/>
      <c r="L2668" s="1"/>
    </row>
    <row r="2669" ht="16.5" customHeight="1">
      <c r="A2669" s="1"/>
      <c r="B2669" s="95" t="s">
        <v>496</v>
      </c>
      <c r="C2669" s="64"/>
      <c r="D2669" s="44"/>
      <c r="E2669" s="1"/>
      <c r="F2669" s="93"/>
      <c r="G2669" s="94"/>
      <c r="H2669" s="1"/>
      <c r="I2669" s="1"/>
      <c r="J2669" s="1"/>
      <c r="K2669" s="1"/>
      <c r="L2669" s="1"/>
    </row>
    <row r="2670" ht="16.5" customHeight="1">
      <c r="A2670" s="1"/>
      <c r="B2670" s="95" t="s">
        <v>496</v>
      </c>
      <c r="C2670" s="64"/>
      <c r="D2670" s="44"/>
      <c r="E2670" s="1"/>
      <c r="F2670" s="93"/>
      <c r="G2670" s="94"/>
      <c r="H2670" s="1"/>
      <c r="I2670" s="1"/>
      <c r="J2670" s="1"/>
      <c r="K2670" s="1"/>
      <c r="L2670" s="1"/>
    </row>
    <row r="2671" ht="16.5" customHeight="1">
      <c r="A2671" s="1"/>
      <c r="B2671" s="95" t="s">
        <v>496</v>
      </c>
      <c r="C2671" s="64"/>
      <c r="D2671" s="44"/>
      <c r="E2671" s="1"/>
      <c r="F2671" s="93"/>
      <c r="G2671" s="94"/>
      <c r="H2671" s="1"/>
      <c r="I2671" s="1"/>
      <c r="J2671" s="1"/>
      <c r="K2671" s="1"/>
      <c r="L2671" s="1"/>
    </row>
    <row r="2672" ht="16.5" customHeight="1">
      <c r="A2672" s="1"/>
      <c r="B2672" s="95" t="s">
        <v>496</v>
      </c>
      <c r="C2672" s="64"/>
      <c r="D2672" s="44"/>
      <c r="E2672" s="1"/>
      <c r="F2672" s="93"/>
      <c r="G2672" s="94"/>
      <c r="H2672" s="1"/>
      <c r="I2672" s="1"/>
      <c r="J2672" s="1"/>
      <c r="K2672" s="1"/>
      <c r="L2672" s="1"/>
    </row>
    <row r="2673" ht="16.5" customHeight="1">
      <c r="A2673" s="1"/>
      <c r="B2673" s="95" t="s">
        <v>496</v>
      </c>
      <c r="C2673" s="64"/>
      <c r="D2673" s="44"/>
      <c r="E2673" s="1"/>
      <c r="F2673" s="93"/>
      <c r="G2673" s="94"/>
      <c r="H2673" s="1"/>
      <c r="I2673" s="1"/>
      <c r="J2673" s="1"/>
      <c r="K2673" s="1"/>
      <c r="L2673" s="1"/>
    </row>
    <row r="2674" ht="16.5" customHeight="1">
      <c r="A2674" s="1"/>
      <c r="B2674" s="95" t="s">
        <v>496</v>
      </c>
      <c r="C2674" s="64"/>
      <c r="D2674" s="44"/>
      <c r="E2674" s="1"/>
      <c r="F2674" s="93"/>
      <c r="G2674" s="94"/>
      <c r="H2674" s="1"/>
      <c r="I2674" s="1"/>
      <c r="J2674" s="1"/>
      <c r="K2674" s="1"/>
      <c r="L2674" s="1"/>
    </row>
    <row r="2675" ht="16.5" customHeight="1">
      <c r="A2675" s="1"/>
      <c r="B2675" s="95" t="s">
        <v>496</v>
      </c>
      <c r="C2675" s="64"/>
      <c r="D2675" s="44"/>
      <c r="E2675" s="1"/>
      <c r="F2675" s="93"/>
      <c r="G2675" s="94"/>
      <c r="H2675" s="1"/>
      <c r="I2675" s="1"/>
      <c r="J2675" s="1"/>
      <c r="K2675" s="1"/>
      <c r="L2675" s="1"/>
    </row>
    <row r="2676" ht="16.5" customHeight="1">
      <c r="A2676" s="1"/>
      <c r="B2676" s="95" t="s">
        <v>496</v>
      </c>
      <c r="C2676" s="64"/>
      <c r="D2676" s="44"/>
      <c r="E2676" s="1"/>
      <c r="F2676" s="93"/>
      <c r="G2676" s="94"/>
      <c r="H2676" s="1"/>
      <c r="I2676" s="1"/>
      <c r="J2676" s="1"/>
      <c r="K2676" s="1"/>
      <c r="L2676" s="1"/>
    </row>
    <row r="2677" ht="16.5" customHeight="1">
      <c r="A2677" s="1"/>
      <c r="B2677" s="95" t="s">
        <v>496</v>
      </c>
      <c r="C2677" s="64"/>
      <c r="D2677" s="44"/>
      <c r="E2677" s="1"/>
      <c r="F2677" s="93"/>
      <c r="G2677" s="94"/>
      <c r="H2677" s="1"/>
      <c r="I2677" s="1"/>
      <c r="J2677" s="1"/>
      <c r="K2677" s="1"/>
      <c r="L2677" s="1"/>
    </row>
    <row r="2678" ht="16.5" customHeight="1">
      <c r="A2678" s="1"/>
      <c r="B2678" s="95" t="s">
        <v>496</v>
      </c>
      <c r="C2678" s="64"/>
      <c r="D2678" s="44"/>
      <c r="E2678" s="1"/>
      <c r="F2678" s="93"/>
      <c r="G2678" s="94"/>
      <c r="H2678" s="1"/>
      <c r="I2678" s="1"/>
      <c r="J2678" s="1"/>
      <c r="K2678" s="1"/>
      <c r="L2678" s="1"/>
    </row>
    <row r="2679" ht="16.5" customHeight="1">
      <c r="A2679" s="1"/>
      <c r="B2679" s="95" t="s">
        <v>496</v>
      </c>
      <c r="C2679" s="64"/>
      <c r="D2679" s="44"/>
      <c r="E2679" s="1"/>
      <c r="F2679" s="93"/>
      <c r="G2679" s="94"/>
      <c r="H2679" s="1"/>
      <c r="I2679" s="1"/>
      <c r="J2679" s="1"/>
      <c r="K2679" s="1"/>
      <c r="L2679" s="1"/>
    </row>
    <row r="2680" ht="16.5" customHeight="1">
      <c r="A2680" s="1"/>
      <c r="B2680" s="95" t="s">
        <v>496</v>
      </c>
      <c r="C2680" s="64"/>
      <c r="D2680" s="44"/>
      <c r="E2680" s="1"/>
      <c r="F2680" s="93"/>
      <c r="G2680" s="94"/>
      <c r="H2680" s="1"/>
      <c r="I2680" s="1"/>
      <c r="J2680" s="1"/>
      <c r="K2680" s="1"/>
      <c r="L2680" s="1"/>
    </row>
    <row r="2681" ht="16.5" customHeight="1">
      <c r="A2681" s="1"/>
      <c r="B2681" s="95" t="s">
        <v>496</v>
      </c>
      <c r="C2681" s="64"/>
      <c r="D2681" s="44"/>
      <c r="E2681" s="1"/>
      <c r="F2681" s="93"/>
      <c r="G2681" s="94"/>
      <c r="H2681" s="1"/>
      <c r="I2681" s="1"/>
      <c r="J2681" s="1"/>
      <c r="K2681" s="1"/>
      <c r="L2681" s="1"/>
    </row>
    <row r="2682" ht="16.5" customHeight="1">
      <c r="A2682" s="1"/>
      <c r="B2682" s="95" t="s">
        <v>496</v>
      </c>
      <c r="C2682" s="64"/>
      <c r="D2682" s="44"/>
      <c r="E2682" s="1"/>
      <c r="F2682" s="93"/>
      <c r="G2682" s="94"/>
      <c r="H2682" s="1"/>
      <c r="I2682" s="1"/>
      <c r="J2682" s="1"/>
      <c r="K2682" s="1"/>
      <c r="L2682" s="1"/>
    </row>
    <row r="2683" ht="16.5" customHeight="1">
      <c r="A2683" s="1"/>
      <c r="B2683" s="95" t="s">
        <v>496</v>
      </c>
      <c r="C2683" s="64"/>
      <c r="D2683" s="44"/>
      <c r="E2683" s="1"/>
      <c r="F2683" s="93"/>
      <c r="G2683" s="94"/>
      <c r="H2683" s="1"/>
      <c r="I2683" s="1"/>
      <c r="J2683" s="1"/>
      <c r="K2683" s="1"/>
      <c r="L2683" s="1"/>
    </row>
    <row r="2684" ht="16.5" customHeight="1">
      <c r="A2684" s="1"/>
      <c r="B2684" s="95" t="s">
        <v>496</v>
      </c>
      <c r="C2684" s="64"/>
      <c r="D2684" s="44"/>
      <c r="E2684" s="1"/>
      <c r="F2684" s="93"/>
      <c r="G2684" s="94"/>
      <c r="H2684" s="1"/>
      <c r="I2684" s="1"/>
      <c r="J2684" s="1"/>
      <c r="K2684" s="1"/>
      <c r="L2684" s="1"/>
    </row>
    <row r="2685" ht="16.5" customHeight="1">
      <c r="A2685" s="1"/>
      <c r="B2685" s="95" t="s">
        <v>496</v>
      </c>
      <c r="C2685" s="64"/>
      <c r="D2685" s="44"/>
      <c r="E2685" s="1"/>
      <c r="F2685" s="93"/>
      <c r="G2685" s="94"/>
      <c r="H2685" s="1"/>
      <c r="I2685" s="1"/>
      <c r="J2685" s="1"/>
      <c r="K2685" s="1"/>
      <c r="L2685" s="1"/>
    </row>
    <row r="2686" ht="16.5" customHeight="1">
      <c r="A2686" s="1"/>
      <c r="B2686" s="95" t="s">
        <v>496</v>
      </c>
      <c r="C2686" s="64"/>
      <c r="D2686" s="44"/>
      <c r="E2686" s="1"/>
      <c r="F2686" s="93"/>
      <c r="G2686" s="94"/>
      <c r="H2686" s="1"/>
      <c r="I2686" s="1"/>
      <c r="J2686" s="1"/>
      <c r="K2686" s="1"/>
      <c r="L2686" s="1"/>
    </row>
    <row r="2687" ht="16.5" customHeight="1">
      <c r="A2687" s="1"/>
      <c r="B2687" s="95" t="s">
        <v>496</v>
      </c>
      <c r="C2687" s="64"/>
      <c r="D2687" s="44"/>
      <c r="E2687" s="1"/>
      <c r="F2687" s="93"/>
      <c r="G2687" s="94"/>
      <c r="H2687" s="1"/>
      <c r="I2687" s="1"/>
      <c r="J2687" s="1"/>
      <c r="K2687" s="1"/>
      <c r="L2687" s="1"/>
    </row>
    <row r="2688" ht="16.5" customHeight="1">
      <c r="A2688" s="1"/>
      <c r="B2688" s="95" t="s">
        <v>496</v>
      </c>
      <c r="C2688" s="64"/>
      <c r="D2688" s="44"/>
      <c r="E2688" s="1"/>
      <c r="F2688" s="93"/>
      <c r="G2688" s="94"/>
      <c r="H2688" s="1"/>
      <c r="I2688" s="1"/>
      <c r="J2688" s="1"/>
      <c r="K2688" s="1"/>
      <c r="L2688" s="1"/>
    </row>
    <row r="2689" ht="16.5" customHeight="1">
      <c r="A2689" s="1"/>
      <c r="B2689" s="95" t="s">
        <v>496</v>
      </c>
      <c r="C2689" s="64"/>
      <c r="D2689" s="44"/>
      <c r="E2689" s="1"/>
      <c r="F2689" s="93"/>
      <c r="G2689" s="94"/>
      <c r="H2689" s="1"/>
      <c r="I2689" s="1"/>
      <c r="J2689" s="1"/>
      <c r="K2689" s="1"/>
      <c r="L2689" s="1"/>
    </row>
    <row r="2690" ht="16.5" customHeight="1">
      <c r="A2690" s="1"/>
      <c r="B2690" s="95" t="s">
        <v>496</v>
      </c>
      <c r="C2690" s="64"/>
      <c r="D2690" s="44"/>
      <c r="E2690" s="1"/>
      <c r="F2690" s="93"/>
      <c r="G2690" s="94"/>
      <c r="H2690" s="1"/>
      <c r="I2690" s="1"/>
      <c r="J2690" s="1"/>
      <c r="K2690" s="1"/>
      <c r="L2690" s="1"/>
    </row>
    <row r="2691" ht="16.5" customHeight="1">
      <c r="A2691" s="1"/>
      <c r="B2691" s="95" t="s">
        <v>496</v>
      </c>
      <c r="C2691" s="64"/>
      <c r="D2691" s="44"/>
      <c r="E2691" s="1"/>
      <c r="F2691" s="93"/>
      <c r="G2691" s="94"/>
      <c r="H2691" s="1"/>
      <c r="I2691" s="1"/>
      <c r="J2691" s="1"/>
      <c r="K2691" s="1"/>
      <c r="L2691" s="1"/>
    </row>
    <row r="2692" ht="16.5" customHeight="1">
      <c r="A2692" s="1"/>
      <c r="B2692" s="95" t="s">
        <v>496</v>
      </c>
      <c r="C2692" s="64"/>
      <c r="D2692" s="44"/>
      <c r="E2692" s="1"/>
      <c r="F2692" s="93"/>
      <c r="G2692" s="94"/>
      <c r="H2692" s="1"/>
      <c r="I2692" s="1"/>
      <c r="J2692" s="1"/>
      <c r="K2692" s="1"/>
      <c r="L2692" s="1"/>
    </row>
    <row r="2693" ht="16.5" customHeight="1">
      <c r="A2693" s="1"/>
      <c r="B2693" s="95" t="s">
        <v>496</v>
      </c>
      <c r="C2693" s="64"/>
      <c r="D2693" s="44"/>
      <c r="E2693" s="1"/>
      <c r="F2693" s="93"/>
      <c r="G2693" s="94"/>
      <c r="H2693" s="1"/>
      <c r="I2693" s="1"/>
      <c r="J2693" s="1"/>
      <c r="K2693" s="1"/>
      <c r="L2693" s="1"/>
    </row>
    <row r="2694" ht="16.5" customHeight="1">
      <c r="A2694" s="1"/>
      <c r="B2694" s="95" t="s">
        <v>496</v>
      </c>
      <c r="C2694" s="64"/>
      <c r="D2694" s="44"/>
      <c r="E2694" s="1"/>
      <c r="F2694" s="93"/>
      <c r="G2694" s="94"/>
      <c r="H2694" s="1"/>
      <c r="I2694" s="1"/>
      <c r="J2694" s="1"/>
      <c r="K2694" s="1"/>
      <c r="L2694" s="1"/>
    </row>
    <row r="2695" ht="16.5" customHeight="1">
      <c r="A2695" s="1"/>
      <c r="B2695" s="95" t="s">
        <v>496</v>
      </c>
      <c r="C2695" s="64"/>
      <c r="D2695" s="44"/>
      <c r="E2695" s="1"/>
      <c r="F2695" s="93"/>
      <c r="G2695" s="94"/>
      <c r="H2695" s="1"/>
      <c r="I2695" s="1"/>
      <c r="J2695" s="1"/>
      <c r="K2695" s="1"/>
      <c r="L2695" s="1"/>
    </row>
    <row r="2696" ht="16.5" customHeight="1">
      <c r="A2696" s="1"/>
      <c r="B2696" s="95" t="s">
        <v>496</v>
      </c>
      <c r="C2696" s="64"/>
      <c r="D2696" s="44"/>
      <c r="E2696" s="1"/>
      <c r="F2696" s="93"/>
      <c r="G2696" s="94"/>
      <c r="H2696" s="1"/>
      <c r="I2696" s="1"/>
      <c r="J2696" s="1"/>
      <c r="K2696" s="1"/>
      <c r="L2696" s="1"/>
    </row>
    <row r="2697" ht="16.5" customHeight="1">
      <c r="A2697" s="1"/>
      <c r="B2697" s="95" t="s">
        <v>496</v>
      </c>
      <c r="C2697" s="64"/>
      <c r="D2697" s="44"/>
      <c r="E2697" s="1"/>
      <c r="F2697" s="93"/>
      <c r="G2697" s="94"/>
      <c r="H2697" s="1"/>
      <c r="I2697" s="1"/>
      <c r="J2697" s="1"/>
      <c r="K2697" s="1"/>
      <c r="L2697" s="1"/>
    </row>
    <row r="2698" ht="16.5" customHeight="1">
      <c r="A2698" s="1"/>
      <c r="B2698" s="95" t="s">
        <v>496</v>
      </c>
      <c r="C2698" s="64"/>
      <c r="D2698" s="44"/>
      <c r="E2698" s="1"/>
      <c r="F2698" s="93"/>
      <c r="G2698" s="94"/>
      <c r="H2698" s="1"/>
      <c r="I2698" s="1"/>
      <c r="J2698" s="1"/>
      <c r="K2698" s="1"/>
      <c r="L2698" s="1"/>
    </row>
    <row r="2699" ht="16.5" customHeight="1">
      <c r="A2699" s="1"/>
      <c r="B2699" s="95" t="s">
        <v>496</v>
      </c>
      <c r="C2699" s="64"/>
      <c r="D2699" s="44"/>
      <c r="E2699" s="1"/>
      <c r="F2699" s="93"/>
      <c r="G2699" s="94"/>
      <c r="H2699" s="1"/>
      <c r="I2699" s="1"/>
      <c r="J2699" s="1"/>
      <c r="K2699" s="1"/>
      <c r="L2699" s="1"/>
    </row>
    <row r="2700" ht="16.5" customHeight="1">
      <c r="A2700" s="1"/>
      <c r="B2700" s="95" t="s">
        <v>496</v>
      </c>
      <c r="C2700" s="64"/>
      <c r="D2700" s="44"/>
      <c r="E2700" s="1"/>
      <c r="F2700" s="93"/>
      <c r="G2700" s="94"/>
      <c r="H2700" s="1"/>
      <c r="I2700" s="1"/>
      <c r="J2700" s="1"/>
      <c r="K2700" s="1"/>
      <c r="L2700" s="1"/>
    </row>
    <row r="2701" ht="16.5" customHeight="1">
      <c r="A2701" s="1"/>
      <c r="B2701" s="95" t="s">
        <v>496</v>
      </c>
      <c r="C2701" s="64"/>
      <c r="D2701" s="44"/>
      <c r="E2701" s="1"/>
      <c r="F2701" s="93"/>
      <c r="G2701" s="94"/>
      <c r="H2701" s="1"/>
      <c r="I2701" s="1"/>
      <c r="J2701" s="1"/>
      <c r="K2701" s="1"/>
      <c r="L2701" s="1"/>
    </row>
    <row r="2702" ht="16.5" customHeight="1">
      <c r="A2702" s="1"/>
      <c r="B2702" s="95" t="s">
        <v>496</v>
      </c>
      <c r="C2702" s="64"/>
      <c r="D2702" s="44"/>
      <c r="E2702" s="1"/>
      <c r="F2702" s="93"/>
      <c r="G2702" s="94"/>
      <c r="H2702" s="1"/>
      <c r="I2702" s="1"/>
      <c r="J2702" s="1"/>
      <c r="K2702" s="1"/>
      <c r="L2702" s="1"/>
    </row>
    <row r="2703" ht="16.5" customHeight="1">
      <c r="A2703" s="1"/>
      <c r="B2703" s="95" t="s">
        <v>496</v>
      </c>
      <c r="C2703" s="64"/>
      <c r="D2703" s="44"/>
      <c r="E2703" s="1"/>
      <c r="F2703" s="93"/>
      <c r="G2703" s="94"/>
      <c r="H2703" s="1"/>
      <c r="I2703" s="1"/>
      <c r="J2703" s="1"/>
      <c r="K2703" s="1"/>
      <c r="L2703" s="1"/>
    </row>
    <row r="2704" ht="16.5" customHeight="1">
      <c r="A2704" s="1"/>
      <c r="B2704" s="95" t="s">
        <v>496</v>
      </c>
      <c r="C2704" s="64"/>
      <c r="D2704" s="44"/>
      <c r="E2704" s="1"/>
      <c r="F2704" s="93"/>
      <c r="G2704" s="94"/>
      <c r="H2704" s="1"/>
      <c r="I2704" s="1"/>
      <c r="J2704" s="1"/>
      <c r="K2704" s="1"/>
      <c r="L2704" s="1"/>
    </row>
    <row r="2705" ht="16.5" customHeight="1">
      <c r="A2705" s="1"/>
      <c r="B2705" s="95" t="s">
        <v>496</v>
      </c>
      <c r="C2705" s="64"/>
      <c r="D2705" s="44"/>
      <c r="E2705" s="1"/>
      <c r="F2705" s="93"/>
      <c r="G2705" s="94"/>
      <c r="H2705" s="1"/>
      <c r="I2705" s="1"/>
      <c r="J2705" s="1"/>
      <c r="K2705" s="1"/>
      <c r="L2705" s="1"/>
    </row>
    <row r="2706" ht="16.5" customHeight="1">
      <c r="A2706" s="1"/>
      <c r="B2706" s="95" t="s">
        <v>496</v>
      </c>
      <c r="C2706" s="64"/>
      <c r="D2706" s="44"/>
      <c r="E2706" s="1"/>
      <c r="F2706" s="93"/>
      <c r="G2706" s="94"/>
      <c r="H2706" s="1"/>
      <c r="I2706" s="1"/>
      <c r="J2706" s="1"/>
      <c r="K2706" s="1"/>
      <c r="L2706" s="1"/>
    </row>
    <row r="2707" ht="16.5" customHeight="1">
      <c r="A2707" s="1"/>
      <c r="B2707" s="95" t="s">
        <v>496</v>
      </c>
      <c r="C2707" s="64"/>
      <c r="D2707" s="44"/>
      <c r="E2707" s="1"/>
      <c r="F2707" s="93"/>
      <c r="G2707" s="94"/>
      <c r="H2707" s="1"/>
      <c r="I2707" s="1"/>
      <c r="J2707" s="1"/>
      <c r="K2707" s="1"/>
      <c r="L2707" s="1"/>
    </row>
    <row r="2708" ht="16.5" customHeight="1">
      <c r="A2708" s="1"/>
      <c r="B2708" s="95" t="s">
        <v>496</v>
      </c>
      <c r="C2708" s="64"/>
      <c r="D2708" s="44"/>
      <c r="E2708" s="1"/>
      <c r="F2708" s="93"/>
      <c r="G2708" s="94"/>
      <c r="H2708" s="1"/>
      <c r="I2708" s="1"/>
      <c r="J2708" s="1"/>
      <c r="K2708" s="1"/>
      <c r="L2708" s="1"/>
    </row>
    <row r="2709" ht="16.5" customHeight="1">
      <c r="A2709" s="1"/>
      <c r="B2709" s="95" t="s">
        <v>496</v>
      </c>
      <c r="C2709" s="64"/>
      <c r="D2709" s="44"/>
      <c r="E2709" s="1"/>
      <c r="F2709" s="93"/>
      <c r="G2709" s="94"/>
      <c r="H2709" s="1"/>
      <c r="I2709" s="1"/>
      <c r="J2709" s="1"/>
      <c r="K2709" s="1"/>
      <c r="L2709" s="1"/>
    </row>
    <row r="2710" ht="16.5" customHeight="1">
      <c r="A2710" s="1"/>
      <c r="B2710" s="95" t="s">
        <v>496</v>
      </c>
      <c r="C2710" s="64"/>
      <c r="D2710" s="44"/>
      <c r="E2710" s="1"/>
      <c r="F2710" s="93"/>
      <c r="G2710" s="94"/>
      <c r="H2710" s="1"/>
      <c r="I2710" s="1"/>
      <c r="J2710" s="1"/>
      <c r="K2710" s="1"/>
      <c r="L2710" s="1"/>
    </row>
    <row r="2711" ht="16.5" customHeight="1">
      <c r="A2711" s="1"/>
      <c r="B2711" s="95" t="s">
        <v>496</v>
      </c>
      <c r="C2711" s="64"/>
      <c r="D2711" s="44"/>
      <c r="E2711" s="1"/>
      <c r="F2711" s="93"/>
      <c r="G2711" s="94"/>
      <c r="H2711" s="1"/>
      <c r="I2711" s="1"/>
      <c r="J2711" s="1"/>
      <c r="K2711" s="1"/>
      <c r="L2711" s="1"/>
    </row>
    <row r="2712" ht="16.5" customHeight="1">
      <c r="A2712" s="1"/>
      <c r="B2712" s="95" t="s">
        <v>496</v>
      </c>
      <c r="C2712" s="64"/>
      <c r="D2712" s="44"/>
      <c r="E2712" s="1"/>
      <c r="F2712" s="93"/>
      <c r="G2712" s="94"/>
      <c r="H2712" s="1"/>
      <c r="I2712" s="1"/>
      <c r="J2712" s="1"/>
      <c r="K2712" s="1"/>
      <c r="L2712" s="1"/>
    </row>
    <row r="2713" ht="16.5" customHeight="1">
      <c r="A2713" s="1"/>
      <c r="B2713" s="95" t="s">
        <v>496</v>
      </c>
      <c r="C2713" s="64"/>
      <c r="D2713" s="44"/>
      <c r="E2713" s="1"/>
      <c r="F2713" s="93"/>
      <c r="G2713" s="94"/>
      <c r="H2713" s="1"/>
      <c r="I2713" s="1"/>
      <c r="J2713" s="1"/>
      <c r="K2713" s="1"/>
      <c r="L2713" s="1"/>
    </row>
    <row r="2714" ht="16.5" customHeight="1">
      <c r="A2714" s="1"/>
      <c r="B2714" s="95" t="s">
        <v>496</v>
      </c>
      <c r="C2714" s="64"/>
      <c r="D2714" s="44"/>
      <c r="E2714" s="1"/>
      <c r="F2714" s="93"/>
      <c r="G2714" s="94"/>
      <c r="H2714" s="1"/>
      <c r="I2714" s="1"/>
      <c r="J2714" s="1"/>
      <c r="K2714" s="1"/>
      <c r="L2714" s="1"/>
    </row>
    <row r="2715" ht="16.5" customHeight="1">
      <c r="A2715" s="1"/>
      <c r="B2715" s="95" t="s">
        <v>496</v>
      </c>
      <c r="C2715" s="64"/>
      <c r="D2715" s="44"/>
      <c r="E2715" s="1"/>
      <c r="F2715" s="93"/>
      <c r="G2715" s="94"/>
      <c r="H2715" s="1"/>
      <c r="I2715" s="1"/>
      <c r="J2715" s="1"/>
      <c r="K2715" s="1"/>
      <c r="L2715" s="1"/>
    </row>
    <row r="2716" ht="16.5" customHeight="1">
      <c r="A2716" s="1"/>
      <c r="B2716" s="95" t="s">
        <v>496</v>
      </c>
      <c r="C2716" s="64"/>
      <c r="D2716" s="44"/>
      <c r="E2716" s="1"/>
      <c r="F2716" s="93"/>
      <c r="G2716" s="94"/>
      <c r="H2716" s="1"/>
      <c r="I2716" s="1"/>
      <c r="J2716" s="1"/>
      <c r="K2716" s="1"/>
      <c r="L2716" s="1"/>
    </row>
    <row r="2717" ht="16.5" customHeight="1">
      <c r="A2717" s="1"/>
      <c r="B2717" s="95" t="s">
        <v>496</v>
      </c>
      <c r="C2717" s="64"/>
      <c r="D2717" s="44"/>
      <c r="E2717" s="1"/>
      <c r="F2717" s="93"/>
      <c r="G2717" s="94"/>
      <c r="H2717" s="1"/>
      <c r="I2717" s="1"/>
      <c r="J2717" s="1"/>
      <c r="K2717" s="1"/>
      <c r="L2717" s="1"/>
    </row>
    <row r="2718" ht="16.5" customHeight="1">
      <c r="A2718" s="1"/>
      <c r="B2718" s="95" t="s">
        <v>496</v>
      </c>
      <c r="C2718" s="64"/>
      <c r="D2718" s="44"/>
      <c r="E2718" s="1"/>
      <c r="F2718" s="93"/>
      <c r="G2718" s="94"/>
      <c r="H2718" s="1"/>
      <c r="I2718" s="1"/>
      <c r="J2718" s="1"/>
      <c r="K2718" s="1"/>
      <c r="L2718" s="1"/>
    </row>
    <row r="2719" ht="16.5" customHeight="1">
      <c r="A2719" s="1"/>
      <c r="B2719" s="95" t="s">
        <v>496</v>
      </c>
      <c r="C2719" s="64"/>
      <c r="D2719" s="44"/>
      <c r="E2719" s="1"/>
      <c r="F2719" s="93"/>
      <c r="G2719" s="94"/>
      <c r="H2719" s="1"/>
      <c r="I2719" s="1"/>
      <c r="J2719" s="1"/>
      <c r="K2719" s="1"/>
      <c r="L2719" s="1"/>
    </row>
    <row r="2720" ht="16.5" customHeight="1">
      <c r="A2720" s="1"/>
      <c r="B2720" s="95" t="s">
        <v>496</v>
      </c>
      <c r="C2720" s="64"/>
      <c r="D2720" s="44"/>
      <c r="E2720" s="1"/>
      <c r="F2720" s="93"/>
      <c r="G2720" s="94"/>
      <c r="H2720" s="1"/>
      <c r="I2720" s="1"/>
      <c r="J2720" s="1"/>
      <c r="K2720" s="1"/>
      <c r="L2720" s="1"/>
    </row>
    <row r="2721" ht="16.5" customHeight="1">
      <c r="A2721" s="1"/>
      <c r="B2721" s="95" t="s">
        <v>496</v>
      </c>
      <c r="C2721" s="64"/>
      <c r="D2721" s="44"/>
      <c r="E2721" s="1"/>
      <c r="F2721" s="93"/>
      <c r="G2721" s="94"/>
      <c r="H2721" s="1"/>
      <c r="I2721" s="1"/>
      <c r="J2721" s="1"/>
      <c r="K2721" s="1"/>
      <c r="L2721" s="1"/>
    </row>
    <row r="2722" ht="16.5" customHeight="1">
      <c r="A2722" s="1"/>
      <c r="B2722" s="95" t="s">
        <v>496</v>
      </c>
      <c r="C2722" s="64"/>
      <c r="D2722" s="44"/>
      <c r="E2722" s="1"/>
      <c r="F2722" s="93"/>
      <c r="G2722" s="94"/>
      <c r="H2722" s="1"/>
      <c r="I2722" s="1"/>
      <c r="J2722" s="1"/>
      <c r="K2722" s="1"/>
      <c r="L2722" s="1"/>
    </row>
    <row r="2723" ht="16.5" customHeight="1">
      <c r="A2723" s="1"/>
      <c r="B2723" s="95" t="s">
        <v>496</v>
      </c>
      <c r="C2723" s="64"/>
      <c r="D2723" s="44"/>
      <c r="E2723" s="1"/>
      <c r="F2723" s="93"/>
      <c r="G2723" s="94"/>
      <c r="H2723" s="1"/>
      <c r="I2723" s="1"/>
      <c r="J2723" s="1"/>
      <c r="K2723" s="1"/>
      <c r="L2723" s="1"/>
    </row>
    <row r="2724" ht="16.5" customHeight="1">
      <c r="A2724" s="1"/>
      <c r="B2724" s="95" t="s">
        <v>496</v>
      </c>
      <c r="C2724" s="64"/>
      <c r="D2724" s="44"/>
      <c r="E2724" s="1"/>
      <c r="F2724" s="93"/>
      <c r="G2724" s="94"/>
      <c r="H2724" s="1"/>
      <c r="I2724" s="1"/>
      <c r="J2724" s="1"/>
      <c r="K2724" s="1"/>
      <c r="L2724" s="1"/>
    </row>
    <row r="2725" ht="16.5" customHeight="1">
      <c r="A2725" s="1"/>
      <c r="B2725" s="95" t="s">
        <v>496</v>
      </c>
      <c r="C2725" s="64"/>
      <c r="D2725" s="44"/>
      <c r="E2725" s="1"/>
      <c r="F2725" s="93"/>
      <c r="G2725" s="94"/>
      <c r="H2725" s="1"/>
      <c r="I2725" s="1"/>
      <c r="J2725" s="1"/>
      <c r="K2725" s="1"/>
      <c r="L2725" s="1"/>
    </row>
    <row r="2726" ht="16.5" customHeight="1">
      <c r="A2726" s="1"/>
      <c r="B2726" s="95" t="s">
        <v>496</v>
      </c>
      <c r="C2726" s="64"/>
      <c r="D2726" s="44"/>
      <c r="E2726" s="1"/>
      <c r="F2726" s="93"/>
      <c r="G2726" s="94"/>
      <c r="H2726" s="1"/>
      <c r="I2726" s="1"/>
      <c r="J2726" s="1"/>
      <c r="K2726" s="1"/>
      <c r="L2726" s="1"/>
    </row>
    <row r="2727" ht="16.5" customHeight="1">
      <c r="A2727" s="1"/>
      <c r="B2727" s="95" t="s">
        <v>496</v>
      </c>
      <c r="C2727" s="64"/>
      <c r="D2727" s="44"/>
      <c r="E2727" s="1"/>
      <c r="F2727" s="93"/>
      <c r="G2727" s="94"/>
      <c r="H2727" s="1"/>
      <c r="I2727" s="1"/>
      <c r="J2727" s="1"/>
      <c r="K2727" s="1"/>
      <c r="L2727" s="1"/>
    </row>
    <row r="2728" ht="16.5" customHeight="1">
      <c r="A2728" s="1"/>
      <c r="B2728" s="95" t="s">
        <v>496</v>
      </c>
      <c r="C2728" s="64"/>
      <c r="D2728" s="44"/>
      <c r="E2728" s="1"/>
      <c r="F2728" s="93"/>
      <c r="G2728" s="94"/>
      <c r="H2728" s="1"/>
      <c r="I2728" s="1"/>
      <c r="J2728" s="1"/>
      <c r="K2728" s="1"/>
      <c r="L2728" s="1"/>
    </row>
    <row r="2729" ht="16.5" customHeight="1">
      <c r="A2729" s="1"/>
      <c r="B2729" s="95" t="s">
        <v>496</v>
      </c>
      <c r="C2729" s="64"/>
      <c r="D2729" s="44"/>
      <c r="E2729" s="1"/>
      <c r="F2729" s="93"/>
      <c r="G2729" s="94"/>
      <c r="H2729" s="1"/>
      <c r="I2729" s="1"/>
      <c r="J2729" s="1"/>
      <c r="K2729" s="1"/>
      <c r="L2729" s="1"/>
    </row>
    <row r="2730" ht="16.5" customHeight="1">
      <c r="A2730" s="1"/>
      <c r="B2730" s="95" t="s">
        <v>496</v>
      </c>
      <c r="C2730" s="64"/>
      <c r="D2730" s="44"/>
      <c r="E2730" s="1"/>
      <c r="F2730" s="93"/>
      <c r="G2730" s="94"/>
      <c r="H2730" s="1"/>
      <c r="I2730" s="1"/>
      <c r="J2730" s="1"/>
      <c r="K2730" s="1"/>
      <c r="L2730" s="1"/>
    </row>
    <row r="2731" ht="16.5" customHeight="1">
      <c r="A2731" s="1"/>
      <c r="B2731" s="95" t="s">
        <v>496</v>
      </c>
      <c r="C2731" s="64"/>
      <c r="D2731" s="44"/>
      <c r="E2731" s="1"/>
      <c r="F2731" s="93"/>
      <c r="G2731" s="94"/>
      <c r="H2731" s="1"/>
      <c r="I2731" s="1"/>
      <c r="J2731" s="1"/>
      <c r="K2731" s="1"/>
      <c r="L2731" s="1"/>
    </row>
    <row r="2732" ht="16.5" customHeight="1">
      <c r="A2732" s="1"/>
      <c r="B2732" s="95" t="s">
        <v>496</v>
      </c>
      <c r="C2732" s="64"/>
      <c r="D2732" s="44"/>
      <c r="E2732" s="1"/>
      <c r="F2732" s="93"/>
      <c r="G2732" s="94"/>
      <c r="H2732" s="1"/>
      <c r="I2732" s="1"/>
      <c r="J2732" s="1"/>
      <c r="K2732" s="1"/>
      <c r="L2732" s="1"/>
    </row>
    <row r="2733" ht="16.5" customHeight="1">
      <c r="A2733" s="1"/>
      <c r="B2733" s="95" t="s">
        <v>496</v>
      </c>
      <c r="C2733" s="64"/>
      <c r="D2733" s="44"/>
      <c r="E2733" s="1"/>
      <c r="F2733" s="93"/>
      <c r="G2733" s="94"/>
      <c r="H2733" s="1"/>
      <c r="I2733" s="1"/>
      <c r="J2733" s="1"/>
      <c r="K2733" s="1"/>
      <c r="L2733" s="1"/>
    </row>
    <row r="2734" ht="16.5" customHeight="1">
      <c r="A2734" s="1"/>
      <c r="B2734" s="95" t="s">
        <v>496</v>
      </c>
      <c r="C2734" s="64"/>
      <c r="D2734" s="44"/>
      <c r="E2734" s="1"/>
      <c r="F2734" s="93"/>
      <c r="G2734" s="94"/>
      <c r="H2734" s="1"/>
      <c r="I2734" s="1"/>
      <c r="J2734" s="1"/>
      <c r="K2734" s="1"/>
      <c r="L2734" s="1"/>
    </row>
    <row r="2735" ht="16.5" customHeight="1">
      <c r="A2735" s="1"/>
      <c r="B2735" s="95" t="s">
        <v>496</v>
      </c>
      <c r="C2735" s="64"/>
      <c r="D2735" s="44"/>
      <c r="E2735" s="1"/>
      <c r="F2735" s="93"/>
      <c r="G2735" s="94"/>
      <c r="H2735" s="1"/>
      <c r="I2735" s="1"/>
      <c r="J2735" s="1"/>
      <c r="K2735" s="1"/>
      <c r="L2735" s="1"/>
    </row>
    <row r="2736" ht="16.5" customHeight="1">
      <c r="A2736" s="1"/>
      <c r="B2736" s="95" t="s">
        <v>496</v>
      </c>
      <c r="C2736" s="64"/>
      <c r="D2736" s="44"/>
      <c r="E2736" s="1"/>
      <c r="F2736" s="93"/>
      <c r="G2736" s="94"/>
      <c r="H2736" s="1"/>
      <c r="I2736" s="1"/>
      <c r="J2736" s="1"/>
      <c r="K2736" s="1"/>
      <c r="L2736" s="1"/>
    </row>
    <row r="2737" ht="16.5" customHeight="1">
      <c r="A2737" s="1"/>
      <c r="B2737" s="95" t="s">
        <v>496</v>
      </c>
      <c r="C2737" s="64"/>
      <c r="D2737" s="44"/>
      <c r="E2737" s="1"/>
      <c r="F2737" s="93"/>
      <c r="G2737" s="94"/>
      <c r="H2737" s="1"/>
      <c r="I2737" s="1"/>
      <c r="J2737" s="1"/>
      <c r="K2737" s="1"/>
      <c r="L2737" s="1"/>
    </row>
    <row r="2738" ht="16.5" customHeight="1">
      <c r="A2738" s="1"/>
      <c r="B2738" s="95" t="s">
        <v>496</v>
      </c>
      <c r="C2738" s="64"/>
      <c r="D2738" s="44"/>
      <c r="E2738" s="1"/>
      <c r="F2738" s="93"/>
      <c r="G2738" s="94"/>
      <c r="H2738" s="1"/>
      <c r="I2738" s="1"/>
      <c r="J2738" s="1"/>
      <c r="K2738" s="1"/>
      <c r="L2738" s="1"/>
    </row>
    <row r="2739" ht="16.5" customHeight="1">
      <c r="A2739" s="1"/>
      <c r="B2739" s="95" t="s">
        <v>496</v>
      </c>
      <c r="C2739" s="64"/>
      <c r="D2739" s="44"/>
      <c r="E2739" s="1"/>
      <c r="F2739" s="93"/>
      <c r="G2739" s="94"/>
      <c r="H2739" s="1"/>
      <c r="I2739" s="1"/>
      <c r="J2739" s="1"/>
      <c r="K2739" s="1"/>
      <c r="L2739" s="1"/>
    </row>
    <row r="2740" ht="16.5" customHeight="1">
      <c r="A2740" s="1"/>
      <c r="B2740" s="95" t="s">
        <v>496</v>
      </c>
      <c r="C2740" s="64"/>
      <c r="D2740" s="44"/>
      <c r="E2740" s="1"/>
      <c r="F2740" s="93"/>
      <c r="G2740" s="94"/>
      <c r="H2740" s="1"/>
      <c r="I2740" s="1"/>
      <c r="J2740" s="1"/>
      <c r="K2740" s="1"/>
      <c r="L2740" s="1"/>
    </row>
    <row r="2741" ht="16.5" customHeight="1">
      <c r="A2741" s="1"/>
      <c r="B2741" s="95" t="s">
        <v>496</v>
      </c>
      <c r="C2741" s="64"/>
      <c r="D2741" s="44"/>
      <c r="E2741" s="1"/>
      <c r="F2741" s="93"/>
      <c r="G2741" s="94"/>
      <c r="H2741" s="1"/>
      <c r="I2741" s="1"/>
      <c r="J2741" s="1"/>
      <c r="K2741" s="1"/>
      <c r="L2741" s="1"/>
    </row>
    <row r="2742" ht="16.5" customHeight="1">
      <c r="A2742" s="1"/>
      <c r="B2742" s="95" t="s">
        <v>496</v>
      </c>
      <c r="C2742" s="64"/>
      <c r="D2742" s="44"/>
      <c r="E2742" s="1"/>
      <c r="F2742" s="93"/>
      <c r="G2742" s="94"/>
      <c r="H2742" s="1"/>
      <c r="I2742" s="1"/>
      <c r="J2742" s="1"/>
      <c r="K2742" s="1"/>
      <c r="L2742" s="1"/>
    </row>
    <row r="2743" ht="16.5" customHeight="1">
      <c r="A2743" s="1"/>
      <c r="B2743" s="95" t="s">
        <v>496</v>
      </c>
      <c r="C2743" s="64"/>
      <c r="D2743" s="44"/>
      <c r="E2743" s="1"/>
      <c r="F2743" s="93"/>
      <c r="G2743" s="94"/>
      <c r="H2743" s="1"/>
      <c r="I2743" s="1"/>
      <c r="J2743" s="1"/>
      <c r="K2743" s="1"/>
      <c r="L2743" s="1"/>
    </row>
    <row r="2744" ht="16.5" customHeight="1">
      <c r="A2744" s="1"/>
      <c r="B2744" s="95" t="s">
        <v>496</v>
      </c>
      <c r="C2744" s="64"/>
      <c r="D2744" s="44"/>
      <c r="E2744" s="1"/>
      <c r="F2744" s="93"/>
      <c r="G2744" s="94"/>
      <c r="H2744" s="1"/>
      <c r="I2744" s="1"/>
      <c r="J2744" s="1"/>
      <c r="K2744" s="1"/>
      <c r="L2744" s="1"/>
    </row>
    <row r="2745" ht="16.5" customHeight="1">
      <c r="A2745" s="1"/>
      <c r="B2745" s="95" t="s">
        <v>496</v>
      </c>
      <c r="C2745" s="64"/>
      <c r="D2745" s="44"/>
      <c r="E2745" s="1"/>
      <c r="F2745" s="93"/>
      <c r="G2745" s="94"/>
      <c r="H2745" s="1"/>
      <c r="I2745" s="1"/>
      <c r="J2745" s="1"/>
      <c r="K2745" s="1"/>
      <c r="L2745" s="1"/>
    </row>
    <row r="2746" ht="16.5" customHeight="1">
      <c r="A2746" s="1"/>
      <c r="B2746" s="95" t="s">
        <v>496</v>
      </c>
      <c r="C2746" s="64"/>
      <c r="D2746" s="44"/>
      <c r="E2746" s="1"/>
      <c r="F2746" s="93"/>
      <c r="G2746" s="94"/>
      <c r="H2746" s="1"/>
      <c r="I2746" s="1"/>
      <c r="J2746" s="1"/>
      <c r="K2746" s="1"/>
      <c r="L2746" s="1"/>
    </row>
    <row r="2747" ht="16.5" customHeight="1">
      <c r="A2747" s="1"/>
      <c r="B2747" s="95" t="s">
        <v>496</v>
      </c>
      <c r="C2747" s="64"/>
      <c r="D2747" s="44"/>
      <c r="E2747" s="1"/>
      <c r="F2747" s="93"/>
      <c r="G2747" s="94"/>
      <c r="H2747" s="1"/>
      <c r="I2747" s="1"/>
      <c r="J2747" s="1"/>
      <c r="K2747" s="1"/>
      <c r="L2747" s="1"/>
    </row>
    <row r="2748" ht="16.5" customHeight="1">
      <c r="A2748" s="1"/>
      <c r="B2748" s="95" t="s">
        <v>496</v>
      </c>
      <c r="C2748" s="64"/>
      <c r="D2748" s="44"/>
      <c r="E2748" s="1"/>
      <c r="F2748" s="93"/>
      <c r="G2748" s="94"/>
      <c r="H2748" s="1"/>
      <c r="I2748" s="1"/>
      <c r="J2748" s="1"/>
      <c r="K2748" s="1"/>
      <c r="L2748" s="1"/>
    </row>
    <row r="2749" ht="16.5" customHeight="1">
      <c r="A2749" s="1"/>
      <c r="B2749" s="95" t="s">
        <v>496</v>
      </c>
      <c r="C2749" s="64"/>
      <c r="D2749" s="44"/>
      <c r="E2749" s="1"/>
      <c r="F2749" s="93"/>
      <c r="G2749" s="94"/>
      <c r="H2749" s="1"/>
      <c r="I2749" s="1"/>
      <c r="J2749" s="1"/>
      <c r="K2749" s="1"/>
      <c r="L2749" s="1"/>
    </row>
    <row r="2750" ht="16.5" customHeight="1">
      <c r="A2750" s="1"/>
      <c r="B2750" s="95" t="s">
        <v>496</v>
      </c>
      <c r="C2750" s="64"/>
      <c r="D2750" s="44"/>
      <c r="E2750" s="1"/>
      <c r="F2750" s="93"/>
      <c r="G2750" s="94"/>
      <c r="H2750" s="1"/>
      <c r="I2750" s="1"/>
      <c r="J2750" s="1"/>
      <c r="K2750" s="1"/>
      <c r="L2750" s="1"/>
    </row>
    <row r="2751" ht="16.5" customHeight="1">
      <c r="A2751" s="1"/>
      <c r="B2751" s="95" t="s">
        <v>496</v>
      </c>
      <c r="C2751" s="64"/>
      <c r="D2751" s="44"/>
      <c r="E2751" s="1"/>
      <c r="F2751" s="93"/>
      <c r="G2751" s="94"/>
      <c r="H2751" s="1"/>
      <c r="I2751" s="1"/>
      <c r="J2751" s="1"/>
      <c r="K2751" s="1"/>
      <c r="L2751" s="1"/>
    </row>
    <row r="2752" ht="16.5" customHeight="1">
      <c r="A2752" s="1"/>
      <c r="B2752" s="95" t="s">
        <v>496</v>
      </c>
      <c r="C2752" s="64"/>
      <c r="D2752" s="44"/>
      <c r="E2752" s="1"/>
      <c r="F2752" s="93"/>
      <c r="G2752" s="94"/>
      <c r="H2752" s="1"/>
      <c r="I2752" s="1"/>
      <c r="J2752" s="1"/>
      <c r="K2752" s="1"/>
      <c r="L2752" s="1"/>
    </row>
    <row r="2753" ht="16.5" customHeight="1">
      <c r="A2753" s="1"/>
      <c r="B2753" s="95" t="s">
        <v>496</v>
      </c>
      <c r="C2753" s="64"/>
      <c r="D2753" s="44"/>
      <c r="E2753" s="1"/>
      <c r="F2753" s="93"/>
      <c r="G2753" s="94"/>
      <c r="H2753" s="1"/>
      <c r="I2753" s="1"/>
      <c r="J2753" s="1"/>
      <c r="K2753" s="1"/>
      <c r="L2753" s="1"/>
    </row>
    <row r="2754" ht="16.5" customHeight="1">
      <c r="A2754" s="1"/>
      <c r="B2754" s="95" t="s">
        <v>496</v>
      </c>
      <c r="C2754" s="64"/>
      <c r="D2754" s="44"/>
      <c r="E2754" s="1"/>
      <c r="F2754" s="93"/>
      <c r="G2754" s="94"/>
      <c r="H2754" s="1"/>
      <c r="I2754" s="1"/>
      <c r="J2754" s="1"/>
      <c r="K2754" s="1"/>
      <c r="L2754" s="1"/>
    </row>
    <row r="2755" ht="16.5" customHeight="1">
      <c r="A2755" s="1"/>
      <c r="B2755" s="95" t="s">
        <v>496</v>
      </c>
      <c r="C2755" s="64"/>
      <c r="D2755" s="44"/>
      <c r="E2755" s="1"/>
      <c r="F2755" s="93"/>
      <c r="G2755" s="94"/>
      <c r="H2755" s="1"/>
      <c r="I2755" s="1"/>
      <c r="J2755" s="1"/>
      <c r="K2755" s="1"/>
      <c r="L2755" s="1"/>
    </row>
    <row r="2756" ht="16.5" customHeight="1">
      <c r="A2756" s="1"/>
      <c r="B2756" s="95" t="s">
        <v>496</v>
      </c>
      <c r="C2756" s="64"/>
      <c r="D2756" s="44"/>
      <c r="E2756" s="1"/>
      <c r="F2756" s="93"/>
      <c r="G2756" s="94"/>
      <c r="H2756" s="1"/>
      <c r="I2756" s="1"/>
      <c r="J2756" s="1"/>
      <c r="K2756" s="1"/>
      <c r="L2756" s="1"/>
    </row>
    <row r="2757" ht="16.5" customHeight="1">
      <c r="A2757" s="1"/>
      <c r="B2757" s="95" t="s">
        <v>496</v>
      </c>
      <c r="C2757" s="64"/>
      <c r="D2757" s="44"/>
      <c r="E2757" s="1"/>
      <c r="F2757" s="93"/>
      <c r="G2757" s="94"/>
      <c r="H2757" s="1"/>
      <c r="I2757" s="1"/>
      <c r="J2757" s="1"/>
      <c r="K2757" s="1"/>
      <c r="L2757" s="1"/>
    </row>
    <row r="2758" ht="16.5" customHeight="1">
      <c r="A2758" s="1"/>
      <c r="B2758" s="95" t="s">
        <v>496</v>
      </c>
      <c r="C2758" s="64"/>
      <c r="D2758" s="44"/>
      <c r="E2758" s="1"/>
      <c r="F2758" s="93"/>
      <c r="G2758" s="94"/>
      <c r="H2758" s="1"/>
      <c r="I2758" s="1"/>
      <c r="J2758" s="1"/>
      <c r="K2758" s="1"/>
      <c r="L2758" s="1"/>
    </row>
    <row r="2759" ht="16.5" customHeight="1">
      <c r="A2759" s="1"/>
      <c r="B2759" s="95" t="s">
        <v>496</v>
      </c>
      <c r="C2759" s="64"/>
      <c r="D2759" s="44"/>
      <c r="E2759" s="1"/>
      <c r="F2759" s="93"/>
      <c r="G2759" s="94"/>
      <c r="H2759" s="1"/>
      <c r="I2759" s="1"/>
      <c r="J2759" s="1"/>
      <c r="K2759" s="1"/>
      <c r="L2759" s="1"/>
    </row>
    <row r="2760" ht="16.5" customHeight="1">
      <c r="A2760" s="1"/>
      <c r="B2760" s="95" t="s">
        <v>496</v>
      </c>
      <c r="C2760" s="64"/>
      <c r="D2760" s="44"/>
      <c r="E2760" s="1"/>
      <c r="F2760" s="93"/>
      <c r="G2760" s="94"/>
      <c r="H2760" s="1"/>
      <c r="I2760" s="1"/>
      <c r="J2760" s="1"/>
      <c r="K2760" s="1"/>
      <c r="L2760" s="1"/>
    </row>
    <row r="2761" ht="16.5" customHeight="1">
      <c r="A2761" s="1"/>
      <c r="B2761" s="95" t="s">
        <v>496</v>
      </c>
      <c r="C2761" s="64"/>
      <c r="D2761" s="44"/>
      <c r="E2761" s="1"/>
      <c r="F2761" s="93"/>
      <c r="G2761" s="94"/>
      <c r="H2761" s="1"/>
      <c r="I2761" s="1"/>
      <c r="J2761" s="1"/>
      <c r="K2761" s="1"/>
      <c r="L2761" s="1"/>
    </row>
    <row r="2762" ht="16.5" customHeight="1">
      <c r="A2762" s="1"/>
      <c r="B2762" s="95" t="s">
        <v>496</v>
      </c>
      <c r="C2762" s="64"/>
      <c r="D2762" s="44"/>
      <c r="E2762" s="1"/>
      <c r="F2762" s="93"/>
      <c r="G2762" s="94"/>
      <c r="H2762" s="1"/>
      <c r="I2762" s="1"/>
      <c r="J2762" s="1"/>
      <c r="K2762" s="1"/>
      <c r="L2762" s="1"/>
    </row>
    <row r="2763" ht="16.5" customHeight="1">
      <c r="A2763" s="1"/>
      <c r="B2763" s="95" t="s">
        <v>496</v>
      </c>
      <c r="C2763" s="64"/>
      <c r="D2763" s="44"/>
      <c r="E2763" s="1"/>
      <c r="F2763" s="93"/>
      <c r="G2763" s="94"/>
      <c r="H2763" s="1"/>
      <c r="I2763" s="1"/>
      <c r="J2763" s="1"/>
      <c r="K2763" s="1"/>
      <c r="L2763" s="1"/>
    </row>
    <row r="2764" ht="16.5" customHeight="1">
      <c r="A2764" s="1"/>
      <c r="B2764" s="95" t="s">
        <v>496</v>
      </c>
      <c r="C2764" s="64"/>
      <c r="D2764" s="44"/>
      <c r="E2764" s="1"/>
      <c r="F2764" s="93"/>
      <c r="G2764" s="94"/>
      <c r="H2764" s="1"/>
      <c r="I2764" s="1"/>
      <c r="J2764" s="1"/>
      <c r="K2764" s="1"/>
      <c r="L2764" s="1"/>
    </row>
    <row r="2765" ht="16.5" customHeight="1">
      <c r="A2765" s="1"/>
      <c r="B2765" s="95" t="s">
        <v>496</v>
      </c>
      <c r="C2765" s="64"/>
      <c r="D2765" s="44"/>
      <c r="E2765" s="1"/>
      <c r="F2765" s="93"/>
      <c r="G2765" s="94"/>
      <c r="H2765" s="1"/>
      <c r="I2765" s="1"/>
      <c r="J2765" s="1"/>
      <c r="K2765" s="1"/>
      <c r="L2765" s="1"/>
    </row>
    <row r="2766" ht="16.5" customHeight="1">
      <c r="A2766" s="1"/>
      <c r="B2766" s="95" t="s">
        <v>496</v>
      </c>
      <c r="C2766" s="64"/>
      <c r="D2766" s="44"/>
      <c r="E2766" s="1"/>
      <c r="F2766" s="93"/>
      <c r="G2766" s="94"/>
      <c r="H2766" s="1"/>
      <c r="I2766" s="1"/>
      <c r="J2766" s="1"/>
      <c r="K2766" s="1"/>
      <c r="L2766" s="1"/>
    </row>
    <row r="2767" ht="16.5" customHeight="1">
      <c r="A2767" s="1"/>
      <c r="B2767" s="95" t="s">
        <v>496</v>
      </c>
      <c r="C2767" s="64"/>
      <c r="D2767" s="44"/>
      <c r="E2767" s="1"/>
      <c r="F2767" s="93"/>
      <c r="G2767" s="94"/>
      <c r="H2767" s="1"/>
      <c r="I2767" s="1"/>
      <c r="J2767" s="1"/>
      <c r="K2767" s="1"/>
      <c r="L2767" s="1"/>
    </row>
    <row r="2768" ht="16.5" customHeight="1">
      <c r="A2768" s="1"/>
      <c r="B2768" s="95" t="s">
        <v>496</v>
      </c>
      <c r="C2768" s="64"/>
      <c r="D2768" s="44"/>
      <c r="E2768" s="1"/>
      <c r="F2768" s="93"/>
      <c r="G2768" s="94"/>
      <c r="H2768" s="1"/>
      <c r="I2768" s="1"/>
      <c r="J2768" s="1"/>
      <c r="K2768" s="1"/>
      <c r="L2768" s="1"/>
    </row>
    <row r="2769" ht="16.5" customHeight="1">
      <c r="A2769" s="1"/>
      <c r="B2769" s="95" t="s">
        <v>496</v>
      </c>
      <c r="C2769" s="64"/>
      <c r="D2769" s="44"/>
      <c r="E2769" s="1"/>
      <c r="F2769" s="93"/>
      <c r="G2769" s="94"/>
      <c r="H2769" s="1"/>
      <c r="I2769" s="1"/>
      <c r="J2769" s="1"/>
      <c r="K2769" s="1"/>
      <c r="L2769" s="1"/>
    </row>
    <row r="2770" ht="16.5" customHeight="1">
      <c r="A2770" s="1"/>
      <c r="B2770" s="95" t="s">
        <v>496</v>
      </c>
      <c r="C2770" s="64"/>
      <c r="D2770" s="44"/>
      <c r="E2770" s="1"/>
      <c r="F2770" s="93"/>
      <c r="G2770" s="94"/>
      <c r="H2770" s="1"/>
      <c r="I2770" s="1"/>
      <c r="J2770" s="1"/>
      <c r="K2770" s="1"/>
      <c r="L2770" s="1"/>
    </row>
    <row r="2771" ht="16.5" customHeight="1">
      <c r="A2771" s="1"/>
      <c r="B2771" s="95" t="s">
        <v>496</v>
      </c>
      <c r="C2771" s="64"/>
      <c r="D2771" s="44"/>
      <c r="E2771" s="1"/>
      <c r="F2771" s="93"/>
      <c r="G2771" s="94"/>
      <c r="H2771" s="1"/>
      <c r="I2771" s="1"/>
      <c r="J2771" s="1"/>
      <c r="K2771" s="1"/>
      <c r="L2771" s="1"/>
    </row>
    <row r="2772" ht="16.5" customHeight="1">
      <c r="A2772" s="1"/>
      <c r="B2772" s="95" t="s">
        <v>496</v>
      </c>
      <c r="C2772" s="64"/>
      <c r="D2772" s="44"/>
      <c r="E2772" s="1"/>
      <c r="F2772" s="93"/>
      <c r="G2772" s="94"/>
      <c r="H2772" s="1"/>
      <c r="I2772" s="1"/>
      <c r="J2772" s="1"/>
      <c r="K2772" s="1"/>
      <c r="L2772" s="1"/>
    </row>
    <row r="2773" ht="16.5" customHeight="1">
      <c r="A2773" s="1"/>
      <c r="B2773" s="95" t="s">
        <v>496</v>
      </c>
      <c r="C2773" s="64"/>
      <c r="D2773" s="44"/>
      <c r="E2773" s="1"/>
      <c r="F2773" s="93"/>
      <c r="G2773" s="94"/>
      <c r="H2773" s="1"/>
      <c r="I2773" s="1"/>
      <c r="J2773" s="1"/>
      <c r="K2773" s="1"/>
      <c r="L2773" s="1"/>
    </row>
    <row r="2774" ht="16.5" customHeight="1">
      <c r="A2774" s="1"/>
      <c r="B2774" s="95" t="s">
        <v>496</v>
      </c>
      <c r="C2774" s="64"/>
      <c r="D2774" s="44"/>
      <c r="E2774" s="1"/>
      <c r="F2774" s="93"/>
      <c r="G2774" s="94"/>
      <c r="H2774" s="1"/>
      <c r="I2774" s="1"/>
      <c r="J2774" s="1"/>
      <c r="K2774" s="1"/>
      <c r="L2774" s="1"/>
    </row>
    <row r="2775" ht="16.5" customHeight="1">
      <c r="A2775" s="1"/>
      <c r="B2775" s="95" t="s">
        <v>496</v>
      </c>
      <c r="C2775" s="64"/>
      <c r="D2775" s="44"/>
      <c r="E2775" s="1"/>
      <c r="F2775" s="93"/>
      <c r="G2775" s="94"/>
      <c r="H2775" s="1"/>
      <c r="I2775" s="1"/>
      <c r="J2775" s="1"/>
      <c r="K2775" s="1"/>
      <c r="L2775" s="1"/>
    </row>
    <row r="2776" ht="16.5" customHeight="1">
      <c r="A2776" s="1"/>
      <c r="B2776" s="95" t="s">
        <v>496</v>
      </c>
      <c r="C2776" s="64"/>
      <c r="D2776" s="44"/>
      <c r="E2776" s="1"/>
      <c r="F2776" s="93"/>
      <c r="G2776" s="94"/>
      <c r="H2776" s="1"/>
      <c r="I2776" s="1"/>
      <c r="J2776" s="1"/>
      <c r="K2776" s="1"/>
      <c r="L2776" s="1"/>
    </row>
    <row r="2777" ht="16.5" customHeight="1">
      <c r="A2777" s="1"/>
      <c r="B2777" s="95" t="s">
        <v>496</v>
      </c>
      <c r="C2777" s="64"/>
      <c r="D2777" s="44"/>
      <c r="E2777" s="1"/>
      <c r="F2777" s="93"/>
      <c r="G2777" s="94"/>
      <c r="H2777" s="1"/>
      <c r="I2777" s="1"/>
      <c r="J2777" s="1"/>
      <c r="K2777" s="1"/>
      <c r="L2777" s="1"/>
    </row>
    <row r="2778" ht="16.5" customHeight="1">
      <c r="A2778" s="1"/>
      <c r="B2778" s="95" t="s">
        <v>496</v>
      </c>
      <c r="C2778" s="64"/>
      <c r="D2778" s="44"/>
      <c r="E2778" s="1"/>
      <c r="F2778" s="93"/>
      <c r="G2778" s="94"/>
      <c r="H2778" s="1"/>
      <c r="I2778" s="1"/>
      <c r="J2778" s="1"/>
      <c r="K2778" s="1"/>
      <c r="L2778" s="1"/>
    </row>
    <row r="2779" ht="16.5" customHeight="1">
      <c r="A2779" s="1"/>
      <c r="B2779" s="95" t="s">
        <v>496</v>
      </c>
      <c r="C2779" s="64"/>
      <c r="D2779" s="44"/>
      <c r="E2779" s="1"/>
      <c r="F2779" s="93"/>
      <c r="G2779" s="94"/>
      <c r="H2779" s="1"/>
      <c r="I2779" s="1"/>
      <c r="J2779" s="1"/>
      <c r="K2779" s="1"/>
      <c r="L2779" s="1"/>
    </row>
    <row r="2780" ht="16.5" customHeight="1">
      <c r="A2780" s="1"/>
      <c r="B2780" s="95" t="s">
        <v>496</v>
      </c>
      <c r="C2780" s="64"/>
      <c r="D2780" s="44"/>
      <c r="E2780" s="1"/>
      <c r="F2780" s="93"/>
      <c r="G2780" s="94"/>
      <c r="H2780" s="1"/>
      <c r="I2780" s="1"/>
      <c r="J2780" s="1"/>
      <c r="K2780" s="1"/>
      <c r="L2780" s="1"/>
    </row>
    <row r="2781" ht="16.5" customHeight="1">
      <c r="A2781" s="1"/>
      <c r="B2781" s="95" t="s">
        <v>496</v>
      </c>
      <c r="C2781" s="64"/>
      <c r="D2781" s="44"/>
      <c r="E2781" s="1"/>
      <c r="F2781" s="93"/>
      <c r="G2781" s="94"/>
      <c r="H2781" s="1"/>
      <c r="I2781" s="1"/>
      <c r="J2781" s="1"/>
      <c r="K2781" s="1"/>
      <c r="L2781" s="1"/>
    </row>
    <row r="2782" ht="16.5" customHeight="1">
      <c r="A2782" s="1"/>
      <c r="B2782" s="95" t="s">
        <v>496</v>
      </c>
      <c r="C2782" s="64"/>
      <c r="D2782" s="44"/>
      <c r="E2782" s="1"/>
      <c r="F2782" s="93"/>
      <c r="G2782" s="94"/>
      <c r="H2782" s="1"/>
      <c r="I2782" s="1"/>
      <c r="J2782" s="1"/>
      <c r="K2782" s="1"/>
      <c r="L2782" s="1"/>
    </row>
    <row r="2783" ht="16.5" customHeight="1">
      <c r="A2783" s="1"/>
      <c r="B2783" s="95" t="s">
        <v>496</v>
      </c>
      <c r="C2783" s="64"/>
      <c r="D2783" s="44"/>
      <c r="E2783" s="1"/>
      <c r="F2783" s="93"/>
      <c r="G2783" s="94"/>
      <c r="H2783" s="1"/>
      <c r="I2783" s="1"/>
      <c r="J2783" s="1"/>
      <c r="K2783" s="1"/>
      <c r="L2783" s="1"/>
    </row>
    <row r="2784" ht="16.5" customHeight="1">
      <c r="A2784" s="1"/>
      <c r="B2784" s="95" t="s">
        <v>496</v>
      </c>
      <c r="C2784" s="64"/>
      <c r="D2784" s="44"/>
      <c r="E2784" s="1"/>
      <c r="F2784" s="93"/>
      <c r="G2784" s="94"/>
      <c r="H2784" s="1"/>
      <c r="I2784" s="1"/>
      <c r="J2784" s="1"/>
      <c r="K2784" s="1"/>
      <c r="L2784" s="1"/>
    </row>
    <row r="2785" ht="16.5" customHeight="1">
      <c r="A2785" s="1"/>
      <c r="B2785" s="95" t="s">
        <v>496</v>
      </c>
      <c r="C2785" s="64"/>
      <c r="D2785" s="44"/>
      <c r="E2785" s="1"/>
      <c r="F2785" s="93"/>
      <c r="G2785" s="94"/>
      <c r="H2785" s="1"/>
      <c r="I2785" s="1"/>
      <c r="J2785" s="1"/>
      <c r="K2785" s="1"/>
      <c r="L2785" s="1"/>
    </row>
    <row r="2786" ht="16.5" customHeight="1">
      <c r="A2786" s="1"/>
      <c r="B2786" s="95" t="s">
        <v>496</v>
      </c>
      <c r="C2786" s="64"/>
      <c r="D2786" s="44"/>
      <c r="E2786" s="1"/>
      <c r="F2786" s="93"/>
      <c r="G2786" s="94"/>
      <c r="H2786" s="1"/>
      <c r="I2786" s="1"/>
      <c r="J2786" s="1"/>
      <c r="K2786" s="1"/>
      <c r="L2786" s="1"/>
    </row>
    <row r="2787" ht="16.5" customHeight="1">
      <c r="A2787" s="1"/>
      <c r="B2787" s="95" t="s">
        <v>496</v>
      </c>
      <c r="C2787" s="64"/>
      <c r="D2787" s="44"/>
      <c r="E2787" s="1"/>
      <c r="F2787" s="93"/>
      <c r="G2787" s="94"/>
      <c r="H2787" s="1"/>
      <c r="I2787" s="1"/>
      <c r="J2787" s="1"/>
      <c r="K2787" s="1"/>
      <c r="L2787" s="1"/>
    </row>
    <row r="2788" ht="16.5" customHeight="1">
      <c r="A2788" s="1"/>
      <c r="B2788" s="95" t="s">
        <v>496</v>
      </c>
      <c r="C2788" s="64"/>
      <c r="D2788" s="44"/>
      <c r="E2788" s="1"/>
      <c r="F2788" s="93"/>
      <c r="G2788" s="94"/>
      <c r="H2788" s="1"/>
      <c r="I2788" s="1"/>
      <c r="J2788" s="1"/>
      <c r="K2788" s="1"/>
      <c r="L2788" s="1"/>
    </row>
    <row r="2789" ht="16.5" customHeight="1">
      <c r="A2789" s="1"/>
      <c r="B2789" s="95" t="s">
        <v>496</v>
      </c>
      <c r="C2789" s="64"/>
      <c r="D2789" s="44"/>
      <c r="E2789" s="1"/>
      <c r="F2789" s="93"/>
      <c r="G2789" s="94"/>
      <c r="H2789" s="1"/>
      <c r="I2789" s="1"/>
      <c r="J2789" s="1"/>
      <c r="K2789" s="1"/>
      <c r="L2789" s="1"/>
    </row>
    <row r="2790" ht="16.5" customHeight="1">
      <c r="A2790" s="1"/>
      <c r="B2790" s="95" t="s">
        <v>496</v>
      </c>
      <c r="C2790" s="64"/>
      <c r="D2790" s="44"/>
      <c r="E2790" s="1"/>
      <c r="F2790" s="93"/>
      <c r="G2790" s="94"/>
      <c r="H2790" s="1"/>
      <c r="I2790" s="1"/>
      <c r="J2790" s="1"/>
      <c r="K2790" s="1"/>
      <c r="L2790" s="1"/>
    </row>
    <row r="2791" ht="16.5" customHeight="1">
      <c r="A2791" s="1"/>
      <c r="B2791" s="95" t="s">
        <v>496</v>
      </c>
      <c r="C2791" s="64"/>
      <c r="D2791" s="44"/>
      <c r="E2791" s="1"/>
      <c r="F2791" s="93"/>
      <c r="G2791" s="94"/>
      <c r="H2791" s="1"/>
      <c r="I2791" s="1"/>
      <c r="J2791" s="1"/>
      <c r="K2791" s="1"/>
      <c r="L2791" s="1"/>
    </row>
    <row r="2792" ht="16.5" customHeight="1">
      <c r="A2792" s="1"/>
      <c r="B2792" s="95" t="s">
        <v>496</v>
      </c>
      <c r="C2792" s="64"/>
      <c r="D2792" s="44"/>
      <c r="E2792" s="1"/>
      <c r="F2792" s="93"/>
      <c r="G2792" s="94"/>
      <c r="H2792" s="1"/>
      <c r="I2792" s="1"/>
      <c r="J2792" s="1"/>
      <c r="K2792" s="1"/>
      <c r="L2792" s="1"/>
    </row>
    <row r="2793" ht="16.5" customHeight="1">
      <c r="A2793" s="1"/>
      <c r="B2793" s="95" t="s">
        <v>496</v>
      </c>
      <c r="C2793" s="64"/>
      <c r="D2793" s="44"/>
      <c r="E2793" s="1"/>
      <c r="F2793" s="93"/>
      <c r="G2793" s="94"/>
      <c r="H2793" s="1"/>
      <c r="I2793" s="1"/>
      <c r="J2793" s="1"/>
      <c r="K2793" s="1"/>
      <c r="L2793" s="1"/>
    </row>
    <row r="2794" ht="16.5" customHeight="1">
      <c r="A2794" s="1"/>
      <c r="B2794" s="95" t="s">
        <v>496</v>
      </c>
      <c r="C2794" s="64"/>
      <c r="D2794" s="44"/>
      <c r="E2794" s="1"/>
      <c r="F2794" s="93"/>
      <c r="G2794" s="94"/>
      <c r="H2794" s="1"/>
      <c r="I2794" s="1"/>
      <c r="J2794" s="1"/>
      <c r="K2794" s="1"/>
      <c r="L2794" s="1"/>
    </row>
    <row r="2795" ht="16.5" customHeight="1">
      <c r="A2795" s="1"/>
      <c r="B2795" s="95" t="s">
        <v>496</v>
      </c>
      <c r="C2795" s="64"/>
      <c r="D2795" s="44"/>
      <c r="E2795" s="1"/>
      <c r="F2795" s="93"/>
      <c r="G2795" s="94"/>
      <c r="H2795" s="1"/>
      <c r="I2795" s="1"/>
      <c r="J2795" s="1"/>
      <c r="K2795" s="1"/>
      <c r="L2795" s="1"/>
    </row>
    <row r="2796" ht="16.5" customHeight="1">
      <c r="A2796" s="1"/>
      <c r="B2796" s="95" t="s">
        <v>496</v>
      </c>
      <c r="C2796" s="64"/>
      <c r="D2796" s="44"/>
      <c r="E2796" s="1"/>
      <c r="F2796" s="93"/>
      <c r="G2796" s="94"/>
      <c r="H2796" s="1"/>
      <c r="I2796" s="1"/>
      <c r="J2796" s="1"/>
      <c r="K2796" s="1"/>
      <c r="L2796" s="1"/>
    </row>
    <row r="2797" ht="16.5" customHeight="1">
      <c r="A2797" s="1"/>
      <c r="B2797" s="95" t="s">
        <v>496</v>
      </c>
      <c r="C2797" s="64"/>
      <c r="D2797" s="44"/>
      <c r="E2797" s="1"/>
      <c r="F2797" s="93"/>
      <c r="G2797" s="94"/>
      <c r="H2797" s="1"/>
      <c r="I2797" s="1"/>
      <c r="J2797" s="1"/>
      <c r="K2797" s="1"/>
      <c r="L2797" s="1"/>
    </row>
    <row r="2798" ht="16.5" customHeight="1">
      <c r="A2798" s="1"/>
      <c r="B2798" s="95" t="s">
        <v>496</v>
      </c>
      <c r="C2798" s="64"/>
      <c r="D2798" s="44"/>
      <c r="E2798" s="1"/>
      <c r="F2798" s="93"/>
      <c r="G2798" s="94"/>
      <c r="H2798" s="1"/>
      <c r="I2798" s="1"/>
      <c r="J2798" s="1"/>
      <c r="K2798" s="1"/>
      <c r="L2798" s="1"/>
    </row>
    <row r="2799" ht="16.5" customHeight="1">
      <c r="A2799" s="1"/>
      <c r="B2799" s="95" t="s">
        <v>496</v>
      </c>
      <c r="C2799" s="64"/>
      <c r="D2799" s="44"/>
      <c r="E2799" s="1"/>
      <c r="F2799" s="93"/>
      <c r="G2799" s="94"/>
      <c r="H2799" s="1"/>
      <c r="I2799" s="1"/>
      <c r="J2799" s="1"/>
      <c r="K2799" s="1"/>
      <c r="L2799" s="1"/>
    </row>
    <row r="2800" ht="16.5" customHeight="1">
      <c r="A2800" s="1"/>
      <c r="B2800" s="95" t="s">
        <v>496</v>
      </c>
      <c r="C2800" s="64"/>
      <c r="D2800" s="44"/>
      <c r="E2800" s="1"/>
      <c r="F2800" s="93"/>
      <c r="G2800" s="94"/>
      <c r="H2800" s="1"/>
      <c r="I2800" s="1"/>
      <c r="J2800" s="1"/>
      <c r="K2800" s="1"/>
      <c r="L2800" s="1"/>
    </row>
    <row r="2801" ht="16.5" customHeight="1">
      <c r="A2801" s="1"/>
      <c r="B2801" s="95" t="s">
        <v>496</v>
      </c>
      <c r="C2801" s="64"/>
      <c r="D2801" s="44"/>
      <c r="E2801" s="1"/>
      <c r="F2801" s="93"/>
      <c r="G2801" s="94"/>
      <c r="H2801" s="1"/>
      <c r="I2801" s="1"/>
      <c r="J2801" s="1"/>
      <c r="K2801" s="1"/>
      <c r="L2801" s="1"/>
    </row>
    <row r="2802" ht="16.5" customHeight="1">
      <c r="A2802" s="1"/>
      <c r="B2802" s="95" t="s">
        <v>496</v>
      </c>
      <c r="C2802" s="64"/>
      <c r="D2802" s="44"/>
      <c r="E2802" s="1"/>
      <c r="F2802" s="93"/>
      <c r="G2802" s="94"/>
      <c r="H2802" s="1"/>
      <c r="I2802" s="1"/>
      <c r="J2802" s="1"/>
      <c r="K2802" s="1"/>
      <c r="L2802" s="1"/>
    </row>
    <row r="2803" ht="16.5" customHeight="1">
      <c r="A2803" s="1"/>
      <c r="B2803" s="95" t="s">
        <v>496</v>
      </c>
      <c r="C2803" s="64"/>
      <c r="D2803" s="44"/>
      <c r="E2803" s="1"/>
      <c r="F2803" s="93"/>
      <c r="G2803" s="94"/>
      <c r="H2803" s="1"/>
      <c r="I2803" s="1"/>
      <c r="J2803" s="1"/>
      <c r="K2803" s="1"/>
      <c r="L2803" s="1"/>
    </row>
    <row r="2804" ht="16.5" customHeight="1">
      <c r="A2804" s="1"/>
      <c r="B2804" s="95" t="s">
        <v>496</v>
      </c>
      <c r="C2804" s="64"/>
      <c r="D2804" s="44"/>
      <c r="E2804" s="1"/>
      <c r="F2804" s="93"/>
      <c r="G2804" s="94"/>
      <c r="H2804" s="1"/>
      <c r="I2804" s="1"/>
      <c r="J2804" s="1"/>
      <c r="K2804" s="1"/>
      <c r="L2804" s="1"/>
    </row>
    <row r="2805" ht="16.5" customHeight="1">
      <c r="A2805" s="1"/>
      <c r="B2805" s="95" t="s">
        <v>496</v>
      </c>
      <c r="C2805" s="64"/>
      <c r="D2805" s="44"/>
      <c r="E2805" s="1"/>
      <c r="F2805" s="93"/>
      <c r="G2805" s="94"/>
      <c r="H2805" s="1"/>
      <c r="I2805" s="1"/>
      <c r="J2805" s="1"/>
      <c r="K2805" s="1"/>
      <c r="L2805" s="1"/>
    </row>
    <row r="2806" ht="16.5" customHeight="1">
      <c r="A2806" s="1"/>
      <c r="B2806" s="95" t="s">
        <v>496</v>
      </c>
      <c r="C2806" s="64"/>
      <c r="D2806" s="44"/>
      <c r="E2806" s="1"/>
      <c r="F2806" s="93"/>
      <c r="G2806" s="94"/>
      <c r="H2806" s="1"/>
      <c r="I2806" s="1"/>
      <c r="J2806" s="1"/>
      <c r="K2806" s="1"/>
      <c r="L2806" s="1"/>
    </row>
    <row r="2807" ht="16.5" customHeight="1">
      <c r="A2807" s="1"/>
      <c r="B2807" s="95" t="s">
        <v>496</v>
      </c>
      <c r="C2807" s="64"/>
      <c r="D2807" s="44"/>
      <c r="E2807" s="1"/>
      <c r="F2807" s="93"/>
      <c r="G2807" s="94"/>
      <c r="H2807" s="1"/>
      <c r="I2807" s="1"/>
      <c r="J2807" s="1"/>
      <c r="K2807" s="1"/>
      <c r="L2807" s="1"/>
    </row>
    <row r="2808" ht="16.5" customHeight="1">
      <c r="A2808" s="1"/>
      <c r="B2808" s="95" t="s">
        <v>496</v>
      </c>
      <c r="C2808" s="64"/>
      <c r="D2808" s="44"/>
      <c r="E2808" s="1"/>
      <c r="F2808" s="93"/>
      <c r="G2808" s="94"/>
      <c r="H2808" s="1"/>
      <c r="I2808" s="1"/>
      <c r="J2808" s="1"/>
      <c r="K2808" s="1"/>
      <c r="L2808" s="1"/>
    </row>
    <row r="2809" ht="16.5" customHeight="1">
      <c r="A2809" s="1"/>
      <c r="B2809" s="95" t="s">
        <v>496</v>
      </c>
      <c r="C2809" s="64"/>
      <c r="D2809" s="44"/>
      <c r="E2809" s="1"/>
      <c r="F2809" s="93"/>
      <c r="G2809" s="94"/>
      <c r="H2809" s="1"/>
      <c r="I2809" s="1"/>
      <c r="J2809" s="1"/>
      <c r="K2809" s="1"/>
      <c r="L2809" s="1"/>
    </row>
    <row r="2810" ht="16.5" customHeight="1">
      <c r="A2810" s="1"/>
      <c r="B2810" s="95" t="s">
        <v>496</v>
      </c>
      <c r="C2810" s="64"/>
      <c r="D2810" s="44"/>
      <c r="E2810" s="1"/>
      <c r="F2810" s="93"/>
      <c r="G2810" s="94"/>
      <c r="H2810" s="1"/>
      <c r="I2810" s="1"/>
      <c r="J2810" s="1"/>
      <c r="K2810" s="1"/>
      <c r="L2810" s="1"/>
    </row>
    <row r="2811" ht="16.5" customHeight="1">
      <c r="A2811" s="1"/>
      <c r="B2811" s="95" t="s">
        <v>496</v>
      </c>
      <c r="C2811" s="64"/>
      <c r="D2811" s="44"/>
      <c r="E2811" s="1"/>
      <c r="F2811" s="93"/>
      <c r="G2811" s="94"/>
      <c r="H2811" s="1"/>
      <c r="I2811" s="1"/>
      <c r="J2811" s="1"/>
      <c r="K2811" s="1"/>
      <c r="L2811" s="1"/>
    </row>
    <row r="2812" ht="16.5" customHeight="1">
      <c r="A2812" s="1"/>
      <c r="B2812" s="95" t="s">
        <v>496</v>
      </c>
      <c r="C2812" s="64"/>
      <c r="D2812" s="44"/>
      <c r="E2812" s="1"/>
      <c r="F2812" s="93"/>
      <c r="G2812" s="94"/>
      <c r="H2812" s="1"/>
      <c r="I2812" s="1"/>
      <c r="J2812" s="1"/>
      <c r="K2812" s="1"/>
      <c r="L2812" s="1"/>
    </row>
    <row r="2813" ht="16.5" customHeight="1">
      <c r="A2813" s="1"/>
      <c r="B2813" s="95" t="s">
        <v>496</v>
      </c>
      <c r="C2813" s="64"/>
      <c r="D2813" s="44"/>
      <c r="E2813" s="1"/>
      <c r="F2813" s="93"/>
      <c r="G2813" s="94"/>
      <c r="H2813" s="1"/>
      <c r="I2813" s="1"/>
      <c r="J2813" s="1"/>
      <c r="K2813" s="1"/>
      <c r="L2813" s="1"/>
    </row>
    <row r="2814" ht="16.5" customHeight="1">
      <c r="A2814" s="1"/>
      <c r="B2814" s="95" t="s">
        <v>496</v>
      </c>
      <c r="C2814" s="64"/>
      <c r="D2814" s="44"/>
      <c r="E2814" s="1"/>
      <c r="F2814" s="93"/>
      <c r="G2814" s="94"/>
      <c r="H2814" s="1"/>
      <c r="I2814" s="1"/>
      <c r="J2814" s="1"/>
      <c r="K2814" s="1"/>
      <c r="L2814" s="1"/>
    </row>
    <row r="2815" ht="16.5" customHeight="1">
      <c r="A2815" s="1"/>
      <c r="B2815" s="95" t="s">
        <v>496</v>
      </c>
      <c r="C2815" s="64"/>
      <c r="D2815" s="44"/>
      <c r="E2815" s="1"/>
      <c r="F2815" s="93"/>
      <c r="G2815" s="94"/>
      <c r="H2815" s="1"/>
      <c r="I2815" s="1"/>
      <c r="J2815" s="1"/>
      <c r="K2815" s="1"/>
      <c r="L2815" s="1"/>
    </row>
    <row r="2816" ht="16.5" customHeight="1">
      <c r="A2816" s="1"/>
      <c r="B2816" s="95" t="s">
        <v>496</v>
      </c>
      <c r="C2816" s="64"/>
      <c r="D2816" s="44"/>
      <c r="E2816" s="1"/>
      <c r="F2816" s="93"/>
      <c r="G2816" s="94"/>
      <c r="H2816" s="1"/>
      <c r="I2816" s="1"/>
      <c r="J2816" s="1"/>
      <c r="K2816" s="1"/>
      <c r="L2816" s="1"/>
    </row>
    <row r="2817" ht="16.5" customHeight="1">
      <c r="A2817" s="1"/>
      <c r="B2817" s="95" t="s">
        <v>496</v>
      </c>
      <c r="C2817" s="64"/>
      <c r="D2817" s="44"/>
      <c r="E2817" s="1"/>
      <c r="F2817" s="93"/>
      <c r="G2817" s="94"/>
      <c r="H2817" s="1"/>
      <c r="I2817" s="1"/>
      <c r="J2817" s="1"/>
      <c r="K2817" s="1"/>
      <c r="L2817" s="1"/>
    </row>
    <row r="2818" ht="16.5" customHeight="1">
      <c r="A2818" s="1"/>
      <c r="B2818" s="95" t="s">
        <v>496</v>
      </c>
      <c r="C2818" s="64"/>
      <c r="D2818" s="44"/>
      <c r="E2818" s="1"/>
      <c r="F2818" s="93"/>
      <c r="G2818" s="94"/>
      <c r="H2818" s="1"/>
      <c r="I2818" s="1"/>
      <c r="J2818" s="1"/>
      <c r="K2818" s="1"/>
      <c r="L2818" s="1"/>
    </row>
    <row r="2819" ht="16.5" customHeight="1">
      <c r="A2819" s="1"/>
      <c r="B2819" s="95" t="s">
        <v>496</v>
      </c>
      <c r="C2819" s="64"/>
      <c r="D2819" s="44"/>
      <c r="E2819" s="1"/>
      <c r="F2819" s="93"/>
      <c r="G2819" s="94"/>
      <c r="H2819" s="1"/>
      <c r="I2819" s="1"/>
      <c r="J2819" s="1"/>
      <c r="K2819" s="1"/>
      <c r="L2819" s="1"/>
    </row>
    <row r="2820" ht="16.5" customHeight="1">
      <c r="A2820" s="1"/>
      <c r="B2820" s="95" t="s">
        <v>496</v>
      </c>
      <c r="C2820" s="64"/>
      <c r="D2820" s="44"/>
      <c r="E2820" s="1"/>
      <c r="F2820" s="93"/>
      <c r="G2820" s="94"/>
      <c r="H2820" s="1"/>
      <c r="I2820" s="1"/>
      <c r="J2820" s="1"/>
      <c r="K2820" s="1"/>
      <c r="L2820" s="1"/>
    </row>
    <row r="2821" ht="16.5" customHeight="1">
      <c r="A2821" s="1"/>
      <c r="B2821" s="95" t="s">
        <v>496</v>
      </c>
      <c r="C2821" s="64"/>
      <c r="D2821" s="44"/>
      <c r="E2821" s="1"/>
      <c r="F2821" s="93"/>
      <c r="G2821" s="94"/>
      <c r="H2821" s="1"/>
      <c r="I2821" s="1"/>
      <c r="J2821" s="1"/>
      <c r="K2821" s="1"/>
      <c r="L2821" s="1"/>
    </row>
    <row r="2822" ht="16.5" customHeight="1">
      <c r="A2822" s="1"/>
      <c r="B2822" s="95" t="s">
        <v>496</v>
      </c>
      <c r="C2822" s="64"/>
      <c r="D2822" s="44"/>
      <c r="E2822" s="1"/>
      <c r="F2822" s="93"/>
      <c r="G2822" s="94"/>
      <c r="H2822" s="1"/>
      <c r="I2822" s="1"/>
      <c r="J2822" s="1"/>
      <c r="K2822" s="1"/>
      <c r="L2822" s="1"/>
    </row>
    <row r="2823" ht="16.5" customHeight="1">
      <c r="A2823" s="1"/>
      <c r="B2823" s="95" t="s">
        <v>496</v>
      </c>
      <c r="C2823" s="64"/>
      <c r="D2823" s="44"/>
      <c r="E2823" s="1"/>
      <c r="F2823" s="93"/>
      <c r="G2823" s="94"/>
      <c r="H2823" s="1"/>
      <c r="I2823" s="1"/>
      <c r="J2823" s="1"/>
      <c r="K2823" s="1"/>
      <c r="L2823" s="1"/>
    </row>
    <row r="2824" ht="16.5" customHeight="1">
      <c r="A2824" s="1"/>
      <c r="B2824" s="95" t="s">
        <v>496</v>
      </c>
      <c r="C2824" s="64"/>
      <c r="D2824" s="44"/>
      <c r="E2824" s="1"/>
      <c r="F2824" s="93"/>
      <c r="G2824" s="94"/>
      <c r="H2824" s="1"/>
      <c r="I2824" s="1"/>
      <c r="J2824" s="1"/>
      <c r="K2824" s="1"/>
      <c r="L2824" s="1"/>
    </row>
    <row r="2825" ht="16.5" customHeight="1">
      <c r="A2825" s="1"/>
      <c r="B2825" s="95" t="s">
        <v>496</v>
      </c>
      <c r="C2825" s="64"/>
      <c r="D2825" s="44"/>
      <c r="E2825" s="1"/>
      <c r="F2825" s="93"/>
      <c r="G2825" s="94"/>
      <c r="H2825" s="1"/>
      <c r="I2825" s="1"/>
      <c r="J2825" s="1"/>
      <c r="K2825" s="1"/>
      <c r="L2825" s="1"/>
    </row>
    <row r="2826" ht="16.5" customHeight="1">
      <c r="A2826" s="1"/>
      <c r="B2826" s="95" t="s">
        <v>496</v>
      </c>
      <c r="C2826" s="64"/>
      <c r="D2826" s="44"/>
      <c r="E2826" s="1"/>
      <c r="F2826" s="93"/>
      <c r="G2826" s="94"/>
      <c r="H2826" s="1"/>
      <c r="I2826" s="1"/>
      <c r="J2826" s="1"/>
      <c r="K2826" s="1"/>
      <c r="L2826" s="1"/>
    </row>
    <row r="2827" ht="16.5" customHeight="1">
      <c r="A2827" s="1"/>
      <c r="B2827" s="95" t="s">
        <v>496</v>
      </c>
      <c r="C2827" s="64"/>
      <c r="D2827" s="44"/>
      <c r="E2827" s="1"/>
      <c r="F2827" s="93"/>
      <c r="G2827" s="94"/>
      <c r="H2827" s="1"/>
      <c r="I2827" s="1"/>
      <c r="J2827" s="1"/>
      <c r="K2827" s="1"/>
      <c r="L2827" s="1"/>
    </row>
    <row r="2828" ht="16.5" customHeight="1">
      <c r="A2828" s="1"/>
      <c r="B2828" s="95" t="s">
        <v>496</v>
      </c>
      <c r="C2828" s="64"/>
      <c r="D2828" s="44"/>
      <c r="E2828" s="1"/>
      <c r="F2828" s="93"/>
      <c r="G2828" s="94"/>
      <c r="H2828" s="1"/>
      <c r="I2828" s="1"/>
      <c r="J2828" s="1"/>
      <c r="K2828" s="1"/>
      <c r="L2828" s="1"/>
    </row>
    <row r="2829" ht="16.5" customHeight="1">
      <c r="A2829" s="1"/>
      <c r="B2829" s="95" t="s">
        <v>496</v>
      </c>
      <c r="C2829" s="64"/>
      <c r="D2829" s="44"/>
      <c r="E2829" s="1"/>
      <c r="F2829" s="93"/>
      <c r="G2829" s="94"/>
      <c r="H2829" s="1"/>
      <c r="I2829" s="1"/>
      <c r="J2829" s="1"/>
      <c r="K2829" s="1"/>
      <c r="L2829" s="1"/>
    </row>
    <row r="2830" ht="16.5" customHeight="1">
      <c r="A2830" s="1"/>
      <c r="B2830" s="95" t="s">
        <v>496</v>
      </c>
      <c r="C2830" s="64"/>
      <c r="D2830" s="44"/>
      <c r="E2830" s="1"/>
      <c r="F2830" s="93"/>
      <c r="G2830" s="94"/>
      <c r="H2830" s="1"/>
      <c r="I2830" s="1"/>
      <c r="J2830" s="1"/>
      <c r="K2830" s="1"/>
      <c r="L2830" s="1"/>
    </row>
    <row r="2831" ht="16.5" customHeight="1">
      <c r="A2831" s="1"/>
      <c r="B2831" s="95" t="s">
        <v>496</v>
      </c>
      <c r="C2831" s="64"/>
      <c r="D2831" s="44"/>
      <c r="E2831" s="1"/>
      <c r="F2831" s="93"/>
      <c r="G2831" s="94"/>
      <c r="H2831" s="1"/>
      <c r="I2831" s="1"/>
      <c r="J2831" s="1"/>
      <c r="K2831" s="1"/>
      <c r="L2831" s="1"/>
    </row>
    <row r="2832" ht="16.5" customHeight="1">
      <c r="A2832" s="1"/>
      <c r="B2832" s="95" t="s">
        <v>496</v>
      </c>
      <c r="C2832" s="64"/>
      <c r="D2832" s="44"/>
      <c r="E2832" s="1"/>
      <c r="F2832" s="93"/>
      <c r="G2832" s="94"/>
      <c r="H2832" s="1"/>
      <c r="I2832" s="1"/>
      <c r="J2832" s="1"/>
      <c r="K2832" s="1"/>
      <c r="L2832" s="1"/>
    </row>
    <row r="2833" ht="16.5" customHeight="1">
      <c r="A2833" s="1"/>
      <c r="B2833" s="95" t="s">
        <v>496</v>
      </c>
      <c r="C2833" s="64"/>
      <c r="D2833" s="44"/>
      <c r="E2833" s="1"/>
      <c r="F2833" s="93"/>
      <c r="G2833" s="94"/>
      <c r="H2833" s="1"/>
      <c r="I2833" s="1"/>
      <c r="J2833" s="1"/>
      <c r="K2833" s="1"/>
      <c r="L2833" s="1"/>
    </row>
    <row r="2834" ht="16.5" customHeight="1">
      <c r="A2834" s="1"/>
      <c r="B2834" s="95" t="s">
        <v>496</v>
      </c>
      <c r="C2834" s="64"/>
      <c r="D2834" s="44"/>
      <c r="E2834" s="1"/>
      <c r="F2834" s="93"/>
      <c r="G2834" s="94"/>
      <c r="H2834" s="1"/>
      <c r="I2834" s="1"/>
      <c r="J2834" s="1"/>
      <c r="K2834" s="1"/>
      <c r="L2834" s="1"/>
    </row>
    <row r="2835" ht="16.5" customHeight="1">
      <c r="A2835" s="1"/>
      <c r="B2835" s="95" t="s">
        <v>496</v>
      </c>
      <c r="C2835" s="64"/>
      <c r="D2835" s="44"/>
      <c r="E2835" s="1"/>
      <c r="F2835" s="93"/>
      <c r="G2835" s="94"/>
      <c r="H2835" s="1"/>
      <c r="I2835" s="1"/>
      <c r="J2835" s="1"/>
      <c r="K2835" s="1"/>
      <c r="L2835" s="1"/>
    </row>
    <row r="2836" ht="16.5" customHeight="1">
      <c r="A2836" s="1"/>
      <c r="B2836" s="95" t="s">
        <v>496</v>
      </c>
      <c r="C2836" s="64"/>
      <c r="D2836" s="44"/>
      <c r="E2836" s="1"/>
      <c r="F2836" s="93"/>
      <c r="G2836" s="94"/>
      <c r="H2836" s="1"/>
      <c r="I2836" s="1"/>
      <c r="J2836" s="1"/>
      <c r="K2836" s="1"/>
      <c r="L2836" s="1"/>
    </row>
    <row r="2837" ht="16.5" customHeight="1">
      <c r="A2837" s="1"/>
      <c r="B2837" s="95" t="s">
        <v>496</v>
      </c>
      <c r="C2837" s="64"/>
      <c r="D2837" s="44"/>
      <c r="E2837" s="1"/>
      <c r="F2837" s="93"/>
      <c r="G2837" s="94"/>
      <c r="H2837" s="1"/>
      <c r="I2837" s="1"/>
      <c r="J2837" s="1"/>
      <c r="K2837" s="1"/>
      <c r="L2837" s="1"/>
    </row>
  </sheetData>
  <conditionalFormatting sqref="E1:E308">
    <cfRule type="containsText" dxfId="2" priority="1" operator="containsText" text="#N/A">
      <formula>NOT(ISERROR(SEARCH(("#N/A"),(E1))))</formula>
    </cfRule>
  </conditionalFormatting>
  <conditionalFormatting sqref="F1:F193">
    <cfRule type="containsText" dxfId="2" priority="2" operator="containsText" text="#N/A">
      <formula>NOT(ISERROR(SEARCH(("#N/A"),(F1))))</formula>
    </cfRule>
  </conditionalFormatting>
  <conditionalFormatting sqref="L1">
    <cfRule type="containsText" dxfId="0" priority="3" operator="containsText" text="On">
      <formula>NOT(ISERROR(SEARCH(("On"),(L1))))</formula>
    </cfRule>
  </conditionalFormatting>
  <conditionalFormatting sqref="L1">
    <cfRule type="notContainsText" dxfId="1"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s>
  <drawing r:id="rId4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7" t="str">
        <f>IF(Dashboard!dCalc="On","TAGS Archive for "&amp;ReadmeSettings!B9,"TAGS Archive for ")</f>
        <v>TAGS Archive for </v>
      </c>
      <c r="F1" s="23" t="s">
        <v>51</v>
      </c>
      <c r="J1" s="98"/>
      <c r="K1" s="99"/>
      <c r="L1" s="100"/>
      <c r="M1" s="101"/>
      <c r="Q1" s="102"/>
      <c r="V1" s="23" t="s">
        <v>497</v>
      </c>
    </row>
    <row r="2" ht="25.5" customHeight="1">
      <c r="F2" s="103" t="s">
        <v>498</v>
      </c>
      <c r="G2" s="103"/>
      <c r="H2" s="103"/>
      <c r="I2" s="103"/>
      <c r="J2" s="103"/>
      <c r="K2" s="49" t="s">
        <v>153</v>
      </c>
      <c r="L2" s="58" t="str">
        <f t="array" ref="L2">IF(Dashboard!dCalc="On",SUM(IF(ISERROR(FIND("https://",LOWER(Archive!$C:$C))),0,1)),"")</f>
        <v/>
      </c>
      <c r="M2" s="101"/>
      <c r="N2" s="26" t="s">
        <v>499</v>
      </c>
      <c r="O2" s="26" t="s">
        <v>500</v>
      </c>
      <c r="Q2" s="104"/>
      <c r="R2" s="26"/>
      <c r="S2" s="26"/>
      <c r="T2" s="26" t="str">
        <f>IFERROR(__xludf.DUMMYFUNCTION("IF(Dashboard!dCalc=""On"",QUERY(Archive!B:J,"" Select B, COUNT(J)  WHERE B &lt;&gt; '' GROUP BY B ORDER BY COUNT(J) desc LIMIT 10 LABEL B 'Top Tweeters', COUNT(J) 'No.'"",TRUE),"""")"),"")</f>
        <v/>
      </c>
    </row>
    <row r="3">
      <c r="B3" s="105" t="s">
        <v>501</v>
      </c>
      <c r="C3" s="105" t="s">
        <v>502</v>
      </c>
      <c r="D3" s="105" t="s">
        <v>503</v>
      </c>
      <c r="K3" s="49" t="s">
        <v>237</v>
      </c>
      <c r="L3" s="58" t="str">
        <f t="array" ref="L3">IF(Dashboard!dCalc="On",SUM(IF(ISERROR(FIND("RT",Archive!$C:$C)),0,1)),"")</f>
        <v/>
      </c>
      <c r="M3" s="85">
        <f>ROUND($D$4,1)-3</f>
        <v>-3</v>
      </c>
      <c r="N3">
        <f t="array" ref="N3:N149">FREQUENCY(Archive!E:E,M3:M148)</f>
        <v>0</v>
      </c>
      <c r="O3">
        <f>IFERROR(__xludf.DUMMYFUNCTION("FREQUENCY(FILTER(Archive!E:E,Archive!K:K&lt;&gt;""""),M3:M148)"),0.0)</f>
        <v>0</v>
      </c>
      <c r="Q3" s="102"/>
    </row>
    <row r="4" ht="18.0" customHeight="1">
      <c r="B4" s="106" t="str">
        <f>IF(Dashboard!dCalc="On",ReadmeSettings!B20&amp;" Tweets","")</f>
        <v/>
      </c>
      <c r="C4" s="107" t="str">
        <f>IF(Dashboard!dCalc="On",ReadmeSettings!B21,"")</f>
        <v/>
      </c>
      <c r="D4" s="107" t="str">
        <f>IF(Dashboard!dCalc="On",ReadmeSettings!B22,"")</f>
        <v/>
      </c>
      <c r="K4" s="49"/>
      <c r="L4" s="58"/>
      <c r="M4" s="85">
        <f t="shared" ref="M4:M148" si="1">M3+1/48</f>
        <v>-2.979166667</v>
      </c>
      <c r="N4">
        <v>0.0</v>
      </c>
      <c r="O4">
        <f>IFERROR(__xludf.DUMMYFUNCTION("""COMPUTED_VALUE"""),0.0)</f>
        <v>0</v>
      </c>
      <c r="Q4" s="102"/>
    </row>
    <row r="5">
      <c r="B5" s="108" t="str">
        <f>IF(Dashboard!dCalc="On",IF(ISERROR(L2),"",L2&amp;" Links "&amp;L3&amp;" RTs Threads "&amp;IF(L5&gt;0,TEXT(L8/L5,"#%")&amp;" (n."&amp;L8&amp;")","")),"")</f>
        <v/>
      </c>
      <c r="C5" s="109" t="str">
        <f>IF(Dashboard!dCalc="On",ReadmeSettings!B21,"")</f>
        <v/>
      </c>
      <c r="D5" s="109" t="str">
        <f>IF(Dashboard!dCalc="On",ReadmeSettings!B22,"")</f>
        <v/>
      </c>
      <c r="K5" s="49" t="s">
        <v>177</v>
      </c>
      <c r="L5" s="58" t="str">
        <f>IFERROR(__xludf.DUMMYFUNCTION("IF(Dashboard!dCalc=""On"",COUNTA(UNIQUE(Archive!$A:$A))-1,"""")"),"")</f>
        <v/>
      </c>
      <c r="M5" s="85">
        <f t="shared" si="1"/>
        <v>-2.958333333</v>
      </c>
      <c r="N5">
        <v>0.0</v>
      </c>
      <c r="O5">
        <f>IFERROR(__xludf.DUMMYFUNCTION("""COMPUTED_VALUE"""),0.0)</f>
        <v>0</v>
      </c>
      <c r="Q5" s="102"/>
    </row>
    <row r="6" ht="15.0" customHeight="1">
      <c r="B6" s="110"/>
      <c r="C6" s="111"/>
      <c r="D6" s="111"/>
      <c r="K6" s="49"/>
      <c r="L6" s="76"/>
      <c r="M6" s="85">
        <f t="shared" si="1"/>
        <v>-2.9375</v>
      </c>
      <c r="N6">
        <v>0.0</v>
      </c>
      <c r="O6">
        <f>IFERROR(__xludf.DUMMYFUNCTION("""COMPUTED_VALUE"""),0.0)</f>
        <v>0</v>
      </c>
      <c r="Q6" s="102"/>
    </row>
    <row r="7" ht="15.0" customHeight="1">
      <c r="K7" s="49"/>
      <c r="L7" s="76"/>
      <c r="M7" s="85">
        <f t="shared" si="1"/>
        <v>-2.916666667</v>
      </c>
      <c r="N7">
        <v>0.0</v>
      </c>
      <c r="O7">
        <f>IFERROR(__xludf.DUMMYFUNCTION("""COMPUTED_VALUE"""),0.0)</f>
        <v>0</v>
      </c>
      <c r="Q7" s="102"/>
    </row>
    <row r="8" ht="15.0" customHeight="1">
      <c r="K8" s="49" t="s">
        <v>370</v>
      </c>
      <c r="L8" s="58" t="str">
        <f>IF(Dashboard!dCalc="On",COUNTA(Archive!$K:$K)-1,"")</f>
        <v/>
      </c>
      <c r="M8" s="85">
        <f t="shared" si="1"/>
        <v>-2.895833333</v>
      </c>
      <c r="N8">
        <v>0.0</v>
      </c>
      <c r="O8">
        <f>IFERROR(__xludf.DUMMYFUNCTION("""COMPUTED_VALUE"""),0.0)</f>
        <v>0</v>
      </c>
      <c r="Q8" s="102"/>
    </row>
    <row r="9" ht="15.0" customHeight="1">
      <c r="K9" s="49" t="s">
        <v>390</v>
      </c>
      <c r="L9" s="58" t="str">
        <f t="array" ref="L9">IF(Dashboard!dCalc="On",COUNTIF(LEFT(Archive!$C:$C,1),"@"),"")</f>
        <v/>
      </c>
      <c r="M9" s="85">
        <f t="shared" si="1"/>
        <v>-2.875</v>
      </c>
      <c r="N9">
        <v>0.0</v>
      </c>
      <c r="O9">
        <f>IFERROR(__xludf.DUMMYFUNCTION("""COMPUTED_VALUE"""),0.0)</f>
        <v>0</v>
      </c>
      <c r="Q9" s="102"/>
    </row>
    <row r="10" ht="15.0" customHeight="1">
      <c r="K10" s="49"/>
      <c r="L10" s="58"/>
      <c r="M10" s="85">
        <f t="shared" si="1"/>
        <v>-2.854166667</v>
      </c>
      <c r="N10">
        <v>0.0</v>
      </c>
      <c r="O10">
        <f>IFERROR(__xludf.DUMMYFUNCTION("""COMPUTED_VALUE"""),0.0)</f>
        <v>0</v>
      </c>
      <c r="Q10" s="102"/>
    </row>
    <row r="11" ht="15.0" customHeight="1">
      <c r="K11" s="112"/>
      <c r="L11" s="113"/>
      <c r="M11" s="85">
        <f t="shared" si="1"/>
        <v>-2.833333333</v>
      </c>
      <c r="N11">
        <v>0.0</v>
      </c>
      <c r="O11">
        <f>IFERROR(__xludf.DUMMYFUNCTION("""COMPUTED_VALUE"""),0.0)</f>
        <v>0</v>
      </c>
      <c r="Q11" s="102"/>
    </row>
    <row r="12" ht="15.0" customHeight="1">
      <c r="K12" s="112"/>
      <c r="L12" s="113"/>
      <c r="M12" s="85">
        <f t="shared" si="1"/>
        <v>-2.8125</v>
      </c>
      <c r="N12">
        <v>0.0</v>
      </c>
      <c r="O12">
        <f>IFERROR(__xludf.DUMMYFUNCTION("""COMPUTED_VALUE"""),0.0)</f>
        <v>0</v>
      </c>
      <c r="Q12" s="102"/>
    </row>
    <row r="13" ht="15.0" customHeight="1">
      <c r="K13" s="112"/>
      <c r="L13" s="113"/>
      <c r="M13" s="85">
        <f t="shared" si="1"/>
        <v>-2.791666667</v>
      </c>
      <c r="N13">
        <v>0.0</v>
      </c>
      <c r="O13">
        <f>IFERROR(__xludf.DUMMYFUNCTION("""COMPUTED_VALUE"""),0.0)</f>
        <v>0</v>
      </c>
      <c r="Q13" s="104"/>
      <c r="R13" s="26"/>
      <c r="S13" s="26"/>
      <c r="T13" s="26"/>
    </row>
    <row r="14" ht="15.0" customHeight="1">
      <c r="K14" s="112"/>
      <c r="L14" s="113"/>
      <c r="M14" s="85">
        <f t="shared" si="1"/>
        <v>-2.770833333</v>
      </c>
      <c r="N14">
        <v>0.0</v>
      </c>
      <c r="O14">
        <f>IFERROR(__xludf.DUMMYFUNCTION("""COMPUTED_VALUE"""),0.0)</f>
        <v>0</v>
      </c>
      <c r="Q14" s="104" t="s">
        <v>504</v>
      </c>
      <c r="R14" t="str">
        <f>IFERROR(__xludf.DUMMYFUNCTION("IF(Dashboard!dCalc=""On"",QUERY({Archive!A:A,Archive!E:E},""SELECT COUNT(Col1), YEAR(Col2), MONTH(Col2), DAY(Col2) WHERE dateDiff(now(), Col2) &lt; 60 GROUP BY YEAR(Col2), MONTH(Col2), DAY(Col2) LABEL COUNT(Col1) 'count'""),"""")"),"")</f>
        <v/>
      </c>
    </row>
    <row r="15" ht="15.0" customHeight="1">
      <c r="K15" s="112"/>
      <c r="L15" s="113"/>
      <c r="M15" s="85">
        <f t="shared" si="1"/>
        <v>-2.75</v>
      </c>
      <c r="N15">
        <v>0.0</v>
      </c>
      <c r="O15">
        <f>IFERROR(__xludf.DUMMYFUNCTION("""COMPUTED_VALUE"""),0.0)</f>
        <v>0</v>
      </c>
      <c r="Q15" s="102" t="str">
        <f t="array" ref="Q15:Q202">IF(S15:S202&lt;&gt;"",DATE(S15:S202,T15:T202+1,U15:U202),"")</f>
        <v/>
      </c>
    </row>
    <row r="16" ht="15.0" customHeight="1">
      <c r="K16" s="112"/>
      <c r="L16" s="113"/>
      <c r="M16" s="85">
        <f t="shared" si="1"/>
        <v>-2.729166667</v>
      </c>
      <c r="N16">
        <v>0.0</v>
      </c>
      <c r="O16">
        <f>IFERROR(__xludf.DUMMYFUNCTION("""COMPUTED_VALUE"""),0.0)</f>
        <v>0</v>
      </c>
      <c r="Q16" s="102" t="s">
        <v>496</v>
      </c>
    </row>
    <row r="17" ht="15.0" customHeight="1">
      <c r="K17" s="112"/>
      <c r="L17" s="113"/>
      <c r="M17" s="85">
        <f t="shared" si="1"/>
        <v>-2.708333333</v>
      </c>
      <c r="N17">
        <v>0.0</v>
      </c>
      <c r="O17">
        <f>IFERROR(__xludf.DUMMYFUNCTION("""COMPUTED_VALUE"""),0.0)</f>
        <v>0</v>
      </c>
      <c r="Q17" s="102" t="s">
        <v>496</v>
      </c>
    </row>
    <row r="18" ht="15.0" customHeight="1">
      <c r="K18" s="112"/>
      <c r="L18" s="113"/>
      <c r="M18" s="85">
        <f t="shared" si="1"/>
        <v>-2.6875</v>
      </c>
      <c r="N18">
        <v>0.0</v>
      </c>
      <c r="O18">
        <f>IFERROR(__xludf.DUMMYFUNCTION("""COMPUTED_VALUE"""),0.0)</f>
        <v>0</v>
      </c>
      <c r="Q18" s="102" t="s">
        <v>496</v>
      </c>
    </row>
    <row r="19" ht="15.0" customHeight="1">
      <c r="K19" s="112"/>
      <c r="L19" s="113"/>
      <c r="M19" s="85">
        <f t="shared" si="1"/>
        <v>-2.666666667</v>
      </c>
      <c r="N19">
        <v>0.0</v>
      </c>
      <c r="O19">
        <f>IFERROR(__xludf.DUMMYFUNCTION("""COMPUTED_VALUE"""),0.0)</f>
        <v>0</v>
      </c>
      <c r="Q19" s="102" t="s">
        <v>496</v>
      </c>
    </row>
    <row r="20" ht="15.0" customHeight="1">
      <c r="K20" s="112"/>
      <c r="L20" s="113"/>
      <c r="M20" s="85">
        <f t="shared" si="1"/>
        <v>-2.645833333</v>
      </c>
      <c r="N20">
        <v>0.0</v>
      </c>
      <c r="O20">
        <f>IFERROR(__xludf.DUMMYFUNCTION("""COMPUTED_VALUE"""),0.0)</f>
        <v>0</v>
      </c>
      <c r="Q20" s="102" t="s">
        <v>496</v>
      </c>
    </row>
    <row r="21" ht="15.0" customHeight="1">
      <c r="K21" s="112"/>
      <c r="L21" s="113"/>
      <c r="M21" s="85">
        <f t="shared" si="1"/>
        <v>-2.625</v>
      </c>
      <c r="N21">
        <v>0.0</v>
      </c>
      <c r="O21">
        <f>IFERROR(__xludf.DUMMYFUNCTION("""COMPUTED_VALUE"""),0.0)</f>
        <v>0</v>
      </c>
      <c r="Q21" s="102" t="s">
        <v>496</v>
      </c>
    </row>
    <row r="22" ht="15.0" customHeight="1">
      <c r="F22" s="114" t="s">
        <v>505</v>
      </c>
      <c r="G22" s="115" t="s">
        <v>506</v>
      </c>
      <c r="K22" s="112"/>
      <c r="L22" s="113"/>
      <c r="M22" s="85">
        <f t="shared" si="1"/>
        <v>-2.604166667</v>
      </c>
      <c r="N22">
        <v>0.0</v>
      </c>
      <c r="O22">
        <f>IFERROR(__xludf.DUMMYFUNCTION("""COMPUTED_VALUE"""),0.0)</f>
        <v>0</v>
      </c>
      <c r="Q22" s="102" t="s">
        <v>496</v>
      </c>
    </row>
    <row r="23" ht="25.5" customHeight="1">
      <c r="F23" s="116" t="str">
        <f>IFERROR(__xludf.DUMMYFUNCTION("IF(Dashboard!dCalc=""On"",filterUnique(QUERY(Archive!A:E, ""SELECT A,B,C WHERE E &gt; date '""&amp;TEXT(ReadmeSettings!B22-2,""yyyy-mm-dd"")&amp;""'"")),"""")"),"")</f>
        <v/>
      </c>
      <c r="G23" s="117"/>
      <c r="I23" s="117" t="str">
        <f t="shared" ref="I23:I34" si="2">IF(LEN(H23)&gt;0,HYPERLINK(H23,"Tweet"),"")</f>
        <v/>
      </c>
      <c r="K23" s="112"/>
      <c r="L23" s="113"/>
      <c r="M23" s="85">
        <f t="shared" si="1"/>
        <v>-2.583333333</v>
      </c>
      <c r="N23">
        <v>0.0</v>
      </c>
      <c r="O23">
        <f>IFERROR(__xludf.DUMMYFUNCTION("""COMPUTED_VALUE"""),0.0)</f>
        <v>0</v>
      </c>
      <c r="Q23" s="102" t="s">
        <v>496</v>
      </c>
    </row>
    <row r="24" ht="25.5" customHeight="1">
      <c r="F24" s="118"/>
      <c r="G24" s="119"/>
      <c r="I24" s="119" t="str">
        <f t="shared" si="2"/>
        <v/>
      </c>
      <c r="K24" s="112"/>
      <c r="L24" s="113"/>
      <c r="M24" s="85">
        <f t="shared" si="1"/>
        <v>-2.5625</v>
      </c>
      <c r="N24">
        <v>0.0</v>
      </c>
      <c r="O24">
        <f>IFERROR(__xludf.DUMMYFUNCTION("""COMPUTED_VALUE"""),0.0)</f>
        <v>0</v>
      </c>
      <c r="Q24" s="102" t="s">
        <v>496</v>
      </c>
    </row>
    <row r="25" ht="25.5" customHeight="1">
      <c r="F25" s="120"/>
      <c r="G25" s="117"/>
      <c r="I25" s="117" t="str">
        <f t="shared" si="2"/>
        <v/>
      </c>
      <c r="K25" s="112"/>
      <c r="L25" s="113"/>
      <c r="M25" s="85">
        <f t="shared" si="1"/>
        <v>-2.541666667</v>
      </c>
      <c r="N25">
        <v>0.0</v>
      </c>
      <c r="O25">
        <f>IFERROR(__xludf.DUMMYFUNCTION("""COMPUTED_VALUE"""),0.0)</f>
        <v>0</v>
      </c>
      <c r="Q25" s="102" t="s">
        <v>496</v>
      </c>
    </row>
    <row r="26" ht="25.5" customHeight="1">
      <c r="F26" s="118"/>
      <c r="G26" s="119"/>
      <c r="I26" s="119" t="str">
        <f t="shared" si="2"/>
        <v/>
      </c>
      <c r="K26" s="112"/>
      <c r="L26" s="113"/>
      <c r="M26" s="85">
        <f t="shared" si="1"/>
        <v>-2.520833333</v>
      </c>
      <c r="N26">
        <v>0.0</v>
      </c>
      <c r="O26">
        <f>IFERROR(__xludf.DUMMYFUNCTION("""COMPUTED_VALUE"""),0.0)</f>
        <v>0</v>
      </c>
      <c r="Q26" s="102" t="s">
        <v>496</v>
      </c>
    </row>
    <row r="27" ht="25.5" customHeight="1">
      <c r="F27" s="120"/>
      <c r="G27" s="117"/>
      <c r="I27" s="117" t="str">
        <f t="shared" si="2"/>
        <v/>
      </c>
      <c r="K27" s="112"/>
      <c r="L27" s="113"/>
      <c r="M27" s="85">
        <f t="shared" si="1"/>
        <v>-2.5</v>
      </c>
      <c r="N27">
        <v>0.0</v>
      </c>
      <c r="O27">
        <f>IFERROR(__xludf.DUMMYFUNCTION("""COMPUTED_VALUE"""),0.0)</f>
        <v>0</v>
      </c>
      <c r="Q27" s="102" t="s">
        <v>496</v>
      </c>
    </row>
    <row r="28" ht="25.5" customHeight="1">
      <c r="F28" s="118"/>
      <c r="G28" s="119"/>
      <c r="I28" s="119" t="str">
        <f t="shared" si="2"/>
        <v/>
      </c>
      <c r="K28" s="112"/>
      <c r="L28" s="113"/>
      <c r="M28" s="85">
        <f t="shared" si="1"/>
        <v>-2.479166667</v>
      </c>
      <c r="N28">
        <v>0.0</v>
      </c>
      <c r="O28">
        <f>IFERROR(__xludf.DUMMYFUNCTION("""COMPUTED_VALUE"""),0.0)</f>
        <v>0</v>
      </c>
      <c r="Q28" s="102" t="s">
        <v>496</v>
      </c>
    </row>
    <row r="29" ht="25.5" customHeight="1">
      <c r="F29" s="120"/>
      <c r="G29" s="117"/>
      <c r="I29" s="117" t="str">
        <f t="shared" si="2"/>
        <v/>
      </c>
      <c r="K29" s="112"/>
      <c r="L29" s="113"/>
      <c r="M29" s="85">
        <f t="shared" si="1"/>
        <v>-2.458333333</v>
      </c>
      <c r="N29">
        <v>0.0</v>
      </c>
      <c r="O29">
        <f>IFERROR(__xludf.DUMMYFUNCTION("""COMPUTED_VALUE"""),0.0)</f>
        <v>0</v>
      </c>
      <c r="Q29" s="102" t="s">
        <v>496</v>
      </c>
    </row>
    <row r="30" ht="25.5" customHeight="1">
      <c r="F30" s="118"/>
      <c r="G30" s="119"/>
      <c r="I30" s="119" t="str">
        <f t="shared" si="2"/>
        <v/>
      </c>
      <c r="K30" s="112"/>
      <c r="L30" s="113"/>
      <c r="M30" s="85">
        <f t="shared" si="1"/>
        <v>-2.4375</v>
      </c>
      <c r="N30">
        <v>0.0</v>
      </c>
      <c r="O30">
        <f>IFERROR(__xludf.DUMMYFUNCTION("""COMPUTED_VALUE"""),0.0)</f>
        <v>0</v>
      </c>
      <c r="Q30" s="102" t="s">
        <v>496</v>
      </c>
    </row>
    <row r="31" ht="25.5" customHeight="1">
      <c r="F31" s="120"/>
      <c r="G31" s="117"/>
      <c r="I31" s="117" t="str">
        <f t="shared" si="2"/>
        <v/>
      </c>
      <c r="K31" s="112"/>
      <c r="L31" s="113"/>
      <c r="M31" s="85">
        <f t="shared" si="1"/>
        <v>-2.416666667</v>
      </c>
      <c r="N31">
        <v>0.0</v>
      </c>
      <c r="O31">
        <f>IFERROR(__xludf.DUMMYFUNCTION("""COMPUTED_VALUE"""),0.0)</f>
        <v>0</v>
      </c>
      <c r="Q31" s="102" t="s">
        <v>496</v>
      </c>
    </row>
    <row r="32" ht="25.5" customHeight="1">
      <c r="F32" s="118"/>
      <c r="G32" s="119"/>
      <c r="I32" s="119" t="str">
        <f t="shared" si="2"/>
        <v/>
      </c>
      <c r="K32" s="112"/>
      <c r="L32" s="113"/>
      <c r="M32" s="85">
        <f t="shared" si="1"/>
        <v>-2.395833333</v>
      </c>
      <c r="N32">
        <v>0.0</v>
      </c>
      <c r="O32">
        <f>IFERROR(__xludf.DUMMYFUNCTION("""COMPUTED_VALUE"""),0.0)</f>
        <v>0</v>
      </c>
      <c r="Q32" s="102" t="s">
        <v>496</v>
      </c>
    </row>
    <row r="33" ht="25.5" customHeight="1">
      <c r="F33" s="120"/>
      <c r="G33" s="117"/>
      <c r="I33" s="117" t="str">
        <f t="shared" si="2"/>
        <v/>
      </c>
      <c r="K33" s="112"/>
      <c r="L33" s="113"/>
      <c r="M33" s="85">
        <f t="shared" si="1"/>
        <v>-2.375</v>
      </c>
      <c r="N33">
        <v>0.0</v>
      </c>
      <c r="O33">
        <f>IFERROR(__xludf.DUMMYFUNCTION("""COMPUTED_VALUE"""),0.0)</f>
        <v>0</v>
      </c>
      <c r="Q33" s="102" t="s">
        <v>496</v>
      </c>
    </row>
    <row r="34" ht="25.5" customHeight="1">
      <c r="F34" s="118"/>
      <c r="G34" s="119"/>
      <c r="I34" s="119" t="str">
        <f t="shared" si="2"/>
        <v/>
      </c>
      <c r="K34" s="121"/>
      <c r="L34" s="113"/>
      <c r="M34" s="85">
        <f t="shared" si="1"/>
        <v>-2.354166667</v>
      </c>
      <c r="N34">
        <v>0.0</v>
      </c>
      <c r="O34">
        <f>IFERROR(__xludf.DUMMYFUNCTION("""COMPUTED_VALUE"""),0.0)</f>
        <v>0</v>
      </c>
      <c r="Q34" s="102" t="s">
        <v>496</v>
      </c>
    </row>
    <row r="35" ht="21.75" customHeight="1">
      <c r="K35" s="121"/>
      <c r="L35" s="122"/>
      <c r="M35" s="85">
        <f t="shared" si="1"/>
        <v>-2.333333333</v>
      </c>
      <c r="N35">
        <v>0.0</v>
      </c>
      <c r="O35">
        <f>IFERROR(__xludf.DUMMYFUNCTION("""COMPUTED_VALUE"""),0.0)</f>
        <v>0</v>
      </c>
      <c r="Q35" s="102" t="s">
        <v>496</v>
      </c>
    </row>
    <row r="36" ht="6.0" customHeight="1">
      <c r="K36" s="121"/>
      <c r="L36" s="122"/>
      <c r="M36" s="85">
        <f t="shared" si="1"/>
        <v>-2.3125</v>
      </c>
      <c r="N36">
        <v>0.0</v>
      </c>
      <c r="O36">
        <f>IFERROR(__xludf.DUMMYFUNCTION("""COMPUTED_VALUE"""),0.0)</f>
        <v>0</v>
      </c>
      <c r="Q36" s="102" t="s">
        <v>496</v>
      </c>
    </row>
    <row r="37" ht="6.0" customHeight="1">
      <c r="K37" s="121"/>
      <c r="L37" s="122"/>
      <c r="M37" s="85">
        <f t="shared" si="1"/>
        <v>-2.291666667</v>
      </c>
      <c r="N37">
        <v>0.0</v>
      </c>
      <c r="O37">
        <f>IFERROR(__xludf.DUMMYFUNCTION("""COMPUTED_VALUE"""),0.0)</f>
        <v>0</v>
      </c>
      <c r="Q37" s="102" t="s">
        <v>496</v>
      </c>
    </row>
    <row r="38" ht="6.0" customHeight="1">
      <c r="E38" s="101"/>
      <c r="F38" s="123"/>
      <c r="G38" s="117"/>
      <c r="K38" s="121"/>
      <c r="L38" s="122"/>
      <c r="M38" s="85">
        <f t="shared" si="1"/>
        <v>-2.270833333</v>
      </c>
      <c r="N38">
        <v>0.0</v>
      </c>
      <c r="O38">
        <f>IFERROR(__xludf.DUMMYFUNCTION("""COMPUTED_VALUE"""),0.0)</f>
        <v>0</v>
      </c>
      <c r="Q38" s="102" t="s">
        <v>496</v>
      </c>
    </row>
    <row r="39" ht="14.25" customHeight="1">
      <c r="B39" s="124" t="s">
        <v>507</v>
      </c>
      <c r="C39" s="63" t="str">
        <f>HYPERLINK("http://hawksey.info/tagsexplorer/?key="&amp;getSheetKey(ReadmeSettings!B9)&amp;"&amp;gid="&amp;getSheetGID("Archive"), "TAGSExplorer")</f>
        <v>TAGSExplorer</v>
      </c>
      <c r="F39" s="125"/>
      <c r="G39" s="126"/>
      <c r="K39" s="121"/>
      <c r="L39" s="122"/>
      <c r="M39" s="85">
        <f t="shared" si="1"/>
        <v>-2.25</v>
      </c>
      <c r="N39">
        <v>0.0</v>
      </c>
      <c r="O39">
        <f>IFERROR(__xludf.DUMMYFUNCTION("""COMPUTED_VALUE"""),0.0)</f>
        <v>0</v>
      </c>
      <c r="Q39" s="102" t="s">
        <v>496</v>
      </c>
    </row>
    <row r="40" ht="14.25" customHeight="1">
      <c r="C40" s="66"/>
      <c r="F40" s="125"/>
      <c r="G40" s="126"/>
      <c r="K40" s="121"/>
      <c r="L40" s="122"/>
      <c r="M40" s="85">
        <f t="shared" si="1"/>
        <v>-2.229166667</v>
      </c>
      <c r="N40">
        <v>0.0</v>
      </c>
      <c r="O40">
        <f>IFERROR(__xludf.DUMMYFUNCTION("""COMPUTED_VALUE"""),0.0)</f>
        <v>0</v>
      </c>
      <c r="Q40" s="102" t="s">
        <v>496</v>
      </c>
    </row>
    <row r="41" ht="14.25" customHeight="1">
      <c r="C41" s="63" t="str">
        <f>HYPERLINK("http://hawksey.info/tagsexplorer/arc.html?key="&amp;getSheetKey(ReadmeSettings!B9)&amp;"&amp;gid="&amp;getSheetGID("Archive"), "TAGS Archive")</f>
        <v>TAGS Archive</v>
      </c>
      <c r="F41" s="125"/>
      <c r="G41" s="126"/>
      <c r="K41" s="121"/>
      <c r="L41" s="122"/>
      <c r="M41" s="85">
        <f t="shared" si="1"/>
        <v>-2.208333333</v>
      </c>
      <c r="N41">
        <v>0.0</v>
      </c>
      <c r="O41">
        <f>IFERROR(__xludf.DUMMYFUNCTION("""COMPUTED_VALUE"""),0.0)</f>
        <v>0</v>
      </c>
      <c r="Q41" s="102" t="s">
        <v>496</v>
      </c>
    </row>
    <row r="42" ht="21.75" hidden="1" customHeight="1">
      <c r="F42" s="125"/>
      <c r="G42" s="126"/>
      <c r="K42" s="121"/>
      <c r="L42" s="122"/>
      <c r="M42" s="85">
        <f t="shared" si="1"/>
        <v>-2.1875</v>
      </c>
      <c r="N42">
        <v>0.0</v>
      </c>
      <c r="O42">
        <f>IFERROR(__xludf.DUMMYFUNCTION("""COMPUTED_VALUE"""),0.0)</f>
        <v>0</v>
      </c>
      <c r="Q42" s="102" t="s">
        <v>496</v>
      </c>
    </row>
    <row r="43" ht="21.75" hidden="1" customHeight="1">
      <c r="F43" s="125"/>
      <c r="G43" s="126"/>
      <c r="K43" s="121"/>
      <c r="L43" s="122"/>
      <c r="M43" s="85">
        <f t="shared" si="1"/>
        <v>-2.166666667</v>
      </c>
      <c r="N43">
        <v>0.0</v>
      </c>
      <c r="O43">
        <f>IFERROR(__xludf.DUMMYFUNCTION("""COMPUTED_VALUE"""),0.0)</f>
        <v>0</v>
      </c>
      <c r="Q43" s="102" t="s">
        <v>496</v>
      </c>
    </row>
    <row r="44" ht="21.75" hidden="1" customHeight="1">
      <c r="F44" s="125"/>
      <c r="G44" s="126"/>
      <c r="K44" s="121"/>
      <c r="L44" s="122"/>
      <c r="M44" s="85">
        <f t="shared" si="1"/>
        <v>-2.145833333</v>
      </c>
      <c r="N44">
        <v>0.0</v>
      </c>
      <c r="O44">
        <f>IFERROR(__xludf.DUMMYFUNCTION("""COMPUTED_VALUE"""),0.0)</f>
        <v>0</v>
      </c>
      <c r="Q44" s="102" t="s">
        <v>496</v>
      </c>
    </row>
    <row r="45" ht="21.75" hidden="1" customHeight="1">
      <c r="F45" s="125"/>
      <c r="G45" s="126"/>
      <c r="K45" s="121"/>
      <c r="L45" s="122"/>
      <c r="M45" s="85">
        <f t="shared" si="1"/>
        <v>-2.125</v>
      </c>
      <c r="N45">
        <v>0.0</v>
      </c>
      <c r="O45">
        <f>IFERROR(__xludf.DUMMYFUNCTION("""COMPUTED_VALUE"""),0.0)</f>
        <v>0</v>
      </c>
      <c r="Q45" s="102" t="s">
        <v>496</v>
      </c>
    </row>
    <row r="46" hidden="1">
      <c r="K46" s="121"/>
      <c r="L46" s="122"/>
      <c r="M46" s="85">
        <f t="shared" si="1"/>
        <v>-2.104166667</v>
      </c>
      <c r="N46">
        <v>0.0</v>
      </c>
      <c r="O46">
        <f>IFERROR(__xludf.DUMMYFUNCTION("""COMPUTED_VALUE"""),0.0)</f>
        <v>0</v>
      </c>
      <c r="Q46" s="102" t="s">
        <v>496</v>
      </c>
    </row>
    <row r="47" hidden="1">
      <c r="K47" s="121"/>
      <c r="L47" s="122"/>
      <c r="M47" s="85">
        <f t="shared" si="1"/>
        <v>-2.083333333</v>
      </c>
      <c r="N47">
        <v>0.0</v>
      </c>
      <c r="O47">
        <f>IFERROR(__xludf.DUMMYFUNCTION("""COMPUTED_VALUE"""),0.0)</f>
        <v>0</v>
      </c>
      <c r="Q47" s="102" t="s">
        <v>496</v>
      </c>
    </row>
    <row r="48" hidden="1">
      <c r="K48" s="121"/>
      <c r="L48" s="122"/>
      <c r="M48" s="85">
        <f t="shared" si="1"/>
        <v>-2.0625</v>
      </c>
      <c r="N48">
        <v>0.0</v>
      </c>
      <c r="O48">
        <f>IFERROR(__xludf.DUMMYFUNCTION("""COMPUTED_VALUE"""),0.0)</f>
        <v>0</v>
      </c>
      <c r="Q48" s="102" t="s">
        <v>496</v>
      </c>
    </row>
    <row r="49" hidden="1">
      <c r="K49" s="121"/>
      <c r="L49" s="122"/>
      <c r="M49" s="85">
        <f t="shared" si="1"/>
        <v>-2.041666667</v>
      </c>
      <c r="N49">
        <v>0.0</v>
      </c>
      <c r="O49">
        <f>IFERROR(__xludf.DUMMYFUNCTION("""COMPUTED_VALUE"""),0.0)</f>
        <v>0</v>
      </c>
      <c r="Q49" s="102" t="s">
        <v>496</v>
      </c>
    </row>
    <row r="50" hidden="1">
      <c r="K50" s="121"/>
      <c r="L50" s="122"/>
      <c r="M50" s="85">
        <f t="shared" si="1"/>
        <v>-2.020833333</v>
      </c>
      <c r="N50">
        <v>0.0</v>
      </c>
      <c r="O50">
        <f>IFERROR(__xludf.DUMMYFUNCTION("""COMPUTED_VALUE"""),0.0)</f>
        <v>0</v>
      </c>
      <c r="Q50" s="102" t="s">
        <v>496</v>
      </c>
    </row>
    <row r="51" hidden="1">
      <c r="K51" s="121"/>
      <c r="L51" s="122"/>
      <c r="M51" s="85">
        <f t="shared" si="1"/>
        <v>-2</v>
      </c>
      <c r="N51">
        <v>0.0</v>
      </c>
      <c r="O51">
        <f>IFERROR(__xludf.DUMMYFUNCTION("""COMPUTED_VALUE"""),0.0)</f>
        <v>0</v>
      </c>
      <c r="Q51" s="102" t="s">
        <v>496</v>
      </c>
    </row>
    <row r="52" hidden="1">
      <c r="K52" s="121"/>
      <c r="L52" s="122"/>
      <c r="M52" s="85">
        <f t="shared" si="1"/>
        <v>-1.979166667</v>
      </c>
      <c r="N52">
        <v>0.0</v>
      </c>
      <c r="O52">
        <f>IFERROR(__xludf.DUMMYFUNCTION("""COMPUTED_VALUE"""),0.0)</f>
        <v>0</v>
      </c>
      <c r="Q52" s="102" t="s">
        <v>496</v>
      </c>
    </row>
    <row r="53" hidden="1">
      <c r="K53" s="121"/>
      <c r="L53" s="122"/>
      <c r="M53" s="85">
        <f t="shared" si="1"/>
        <v>-1.958333333</v>
      </c>
      <c r="N53">
        <v>0.0</v>
      </c>
      <c r="O53">
        <f>IFERROR(__xludf.DUMMYFUNCTION("""COMPUTED_VALUE"""),0.0)</f>
        <v>0</v>
      </c>
      <c r="Q53" s="102" t="s">
        <v>496</v>
      </c>
    </row>
    <row r="54" hidden="1">
      <c r="K54" s="121"/>
      <c r="L54" s="122"/>
      <c r="M54" s="85">
        <f t="shared" si="1"/>
        <v>-1.9375</v>
      </c>
      <c r="N54">
        <v>0.0</v>
      </c>
      <c r="O54">
        <f>IFERROR(__xludf.DUMMYFUNCTION("""COMPUTED_VALUE"""),0.0)</f>
        <v>0</v>
      </c>
      <c r="Q54" s="102" t="s">
        <v>496</v>
      </c>
    </row>
    <row r="55" hidden="1">
      <c r="K55" s="121"/>
      <c r="L55" s="122"/>
      <c r="M55" s="85">
        <f t="shared" si="1"/>
        <v>-1.916666667</v>
      </c>
      <c r="N55">
        <v>0.0</v>
      </c>
      <c r="O55">
        <f>IFERROR(__xludf.DUMMYFUNCTION("""COMPUTED_VALUE"""),0.0)</f>
        <v>0</v>
      </c>
      <c r="Q55" s="102" t="s">
        <v>496</v>
      </c>
    </row>
    <row r="56" hidden="1">
      <c r="K56" s="121"/>
      <c r="L56" s="122"/>
      <c r="M56" s="85">
        <f t="shared" si="1"/>
        <v>-1.895833333</v>
      </c>
      <c r="N56">
        <v>0.0</v>
      </c>
      <c r="O56">
        <f>IFERROR(__xludf.DUMMYFUNCTION("""COMPUTED_VALUE"""),0.0)</f>
        <v>0</v>
      </c>
      <c r="Q56" s="102" t="s">
        <v>496</v>
      </c>
    </row>
    <row r="57" hidden="1">
      <c r="K57" s="121"/>
      <c r="L57" s="122"/>
      <c r="M57" s="85">
        <f t="shared" si="1"/>
        <v>-1.875</v>
      </c>
      <c r="N57">
        <v>0.0</v>
      </c>
      <c r="O57">
        <f>IFERROR(__xludf.DUMMYFUNCTION("""COMPUTED_VALUE"""),0.0)</f>
        <v>0</v>
      </c>
      <c r="Q57" s="102" t="s">
        <v>496</v>
      </c>
    </row>
    <row r="58" hidden="1">
      <c r="K58" s="121"/>
      <c r="L58" s="122"/>
      <c r="M58" s="85">
        <f t="shared" si="1"/>
        <v>-1.854166667</v>
      </c>
      <c r="N58">
        <v>0.0</v>
      </c>
      <c r="O58">
        <f>IFERROR(__xludf.DUMMYFUNCTION("""COMPUTED_VALUE"""),0.0)</f>
        <v>0</v>
      </c>
      <c r="Q58" s="102" t="s">
        <v>496</v>
      </c>
    </row>
    <row r="59" hidden="1">
      <c r="K59" s="121"/>
      <c r="L59" s="122"/>
      <c r="M59" s="85">
        <f t="shared" si="1"/>
        <v>-1.833333333</v>
      </c>
      <c r="N59">
        <v>0.0</v>
      </c>
      <c r="O59">
        <f>IFERROR(__xludf.DUMMYFUNCTION("""COMPUTED_VALUE"""),0.0)</f>
        <v>0</v>
      </c>
      <c r="Q59" s="102" t="s">
        <v>496</v>
      </c>
    </row>
    <row r="60" hidden="1">
      <c r="K60" s="121"/>
      <c r="L60" s="122"/>
      <c r="M60" s="85">
        <f t="shared" si="1"/>
        <v>-1.8125</v>
      </c>
      <c r="N60">
        <v>0.0</v>
      </c>
      <c r="O60">
        <f>IFERROR(__xludf.DUMMYFUNCTION("""COMPUTED_VALUE"""),0.0)</f>
        <v>0</v>
      </c>
      <c r="Q60" s="102" t="s">
        <v>496</v>
      </c>
    </row>
    <row r="61" hidden="1">
      <c r="K61" s="121"/>
      <c r="L61" s="122"/>
      <c r="M61" s="85">
        <f t="shared" si="1"/>
        <v>-1.791666667</v>
      </c>
      <c r="N61">
        <v>0.0</v>
      </c>
      <c r="O61">
        <f>IFERROR(__xludf.DUMMYFUNCTION("""COMPUTED_VALUE"""),0.0)</f>
        <v>0</v>
      </c>
      <c r="Q61" s="102" t="s">
        <v>496</v>
      </c>
    </row>
    <row r="62" hidden="1">
      <c r="K62" s="121"/>
      <c r="L62" s="122"/>
      <c r="M62" s="85">
        <f t="shared" si="1"/>
        <v>-1.770833333</v>
      </c>
      <c r="N62">
        <v>0.0</v>
      </c>
      <c r="O62">
        <f>IFERROR(__xludf.DUMMYFUNCTION("""COMPUTED_VALUE"""),0.0)</f>
        <v>0</v>
      </c>
      <c r="Q62" s="102" t="s">
        <v>496</v>
      </c>
    </row>
    <row r="63" hidden="1">
      <c r="K63" s="121"/>
      <c r="L63" s="122"/>
      <c r="M63" s="85">
        <f t="shared" si="1"/>
        <v>-1.75</v>
      </c>
      <c r="N63">
        <v>0.0</v>
      </c>
      <c r="O63">
        <f>IFERROR(__xludf.DUMMYFUNCTION("""COMPUTED_VALUE"""),0.0)</f>
        <v>0</v>
      </c>
      <c r="Q63" s="102" t="s">
        <v>496</v>
      </c>
    </row>
    <row r="64" hidden="1">
      <c r="K64" s="121"/>
      <c r="L64" s="122"/>
      <c r="M64" s="85">
        <f t="shared" si="1"/>
        <v>-1.729166667</v>
      </c>
      <c r="N64">
        <v>0.0</v>
      </c>
      <c r="O64">
        <f>IFERROR(__xludf.DUMMYFUNCTION("""COMPUTED_VALUE"""),0.0)</f>
        <v>0</v>
      </c>
      <c r="Q64" s="102" t="s">
        <v>496</v>
      </c>
    </row>
    <row r="65" hidden="1">
      <c r="K65" s="121"/>
      <c r="L65" s="122"/>
      <c r="M65" s="85">
        <f t="shared" si="1"/>
        <v>-1.708333333</v>
      </c>
      <c r="N65">
        <v>0.0</v>
      </c>
      <c r="O65">
        <f>IFERROR(__xludf.DUMMYFUNCTION("""COMPUTED_VALUE"""),0.0)</f>
        <v>0</v>
      </c>
      <c r="Q65" s="102" t="s">
        <v>496</v>
      </c>
    </row>
    <row r="66" hidden="1">
      <c r="K66" s="121"/>
      <c r="L66" s="122"/>
      <c r="M66" s="85">
        <f t="shared" si="1"/>
        <v>-1.6875</v>
      </c>
      <c r="N66">
        <v>0.0</v>
      </c>
      <c r="O66">
        <f>IFERROR(__xludf.DUMMYFUNCTION("""COMPUTED_VALUE"""),0.0)</f>
        <v>0</v>
      </c>
      <c r="Q66" s="102" t="s">
        <v>496</v>
      </c>
    </row>
    <row r="67" hidden="1">
      <c r="K67" s="121"/>
      <c r="L67" s="122"/>
      <c r="M67" s="85">
        <f t="shared" si="1"/>
        <v>-1.666666667</v>
      </c>
      <c r="N67">
        <v>0.0</v>
      </c>
      <c r="O67">
        <f>IFERROR(__xludf.DUMMYFUNCTION("""COMPUTED_VALUE"""),0.0)</f>
        <v>0</v>
      </c>
      <c r="Q67" s="102" t="s">
        <v>496</v>
      </c>
    </row>
    <row r="68" hidden="1">
      <c r="K68" s="121"/>
      <c r="L68" s="122"/>
      <c r="M68" s="85">
        <f t="shared" si="1"/>
        <v>-1.645833333</v>
      </c>
      <c r="N68">
        <v>0.0</v>
      </c>
      <c r="O68">
        <f>IFERROR(__xludf.DUMMYFUNCTION("""COMPUTED_VALUE"""),0.0)</f>
        <v>0</v>
      </c>
      <c r="Q68" s="102" t="s">
        <v>496</v>
      </c>
    </row>
    <row r="69" hidden="1">
      <c r="K69" s="121"/>
      <c r="L69" s="122"/>
      <c r="M69" s="85">
        <f t="shared" si="1"/>
        <v>-1.625</v>
      </c>
      <c r="N69">
        <v>0.0</v>
      </c>
      <c r="O69">
        <f>IFERROR(__xludf.DUMMYFUNCTION("""COMPUTED_VALUE"""),0.0)</f>
        <v>0</v>
      </c>
      <c r="Q69" s="102" t="s">
        <v>496</v>
      </c>
    </row>
    <row r="70" hidden="1">
      <c r="K70" s="121"/>
      <c r="L70" s="122"/>
      <c r="M70" s="85">
        <f t="shared" si="1"/>
        <v>-1.604166667</v>
      </c>
      <c r="N70">
        <v>0.0</v>
      </c>
      <c r="O70">
        <f>IFERROR(__xludf.DUMMYFUNCTION("""COMPUTED_VALUE"""),0.0)</f>
        <v>0</v>
      </c>
      <c r="Q70" s="102" t="s">
        <v>496</v>
      </c>
    </row>
    <row r="71" hidden="1">
      <c r="K71" s="121"/>
      <c r="L71" s="122"/>
      <c r="M71" s="85">
        <f t="shared" si="1"/>
        <v>-1.583333333</v>
      </c>
      <c r="N71">
        <v>0.0</v>
      </c>
      <c r="O71">
        <f>IFERROR(__xludf.DUMMYFUNCTION("""COMPUTED_VALUE"""),0.0)</f>
        <v>0</v>
      </c>
      <c r="Q71" s="102" t="s">
        <v>496</v>
      </c>
    </row>
    <row r="72" hidden="1">
      <c r="K72" s="121"/>
      <c r="L72" s="122"/>
      <c r="M72" s="85">
        <f t="shared" si="1"/>
        <v>-1.5625</v>
      </c>
      <c r="N72">
        <v>0.0</v>
      </c>
      <c r="O72">
        <f>IFERROR(__xludf.DUMMYFUNCTION("""COMPUTED_VALUE"""),0.0)</f>
        <v>0</v>
      </c>
      <c r="Q72" s="102" t="s">
        <v>496</v>
      </c>
    </row>
    <row r="73" hidden="1">
      <c r="K73" s="121"/>
      <c r="L73" s="122"/>
      <c r="M73" s="85">
        <f t="shared" si="1"/>
        <v>-1.541666667</v>
      </c>
      <c r="N73">
        <v>0.0</v>
      </c>
      <c r="O73">
        <f>IFERROR(__xludf.DUMMYFUNCTION("""COMPUTED_VALUE"""),0.0)</f>
        <v>0</v>
      </c>
      <c r="Q73" s="102" t="s">
        <v>496</v>
      </c>
    </row>
    <row r="74" hidden="1">
      <c r="K74" s="121"/>
      <c r="L74" s="122"/>
      <c r="M74" s="85">
        <f t="shared" si="1"/>
        <v>-1.520833333</v>
      </c>
      <c r="N74">
        <v>0.0</v>
      </c>
      <c r="O74">
        <f>IFERROR(__xludf.DUMMYFUNCTION("""COMPUTED_VALUE"""),0.0)</f>
        <v>0</v>
      </c>
      <c r="Q74" s="102" t="s">
        <v>496</v>
      </c>
    </row>
    <row r="75" hidden="1">
      <c r="K75" s="121"/>
      <c r="L75" s="122"/>
      <c r="M75" s="85">
        <f t="shared" si="1"/>
        <v>-1.5</v>
      </c>
      <c r="N75">
        <v>0.0</v>
      </c>
      <c r="O75">
        <f>IFERROR(__xludf.DUMMYFUNCTION("""COMPUTED_VALUE"""),0.0)</f>
        <v>0</v>
      </c>
      <c r="Q75" s="102" t="s">
        <v>496</v>
      </c>
    </row>
    <row r="76" hidden="1">
      <c r="K76" s="121"/>
      <c r="L76" s="122"/>
      <c r="M76" s="85">
        <f t="shared" si="1"/>
        <v>-1.479166667</v>
      </c>
      <c r="N76">
        <v>0.0</v>
      </c>
      <c r="O76">
        <f>IFERROR(__xludf.DUMMYFUNCTION("""COMPUTED_VALUE"""),0.0)</f>
        <v>0</v>
      </c>
      <c r="Q76" s="102" t="s">
        <v>496</v>
      </c>
    </row>
    <row r="77" hidden="1">
      <c r="K77" s="121"/>
      <c r="L77" s="122"/>
      <c r="M77" s="85">
        <f t="shared" si="1"/>
        <v>-1.458333333</v>
      </c>
      <c r="N77">
        <v>0.0</v>
      </c>
      <c r="O77">
        <f>IFERROR(__xludf.DUMMYFUNCTION("""COMPUTED_VALUE"""),0.0)</f>
        <v>0</v>
      </c>
      <c r="Q77" s="102" t="s">
        <v>496</v>
      </c>
    </row>
    <row r="78" hidden="1">
      <c r="K78" s="121"/>
      <c r="L78" s="122"/>
      <c r="M78" s="85">
        <f t="shared" si="1"/>
        <v>-1.4375</v>
      </c>
      <c r="N78">
        <v>0.0</v>
      </c>
      <c r="O78">
        <f>IFERROR(__xludf.DUMMYFUNCTION("""COMPUTED_VALUE"""),0.0)</f>
        <v>0</v>
      </c>
      <c r="Q78" s="102" t="s">
        <v>496</v>
      </c>
    </row>
    <row r="79" hidden="1">
      <c r="K79" s="121"/>
      <c r="L79" s="122"/>
      <c r="M79" s="85">
        <f t="shared" si="1"/>
        <v>-1.416666667</v>
      </c>
      <c r="N79">
        <v>0.0</v>
      </c>
      <c r="O79">
        <f>IFERROR(__xludf.DUMMYFUNCTION("""COMPUTED_VALUE"""),0.0)</f>
        <v>0</v>
      </c>
      <c r="Q79" s="102" t="s">
        <v>496</v>
      </c>
    </row>
    <row r="80" hidden="1">
      <c r="K80" s="121"/>
      <c r="L80" s="122"/>
      <c r="M80" s="85">
        <f t="shared" si="1"/>
        <v>-1.395833333</v>
      </c>
      <c r="N80">
        <v>0.0</v>
      </c>
      <c r="O80">
        <f>IFERROR(__xludf.DUMMYFUNCTION("""COMPUTED_VALUE"""),0.0)</f>
        <v>0</v>
      </c>
      <c r="Q80" s="102" t="s">
        <v>496</v>
      </c>
    </row>
    <row r="81" hidden="1">
      <c r="K81" s="121"/>
      <c r="L81" s="122"/>
      <c r="M81" s="85">
        <f t="shared" si="1"/>
        <v>-1.375</v>
      </c>
      <c r="N81">
        <v>0.0</v>
      </c>
      <c r="O81">
        <f>IFERROR(__xludf.DUMMYFUNCTION("""COMPUTED_VALUE"""),0.0)</f>
        <v>0</v>
      </c>
      <c r="Q81" s="102" t="s">
        <v>496</v>
      </c>
    </row>
    <row r="82" hidden="1">
      <c r="K82" s="121"/>
      <c r="L82" s="122"/>
      <c r="M82" s="85">
        <f t="shared" si="1"/>
        <v>-1.354166667</v>
      </c>
      <c r="N82">
        <v>0.0</v>
      </c>
      <c r="O82">
        <f>IFERROR(__xludf.DUMMYFUNCTION("""COMPUTED_VALUE"""),0.0)</f>
        <v>0</v>
      </c>
      <c r="Q82" s="102" t="s">
        <v>496</v>
      </c>
    </row>
    <row r="83" hidden="1">
      <c r="K83" s="121"/>
      <c r="L83" s="122"/>
      <c r="M83" s="85">
        <f t="shared" si="1"/>
        <v>-1.333333333</v>
      </c>
      <c r="N83">
        <v>0.0</v>
      </c>
      <c r="O83">
        <f>IFERROR(__xludf.DUMMYFUNCTION("""COMPUTED_VALUE"""),0.0)</f>
        <v>0</v>
      </c>
      <c r="Q83" s="102" t="s">
        <v>496</v>
      </c>
    </row>
    <row r="84" hidden="1">
      <c r="K84" s="121"/>
      <c r="L84" s="122"/>
      <c r="M84" s="85">
        <f t="shared" si="1"/>
        <v>-1.3125</v>
      </c>
      <c r="N84">
        <v>0.0</v>
      </c>
      <c r="O84">
        <f>IFERROR(__xludf.DUMMYFUNCTION("""COMPUTED_VALUE"""),0.0)</f>
        <v>0</v>
      </c>
      <c r="Q84" s="102" t="s">
        <v>496</v>
      </c>
    </row>
    <row r="85" hidden="1">
      <c r="K85" s="121"/>
      <c r="L85" s="122"/>
      <c r="M85" s="85">
        <f t="shared" si="1"/>
        <v>-1.291666667</v>
      </c>
      <c r="N85">
        <v>0.0</v>
      </c>
      <c r="O85">
        <f>IFERROR(__xludf.DUMMYFUNCTION("""COMPUTED_VALUE"""),0.0)</f>
        <v>0</v>
      </c>
      <c r="Q85" s="102" t="s">
        <v>496</v>
      </c>
    </row>
    <row r="86" hidden="1">
      <c r="K86" s="121"/>
      <c r="L86" s="122"/>
      <c r="M86" s="85">
        <f t="shared" si="1"/>
        <v>-1.270833333</v>
      </c>
      <c r="N86">
        <v>0.0</v>
      </c>
      <c r="O86">
        <f>IFERROR(__xludf.DUMMYFUNCTION("""COMPUTED_VALUE"""),0.0)</f>
        <v>0</v>
      </c>
      <c r="Q86" s="102" t="s">
        <v>496</v>
      </c>
    </row>
    <row r="87" hidden="1">
      <c r="K87" s="121"/>
      <c r="L87" s="122"/>
      <c r="M87" s="85">
        <f t="shared" si="1"/>
        <v>-1.25</v>
      </c>
      <c r="N87">
        <v>0.0</v>
      </c>
      <c r="O87">
        <f>IFERROR(__xludf.DUMMYFUNCTION("""COMPUTED_VALUE"""),0.0)</f>
        <v>0</v>
      </c>
      <c r="Q87" s="102" t="s">
        <v>496</v>
      </c>
    </row>
    <row r="88" hidden="1">
      <c r="K88" s="121"/>
      <c r="L88" s="122"/>
      <c r="M88" s="85">
        <f t="shared" si="1"/>
        <v>-1.229166667</v>
      </c>
      <c r="N88">
        <v>0.0</v>
      </c>
      <c r="O88">
        <f>IFERROR(__xludf.DUMMYFUNCTION("""COMPUTED_VALUE"""),0.0)</f>
        <v>0</v>
      </c>
      <c r="Q88" s="102" t="s">
        <v>496</v>
      </c>
    </row>
    <row r="89" hidden="1">
      <c r="K89" s="121"/>
      <c r="L89" s="122"/>
      <c r="M89" s="85">
        <f t="shared" si="1"/>
        <v>-1.208333333</v>
      </c>
      <c r="N89">
        <v>0.0</v>
      </c>
      <c r="O89">
        <f>IFERROR(__xludf.DUMMYFUNCTION("""COMPUTED_VALUE"""),0.0)</f>
        <v>0</v>
      </c>
      <c r="Q89" s="102" t="s">
        <v>496</v>
      </c>
    </row>
    <row r="90" hidden="1">
      <c r="K90" s="121"/>
      <c r="L90" s="122"/>
      <c r="M90" s="85">
        <f t="shared" si="1"/>
        <v>-1.1875</v>
      </c>
      <c r="N90">
        <v>0.0</v>
      </c>
      <c r="O90">
        <f>IFERROR(__xludf.DUMMYFUNCTION("""COMPUTED_VALUE"""),0.0)</f>
        <v>0</v>
      </c>
      <c r="Q90" s="102" t="s">
        <v>496</v>
      </c>
    </row>
    <row r="91" hidden="1">
      <c r="K91" s="121"/>
      <c r="L91" s="122"/>
      <c r="M91" s="85">
        <f t="shared" si="1"/>
        <v>-1.166666667</v>
      </c>
      <c r="N91">
        <v>0.0</v>
      </c>
      <c r="O91">
        <f>IFERROR(__xludf.DUMMYFUNCTION("""COMPUTED_VALUE"""),0.0)</f>
        <v>0</v>
      </c>
      <c r="Q91" s="102" t="s">
        <v>496</v>
      </c>
    </row>
    <row r="92" hidden="1">
      <c r="K92" s="121"/>
      <c r="L92" s="122"/>
      <c r="M92" s="85">
        <f t="shared" si="1"/>
        <v>-1.145833333</v>
      </c>
      <c r="N92">
        <v>0.0</v>
      </c>
      <c r="O92">
        <f>IFERROR(__xludf.DUMMYFUNCTION("""COMPUTED_VALUE"""),0.0)</f>
        <v>0</v>
      </c>
      <c r="Q92" s="102" t="s">
        <v>496</v>
      </c>
    </row>
    <row r="93" hidden="1">
      <c r="K93" s="121"/>
      <c r="L93" s="122"/>
      <c r="M93" s="85">
        <f t="shared" si="1"/>
        <v>-1.125</v>
      </c>
      <c r="N93">
        <v>0.0</v>
      </c>
      <c r="O93">
        <f>IFERROR(__xludf.DUMMYFUNCTION("""COMPUTED_VALUE"""),0.0)</f>
        <v>0</v>
      </c>
      <c r="Q93" s="102" t="s">
        <v>496</v>
      </c>
    </row>
    <row r="94" hidden="1">
      <c r="K94" s="121"/>
      <c r="L94" s="122"/>
      <c r="M94" s="85">
        <f t="shared" si="1"/>
        <v>-1.104166667</v>
      </c>
      <c r="N94">
        <v>0.0</v>
      </c>
      <c r="O94">
        <f>IFERROR(__xludf.DUMMYFUNCTION("""COMPUTED_VALUE"""),0.0)</f>
        <v>0</v>
      </c>
      <c r="Q94" s="102" t="s">
        <v>496</v>
      </c>
    </row>
    <row r="95" hidden="1">
      <c r="K95" s="121"/>
      <c r="L95" s="122"/>
      <c r="M95" s="85">
        <f t="shared" si="1"/>
        <v>-1.083333333</v>
      </c>
      <c r="N95">
        <v>0.0</v>
      </c>
      <c r="O95">
        <f>IFERROR(__xludf.DUMMYFUNCTION("""COMPUTED_VALUE"""),0.0)</f>
        <v>0</v>
      </c>
      <c r="Q95" s="102" t="s">
        <v>496</v>
      </c>
    </row>
    <row r="96" hidden="1">
      <c r="K96" s="121"/>
      <c r="L96" s="122"/>
      <c r="M96" s="85">
        <f t="shared" si="1"/>
        <v>-1.0625</v>
      </c>
      <c r="N96">
        <v>0.0</v>
      </c>
      <c r="O96">
        <f>IFERROR(__xludf.DUMMYFUNCTION("""COMPUTED_VALUE"""),0.0)</f>
        <v>0</v>
      </c>
      <c r="Q96" s="102" t="s">
        <v>496</v>
      </c>
    </row>
    <row r="97" hidden="1">
      <c r="K97" s="121"/>
      <c r="L97" s="122"/>
      <c r="M97" s="85">
        <f t="shared" si="1"/>
        <v>-1.041666667</v>
      </c>
      <c r="N97">
        <v>0.0</v>
      </c>
      <c r="O97">
        <f>IFERROR(__xludf.DUMMYFUNCTION("""COMPUTED_VALUE"""),0.0)</f>
        <v>0</v>
      </c>
      <c r="Q97" s="102" t="s">
        <v>496</v>
      </c>
    </row>
    <row r="98" hidden="1">
      <c r="K98" s="121"/>
      <c r="L98" s="122"/>
      <c r="M98" s="85">
        <f t="shared" si="1"/>
        <v>-1.020833333</v>
      </c>
      <c r="N98">
        <v>0.0</v>
      </c>
      <c r="O98">
        <f>IFERROR(__xludf.DUMMYFUNCTION("""COMPUTED_VALUE"""),0.0)</f>
        <v>0</v>
      </c>
      <c r="Q98" s="102" t="s">
        <v>496</v>
      </c>
    </row>
    <row r="99" hidden="1">
      <c r="K99" s="121"/>
      <c r="L99" s="122"/>
      <c r="M99" s="85">
        <f t="shared" si="1"/>
        <v>-1</v>
      </c>
      <c r="N99">
        <v>0.0</v>
      </c>
      <c r="O99">
        <f>IFERROR(__xludf.DUMMYFUNCTION("""COMPUTED_VALUE"""),0.0)</f>
        <v>0</v>
      </c>
      <c r="Q99" s="102" t="s">
        <v>496</v>
      </c>
    </row>
    <row r="100" hidden="1">
      <c r="K100" s="121"/>
      <c r="L100" s="122"/>
      <c r="M100" s="85">
        <f t="shared" si="1"/>
        <v>-0.9791666667</v>
      </c>
      <c r="N100">
        <v>0.0</v>
      </c>
      <c r="O100">
        <f>IFERROR(__xludf.DUMMYFUNCTION("""COMPUTED_VALUE"""),0.0)</f>
        <v>0</v>
      </c>
      <c r="Q100" s="102" t="s">
        <v>496</v>
      </c>
    </row>
    <row r="101" hidden="1">
      <c r="K101" s="121"/>
      <c r="L101" s="122"/>
      <c r="M101" s="85">
        <f t="shared" si="1"/>
        <v>-0.9583333333</v>
      </c>
      <c r="N101">
        <v>0.0</v>
      </c>
      <c r="O101">
        <f>IFERROR(__xludf.DUMMYFUNCTION("""COMPUTED_VALUE"""),0.0)</f>
        <v>0</v>
      </c>
      <c r="Q101" s="102" t="s">
        <v>496</v>
      </c>
    </row>
    <row r="102" hidden="1">
      <c r="K102" s="121"/>
      <c r="L102" s="122"/>
      <c r="M102" s="85">
        <f t="shared" si="1"/>
        <v>-0.9375</v>
      </c>
      <c r="N102">
        <v>0.0</v>
      </c>
      <c r="O102">
        <f>IFERROR(__xludf.DUMMYFUNCTION("""COMPUTED_VALUE"""),0.0)</f>
        <v>0</v>
      </c>
      <c r="Q102" s="102" t="s">
        <v>496</v>
      </c>
    </row>
    <row r="103" hidden="1">
      <c r="K103" s="121"/>
      <c r="L103" s="122"/>
      <c r="M103" s="85">
        <f t="shared" si="1"/>
        <v>-0.9166666667</v>
      </c>
      <c r="N103">
        <v>0.0</v>
      </c>
      <c r="O103">
        <f>IFERROR(__xludf.DUMMYFUNCTION("""COMPUTED_VALUE"""),0.0)</f>
        <v>0</v>
      </c>
      <c r="Q103" s="102" t="s">
        <v>496</v>
      </c>
    </row>
    <row r="104" hidden="1">
      <c r="K104" s="121"/>
      <c r="L104" s="122"/>
      <c r="M104" s="85">
        <f t="shared" si="1"/>
        <v>-0.8958333333</v>
      </c>
      <c r="N104">
        <v>0.0</v>
      </c>
      <c r="O104">
        <f>IFERROR(__xludf.DUMMYFUNCTION("""COMPUTED_VALUE"""),0.0)</f>
        <v>0</v>
      </c>
      <c r="Q104" s="102" t="s">
        <v>496</v>
      </c>
    </row>
    <row r="105" hidden="1">
      <c r="K105" s="121"/>
      <c r="L105" s="122"/>
      <c r="M105" s="85">
        <f t="shared" si="1"/>
        <v>-0.875</v>
      </c>
      <c r="N105">
        <v>0.0</v>
      </c>
      <c r="O105">
        <f>IFERROR(__xludf.DUMMYFUNCTION("""COMPUTED_VALUE"""),0.0)</f>
        <v>0</v>
      </c>
      <c r="Q105" s="102" t="s">
        <v>496</v>
      </c>
    </row>
    <row r="106" hidden="1">
      <c r="K106" s="121"/>
      <c r="L106" s="122"/>
      <c r="M106" s="85">
        <f t="shared" si="1"/>
        <v>-0.8541666667</v>
      </c>
      <c r="N106">
        <v>0.0</v>
      </c>
      <c r="O106">
        <f>IFERROR(__xludf.DUMMYFUNCTION("""COMPUTED_VALUE"""),0.0)</f>
        <v>0</v>
      </c>
      <c r="Q106" s="102" t="s">
        <v>496</v>
      </c>
    </row>
    <row r="107" hidden="1">
      <c r="K107" s="121"/>
      <c r="L107" s="122"/>
      <c r="M107" s="85">
        <f t="shared" si="1"/>
        <v>-0.8333333333</v>
      </c>
      <c r="N107">
        <v>0.0</v>
      </c>
      <c r="O107">
        <f>IFERROR(__xludf.DUMMYFUNCTION("""COMPUTED_VALUE"""),0.0)</f>
        <v>0</v>
      </c>
      <c r="Q107" s="102" t="s">
        <v>496</v>
      </c>
    </row>
    <row r="108" hidden="1">
      <c r="K108" s="121"/>
      <c r="L108" s="122"/>
      <c r="M108" s="85">
        <f t="shared" si="1"/>
        <v>-0.8125</v>
      </c>
      <c r="N108">
        <v>0.0</v>
      </c>
      <c r="O108">
        <f>IFERROR(__xludf.DUMMYFUNCTION("""COMPUTED_VALUE"""),0.0)</f>
        <v>0</v>
      </c>
      <c r="Q108" s="102" t="s">
        <v>496</v>
      </c>
    </row>
    <row r="109" hidden="1">
      <c r="K109" s="121"/>
      <c r="L109" s="122"/>
      <c r="M109" s="85">
        <f t="shared" si="1"/>
        <v>-0.7916666667</v>
      </c>
      <c r="N109">
        <v>0.0</v>
      </c>
      <c r="O109">
        <f>IFERROR(__xludf.DUMMYFUNCTION("""COMPUTED_VALUE"""),0.0)</f>
        <v>0</v>
      </c>
      <c r="Q109" s="102" t="s">
        <v>496</v>
      </c>
    </row>
    <row r="110" hidden="1">
      <c r="K110" s="121"/>
      <c r="L110" s="122"/>
      <c r="M110" s="85">
        <f t="shared" si="1"/>
        <v>-0.7708333333</v>
      </c>
      <c r="N110">
        <v>0.0</v>
      </c>
      <c r="O110">
        <f>IFERROR(__xludf.DUMMYFUNCTION("""COMPUTED_VALUE"""),0.0)</f>
        <v>0</v>
      </c>
      <c r="Q110" s="102" t="s">
        <v>496</v>
      </c>
    </row>
    <row r="111" hidden="1">
      <c r="K111" s="121"/>
      <c r="L111" s="122"/>
      <c r="M111" s="85">
        <f t="shared" si="1"/>
        <v>-0.75</v>
      </c>
      <c r="N111">
        <v>0.0</v>
      </c>
      <c r="O111">
        <f>IFERROR(__xludf.DUMMYFUNCTION("""COMPUTED_VALUE"""),0.0)</f>
        <v>0</v>
      </c>
      <c r="Q111" s="102" t="s">
        <v>496</v>
      </c>
    </row>
    <row r="112" hidden="1">
      <c r="K112" s="121"/>
      <c r="L112" s="122"/>
      <c r="M112" s="85">
        <f t="shared" si="1"/>
        <v>-0.7291666667</v>
      </c>
      <c r="N112">
        <v>0.0</v>
      </c>
      <c r="O112">
        <f>IFERROR(__xludf.DUMMYFUNCTION("""COMPUTED_VALUE"""),0.0)</f>
        <v>0</v>
      </c>
      <c r="Q112" s="102" t="s">
        <v>496</v>
      </c>
    </row>
    <row r="113" hidden="1">
      <c r="K113" s="121"/>
      <c r="L113" s="122"/>
      <c r="M113" s="85">
        <f t="shared" si="1"/>
        <v>-0.7083333333</v>
      </c>
      <c r="N113">
        <v>0.0</v>
      </c>
      <c r="O113">
        <f>IFERROR(__xludf.DUMMYFUNCTION("""COMPUTED_VALUE"""),0.0)</f>
        <v>0</v>
      </c>
      <c r="Q113" s="102" t="s">
        <v>496</v>
      </c>
    </row>
    <row r="114" hidden="1">
      <c r="K114" s="121"/>
      <c r="L114" s="122"/>
      <c r="M114" s="85">
        <f t="shared" si="1"/>
        <v>-0.6875</v>
      </c>
      <c r="N114">
        <v>0.0</v>
      </c>
      <c r="O114">
        <f>IFERROR(__xludf.DUMMYFUNCTION("""COMPUTED_VALUE"""),0.0)</f>
        <v>0</v>
      </c>
      <c r="Q114" s="102" t="s">
        <v>496</v>
      </c>
    </row>
    <row r="115" hidden="1">
      <c r="K115" s="121"/>
      <c r="L115" s="122"/>
      <c r="M115" s="85">
        <f t="shared" si="1"/>
        <v>-0.6666666667</v>
      </c>
      <c r="N115">
        <v>0.0</v>
      </c>
      <c r="O115">
        <f>IFERROR(__xludf.DUMMYFUNCTION("""COMPUTED_VALUE"""),0.0)</f>
        <v>0</v>
      </c>
      <c r="Q115" s="102" t="s">
        <v>496</v>
      </c>
    </row>
    <row r="116" hidden="1">
      <c r="K116" s="121"/>
      <c r="L116" s="122"/>
      <c r="M116" s="85">
        <f t="shared" si="1"/>
        <v>-0.6458333333</v>
      </c>
      <c r="N116">
        <v>0.0</v>
      </c>
      <c r="O116">
        <f>IFERROR(__xludf.DUMMYFUNCTION("""COMPUTED_VALUE"""),0.0)</f>
        <v>0</v>
      </c>
      <c r="Q116" s="102" t="s">
        <v>496</v>
      </c>
    </row>
    <row r="117" hidden="1">
      <c r="K117" s="121"/>
      <c r="L117" s="122"/>
      <c r="M117" s="85">
        <f t="shared" si="1"/>
        <v>-0.625</v>
      </c>
      <c r="N117">
        <v>0.0</v>
      </c>
      <c r="O117">
        <f>IFERROR(__xludf.DUMMYFUNCTION("""COMPUTED_VALUE"""),0.0)</f>
        <v>0</v>
      </c>
      <c r="Q117" s="102" t="s">
        <v>496</v>
      </c>
    </row>
    <row r="118" hidden="1">
      <c r="K118" s="121"/>
      <c r="L118" s="122"/>
      <c r="M118" s="85">
        <f t="shared" si="1"/>
        <v>-0.6041666667</v>
      </c>
      <c r="N118">
        <v>0.0</v>
      </c>
      <c r="O118">
        <f>IFERROR(__xludf.DUMMYFUNCTION("""COMPUTED_VALUE"""),0.0)</f>
        <v>0</v>
      </c>
      <c r="Q118" s="102" t="s">
        <v>496</v>
      </c>
    </row>
    <row r="119" hidden="1">
      <c r="K119" s="121"/>
      <c r="L119" s="122"/>
      <c r="M119" s="85">
        <f t="shared" si="1"/>
        <v>-0.5833333333</v>
      </c>
      <c r="N119">
        <v>0.0</v>
      </c>
      <c r="O119">
        <f>IFERROR(__xludf.DUMMYFUNCTION("""COMPUTED_VALUE"""),0.0)</f>
        <v>0</v>
      </c>
      <c r="Q119" s="102" t="s">
        <v>496</v>
      </c>
    </row>
    <row r="120" hidden="1">
      <c r="K120" s="121"/>
      <c r="L120" s="122"/>
      <c r="M120" s="85">
        <f t="shared" si="1"/>
        <v>-0.5625</v>
      </c>
      <c r="N120">
        <v>0.0</v>
      </c>
      <c r="O120">
        <f>IFERROR(__xludf.DUMMYFUNCTION("""COMPUTED_VALUE"""),0.0)</f>
        <v>0</v>
      </c>
      <c r="Q120" s="102" t="s">
        <v>496</v>
      </c>
    </row>
    <row r="121" hidden="1">
      <c r="K121" s="121"/>
      <c r="L121" s="122"/>
      <c r="M121" s="85">
        <f t="shared" si="1"/>
        <v>-0.5416666667</v>
      </c>
      <c r="N121">
        <v>0.0</v>
      </c>
      <c r="O121">
        <f>IFERROR(__xludf.DUMMYFUNCTION("""COMPUTED_VALUE"""),0.0)</f>
        <v>0</v>
      </c>
      <c r="Q121" s="102" t="s">
        <v>496</v>
      </c>
    </row>
    <row r="122" hidden="1">
      <c r="K122" s="121"/>
      <c r="L122" s="122"/>
      <c r="M122" s="85">
        <f t="shared" si="1"/>
        <v>-0.5208333333</v>
      </c>
      <c r="N122">
        <v>0.0</v>
      </c>
      <c r="O122">
        <f>IFERROR(__xludf.DUMMYFUNCTION("""COMPUTED_VALUE"""),0.0)</f>
        <v>0</v>
      </c>
      <c r="Q122" s="102" t="s">
        <v>496</v>
      </c>
    </row>
    <row r="123" hidden="1">
      <c r="K123" s="121"/>
      <c r="L123" s="122"/>
      <c r="M123" s="85">
        <f t="shared" si="1"/>
        <v>-0.5</v>
      </c>
      <c r="N123">
        <v>0.0</v>
      </c>
      <c r="O123">
        <f>IFERROR(__xludf.DUMMYFUNCTION("""COMPUTED_VALUE"""),0.0)</f>
        <v>0</v>
      </c>
      <c r="Q123" s="102" t="s">
        <v>496</v>
      </c>
    </row>
    <row r="124" hidden="1">
      <c r="K124" s="121"/>
      <c r="L124" s="122"/>
      <c r="M124" s="85">
        <f t="shared" si="1"/>
        <v>-0.4791666667</v>
      </c>
      <c r="N124">
        <v>0.0</v>
      </c>
      <c r="O124">
        <f>IFERROR(__xludf.DUMMYFUNCTION("""COMPUTED_VALUE"""),0.0)</f>
        <v>0</v>
      </c>
      <c r="Q124" s="102" t="s">
        <v>496</v>
      </c>
    </row>
    <row r="125" hidden="1">
      <c r="K125" s="121"/>
      <c r="L125" s="122"/>
      <c r="M125" s="85">
        <f t="shared" si="1"/>
        <v>-0.4583333333</v>
      </c>
      <c r="N125">
        <v>0.0</v>
      </c>
      <c r="O125">
        <f>IFERROR(__xludf.DUMMYFUNCTION("""COMPUTED_VALUE"""),0.0)</f>
        <v>0</v>
      </c>
      <c r="Q125" s="102" t="s">
        <v>496</v>
      </c>
    </row>
    <row r="126" hidden="1">
      <c r="K126" s="121"/>
      <c r="L126" s="122"/>
      <c r="M126" s="85">
        <f t="shared" si="1"/>
        <v>-0.4375</v>
      </c>
      <c r="N126">
        <v>0.0</v>
      </c>
      <c r="O126">
        <f>IFERROR(__xludf.DUMMYFUNCTION("""COMPUTED_VALUE"""),0.0)</f>
        <v>0</v>
      </c>
      <c r="Q126" s="102" t="s">
        <v>496</v>
      </c>
    </row>
    <row r="127" hidden="1">
      <c r="K127" s="121"/>
      <c r="L127" s="122"/>
      <c r="M127" s="85">
        <f t="shared" si="1"/>
        <v>-0.4166666667</v>
      </c>
      <c r="N127">
        <v>0.0</v>
      </c>
      <c r="O127">
        <f>IFERROR(__xludf.DUMMYFUNCTION("""COMPUTED_VALUE"""),0.0)</f>
        <v>0</v>
      </c>
      <c r="Q127" s="102" t="s">
        <v>496</v>
      </c>
    </row>
    <row r="128" hidden="1">
      <c r="K128" s="121"/>
      <c r="L128" s="122"/>
      <c r="M128" s="85">
        <f t="shared" si="1"/>
        <v>-0.3958333333</v>
      </c>
      <c r="N128">
        <v>0.0</v>
      </c>
      <c r="O128">
        <f>IFERROR(__xludf.DUMMYFUNCTION("""COMPUTED_VALUE"""),0.0)</f>
        <v>0</v>
      </c>
      <c r="Q128" s="102" t="s">
        <v>496</v>
      </c>
    </row>
    <row r="129" hidden="1">
      <c r="K129" s="121"/>
      <c r="L129" s="122"/>
      <c r="M129" s="85">
        <f t="shared" si="1"/>
        <v>-0.375</v>
      </c>
      <c r="N129">
        <v>0.0</v>
      </c>
      <c r="O129">
        <f>IFERROR(__xludf.DUMMYFUNCTION("""COMPUTED_VALUE"""),0.0)</f>
        <v>0</v>
      </c>
      <c r="Q129" s="102" t="s">
        <v>496</v>
      </c>
    </row>
    <row r="130" hidden="1">
      <c r="K130" s="121"/>
      <c r="L130" s="122"/>
      <c r="M130" s="85">
        <f t="shared" si="1"/>
        <v>-0.3541666667</v>
      </c>
      <c r="N130">
        <v>0.0</v>
      </c>
      <c r="O130">
        <f>IFERROR(__xludf.DUMMYFUNCTION("""COMPUTED_VALUE"""),0.0)</f>
        <v>0</v>
      </c>
      <c r="Q130" s="102" t="s">
        <v>496</v>
      </c>
    </row>
    <row r="131" hidden="1">
      <c r="K131" s="121"/>
      <c r="L131" s="122"/>
      <c r="M131" s="85">
        <f t="shared" si="1"/>
        <v>-0.3333333333</v>
      </c>
      <c r="N131">
        <v>0.0</v>
      </c>
      <c r="O131">
        <f>IFERROR(__xludf.DUMMYFUNCTION("""COMPUTED_VALUE"""),0.0)</f>
        <v>0</v>
      </c>
      <c r="Q131" s="102" t="s">
        <v>496</v>
      </c>
    </row>
    <row r="132" hidden="1">
      <c r="K132" s="121"/>
      <c r="L132" s="122"/>
      <c r="M132" s="85">
        <f t="shared" si="1"/>
        <v>-0.3125</v>
      </c>
      <c r="N132">
        <v>0.0</v>
      </c>
      <c r="O132">
        <f>IFERROR(__xludf.DUMMYFUNCTION("""COMPUTED_VALUE"""),0.0)</f>
        <v>0</v>
      </c>
      <c r="Q132" s="102" t="s">
        <v>496</v>
      </c>
    </row>
    <row r="133" hidden="1">
      <c r="K133" s="121"/>
      <c r="L133" s="122"/>
      <c r="M133" s="85">
        <f t="shared" si="1"/>
        <v>-0.2916666667</v>
      </c>
      <c r="N133">
        <v>0.0</v>
      </c>
      <c r="O133">
        <f>IFERROR(__xludf.DUMMYFUNCTION("""COMPUTED_VALUE"""),0.0)</f>
        <v>0</v>
      </c>
      <c r="Q133" s="102" t="s">
        <v>496</v>
      </c>
    </row>
    <row r="134" hidden="1">
      <c r="K134" s="121"/>
      <c r="L134" s="122"/>
      <c r="M134" s="85">
        <f t="shared" si="1"/>
        <v>-0.2708333333</v>
      </c>
      <c r="N134">
        <v>0.0</v>
      </c>
      <c r="O134">
        <f>IFERROR(__xludf.DUMMYFUNCTION("""COMPUTED_VALUE"""),0.0)</f>
        <v>0</v>
      </c>
      <c r="Q134" s="102" t="s">
        <v>496</v>
      </c>
    </row>
    <row r="135" hidden="1">
      <c r="K135" s="121"/>
      <c r="L135" s="122"/>
      <c r="M135" s="85">
        <f t="shared" si="1"/>
        <v>-0.25</v>
      </c>
      <c r="N135">
        <v>0.0</v>
      </c>
      <c r="O135">
        <f>IFERROR(__xludf.DUMMYFUNCTION("""COMPUTED_VALUE"""),0.0)</f>
        <v>0</v>
      </c>
      <c r="Q135" s="102" t="s">
        <v>496</v>
      </c>
    </row>
    <row r="136" hidden="1">
      <c r="K136" s="121"/>
      <c r="L136" s="122"/>
      <c r="M136" s="85">
        <f t="shared" si="1"/>
        <v>-0.2291666667</v>
      </c>
      <c r="N136">
        <v>0.0</v>
      </c>
      <c r="O136">
        <f>IFERROR(__xludf.DUMMYFUNCTION("""COMPUTED_VALUE"""),0.0)</f>
        <v>0</v>
      </c>
      <c r="Q136" s="102" t="s">
        <v>496</v>
      </c>
    </row>
    <row r="137" hidden="1">
      <c r="K137" s="121"/>
      <c r="L137" s="122"/>
      <c r="M137" s="85">
        <f t="shared" si="1"/>
        <v>-0.2083333333</v>
      </c>
      <c r="N137">
        <v>0.0</v>
      </c>
      <c r="O137">
        <f>IFERROR(__xludf.DUMMYFUNCTION("""COMPUTED_VALUE"""),0.0)</f>
        <v>0</v>
      </c>
      <c r="Q137" s="102" t="s">
        <v>496</v>
      </c>
    </row>
    <row r="138" hidden="1">
      <c r="K138" s="121"/>
      <c r="L138" s="122"/>
      <c r="M138" s="85">
        <f t="shared" si="1"/>
        <v>-0.1875</v>
      </c>
      <c r="N138">
        <v>0.0</v>
      </c>
      <c r="O138">
        <f>IFERROR(__xludf.DUMMYFUNCTION("""COMPUTED_VALUE"""),0.0)</f>
        <v>0</v>
      </c>
      <c r="Q138" s="102" t="s">
        <v>496</v>
      </c>
    </row>
    <row r="139" hidden="1">
      <c r="K139" s="121"/>
      <c r="L139" s="122"/>
      <c r="M139" s="85">
        <f t="shared" si="1"/>
        <v>-0.1666666667</v>
      </c>
      <c r="N139">
        <v>0.0</v>
      </c>
      <c r="O139">
        <f>IFERROR(__xludf.DUMMYFUNCTION("""COMPUTED_VALUE"""),0.0)</f>
        <v>0</v>
      </c>
      <c r="Q139" s="102" t="s">
        <v>496</v>
      </c>
    </row>
    <row r="140" hidden="1">
      <c r="K140" s="121"/>
      <c r="L140" s="122"/>
      <c r="M140" s="85">
        <f t="shared" si="1"/>
        <v>-0.1458333333</v>
      </c>
      <c r="N140">
        <v>0.0</v>
      </c>
      <c r="O140">
        <f>IFERROR(__xludf.DUMMYFUNCTION("""COMPUTED_VALUE"""),0.0)</f>
        <v>0</v>
      </c>
      <c r="Q140" s="102" t="s">
        <v>496</v>
      </c>
    </row>
    <row r="141" hidden="1">
      <c r="K141" s="121"/>
      <c r="L141" s="122"/>
      <c r="M141" s="85">
        <f t="shared" si="1"/>
        <v>-0.125</v>
      </c>
      <c r="N141">
        <v>0.0</v>
      </c>
      <c r="O141">
        <f>IFERROR(__xludf.DUMMYFUNCTION("""COMPUTED_VALUE"""),0.0)</f>
        <v>0</v>
      </c>
      <c r="Q141" s="102" t="s">
        <v>496</v>
      </c>
    </row>
    <row r="142" hidden="1">
      <c r="K142" s="121"/>
      <c r="L142" s="122"/>
      <c r="M142" s="85">
        <f t="shared" si="1"/>
        <v>-0.1041666667</v>
      </c>
      <c r="N142">
        <v>0.0</v>
      </c>
      <c r="O142">
        <f>IFERROR(__xludf.DUMMYFUNCTION("""COMPUTED_VALUE"""),0.0)</f>
        <v>0</v>
      </c>
      <c r="Q142" s="102" t="s">
        <v>496</v>
      </c>
    </row>
    <row r="143" hidden="1">
      <c r="K143" s="121"/>
      <c r="L143" s="122"/>
      <c r="M143" s="85">
        <f t="shared" si="1"/>
        <v>-0.08333333333</v>
      </c>
      <c r="N143">
        <v>0.0</v>
      </c>
      <c r="O143">
        <f>IFERROR(__xludf.DUMMYFUNCTION("""COMPUTED_VALUE"""),0.0)</f>
        <v>0</v>
      </c>
      <c r="Q143" s="102" t="s">
        <v>496</v>
      </c>
    </row>
    <row r="144" hidden="1">
      <c r="K144" s="121"/>
      <c r="L144" s="122"/>
      <c r="M144" s="85">
        <f t="shared" si="1"/>
        <v>-0.0625</v>
      </c>
      <c r="N144">
        <v>0.0</v>
      </c>
      <c r="O144">
        <f>IFERROR(__xludf.DUMMYFUNCTION("""COMPUTED_VALUE"""),0.0)</f>
        <v>0</v>
      </c>
      <c r="Q144" s="102" t="s">
        <v>496</v>
      </c>
    </row>
    <row r="145" hidden="1">
      <c r="K145" s="121"/>
      <c r="L145" s="122"/>
      <c r="M145" s="85">
        <f t="shared" si="1"/>
        <v>-0.04166666667</v>
      </c>
      <c r="N145">
        <v>0.0</v>
      </c>
      <c r="O145">
        <f>IFERROR(__xludf.DUMMYFUNCTION("""COMPUTED_VALUE"""),0.0)</f>
        <v>0</v>
      </c>
      <c r="Q145" s="102" t="s">
        <v>496</v>
      </c>
    </row>
    <row r="146" hidden="1">
      <c r="K146" s="121"/>
      <c r="L146" s="122"/>
      <c r="M146" s="85">
        <f t="shared" si="1"/>
        <v>-0.02083333333</v>
      </c>
      <c r="N146">
        <v>0.0</v>
      </c>
      <c r="O146">
        <f>IFERROR(__xludf.DUMMYFUNCTION("""COMPUTED_VALUE"""),0.0)</f>
        <v>0</v>
      </c>
      <c r="Q146" s="102" t="s">
        <v>496</v>
      </c>
    </row>
    <row r="147" hidden="1">
      <c r="K147" s="121"/>
      <c r="L147" s="122"/>
      <c r="M147" s="85">
        <f t="shared" si="1"/>
        <v>0</v>
      </c>
      <c r="N147">
        <v>0.0</v>
      </c>
      <c r="O147">
        <f>IFERROR(__xludf.DUMMYFUNCTION("""COMPUTED_VALUE"""),0.0)</f>
        <v>0</v>
      </c>
      <c r="Q147" s="102" t="s">
        <v>496</v>
      </c>
    </row>
    <row r="148" hidden="1">
      <c r="K148" s="121"/>
      <c r="L148" s="122"/>
      <c r="M148" s="85">
        <f t="shared" si="1"/>
        <v>0.02083333333</v>
      </c>
      <c r="N148">
        <v>0.0</v>
      </c>
      <c r="O148">
        <f>IFERROR(__xludf.DUMMYFUNCTION("""COMPUTED_VALUE"""),0.0)</f>
        <v>0</v>
      </c>
      <c r="Q148" s="102" t="s">
        <v>496</v>
      </c>
    </row>
    <row r="149" hidden="1">
      <c r="K149" s="121"/>
      <c r="L149" s="122"/>
      <c r="M149" s="101"/>
      <c r="N149">
        <v>44.0</v>
      </c>
      <c r="O149">
        <f>IFERROR(__xludf.DUMMYFUNCTION("""COMPUTED_VALUE"""),28.0)</f>
        <v>28</v>
      </c>
      <c r="Q149" s="102" t="s">
        <v>496</v>
      </c>
    </row>
    <row r="150" hidden="1">
      <c r="K150" s="121"/>
      <c r="L150" s="122"/>
      <c r="M150" s="101"/>
      <c r="Q150" s="102" t="s">
        <v>496</v>
      </c>
    </row>
    <row r="151" hidden="1">
      <c r="K151" s="127"/>
      <c r="M151" s="101"/>
      <c r="Q151" s="102" t="s">
        <v>496</v>
      </c>
    </row>
    <row r="152" hidden="1">
      <c r="K152" s="127"/>
      <c r="M152" s="101"/>
      <c r="Q152" s="102" t="s">
        <v>496</v>
      </c>
    </row>
    <row r="153" hidden="1">
      <c r="K153" s="127"/>
      <c r="M153" s="101"/>
      <c r="Q153" s="102" t="s">
        <v>496</v>
      </c>
    </row>
    <row r="154" hidden="1">
      <c r="K154" s="127"/>
      <c r="M154" s="101"/>
      <c r="Q154" s="102" t="s">
        <v>496</v>
      </c>
    </row>
    <row r="155" hidden="1">
      <c r="K155" s="127"/>
      <c r="M155" s="101"/>
      <c r="Q155" s="102" t="s">
        <v>496</v>
      </c>
    </row>
    <row r="156" hidden="1">
      <c r="K156" s="127"/>
      <c r="M156" s="101"/>
      <c r="Q156" s="102" t="s">
        <v>496</v>
      </c>
    </row>
    <row r="157" hidden="1">
      <c r="K157" s="127"/>
      <c r="M157" s="101"/>
      <c r="Q157" s="102" t="s">
        <v>496</v>
      </c>
    </row>
    <row r="158" hidden="1">
      <c r="K158" s="127"/>
      <c r="M158" s="101"/>
      <c r="Q158" s="102" t="s">
        <v>496</v>
      </c>
    </row>
    <row r="159" hidden="1">
      <c r="K159" s="127"/>
      <c r="M159" s="101"/>
      <c r="Q159" s="102" t="s">
        <v>496</v>
      </c>
    </row>
    <row r="160" hidden="1">
      <c r="K160" s="127"/>
      <c r="M160" s="101"/>
      <c r="Q160" s="102" t="s">
        <v>496</v>
      </c>
    </row>
    <row r="161" hidden="1">
      <c r="K161" s="127"/>
      <c r="M161" s="101"/>
      <c r="Q161" s="102" t="s">
        <v>496</v>
      </c>
    </row>
    <row r="162" hidden="1">
      <c r="K162" s="127"/>
      <c r="M162" s="101"/>
      <c r="Q162" s="102" t="s">
        <v>496</v>
      </c>
    </row>
    <row r="163" hidden="1">
      <c r="K163" s="127"/>
      <c r="M163" s="101"/>
      <c r="Q163" s="102" t="s">
        <v>496</v>
      </c>
    </row>
    <row r="164" hidden="1">
      <c r="K164" s="127"/>
      <c r="M164" s="101"/>
      <c r="Q164" s="102" t="s">
        <v>496</v>
      </c>
    </row>
    <row r="165" hidden="1">
      <c r="K165" s="127"/>
      <c r="M165" s="101"/>
      <c r="Q165" s="102" t="s">
        <v>496</v>
      </c>
    </row>
    <row r="166" hidden="1">
      <c r="K166" s="127"/>
      <c r="M166" s="101"/>
      <c r="Q166" s="102" t="s">
        <v>496</v>
      </c>
    </row>
    <row r="167" hidden="1">
      <c r="K167" s="127"/>
      <c r="M167" s="101"/>
      <c r="Q167" s="102" t="s">
        <v>496</v>
      </c>
    </row>
    <row r="168" hidden="1">
      <c r="K168" s="127"/>
      <c r="M168" s="101"/>
      <c r="Q168" s="102" t="s">
        <v>496</v>
      </c>
    </row>
    <row r="169" hidden="1">
      <c r="K169" s="127"/>
      <c r="M169" s="101"/>
      <c r="Q169" s="102" t="s">
        <v>496</v>
      </c>
    </row>
    <row r="170" hidden="1">
      <c r="K170" s="127"/>
      <c r="M170" s="101"/>
      <c r="Q170" s="102" t="s">
        <v>496</v>
      </c>
    </row>
    <row r="171" hidden="1">
      <c r="K171" s="127"/>
      <c r="M171" s="101"/>
      <c r="Q171" s="102" t="s">
        <v>496</v>
      </c>
    </row>
    <row r="172" hidden="1">
      <c r="K172" s="127"/>
      <c r="M172" s="101"/>
      <c r="Q172" s="102" t="s">
        <v>496</v>
      </c>
    </row>
    <row r="173" hidden="1">
      <c r="K173" s="127"/>
      <c r="M173" s="101"/>
      <c r="Q173" s="102" t="s">
        <v>496</v>
      </c>
    </row>
    <row r="174" hidden="1">
      <c r="K174" s="127"/>
      <c r="M174" s="101"/>
      <c r="Q174" s="102" t="s">
        <v>496</v>
      </c>
    </row>
    <row r="175" hidden="1">
      <c r="K175" s="127"/>
      <c r="M175" s="101"/>
      <c r="Q175" s="102" t="s">
        <v>496</v>
      </c>
    </row>
    <row r="176" hidden="1">
      <c r="K176" s="127"/>
      <c r="M176" s="101"/>
      <c r="Q176" s="102" t="s">
        <v>496</v>
      </c>
    </row>
    <row r="177" hidden="1">
      <c r="K177" s="127"/>
      <c r="M177" s="101"/>
      <c r="Q177" s="102" t="s">
        <v>496</v>
      </c>
    </row>
    <row r="178" hidden="1">
      <c r="K178" s="127"/>
      <c r="M178" s="101"/>
      <c r="Q178" s="102" t="s">
        <v>496</v>
      </c>
    </row>
    <row r="179" hidden="1">
      <c r="K179" s="127"/>
      <c r="M179" s="101"/>
      <c r="Q179" s="102" t="s">
        <v>496</v>
      </c>
    </row>
    <row r="180" hidden="1">
      <c r="K180" s="127"/>
      <c r="M180" s="101"/>
      <c r="Q180" s="102" t="s">
        <v>496</v>
      </c>
    </row>
    <row r="181" hidden="1">
      <c r="K181" s="127"/>
      <c r="M181" s="101"/>
      <c r="Q181" s="102" t="s">
        <v>496</v>
      </c>
    </row>
    <row r="182" hidden="1">
      <c r="K182" s="127"/>
      <c r="M182" s="101"/>
      <c r="Q182" s="102" t="s">
        <v>496</v>
      </c>
    </row>
    <row r="183" hidden="1">
      <c r="K183" s="127"/>
      <c r="M183" s="101"/>
      <c r="Q183" s="102" t="s">
        <v>496</v>
      </c>
    </row>
    <row r="184" hidden="1">
      <c r="K184" s="127"/>
      <c r="M184" s="101"/>
      <c r="Q184" s="102" t="s">
        <v>496</v>
      </c>
    </row>
    <row r="185" hidden="1">
      <c r="K185" s="127"/>
      <c r="M185" s="101"/>
      <c r="Q185" s="102" t="s">
        <v>496</v>
      </c>
    </row>
    <row r="186" hidden="1">
      <c r="K186" s="127"/>
      <c r="M186" s="101"/>
      <c r="Q186" s="102" t="s">
        <v>496</v>
      </c>
    </row>
    <row r="187" hidden="1">
      <c r="K187" s="127"/>
      <c r="M187" s="101"/>
      <c r="Q187" s="102" t="s">
        <v>496</v>
      </c>
    </row>
    <row r="188" hidden="1">
      <c r="K188" s="127"/>
      <c r="M188" s="101"/>
      <c r="Q188" s="102" t="s">
        <v>496</v>
      </c>
    </row>
    <row r="189" hidden="1">
      <c r="K189" s="127"/>
      <c r="M189" s="101"/>
      <c r="Q189" s="102" t="s">
        <v>496</v>
      </c>
    </row>
    <row r="190" hidden="1">
      <c r="K190" s="127"/>
      <c r="M190" s="101"/>
      <c r="Q190" s="102" t="s">
        <v>496</v>
      </c>
    </row>
    <row r="191" hidden="1">
      <c r="K191" s="127"/>
      <c r="M191" s="101"/>
      <c r="Q191" s="102" t="s">
        <v>496</v>
      </c>
    </row>
    <row r="192" hidden="1">
      <c r="K192" s="127"/>
      <c r="M192" s="101"/>
      <c r="Q192" s="102" t="s">
        <v>496</v>
      </c>
    </row>
    <row r="193" hidden="1">
      <c r="K193" s="127"/>
      <c r="M193" s="101"/>
      <c r="Q193" s="102" t="s">
        <v>496</v>
      </c>
    </row>
    <row r="194" hidden="1">
      <c r="K194" s="127"/>
      <c r="M194" s="101"/>
      <c r="Q194" s="102" t="s">
        <v>496</v>
      </c>
    </row>
    <row r="195" hidden="1">
      <c r="K195" s="127"/>
      <c r="M195" s="101"/>
      <c r="Q195" s="102" t="s">
        <v>496</v>
      </c>
    </row>
    <row r="196" hidden="1">
      <c r="K196" s="127"/>
      <c r="M196" s="101"/>
      <c r="Q196" s="102" t="s">
        <v>496</v>
      </c>
    </row>
    <row r="197" hidden="1">
      <c r="K197" s="127"/>
      <c r="M197" s="101"/>
      <c r="Q197" s="102" t="s">
        <v>496</v>
      </c>
    </row>
    <row r="198" hidden="1">
      <c r="K198" s="127"/>
      <c r="M198" s="101"/>
      <c r="Q198" s="102" t="s">
        <v>496</v>
      </c>
    </row>
    <row r="199" hidden="1">
      <c r="K199" s="127"/>
      <c r="M199" s="101"/>
      <c r="Q199" s="102" t="s">
        <v>496</v>
      </c>
    </row>
    <row r="200" hidden="1">
      <c r="K200" s="127"/>
      <c r="M200" s="101"/>
      <c r="Q200" s="102" t="s">
        <v>496</v>
      </c>
    </row>
    <row r="201" hidden="1">
      <c r="K201" s="127"/>
      <c r="M201" s="101"/>
      <c r="Q201" s="102" t="s">
        <v>496</v>
      </c>
    </row>
    <row r="202" hidden="1">
      <c r="K202" s="127"/>
      <c r="M202" s="101"/>
      <c r="Q202" s="102" t="s">
        <v>496</v>
      </c>
    </row>
  </sheetData>
  <mergeCells count="2">
    <mergeCell ref="B1:E2"/>
    <mergeCell ref="F1:I1"/>
  </mergeCells>
  <conditionalFormatting sqref="V1">
    <cfRule type="containsText" dxfId="0" priority="1" operator="containsText" text="On">
      <formula>NOT(ISERROR(SEARCH(("On"),(V1))))</formula>
    </cfRule>
  </conditionalFormatting>
  <conditionalFormatting sqref="V1">
    <cfRule type="notContainsText" dxfId="1"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