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1.xml" ContentType="application/vnd.openxmlformats-officedocument.themeOverride+xml"/>
  <Override PartName="/xl/drawings/drawing2.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SoyAleZamora\Desktop\Proyecto_SGySHT\Proyecto_SGySHT\02.Implementación de proyecto\Primer Sprint\"/>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Configuración!$B$5:$B$10</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62913"/>
</workbook>
</file>

<file path=xl/calcChain.xml><?xml version="1.0" encoding="utf-8"?>
<calcChain xmlns="http://schemas.openxmlformats.org/spreadsheetml/2006/main">
  <c r="R25" i="1" l="1"/>
  <c r="R24" i="1"/>
  <c r="M16" i="1" l="1"/>
  <c r="N17" i="1" l="1"/>
  <c r="J6" i="1"/>
  <c r="J12" i="1"/>
  <c r="I12" i="1"/>
  <c r="J11" i="1"/>
  <c r="I11" i="1"/>
  <c r="J10" i="1"/>
  <c r="I10" i="1"/>
  <c r="J9" i="1"/>
  <c r="I9" i="1"/>
  <c r="J8" i="1"/>
  <c r="I8" i="1"/>
  <c r="J7" i="1"/>
  <c r="I7" i="1"/>
  <c r="I6" i="1"/>
  <c r="J5" i="1"/>
  <c r="I5" i="1"/>
  <c r="F12" i="1"/>
  <c r="E12" i="1"/>
  <c r="F11" i="1"/>
  <c r="E11" i="1"/>
  <c r="F10" i="1"/>
  <c r="E10" i="1"/>
  <c r="F9" i="1"/>
  <c r="E9" i="1"/>
  <c r="F8" i="1"/>
  <c r="E7" i="1"/>
  <c r="F7" i="1"/>
  <c r="F6" i="1"/>
  <c r="E8" i="1"/>
  <c r="E6" i="1"/>
  <c r="F5" i="1"/>
  <c r="E5" i="1"/>
  <c r="L6" i="1" l="1"/>
  <c r="L11" i="1"/>
  <c r="H11" i="1" l="1"/>
  <c r="H10" i="1"/>
  <c r="H9" i="1"/>
  <c r="H8" i="1"/>
  <c r="L5" i="1" l="1"/>
</calcChain>
</file>

<file path=xl/sharedStrings.xml><?xml version="1.0" encoding="utf-8"?>
<sst xmlns="http://schemas.openxmlformats.org/spreadsheetml/2006/main" count="64" uniqueCount="40">
  <si>
    <t>Proyecto</t>
  </si>
  <si>
    <t>Categoría</t>
  </si>
  <si>
    <t>Asignado a</t>
  </si>
  <si>
    <t>Estimado
Inicio</t>
  </si>
  <si>
    <t>Estimado 
Finalización</t>
  </si>
  <si>
    <t>Trabajo estimado (en horas)</t>
  </si>
  <si>
    <t>Duración estimada (en días)</t>
  </si>
  <si>
    <t>Real 
Inicio</t>
  </si>
  <si>
    <t>Real
Finalización</t>
  </si>
  <si>
    <t>Trabajo real (en horas)</t>
  </si>
  <si>
    <t>Duración real (en días)</t>
  </si>
  <si>
    <t>Configuración</t>
  </si>
  <si>
    <t>Nombre de categoría</t>
  </si>
  <si>
    <t>Nombre del empleado</t>
  </si>
  <si>
    <t>Seguimiento de proyectos</t>
  </si>
  <si>
    <t>Alejandra Zamora</t>
  </si>
  <si>
    <t>HU1_Ficha de identificacion-alumno</t>
  </si>
  <si>
    <t>Tania Angelica Esparza</t>
  </si>
  <si>
    <t>HU2_Test aprendizaje-Alumno</t>
  </si>
  <si>
    <t>HU10_Carta Responsiva-Tutor</t>
  </si>
  <si>
    <t>HU9_Carta Compromiso-Tutor</t>
  </si>
  <si>
    <t>HU13_Solicitud de baja-Tutor</t>
  </si>
  <si>
    <t>HU4_Test Aprendizaje-Tutor</t>
  </si>
  <si>
    <t>HU15_Busqueda Filtrada -Tutor</t>
  </si>
  <si>
    <t>HU3_Ficha de identificación -Tutor</t>
  </si>
  <si>
    <t>Alta</t>
  </si>
  <si>
    <t>Media</t>
  </si>
  <si>
    <t>Baja</t>
  </si>
  <si>
    <t>Peso</t>
  </si>
  <si>
    <t>Completa</t>
  </si>
  <si>
    <t>SI</t>
  </si>
  <si>
    <t>Porcentaje total de avance del proyecto</t>
  </si>
  <si>
    <t>Peso Total del Proyecto</t>
  </si>
  <si>
    <t>Peso  total de sprint</t>
  </si>
  <si>
    <t>%</t>
  </si>
  <si>
    <t>Esfuerzo de BD</t>
  </si>
  <si>
    <t>Tiempo en horas</t>
  </si>
  <si>
    <t>hrs</t>
  </si>
  <si>
    <t>Tiempo estimado</t>
  </si>
  <si>
    <t>Tiempo 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</si>
</sst>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name val="Century Gothic"/>
      <family val="2"/>
      <scheme val="minor"/>
    </font>
    <font>
      <b/>
      <sz val="11"/>
      <color theme="1"/>
      <name val="Century Gothic"/>
      <family val="2"/>
      <scheme val="minor"/>
    </font>
    <font>
      <b/>
      <sz val="20"/>
      <color theme="1"/>
      <name val="Century Gothic"/>
      <family val="2"/>
      <scheme val="minor"/>
    </font>
    <font>
      <sz val="20"/>
      <color theme="3" tint="-0.499984740745262"/>
      <name val="Century Gothic"/>
      <family val="2"/>
      <scheme val="minor"/>
    </font>
  </fonts>
  <fills count="5">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s>
  <borders count="8">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right/>
      <top style="thin">
        <color theme="4"/>
      </top>
      <bottom style="double">
        <color theme="4"/>
      </bottom>
      <diagonal/>
    </border>
  </borders>
  <cellStyleXfs count="17">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xf numFmtId="0" fontId="12" fillId="0" borderId="7" applyNumberFormat="0" applyFill="0" applyAlignment="0" applyProtection="0"/>
  </cellStyleXfs>
  <cellXfs count="24">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0" fontId="6" fillId="4" borderId="0" xfId="6" applyFont="1" applyFill="1" applyBorder="1" applyAlignment="1">
      <alignment horizontal="left" vertical="center" wrapText="1" indent="1"/>
    </xf>
    <xf numFmtId="3" fontId="11" fillId="2" borderId="0" xfId="14" applyNumberFormat="1" applyFont="1" applyFill="1" applyBorder="1" applyAlignment="1">
      <alignment horizontal="left" vertical="center" indent="1"/>
    </xf>
    <xf numFmtId="0" fontId="5" fillId="0" borderId="3" xfId="2" applyNumberFormat="1" applyProtection="1">
      <alignment horizontal="center" vertical="center"/>
    </xf>
    <xf numFmtId="0" fontId="13" fillId="0" borderId="7" xfId="16" applyFont="1" applyAlignment="1" applyProtection="1">
      <alignment vertical="center"/>
    </xf>
    <xf numFmtId="0" fontId="14" fillId="0" borderId="0" xfId="0" applyFont="1" applyProtection="1">
      <alignment vertical="center"/>
    </xf>
  </cellXfs>
  <cellStyles count="17">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 name="Total" xfId="16" builtinId="25"/>
  </cellStyles>
  <dxfs count="30">
    <dxf>
      <font>
        <b/>
        <i val="0"/>
        <color theme="4" tint="-0.499984740745262"/>
      </font>
    </dxf>
    <dxf>
      <font>
        <b/>
        <i val="0"/>
        <color theme="4" tint="-0.499984740745262"/>
      </font>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protection locked="1" hidden="0"/>
    </dxf>
    <dxf>
      <protection locked="1" hidden="0"/>
    </dxf>
    <dxf>
      <protection locked="1" hidden="0"/>
    </dxf>
    <dxf>
      <protection locked="1" hidden="0"/>
    </dxf>
    <dxf>
      <protection locked="1" hidden="0"/>
    </dxf>
    <dxf>
      <protection locked="1" hidden="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29"/>
      <tableStyleElement type="headerRow" dxfId="28"/>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Fecha</a:t>
            </a:r>
            <a:r>
              <a:rPr lang="es-MX" baseline="0"/>
              <a:t> de inicio estimada- actual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'Seguimiento de proyectos'!$E$4</c:f>
              <c:strCache>
                <c:ptCount val="1"/>
                <c:pt idx="0">
                  <c:v>Estimado
Inicio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proyectos'!$E$5:$E$13</c:f>
              <c:numCache>
                <c:formatCode>m/d/yyyy</c:formatCode>
                <c:ptCount val="9"/>
                <c:pt idx="0">
                  <c:v>43549</c:v>
                </c:pt>
                <c:pt idx="1">
                  <c:v>43549</c:v>
                </c:pt>
                <c:pt idx="2">
                  <c:v>43551</c:v>
                </c:pt>
                <c:pt idx="3">
                  <c:v>43550</c:v>
                </c:pt>
                <c:pt idx="4">
                  <c:v>43554</c:v>
                </c:pt>
                <c:pt idx="5">
                  <c:v>43556</c:v>
                </c:pt>
                <c:pt idx="6">
                  <c:v>43552</c:v>
                </c:pt>
                <c:pt idx="7">
                  <c:v>43554</c:v>
                </c:pt>
              </c:numCache>
            </c:numRef>
          </c:val>
          <c:smooth val="0"/>
          <c:extLst>
            <c:ext xmlns:c16="http://schemas.microsoft.com/office/drawing/2014/chart" uri="{C3380CC4-5D6E-409C-BE32-E72D297353CC}">
              <c16:uniqueId val="{00000000-F204-4066-9F91-18E58F4C0929}"/>
            </c:ext>
          </c:extLst>
        </c:ser>
        <c:ser>
          <c:idx val="1"/>
          <c:order val="1"/>
          <c:tx>
            <c:strRef>
              <c:f>'Seguimiento de proyectos'!$I$4</c:f>
              <c:strCache>
                <c:ptCount val="1"/>
                <c:pt idx="0">
                  <c:v>Real 
Inicio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proyectos'!$I$5:$I$13</c:f>
              <c:numCache>
                <c:formatCode>m/d/yyyy</c:formatCode>
                <c:ptCount val="9"/>
                <c:pt idx="0">
                  <c:v>43549</c:v>
                </c:pt>
                <c:pt idx="1">
                  <c:v>43549</c:v>
                </c:pt>
                <c:pt idx="2">
                  <c:v>43552</c:v>
                </c:pt>
                <c:pt idx="3">
                  <c:v>43551</c:v>
                </c:pt>
                <c:pt idx="4">
                  <c:v>43553</c:v>
                </c:pt>
                <c:pt idx="5">
                  <c:v>43557</c:v>
                </c:pt>
                <c:pt idx="6">
                  <c:v>43552</c:v>
                </c:pt>
                <c:pt idx="7">
                  <c:v>43556</c:v>
                </c:pt>
              </c:numCache>
            </c:numRef>
          </c:val>
          <c:smooth val="0"/>
          <c:extLst>
            <c:ext xmlns:c16="http://schemas.microsoft.com/office/drawing/2014/chart" uri="{C3380CC4-5D6E-409C-BE32-E72D297353CC}">
              <c16:uniqueId val="{00000003-F204-4066-9F91-18E58F4C0929}"/>
            </c:ext>
          </c:extLst>
        </c:ser>
        <c:dLbls>
          <c:showLegendKey val="0"/>
          <c:showVal val="1"/>
          <c:showCatName val="0"/>
          <c:showSerName val="0"/>
          <c:showPercent val="0"/>
          <c:showBubbleSize val="0"/>
        </c:dLbls>
        <c:marker val="1"/>
        <c:smooth val="0"/>
        <c:axId val="427539791"/>
        <c:axId val="427542703"/>
      </c:lineChart>
      <c:catAx>
        <c:axId val="427539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542703"/>
        <c:crosses val="autoZero"/>
        <c:auto val="1"/>
        <c:lblAlgn val="ctr"/>
        <c:lblOffset val="100"/>
        <c:noMultiLvlLbl val="0"/>
      </c:catAx>
      <c:valAx>
        <c:axId val="427542703"/>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539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Fecha</a:t>
            </a:r>
            <a:r>
              <a:rPr lang="es-MX" baseline="0"/>
              <a:t>  de finalización estimada y actual</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'Seguimiento de proyectos'!$F$4</c:f>
              <c:strCache>
                <c:ptCount val="1"/>
                <c:pt idx="0">
                  <c:v>Estimado 
Finalización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proyectos'!$F$5:$F$13</c:f>
              <c:numCache>
                <c:formatCode>m/d/yyyy</c:formatCode>
                <c:ptCount val="9"/>
                <c:pt idx="0">
                  <c:v>43551</c:v>
                </c:pt>
                <c:pt idx="1">
                  <c:v>43550</c:v>
                </c:pt>
                <c:pt idx="2">
                  <c:v>43554</c:v>
                </c:pt>
                <c:pt idx="3">
                  <c:v>43552</c:v>
                </c:pt>
                <c:pt idx="4">
                  <c:v>43556</c:v>
                </c:pt>
                <c:pt idx="5">
                  <c:v>43558</c:v>
                </c:pt>
                <c:pt idx="6">
                  <c:v>43554</c:v>
                </c:pt>
                <c:pt idx="7">
                  <c:v>43555</c:v>
                </c:pt>
              </c:numCache>
            </c:numRef>
          </c:val>
          <c:smooth val="0"/>
          <c:extLst>
            <c:ext xmlns:c16="http://schemas.microsoft.com/office/drawing/2014/chart" uri="{C3380CC4-5D6E-409C-BE32-E72D297353CC}">
              <c16:uniqueId val="{00000002-788D-4789-A70A-FB7864EF82DF}"/>
            </c:ext>
          </c:extLst>
        </c:ser>
        <c:ser>
          <c:idx val="1"/>
          <c:order val="1"/>
          <c:tx>
            <c:strRef>
              <c:f>'Seguimiento de proyectos'!$J$4</c:f>
              <c:strCache>
                <c:ptCount val="1"/>
                <c:pt idx="0">
                  <c:v>Real
Finalización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'Seguimiento de proyectos'!$J$5:$J$13</c:f>
              <c:numCache>
                <c:formatCode>m/d/yyyy</c:formatCode>
                <c:ptCount val="9"/>
                <c:pt idx="0">
                  <c:v>43552</c:v>
                </c:pt>
                <c:pt idx="1">
                  <c:v>43551</c:v>
                </c:pt>
                <c:pt idx="2">
                  <c:v>43552</c:v>
                </c:pt>
                <c:pt idx="3">
                  <c:v>43551</c:v>
                </c:pt>
                <c:pt idx="4">
                  <c:v>43556</c:v>
                </c:pt>
                <c:pt idx="5">
                  <c:v>43557</c:v>
                </c:pt>
                <c:pt idx="6">
                  <c:v>43555</c:v>
                </c:pt>
                <c:pt idx="7">
                  <c:v>43556</c:v>
                </c:pt>
              </c:numCache>
            </c:numRef>
          </c:val>
          <c:smooth val="0"/>
          <c:extLst>
            <c:ext xmlns:c16="http://schemas.microsoft.com/office/drawing/2014/chart" uri="{C3380CC4-5D6E-409C-BE32-E72D297353CC}">
              <c16:uniqueId val="{00000003-788D-4789-A70A-FB7864EF82DF}"/>
            </c:ext>
          </c:extLst>
        </c:ser>
        <c:dLbls>
          <c:showLegendKey val="0"/>
          <c:showVal val="1"/>
          <c:showCatName val="0"/>
          <c:showSerName val="0"/>
          <c:showPercent val="0"/>
          <c:showBubbleSize val="0"/>
        </c:dLbls>
        <c:marker val="1"/>
        <c:smooth val="0"/>
        <c:axId val="427539791"/>
        <c:axId val="427542703"/>
      </c:lineChart>
      <c:catAx>
        <c:axId val="42753979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542703"/>
        <c:crosses val="autoZero"/>
        <c:auto val="1"/>
        <c:lblAlgn val="ctr"/>
        <c:lblOffset val="100"/>
        <c:noMultiLvlLbl val="0"/>
      </c:catAx>
      <c:valAx>
        <c:axId val="427542703"/>
        <c:scaling>
          <c:orientation val="minMax"/>
        </c:scaling>
        <c:delete val="0"/>
        <c:axPos val="l"/>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427539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twoCellAnchor>
    <xdr:from>
      <xdr:col>1</xdr:col>
      <xdr:colOff>698500</xdr:colOff>
      <xdr:row>19</xdr:row>
      <xdr:rowOff>31748</xdr:rowOff>
    </xdr:from>
    <xdr:to>
      <xdr:col>8</xdr:col>
      <xdr:colOff>444500</xdr:colOff>
      <xdr:row>40</xdr:row>
      <xdr:rowOff>95250</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476249</xdr:colOff>
      <xdr:row>19</xdr:row>
      <xdr:rowOff>23812</xdr:rowOff>
    </xdr:from>
    <xdr:to>
      <xdr:col>15</xdr:col>
      <xdr:colOff>500062</xdr:colOff>
      <xdr:row>41</xdr:row>
      <xdr:rowOff>-1</xdr:rowOff>
    </xdr:to>
    <xdr:graphicFrame macro="">
      <xdr:nvGraphicFramePr>
        <xdr:cNvPr id="12" name="Gráfico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N12" totalsRowShown="0" headerRowDxfId="27" tableBorderDxfId="26">
  <autoFilter ref="B4:N12"/>
  <tableColumns count="13">
    <tableColumn id="1" name="Proyecto" dataDxfId="25" dataCellStyle="Texto"/>
    <tableColumn id="2" name="Categoría" dataDxfId="24" dataCellStyle="Texto"/>
    <tableColumn id="3" name="Asignado a" dataDxfId="23" dataCellStyle="Texto"/>
    <tableColumn id="4" name="Estimado_x000a_Inicio" dataDxfId="22" dataCellStyle="Fecha"/>
    <tableColumn id="5" name="Estimado _x000a_Finalización" dataDxfId="21" dataCellStyle="Fecha"/>
    <tableColumn id="6" name="Trabajo estimado (en horas)" dataDxfId="20" dataCellStyle="Números"/>
    <tableColumn id="7" name="Duración estimada (en días)" dataDxfId="19" dataCellStyle="Duración estimada">
      <calculatedColumnFormula>IF(COUNTA('Seguimiento de proyectos'!$E5,'Seguimiento de proyectos'!$F5)&lt;&gt;2,"",DAYS360('Seguimiento de proyectos'!$E5,'Seguimiento de proyectos'!$F5,FALSE))</calculatedColumnFormula>
    </tableColumn>
    <tableColumn id="8" name="Real _x000a_Inicio" dataDxfId="18" dataCellStyle="Inicio real"/>
    <tableColumn id="9" name="Real_x000a_Finalización" dataDxfId="17" dataCellStyle="Fecha"/>
    <tableColumn id="11" name="Trabajo real (en horas)" dataDxfId="16" dataCellStyle="Números"/>
    <tableColumn id="13" name="Duración real (en días)" dataDxfId="15" dataCellStyle="Columna gris">
      <calculatedColumnFormula>IF(COUNTA('Seguimiento de proyectos'!$I5,'Seguimiento de proyectos'!$J5)&lt;&gt;2,"",DAYS360('Seguimiento de proyectos'!$I5,'Seguimiento de proyectos'!$J5,FALSE))</calculatedColumnFormula>
    </tableColumn>
    <tableColumn id="16" name="Peso" dataDxfId="14" dataCellStyle="Texto"/>
    <tableColumn id="10" name="Completa" dataDxfId="13" dataCellStyle="Texto"/>
  </tableColumns>
  <tableStyleInfo name="Estilo de tabla personalizado 2" showFirstColumn="0" showLastColumn="0" showRowStripes="1" showColumnStripes="0"/>
</table>
</file>

<file path=xl/tables/table2.xml><?xml version="1.0" encoding="utf-8"?>
<table xmlns="http://schemas.openxmlformats.org/spreadsheetml/2006/main" id="3" name="Tabla4" displayName="Tabla4" ref="Q23:R25" headerRowCount="0" totalsRowShown="0" headerRowDxfId="12" dataDxfId="11">
  <tableColumns count="2">
    <tableColumn id="1" name="Columna1" headerRowDxfId="10" dataDxfId="9"/>
    <tableColumn id="2" name="Columna2" headerRowDxfId="8" dataDxfId="7"/>
  </tableColumns>
  <tableStyleInfo name="TableStyleLight7" showFirstColumn="0" showLastColumn="0" showRowStripes="1" showColumnStripes="0"/>
</table>
</file>

<file path=xl/tables/table3.xml><?xml version="1.0" encoding="utf-8"?>
<table xmlns="http://schemas.openxmlformats.org/spreadsheetml/2006/main" id="2" name="TablaDeCategoríasYEmpleados" displayName="TablaDeCategoríasYEmpleados" ref="B4:C10" totalsRowShown="0" headerRowDxfId="6" dataDxfId="5" tableBorderDxfId="4" headerRowCellStyle="Título 2" dataCellStyle="Texto">
  <autoFilter ref="B4:C10"/>
  <tableColumns count="2">
    <tableColumn id="1" name="Nombre de categoría" dataDxfId="3" dataCellStyle="Texto"/>
    <tableColumn id="2" name="Nombre del empleado" dataDxfId="2"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R25"/>
  <sheetViews>
    <sheetView showGridLines="0" tabSelected="1" topLeftCell="B1" zoomScale="40" zoomScaleNormal="40" workbookViewId="0">
      <pane ySplit="4" topLeftCell="A19" activePane="bottomLeft" state="frozen"/>
      <selection pane="bottomLeft" activeCell="V24" sqref="V24"/>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10.875" style="1" customWidth="1"/>
    <col min="12" max="12" width="25.5" style="1" customWidth="1"/>
    <col min="13" max="13" width="37.75" style="1" customWidth="1"/>
    <col min="14" max="14" width="30.375" style="1" customWidth="1"/>
    <col min="15" max="15" width="16.5" style="1" customWidth="1"/>
    <col min="16" max="16384" width="9" style="1"/>
  </cols>
  <sheetData>
    <row r="1" spans="1:15" ht="65.099999999999994" customHeight="1" x14ac:dyDescent="0.3">
      <c r="B1" s="5" t="s">
        <v>14</v>
      </c>
      <c r="C1"/>
    </row>
    <row r="2" spans="1:15" ht="20.25" customHeight="1" x14ac:dyDescent="0.3">
      <c r="A2" s="3"/>
      <c r="B2" s="5"/>
      <c r="C2" s="4"/>
      <c r="D2" s="21"/>
    </row>
    <row r="3" spans="1:15" ht="20.25" customHeight="1" x14ac:dyDescent="0.3">
      <c r="G3"/>
      <c r="H3"/>
    </row>
    <row r="4" spans="1:15" ht="54.95" customHeight="1" x14ac:dyDescent="0.3">
      <c r="B4" s="14" t="s">
        <v>0</v>
      </c>
      <c r="C4" s="14" t="s">
        <v>1</v>
      </c>
      <c r="D4" s="14" t="s">
        <v>2</v>
      </c>
      <c r="E4" s="15" t="s">
        <v>3</v>
      </c>
      <c r="F4" s="15" t="s">
        <v>4</v>
      </c>
      <c r="G4" s="16" t="s">
        <v>5</v>
      </c>
      <c r="H4" s="17" t="s">
        <v>6</v>
      </c>
      <c r="I4" s="18" t="s">
        <v>7</v>
      </c>
      <c r="J4" s="15" t="s">
        <v>8</v>
      </c>
      <c r="K4" s="16" t="s">
        <v>9</v>
      </c>
      <c r="L4" s="16" t="s">
        <v>10</v>
      </c>
      <c r="M4" s="14" t="s">
        <v>28</v>
      </c>
      <c r="N4" s="14" t="s">
        <v>29</v>
      </c>
    </row>
    <row r="5" spans="1:15" ht="30" customHeight="1" x14ac:dyDescent="0.3">
      <c r="B5" s="7" t="s">
        <v>16</v>
      </c>
      <c r="C5" s="7" t="s">
        <v>25</v>
      </c>
      <c r="D5" s="7" t="s">
        <v>17</v>
      </c>
      <c r="E5" s="8">
        <f>DATE(2019,3,25)</f>
        <v>43549</v>
      </c>
      <c r="F5" s="8">
        <f>DATE(2019,3,27)</f>
        <v>43551</v>
      </c>
      <c r="G5" s="9">
        <v>12</v>
      </c>
      <c r="H5" s="10">
        <v>2</v>
      </c>
      <c r="I5" s="11">
        <f>DATE(2019,3,25)</f>
        <v>43549</v>
      </c>
      <c r="J5" s="8">
        <f>DATE(2019,3,28)</f>
        <v>43552</v>
      </c>
      <c r="K5" s="9">
        <v>21</v>
      </c>
      <c r="L5" s="12">
        <f>IF(COUNTA('Seguimiento de proyectos'!$I5,'Seguimiento de proyectos'!$J5)&lt;&gt;2,"",DAYS360('Seguimiento de proyectos'!$I5,'Seguimiento de proyectos'!$J5,FALSE))</f>
        <v>3</v>
      </c>
      <c r="M5" s="7">
        <v>3</v>
      </c>
      <c r="N5" s="7" t="s">
        <v>30</v>
      </c>
    </row>
    <row r="6" spans="1:15" ht="30" customHeight="1" x14ac:dyDescent="0.3">
      <c r="B6" s="7" t="s">
        <v>18</v>
      </c>
      <c r="C6" s="7" t="s">
        <v>26</v>
      </c>
      <c r="D6" s="7" t="s">
        <v>15</v>
      </c>
      <c r="E6" s="8">
        <f>DATE(2019,3,25)</f>
        <v>43549</v>
      </c>
      <c r="F6" s="8">
        <f>DATE(2019,3,26)</f>
        <v>43550</v>
      </c>
      <c r="G6" s="9">
        <v>8</v>
      </c>
      <c r="H6" s="10">
        <v>1</v>
      </c>
      <c r="I6" s="11">
        <f>DATE(2019,3,25)</f>
        <v>43549</v>
      </c>
      <c r="J6" s="8">
        <f>DATE(2019,3,27)</f>
        <v>43551</v>
      </c>
      <c r="K6" s="9">
        <v>10</v>
      </c>
      <c r="L6" s="12">
        <f>IF(COUNTA('Seguimiento de proyectos'!$I6,'Seguimiento de proyectos'!$J6)&lt;&gt;2,"",DAYS360('Seguimiento de proyectos'!$I6,'Seguimiento de proyectos'!$J6,FALSE))</f>
        <v>2</v>
      </c>
      <c r="M6" s="7">
        <v>3</v>
      </c>
      <c r="N6" s="7" t="s">
        <v>30</v>
      </c>
    </row>
    <row r="7" spans="1:15" ht="30" customHeight="1" x14ac:dyDescent="0.3">
      <c r="B7" s="7" t="s">
        <v>20</v>
      </c>
      <c r="C7" s="7" t="s">
        <v>25</v>
      </c>
      <c r="D7" s="7" t="s">
        <v>17</v>
      </c>
      <c r="E7" s="8">
        <f>DATE(2019,3,27)</f>
        <v>43551</v>
      </c>
      <c r="F7" s="8">
        <f>DATE(2019,3,30)</f>
        <v>43554</v>
      </c>
      <c r="G7" s="9">
        <v>12</v>
      </c>
      <c r="H7" s="10">
        <v>2</v>
      </c>
      <c r="I7" s="11">
        <f>DATE(2019,3,28)</f>
        <v>43552</v>
      </c>
      <c r="J7" s="8">
        <f>DATE(2019,3,28)</f>
        <v>43552</v>
      </c>
      <c r="K7" s="9">
        <v>8</v>
      </c>
      <c r="L7" s="12">
        <v>1</v>
      </c>
      <c r="M7" s="7">
        <v>3</v>
      </c>
      <c r="N7" s="7" t="s">
        <v>30</v>
      </c>
    </row>
    <row r="8" spans="1:15" ht="30" customHeight="1" x14ac:dyDescent="0.3">
      <c r="B8" s="7" t="s">
        <v>19</v>
      </c>
      <c r="C8" s="7" t="s">
        <v>25</v>
      </c>
      <c r="D8" s="7" t="s">
        <v>15</v>
      </c>
      <c r="E8" s="8">
        <f>DATE(2019,3,26)</f>
        <v>43550</v>
      </c>
      <c r="F8" s="8">
        <f>DATE(2019,3,28)</f>
        <v>43552</v>
      </c>
      <c r="G8" s="9">
        <v>12</v>
      </c>
      <c r="H8" s="10">
        <f>IF(COUNTA('Seguimiento de proyectos'!$E8,'Seguimiento de proyectos'!$F8)&lt;&gt;2,"",DAYS360('Seguimiento de proyectos'!$E8,'Seguimiento de proyectos'!$F8,FALSE))</f>
        <v>2</v>
      </c>
      <c r="I8" s="11">
        <f>DATE(2019,3,27)</f>
        <v>43551</v>
      </c>
      <c r="J8" s="8">
        <f>DATE(2019,3,27)</f>
        <v>43551</v>
      </c>
      <c r="K8" s="9">
        <v>9</v>
      </c>
      <c r="L8" s="12">
        <v>1</v>
      </c>
      <c r="M8" s="7">
        <v>3</v>
      </c>
      <c r="N8" s="7" t="s">
        <v>30</v>
      </c>
    </row>
    <row r="9" spans="1:15" ht="30" customHeight="1" x14ac:dyDescent="0.3">
      <c r="B9" s="7" t="s">
        <v>21</v>
      </c>
      <c r="C9" s="7" t="s">
        <v>25</v>
      </c>
      <c r="D9" s="7" t="s">
        <v>17</v>
      </c>
      <c r="E9" s="8">
        <f>DATE(2019,3,30)</f>
        <v>43554</v>
      </c>
      <c r="F9" s="8">
        <f>DATE(2019,4,1)</f>
        <v>43556</v>
      </c>
      <c r="G9" s="9">
        <v>12</v>
      </c>
      <c r="H9" s="10">
        <f>IF(COUNTA('Seguimiento de proyectos'!$E9,'Seguimiento de proyectos'!$F9)&lt;&gt;2,"",DAYS360('Seguimiento de proyectos'!$E9,'Seguimiento de proyectos'!$F9,FALSE))</f>
        <v>1</v>
      </c>
      <c r="I9" s="11">
        <f>DATE(2019,3,29)</f>
        <v>43553</v>
      </c>
      <c r="J9" s="8">
        <f>DATE(2019,4,1)</f>
        <v>43556</v>
      </c>
      <c r="K9" s="9">
        <v>18</v>
      </c>
      <c r="L9" s="20">
        <v>3</v>
      </c>
      <c r="M9" s="7">
        <v>3</v>
      </c>
      <c r="N9" s="7" t="s">
        <v>30</v>
      </c>
    </row>
    <row r="10" spans="1:15" ht="30" customHeight="1" x14ac:dyDescent="0.3">
      <c r="B10" s="7" t="s">
        <v>24</v>
      </c>
      <c r="C10" s="7" t="s">
        <v>25</v>
      </c>
      <c r="D10" s="7" t="s">
        <v>17</v>
      </c>
      <c r="E10" s="8">
        <f>DATE(2019,4,1)</f>
        <v>43556</v>
      </c>
      <c r="F10" s="8">
        <f>DATE(2019,4,3)</f>
        <v>43558</v>
      </c>
      <c r="G10" s="9">
        <v>12</v>
      </c>
      <c r="H10" s="10">
        <f>IF(COUNTA('Seguimiento de proyectos'!$E10,'Seguimiento de proyectos'!$F10)&lt;&gt;2,"",DAYS360('Seguimiento de proyectos'!$E10,'Seguimiento de proyectos'!$F10,FALSE))</f>
        <v>2</v>
      </c>
      <c r="I10" s="11">
        <f>DATE(2019,4,2)</f>
        <v>43557</v>
      </c>
      <c r="J10" s="8">
        <f>DATE(2019,4,2)</f>
        <v>43557</v>
      </c>
      <c r="K10" s="9">
        <v>3</v>
      </c>
      <c r="L10" s="12">
        <v>1</v>
      </c>
      <c r="M10" s="7">
        <v>3</v>
      </c>
      <c r="N10" s="7" t="s">
        <v>30</v>
      </c>
    </row>
    <row r="11" spans="1:15" ht="30" customHeight="1" x14ac:dyDescent="0.3">
      <c r="B11" s="7" t="s">
        <v>22</v>
      </c>
      <c r="C11" s="7" t="s">
        <v>25</v>
      </c>
      <c r="D11" s="7" t="s">
        <v>15</v>
      </c>
      <c r="E11" s="8">
        <f>DATE(2019,3,28)</f>
        <v>43552</v>
      </c>
      <c r="F11" s="8">
        <f>DATE(2019,3,30)</f>
        <v>43554</v>
      </c>
      <c r="G11" s="9">
        <v>12</v>
      </c>
      <c r="H11" s="10">
        <f>IF(COUNTA('Seguimiento de proyectos'!$E11,'Seguimiento de proyectos'!$F11)&lt;&gt;2,"",DAYS360('Seguimiento de proyectos'!$E11,'Seguimiento de proyectos'!$F11,FALSE))</f>
        <v>2</v>
      </c>
      <c r="I11" s="11">
        <f>DATE(2019,3,28)</f>
        <v>43552</v>
      </c>
      <c r="J11" s="8">
        <f>DATE(2019,3,31)</f>
        <v>43555</v>
      </c>
      <c r="K11" s="9">
        <v>15</v>
      </c>
      <c r="L11" s="12">
        <f>IF(COUNTA('Seguimiento de proyectos'!$I11,'Seguimiento de proyectos'!$J11)&lt;&gt;2,"",DAYS360('Seguimiento de proyectos'!$I11,'Seguimiento de proyectos'!$J11,FALSE))</f>
        <v>3</v>
      </c>
      <c r="M11" s="7">
        <v>3</v>
      </c>
      <c r="N11" s="7" t="s">
        <v>30</v>
      </c>
    </row>
    <row r="12" spans="1:15" ht="30" customHeight="1" x14ac:dyDescent="0.3">
      <c r="B12" s="7" t="s">
        <v>23</v>
      </c>
      <c r="C12" s="7" t="s">
        <v>25</v>
      </c>
      <c r="D12" s="7" t="s">
        <v>15</v>
      </c>
      <c r="E12" s="8">
        <f>DATE(2019,3,30)</f>
        <v>43554</v>
      </c>
      <c r="F12" s="8">
        <f>DATE(2019,3,31)</f>
        <v>43555</v>
      </c>
      <c r="G12" s="9">
        <v>8</v>
      </c>
      <c r="H12" s="10">
        <v>1</v>
      </c>
      <c r="I12" s="11">
        <f>DATE(2019,4,1)</f>
        <v>43556</v>
      </c>
      <c r="J12" s="8">
        <f>DATE(2019,4,1)</f>
        <v>43556</v>
      </c>
      <c r="K12" s="9">
        <v>3</v>
      </c>
      <c r="L12" s="12">
        <v>1</v>
      </c>
      <c r="M12" s="7">
        <v>2</v>
      </c>
      <c r="N12" s="7" t="s">
        <v>30</v>
      </c>
    </row>
    <row r="14" spans="1:15" ht="30" customHeight="1" x14ac:dyDescent="0.3">
      <c r="L14" s="1" t="s">
        <v>35</v>
      </c>
      <c r="M14" s="1">
        <v>5</v>
      </c>
    </row>
    <row r="15" spans="1:15" ht="30" customHeight="1" x14ac:dyDescent="0.3">
      <c r="L15" s="1" t="s">
        <v>32</v>
      </c>
      <c r="M15" s="1">
        <v>80</v>
      </c>
      <c r="N15" s="1">
        <v>100</v>
      </c>
      <c r="O15" s="1" t="s">
        <v>34</v>
      </c>
    </row>
    <row r="16" spans="1:15" ht="30" customHeight="1" x14ac:dyDescent="0.3">
      <c r="L16" s="1" t="s">
        <v>33</v>
      </c>
      <c r="M16" s="1">
        <f>SUM(SeguimientoDeProyectos[Peso])+M14</f>
        <v>28</v>
      </c>
    </row>
    <row r="17" spans="13:18" ht="30" customHeight="1" thickBot="1" x14ac:dyDescent="0.35">
      <c r="M17" s="1" t="s">
        <v>31</v>
      </c>
      <c r="N17" s="22">
        <f>(N15*M16)/M15</f>
        <v>35</v>
      </c>
      <c r="O17" s="23" t="s">
        <v>34</v>
      </c>
    </row>
    <row r="18" spans="13:18" ht="30" customHeight="1" thickTop="1" x14ac:dyDescent="0.3"/>
    <row r="23" spans="13:18" ht="30" customHeight="1" x14ac:dyDescent="0.3">
      <c r="Q23" s="1" t="s">
        <v>36</v>
      </c>
      <c r="R23" s="1" t="s">
        <v>37</v>
      </c>
    </row>
    <row r="24" spans="13:18" ht="30" customHeight="1" x14ac:dyDescent="0.3">
      <c r="Q24" s="1" t="s">
        <v>38</v>
      </c>
      <c r="R24" s="1">
        <f>SUM(SeguimientoDeProyectos[Trabajo estimado (en horas)])</f>
        <v>88</v>
      </c>
    </row>
    <row r="25" spans="13:18" ht="30" customHeight="1" x14ac:dyDescent="0.3">
      <c r="Q25" s="1" t="s">
        <v>39</v>
      </c>
      <c r="R25" s="1">
        <f>SUM(SeguimientoDeProyectos[Trabajo real (en horas)])</f>
        <v>87</v>
      </c>
    </row>
  </sheetData>
  <conditionalFormatting sqref="K5:K12">
    <cfRule type="expression" dxfId="1" priority="6">
      <formula>(ABS((K5-G5))/G5)&gt;PorcentajeMarca</formula>
    </cfRule>
  </conditionalFormatting>
  <conditionalFormatting sqref="L5:L12">
    <cfRule type="expression" dxfId="0" priority="8">
      <formula>(ABS((L5-H5))/H5)&gt;PorcentajeMarca</formula>
    </cfRule>
  </conditionalFormatting>
  <dataValidations count="16">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type="list" allowBlank="1" showInputMessage="1" showErrorMessage="1" error="Seleccione un empleado de la lista o cree un empleado para mostrarlo en esta lista desde la hoja de cálculo de configuración." sqref="D5:D12">
      <formula1>ListaDeEmpleados</formula1>
    </dataValidation>
    <dataValidation type="list" allowBlank="1" showInputMessage="1" showErrorMessage="1" error="Seleccione una categoría de la lista o cree una categoría para mostrarla en esta lista desde la hoja de cálculo de configuración." sqref="C5:C12">
      <formula1>ListaDeCategorías</formula1>
    </dataValidation>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K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L4"/>
    <dataValidation allowBlank="1" showInputMessage="1" showErrorMessage="1" prompt="Escriba en esta columna las notas para los proyectos." sqref="M4:N4"/>
  </dataValidations>
  <printOptions horizontalCentered="1"/>
  <pageMargins left="0.25" right="0.25" top="0.5" bottom="0.5" header="0.3" footer="0.3"/>
  <pageSetup paperSize="9" fitToHeight="0" orientation="landscape" r:id="rId1"/>
  <headerFooter differentFirst="1">
    <oddFooter>&amp;CPage &amp;P of &amp;N</oddFooter>
  </headerFooter>
  <ignoredErrors>
    <ignoredError sqref="J6" formula="1"/>
    <ignoredError sqref="H12 H5:H7 L7:L10 L12" calculatedColumn="1"/>
  </ignoredErrors>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6" sqref="C6"/>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6" t="s">
        <v>11</v>
      </c>
    </row>
    <row r="2" spans="2:3" ht="20.25" customHeight="1" x14ac:dyDescent="0.3"/>
    <row r="3" spans="2:3" ht="20.25" customHeight="1" x14ac:dyDescent="0.3"/>
    <row r="4" spans="2:3" ht="50.1" customHeight="1" x14ac:dyDescent="0.3">
      <c r="B4" s="19" t="s">
        <v>12</v>
      </c>
      <c r="C4" s="19" t="s">
        <v>13</v>
      </c>
    </row>
    <row r="5" spans="2:3" ht="30" customHeight="1" x14ac:dyDescent="0.3">
      <c r="B5" s="7" t="s">
        <v>25</v>
      </c>
      <c r="C5" s="7" t="s">
        <v>15</v>
      </c>
    </row>
    <row r="6" spans="2:3" ht="30" customHeight="1" x14ac:dyDescent="0.3">
      <c r="B6" s="7" t="s">
        <v>26</v>
      </c>
      <c r="C6" s="7" t="s">
        <v>17</v>
      </c>
    </row>
    <row r="7" spans="2:3" ht="30" customHeight="1" x14ac:dyDescent="0.3">
      <c r="B7" s="7" t="s">
        <v>27</v>
      </c>
      <c r="C7" s="7"/>
    </row>
    <row r="8" spans="2:3" ht="30" customHeight="1" x14ac:dyDescent="0.3">
      <c r="B8" s="7"/>
      <c r="C8" s="7"/>
    </row>
    <row r="9" spans="2:3" ht="30" customHeight="1" x14ac:dyDescent="0.3">
      <c r="B9" s="7"/>
      <c r="C9" s="7"/>
    </row>
    <row r="10" spans="2:3" ht="30" customHeight="1" x14ac:dyDescent="0.3">
      <c r="B10" s="7"/>
      <c r="C10" s="7"/>
    </row>
    <row r="11" spans="2:3" ht="30" customHeight="1" x14ac:dyDescent="0.3">
      <c r="B11" s="13"/>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SoyAleZamora</dc:creator>
  <cp:lastModifiedBy>SoyAleZamora</cp:lastModifiedBy>
  <dcterms:created xsi:type="dcterms:W3CDTF">2016-08-03T05:15:41Z</dcterms:created>
  <dcterms:modified xsi:type="dcterms:W3CDTF">2019-06-04T03:01:48Z</dcterms:modified>
</cp:coreProperties>
</file>