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oyAleZamora\Desktop\Proyecto_SGySHT\Proyecto_SGySHT\02.Implementación de proyecto\Tercer Sprint\"/>
    </mc:Choice>
  </mc:AlternateContent>
  <bookViews>
    <workbookView xWindow="0" yWindow="0" windowWidth="25200" windowHeight="11760"/>
  </bookViews>
  <sheets>
    <sheet name="Seguimiento de proyectos" sheetId="1" r:id="rId1"/>
    <sheet name="Configuración" sheetId="2" r:id="rId2"/>
  </sheets>
  <definedNames>
    <definedName name="ListaDeCategorías">Configuración!$B$5:$B$10</definedName>
    <definedName name="ListaDeEmpleados">Configuración!$C$5:$C$10</definedName>
    <definedName name="PorcentajeMarca">'Seguimiento de proyectos'!$D$2</definedName>
    <definedName name="TítuloDeColumna1">'Seguimiento de proyectos'!$B$4</definedName>
    <definedName name="TítuloDeColumna2">TablaDeCategoríasYEmpleados[[#Headers],[Nombre de categoría]]</definedName>
    <definedName name="_xlnm.Print_Titles" localSheetId="0">'Seguimiento de proyectos'!$4:$4</definedName>
  </definedNames>
  <calcPr calcId="162913"/>
</workbook>
</file>

<file path=xl/calcChain.xml><?xml version="1.0" encoding="utf-8"?>
<calcChain xmlns="http://schemas.openxmlformats.org/spreadsheetml/2006/main">
  <c r="M22" i="1" l="1"/>
  <c r="F20" i="1"/>
  <c r="E11" i="1"/>
  <c r="E12" i="1"/>
  <c r="F11" i="1"/>
  <c r="F12" i="1"/>
  <c r="E13" i="1"/>
  <c r="E14" i="1"/>
  <c r="E15" i="1"/>
  <c r="E16" i="1"/>
  <c r="F13" i="1"/>
  <c r="F14" i="1"/>
  <c r="F15" i="1"/>
  <c r="F16" i="1"/>
  <c r="E17" i="1"/>
  <c r="E18" i="1"/>
  <c r="F19" i="1"/>
  <c r="E20" i="1"/>
  <c r="E19" i="1"/>
  <c r="F18" i="1"/>
  <c r="F17" i="1"/>
  <c r="F10" i="1"/>
  <c r="E10" i="1"/>
  <c r="F9" i="1"/>
  <c r="E9" i="1"/>
  <c r="F8" i="1"/>
  <c r="F7" i="1"/>
  <c r="J8" i="1"/>
  <c r="I8" i="1"/>
  <c r="J7" i="1"/>
  <c r="I7" i="1"/>
  <c r="J6" i="1"/>
  <c r="J5" i="1"/>
  <c r="E8" i="1"/>
  <c r="E7" i="1"/>
  <c r="I6" i="1"/>
  <c r="I5" i="1"/>
  <c r="F6" i="1"/>
  <c r="F5" i="1"/>
  <c r="E6" i="1"/>
  <c r="E5" i="1"/>
  <c r="L20" i="1" l="1"/>
  <c r="L19" i="1"/>
  <c r="L18" i="1"/>
  <c r="L17" i="1"/>
  <c r="L16" i="1"/>
  <c r="L15" i="1"/>
  <c r="L14" i="1"/>
  <c r="N23" i="1" l="1"/>
  <c r="N27" i="1" s="1"/>
  <c r="L7" i="1" l="1"/>
  <c r="L6" i="1"/>
</calcChain>
</file>

<file path=xl/sharedStrings.xml><?xml version="1.0" encoding="utf-8"?>
<sst xmlns="http://schemas.openxmlformats.org/spreadsheetml/2006/main" count="94" uniqueCount="48">
  <si>
    <t>Proyecto</t>
  </si>
  <si>
    <t xml:space="preserve">Porcentaje de valor superior o inferior para marca: </t>
  </si>
  <si>
    <t>Categoría</t>
  </si>
  <si>
    <t>Asignado a</t>
  </si>
  <si>
    <t>Estimado
Inicio</t>
  </si>
  <si>
    <t>Estimado 
Finalización</t>
  </si>
  <si>
    <t>Trabajo estimado (en horas)</t>
  </si>
  <si>
    <t>Duración estimada (en días)</t>
  </si>
  <si>
    <t>Real 
Inicio</t>
  </si>
  <si>
    <t>Real
Finalización</t>
  </si>
  <si>
    <t>Trabajo real (en horas)</t>
  </si>
  <si>
    <t>Duración real (en días)</t>
  </si>
  <si>
    <t>Configuración</t>
  </si>
  <si>
    <t>Nombre de categoría</t>
  </si>
  <si>
    <t>Nombre del empleado</t>
  </si>
  <si>
    <t>Seguimiento de proyectos</t>
  </si>
  <si>
    <t>Alejandra Zamora</t>
  </si>
  <si>
    <t>Tania Angelica Esparza</t>
  </si>
  <si>
    <t xml:space="preserve">Alta </t>
  </si>
  <si>
    <t>Media</t>
  </si>
  <si>
    <t>Baja</t>
  </si>
  <si>
    <t>HU5_Tutoria individual-Tutor</t>
  </si>
  <si>
    <t>HU11_Canalización-Tutor</t>
  </si>
  <si>
    <t>HU25_Alta de datos basicos alumno-Capturista</t>
  </si>
  <si>
    <t>HU29_Materias-Capturista</t>
  </si>
  <si>
    <t>PESO</t>
  </si>
  <si>
    <t>Peso total del proyecto</t>
  </si>
  <si>
    <t>Peso actual de sprint 2</t>
  </si>
  <si>
    <t>%</t>
  </si>
  <si>
    <t>Porcentaje total de avance del proyecto</t>
  </si>
  <si>
    <t>Sumatoria de %</t>
  </si>
  <si>
    <t>% Anterior</t>
  </si>
  <si>
    <t xml:space="preserve"> </t>
  </si>
  <si>
    <t>Completa</t>
  </si>
  <si>
    <t>HU12_Notas observaciones-Tutor</t>
  </si>
  <si>
    <t>HU14_FichaIdentificacion-Directivo</t>
  </si>
  <si>
    <t>HU16_Busqueda Filtrada-Directivo</t>
  </si>
  <si>
    <t>HU17_Tutoria individual-Directivo</t>
  </si>
  <si>
    <t>HU18_TutoriaGrupal-Directivo</t>
  </si>
  <si>
    <t>HU19_Encuesta reprobacion-Directivo</t>
  </si>
  <si>
    <t>HU20_Carta Compromiso-Directivo</t>
  </si>
  <si>
    <t>HU21_Carta responsiva-Directivo</t>
  </si>
  <si>
    <t>HU22_Canalizacion-Directivo</t>
  </si>
  <si>
    <t>HU23_Notas y observaciones-Directivos</t>
  </si>
  <si>
    <t>HU24_Solicitud de baja-Directivos</t>
  </si>
  <si>
    <t>HU6_TutoriaGrupal-Tutor</t>
  </si>
  <si>
    <t>SI</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</si>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</sst>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Over/Under flag&quot;;&quot;&quot;;&quot;&quot;"/>
  </numFmts>
  <fonts count="20"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family val="2"/>
      <scheme val="minor"/>
    </font>
    <font>
      <sz val="11"/>
      <color theme="2" tint="-0.89992980742820516"/>
      <name val="Century Gothic"/>
      <family val="2"/>
      <scheme val="minor"/>
    </font>
    <font>
      <sz val="11"/>
      <color theme="2" tint="-0.89989928891872917"/>
      <name val="Century Gothic"/>
      <scheme val="minor"/>
    </font>
    <font>
      <sz val="11"/>
      <color theme="2" tint="-0.89992980742820516"/>
      <name val="Century Gothic"/>
      <scheme val="minor"/>
    </font>
    <font>
      <sz val="11"/>
      <color rgb="FFFA7D00"/>
      <name val="Century Gothic"/>
      <family val="2"/>
      <scheme val="minor"/>
    </font>
    <font>
      <b/>
      <sz val="11"/>
      <color theme="1"/>
      <name val="Century Gothic"/>
      <family val="2"/>
      <scheme val="minor"/>
    </font>
    <font>
      <b/>
      <sz val="20"/>
      <color theme="1"/>
      <name val="Century Gothic"/>
      <family val="2"/>
      <scheme val="minor"/>
    </font>
    <font>
      <sz val="14"/>
      <color theme="3" tint="-0.499984740745262"/>
      <name val="Century Gothic"/>
      <family val="2"/>
      <scheme val="minor"/>
    </font>
    <font>
      <sz val="22"/>
      <color rgb="FFFA7D00"/>
      <name val="Century Gothic"/>
      <family val="2"/>
      <scheme val="minor"/>
    </font>
  </fonts>
  <fills count="5">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bottom style="double">
        <color rgb="FFFF8001"/>
      </bottom>
      <diagonal/>
    </border>
    <border>
      <left/>
      <right/>
      <top style="thin">
        <color theme="4"/>
      </top>
      <bottom style="double">
        <color theme="4"/>
      </bottom>
      <diagonal/>
    </border>
  </borders>
  <cellStyleXfs count="18">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xf numFmtId="0" fontId="15" fillId="0" borderId="7" applyNumberFormat="0" applyFill="0" applyAlignment="0" applyProtection="0"/>
    <xf numFmtId="0" fontId="16" fillId="0" borderId="8" applyNumberFormat="0" applyFill="0" applyAlignment="0" applyProtection="0"/>
  </cellStyleXfs>
  <cellXfs count="46">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3" fontId="8" fillId="2" borderId="0" xfId="14" applyNumberFormat="1" applyFont="1" applyFill="1" applyBorder="1" applyAlignment="1">
      <alignment horizontal="left" vertical="center" indent="1"/>
    </xf>
    <xf numFmtId="0" fontId="0" fillId="0" borderId="0" xfId="0" applyAlignment="1">
      <alignment horizontal="left" vertical="center"/>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0" xfId="11" applyNumberFormat="1" applyFont="1" applyFill="1" applyBorder="1" applyAlignment="1">
      <alignment horizontal="left" vertical="center" wrapText="1" indent="2"/>
    </xf>
    <xf numFmtId="0" fontId="6" fillId="4" borderId="0" xfId="6" applyFont="1" applyFill="1" applyBorder="1" applyAlignment="1">
      <alignment horizontal="left" vertical="center" wrapText="1" indent="1"/>
    </xf>
    <xf numFmtId="0" fontId="11" fillId="0" borderId="0" xfId="5" applyNumberFormat="1" applyFont="1" applyBorder="1" applyAlignment="1">
      <alignment horizontal="left" vertical="center" wrapText="1" indent="1"/>
    </xf>
    <xf numFmtId="14" fontId="12" fillId="0" borderId="0" xfId="8" applyNumberFormat="1" applyFont="1" applyBorder="1" applyAlignment="1">
      <alignment horizontal="right" vertical="center" indent="2"/>
    </xf>
    <xf numFmtId="3" fontId="11" fillId="0" borderId="0" xfId="4" applyNumberFormat="1" applyFont="1" applyBorder="1" applyAlignment="1">
      <alignment horizontal="left" vertical="center" indent="1"/>
    </xf>
    <xf numFmtId="3" fontId="11" fillId="2" borderId="6" xfId="15" applyNumberFormat="1" applyFont="1" applyFill="1" applyAlignment="1">
      <alignment horizontal="left" vertical="center" indent="1"/>
    </xf>
    <xf numFmtId="14" fontId="12" fillId="0" borderId="5" xfId="13" applyNumberFormat="1" applyFont="1" applyFill="1" applyAlignment="1">
      <alignment horizontal="left" vertical="center" indent="2"/>
    </xf>
    <xf numFmtId="3" fontId="11" fillId="2" borderId="0" xfId="14" applyNumberFormat="1" applyFont="1" applyFill="1" applyBorder="1" applyAlignment="1">
      <alignment horizontal="left" vertical="center" indent="1"/>
    </xf>
    <xf numFmtId="0" fontId="13" fillId="0" borderId="0" xfId="5" applyNumberFormat="1" applyFont="1" applyBorder="1" applyAlignment="1">
      <alignment horizontal="left" vertical="center" wrapText="1" indent="1"/>
    </xf>
    <xf numFmtId="14" fontId="14" fillId="0" borderId="0" xfId="8" applyNumberFormat="1" applyFont="1" applyBorder="1" applyAlignment="1">
      <alignment horizontal="right" vertical="center" indent="2"/>
    </xf>
    <xf numFmtId="3" fontId="13" fillId="0" borderId="0" xfId="4" applyNumberFormat="1" applyFont="1" applyBorder="1" applyAlignment="1">
      <alignment horizontal="left" vertical="center" indent="1"/>
    </xf>
    <xf numFmtId="3" fontId="13" fillId="2" borderId="6" xfId="15" applyNumberFormat="1" applyFont="1" applyFill="1" applyAlignment="1">
      <alignment horizontal="left" vertical="center" indent="1"/>
    </xf>
    <xf numFmtId="3" fontId="13" fillId="2" borderId="0" xfId="14" applyNumberFormat="1" applyFont="1" applyFill="1" applyBorder="1" applyAlignment="1">
      <alignment horizontal="left" vertical="center" indent="1"/>
    </xf>
    <xf numFmtId="0" fontId="13" fillId="0" borderId="0" xfId="5" applyNumberFormat="1" applyFont="1" applyAlignment="1" applyProtection="1">
      <alignment horizontal="left" vertical="center" wrapText="1" indent="1"/>
    </xf>
    <xf numFmtId="0" fontId="17" fillId="0" borderId="8" xfId="17" applyFont="1" applyAlignment="1" applyProtection="1">
      <alignment vertical="center"/>
    </xf>
    <xf numFmtId="0" fontId="8" fillId="0" borderId="0" xfId="5" applyNumberFormat="1" applyFont="1" applyBorder="1" applyAlignment="1">
      <alignment horizontal="center" vertical="center" wrapText="1"/>
    </xf>
    <xf numFmtId="0" fontId="13" fillId="0" borderId="0" xfId="5" applyNumberFormat="1" applyFont="1" applyBorder="1" applyAlignment="1">
      <alignment horizontal="center" vertical="center" wrapText="1"/>
    </xf>
    <xf numFmtId="0" fontId="18" fillId="0" borderId="0" xfId="0" applyFont="1" applyProtection="1">
      <alignment vertical="center"/>
    </xf>
    <xf numFmtId="0" fontId="19" fillId="0" borderId="7" xfId="16" applyFont="1" applyAlignment="1" applyProtection="1">
      <alignment vertical="center"/>
    </xf>
    <xf numFmtId="14" fontId="7" fillId="0" borderId="5" xfId="13" applyNumberFormat="1" applyFont="1" applyFill="1" applyAlignment="1">
      <alignment horizontal="left" vertical="center" indent="2"/>
    </xf>
    <xf numFmtId="14" fontId="14" fillId="0" borderId="5" xfId="13" applyNumberFormat="1" applyFont="1" applyFill="1" applyAlignment="1">
      <alignment horizontal="left" vertical="center" indent="2"/>
    </xf>
    <xf numFmtId="0" fontId="8" fillId="2" borderId="0" xfId="5" applyNumberFormat="1" applyFont="1" applyFill="1" applyBorder="1" applyAlignment="1">
      <alignment horizontal="left" vertical="center" wrapText="1" indent="1"/>
    </xf>
    <xf numFmtId="14" fontId="7" fillId="2" borderId="0" xfId="8" applyNumberFormat="1" applyFont="1" applyFill="1" applyBorder="1" applyAlignment="1">
      <alignment horizontal="right" vertical="center" indent="2"/>
    </xf>
    <xf numFmtId="3" fontId="8" fillId="2" borderId="0" xfId="4" applyNumberFormat="1" applyFont="1" applyFill="1" applyBorder="1" applyAlignment="1">
      <alignment horizontal="left" vertical="center" indent="1"/>
    </xf>
    <xf numFmtId="14" fontId="7" fillId="2" borderId="5" xfId="13" applyNumberFormat="1" applyFont="1" applyFill="1" applyBorder="1" applyAlignment="1">
      <alignment horizontal="left" vertical="center" indent="2"/>
    </xf>
    <xf numFmtId="0" fontId="8" fillId="2" borderId="0" xfId="5" applyNumberFormat="1" applyFont="1" applyFill="1" applyBorder="1" applyAlignment="1">
      <alignment horizontal="center" vertical="center" wrapText="1"/>
    </xf>
    <xf numFmtId="0" fontId="13" fillId="2" borderId="0" xfId="5" applyNumberFormat="1" applyFont="1" applyFill="1" applyBorder="1" applyAlignment="1">
      <alignment horizontal="left" vertical="center" wrapText="1" indent="1"/>
    </xf>
  </cellXfs>
  <cellStyles count="18">
    <cellStyle name="Celda vinculada" xfId="16" builtinId="24"/>
    <cellStyle name="Columna gris" xfId="14"/>
    <cellStyle name="Duración estimada" xfId="15"/>
    <cellStyle name="Encabezado 1" xfId="1" builtinId="16" customBuiltin="1"/>
    <cellStyle name="Encabezado 4" xfId="11" builtinId="19" customBuiltin="1"/>
    <cellStyle name="Entrada" xfId="2" builtinId="20" customBuiltin="1"/>
    <cellStyle name="Fecha" xfId="8"/>
    <cellStyle name="Inicio real" xfId="13"/>
    <cellStyle name="Marca" xfId="12"/>
    <cellStyle name="Normal" xfId="0" builtinId="0" customBuiltin="1"/>
    <cellStyle name="Notas" xfId="7" builtinId="10" customBuiltin="1"/>
    <cellStyle name="Números" xfId="4"/>
    <cellStyle name="Salida" xfId="3" builtinId="21" customBuiltin="1"/>
    <cellStyle name="Texto" xfId="5"/>
    <cellStyle name="Título" xfId="9" builtinId="15" customBuiltin="1"/>
    <cellStyle name="Título 2" xfId="6" builtinId="17" customBuiltin="1"/>
    <cellStyle name="Título 3" xfId="10" builtinId="18" customBuiltin="1"/>
    <cellStyle name="Total" xfId="17" builtinId="25"/>
  </cellStyles>
  <dxfs count="24">
    <dxf>
      <font>
        <b/>
        <i val="0"/>
        <color theme="4" tint="-0.499984740745262"/>
      </font>
    </dxf>
    <dxf>
      <font>
        <b/>
        <i val="0"/>
        <color theme="4" tint="-0.499984740745262"/>
      </font>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solid">
          <fgColor indexed="64"/>
          <bgColor theme="9"/>
        </patternFill>
      </fil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lef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ill>
        <patternFill patternType="none">
          <fgColor indexed="64"/>
          <bgColor auto="1"/>
        </patternFill>
      </fill>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Estilo de tabla personalizado 2" pivot="0" count="2">
      <tableStyleElement type="wholeTable" dxfId="23"/>
      <tableStyleElement type="headerRow" dxfId="22"/>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Fechas</a:t>
            </a:r>
            <a:r>
              <a:rPr lang="es-MX" baseline="0"/>
              <a:t> de </a:t>
            </a:r>
          </a:p>
          <a:p>
            <a:pPr>
              <a:defRPr/>
            </a:pPr>
            <a:r>
              <a:rPr lang="es-MX"/>
              <a:t>Inicio</a:t>
            </a:r>
            <a:r>
              <a:rPr lang="es-MX" baseline="0"/>
              <a:t> estimado-real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'Seguimiento de proyectos'!$E$4</c:f>
              <c:strCache>
                <c:ptCount val="1"/>
                <c:pt idx="0">
                  <c:v>Estimado
Inicio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'Seguimiento de proyectos'!$E$5:$E$21</c:f>
              <c:numCache>
                <c:formatCode>m/d/yyyy</c:formatCode>
                <c:ptCount val="17"/>
                <c:pt idx="0">
                  <c:v>43591</c:v>
                </c:pt>
                <c:pt idx="1">
                  <c:v>43591</c:v>
                </c:pt>
                <c:pt idx="2">
                  <c:v>43592</c:v>
                </c:pt>
                <c:pt idx="3">
                  <c:v>43592</c:v>
                </c:pt>
                <c:pt idx="4">
                  <c:v>43594</c:v>
                </c:pt>
                <c:pt idx="5">
                  <c:v>43594</c:v>
                </c:pt>
                <c:pt idx="6">
                  <c:v>43596</c:v>
                </c:pt>
                <c:pt idx="7">
                  <c:v>43596</c:v>
                </c:pt>
                <c:pt idx="8">
                  <c:v>43598</c:v>
                </c:pt>
                <c:pt idx="9">
                  <c:v>43598</c:v>
                </c:pt>
                <c:pt idx="10">
                  <c:v>43600</c:v>
                </c:pt>
                <c:pt idx="11">
                  <c:v>43600</c:v>
                </c:pt>
                <c:pt idx="12">
                  <c:v>43601</c:v>
                </c:pt>
                <c:pt idx="13">
                  <c:v>43601</c:v>
                </c:pt>
                <c:pt idx="14">
                  <c:v>43603</c:v>
                </c:pt>
                <c:pt idx="15">
                  <c:v>43603</c:v>
                </c:pt>
              </c:numCache>
            </c:numRef>
          </c:val>
          <c:smooth val="0"/>
          <c:extLst>
            <c:ext xmlns:c16="http://schemas.microsoft.com/office/drawing/2014/chart" uri="{C3380CC4-5D6E-409C-BE32-E72D297353CC}">
              <c16:uniqueId val="{00000000-8373-42F2-9AD2-FEF736BEDC0A}"/>
            </c:ext>
          </c:extLst>
        </c:ser>
        <c:ser>
          <c:idx val="1"/>
          <c:order val="1"/>
          <c:tx>
            <c:strRef>
              <c:f>'Seguimiento de proyectos'!$I$4</c:f>
              <c:strCache>
                <c:ptCount val="1"/>
                <c:pt idx="0">
                  <c:v>Real 
Inicio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'Seguimiento de proyectos'!$I$5:$I$21</c:f>
              <c:numCache>
                <c:formatCode>m/d/yyyy</c:formatCode>
                <c:ptCount val="17"/>
                <c:pt idx="0">
                  <c:v>43591</c:v>
                </c:pt>
                <c:pt idx="1">
                  <c:v>43591</c:v>
                </c:pt>
                <c:pt idx="2">
                  <c:v>43593</c:v>
                </c:pt>
                <c:pt idx="3">
                  <c:v>43593</c:v>
                </c:pt>
              </c:numCache>
            </c:numRef>
          </c:val>
          <c:smooth val="0"/>
          <c:extLst>
            <c:ext xmlns:c16="http://schemas.microsoft.com/office/drawing/2014/chart" uri="{C3380CC4-5D6E-409C-BE32-E72D297353CC}">
              <c16:uniqueId val="{00000001-8373-42F2-9AD2-FEF736BEDC0A}"/>
            </c:ext>
          </c:extLst>
        </c:ser>
        <c:dLbls>
          <c:showLegendKey val="0"/>
          <c:showVal val="1"/>
          <c:showCatName val="0"/>
          <c:showSerName val="0"/>
          <c:showPercent val="0"/>
          <c:showBubbleSize val="0"/>
        </c:dLbls>
        <c:marker val="1"/>
        <c:smooth val="0"/>
        <c:axId val="550693296"/>
        <c:axId val="550696208"/>
      </c:lineChart>
      <c:catAx>
        <c:axId val="5506932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50696208"/>
        <c:crosses val="autoZero"/>
        <c:auto val="1"/>
        <c:lblAlgn val="ctr"/>
        <c:lblOffset val="100"/>
        <c:noMultiLvlLbl val="0"/>
      </c:catAx>
      <c:valAx>
        <c:axId val="550696208"/>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50693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Fechas</a:t>
            </a:r>
            <a:r>
              <a:rPr lang="es-MX" baseline="0"/>
              <a:t> de </a:t>
            </a:r>
          </a:p>
          <a:p>
            <a:pPr>
              <a:defRPr/>
            </a:pPr>
            <a:r>
              <a:rPr lang="es-MX" baseline="0"/>
              <a:t>finalización estimado-real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'Seguimiento de proyectos'!$F$4</c:f>
              <c:strCache>
                <c:ptCount val="1"/>
                <c:pt idx="0">
                  <c:v>Estimado 
Finalización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'Seguimiento de proyectos'!$F$5:$F$21</c:f>
              <c:numCache>
                <c:formatCode>m/d/yyyy</c:formatCode>
                <c:ptCount val="17"/>
                <c:pt idx="0">
                  <c:v>43592</c:v>
                </c:pt>
                <c:pt idx="1">
                  <c:v>43592</c:v>
                </c:pt>
                <c:pt idx="2">
                  <c:v>43593</c:v>
                </c:pt>
                <c:pt idx="3">
                  <c:v>43593</c:v>
                </c:pt>
                <c:pt idx="4">
                  <c:v>43595</c:v>
                </c:pt>
                <c:pt idx="5">
                  <c:v>43595</c:v>
                </c:pt>
                <c:pt idx="6">
                  <c:v>43597</c:v>
                </c:pt>
                <c:pt idx="7">
                  <c:v>43597</c:v>
                </c:pt>
                <c:pt idx="8">
                  <c:v>43599</c:v>
                </c:pt>
                <c:pt idx="9">
                  <c:v>43599</c:v>
                </c:pt>
                <c:pt idx="10">
                  <c:v>43601</c:v>
                </c:pt>
                <c:pt idx="11">
                  <c:v>43601</c:v>
                </c:pt>
                <c:pt idx="12">
                  <c:v>43602</c:v>
                </c:pt>
                <c:pt idx="13">
                  <c:v>43602</c:v>
                </c:pt>
                <c:pt idx="14">
                  <c:v>43604</c:v>
                </c:pt>
                <c:pt idx="15">
                  <c:v>43604</c:v>
                </c:pt>
              </c:numCache>
            </c:numRef>
          </c:val>
          <c:smooth val="0"/>
          <c:extLst>
            <c:ext xmlns:c16="http://schemas.microsoft.com/office/drawing/2014/chart" uri="{C3380CC4-5D6E-409C-BE32-E72D297353CC}">
              <c16:uniqueId val="{00000002-01B1-4A58-AD14-12A89199E3A8}"/>
            </c:ext>
          </c:extLst>
        </c:ser>
        <c:ser>
          <c:idx val="1"/>
          <c:order val="1"/>
          <c:tx>
            <c:strRef>
              <c:f>'Seguimiento de proyectos'!$J$4</c:f>
              <c:strCache>
                <c:ptCount val="1"/>
                <c:pt idx="0">
                  <c:v>Real
Finalización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'Seguimiento de proyectos'!$J$5:$J$21</c:f>
              <c:numCache>
                <c:formatCode>m/d/yyyy</c:formatCode>
                <c:ptCount val="17"/>
                <c:pt idx="0">
                  <c:v>43593</c:v>
                </c:pt>
                <c:pt idx="1">
                  <c:v>43593</c:v>
                </c:pt>
                <c:pt idx="2">
                  <c:v>43595</c:v>
                </c:pt>
                <c:pt idx="3">
                  <c:v>43595</c:v>
                </c:pt>
              </c:numCache>
            </c:numRef>
          </c:val>
          <c:smooth val="0"/>
          <c:extLst>
            <c:ext xmlns:c16="http://schemas.microsoft.com/office/drawing/2014/chart" uri="{C3380CC4-5D6E-409C-BE32-E72D297353CC}">
              <c16:uniqueId val="{00000003-01B1-4A58-AD14-12A89199E3A8}"/>
            </c:ext>
          </c:extLst>
        </c:ser>
        <c:dLbls>
          <c:showLegendKey val="0"/>
          <c:showVal val="1"/>
          <c:showCatName val="0"/>
          <c:showSerName val="0"/>
          <c:showPercent val="0"/>
          <c:showBubbleSize val="0"/>
        </c:dLbls>
        <c:marker val="1"/>
        <c:smooth val="0"/>
        <c:axId val="550693296"/>
        <c:axId val="550696208"/>
      </c:lineChart>
      <c:catAx>
        <c:axId val="5506932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50696208"/>
        <c:crosses val="autoZero"/>
        <c:auto val="1"/>
        <c:lblAlgn val="ctr"/>
        <c:lblOffset val="100"/>
        <c:noMultiLvlLbl val="0"/>
      </c:catAx>
      <c:valAx>
        <c:axId val="550696208"/>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50693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Configuraci&#243;n!A1"/></Relationships>
</file>

<file path=xl/drawings/_rels/drawing2.xml.rels><?xml version="1.0" encoding="UTF-8" standalone="yes"?>
<Relationships xmlns="http://schemas.openxmlformats.org/package/2006/relationships"><Relationship Id="rId1" Type="http://schemas.openxmlformats.org/officeDocument/2006/relationships/hyperlink" Target="#SeguimientoDeProyectos!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1600200</xdr:colOff>
      <xdr:row>2</xdr:row>
      <xdr:rowOff>26671</xdr:rowOff>
    </xdr:to>
    <xdr:sp macro="" textlink="">
      <xdr:nvSpPr>
        <xdr:cNvPr id="3" name="Botón Configuración" descr="Botón de navegación Configuración. Haga clic para ver la hoja de cálculo de configuración." title="Botón de navegación: Configuración">
          <a:hlinkClick xmlns:r="http://schemas.openxmlformats.org/officeDocument/2006/relationships" r:id="rId1" tooltip="Haga clic para ver la configuración"/>
          <a:extLst>
            <a:ext uri="{FF2B5EF4-FFF2-40B4-BE49-F238E27FC236}">
              <a16:creationId xmlns:a16="http://schemas.microsoft.com/office/drawing/2014/main" id="{00000000-0008-0000-0000-000003000000}"/>
            </a:ext>
          </a:extLst>
        </xdr:cNvPr>
        <xdr:cNvSpPr txBox="1">
          <a:spLocks noChangeAspect="1"/>
        </xdr:cNvSpPr>
      </xdr:nvSpPr>
      <xdr:spPr>
        <a:xfrm>
          <a:off x="200491" y="825501"/>
          <a:ext cx="1599734"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CONFIGURACIÓN</a:t>
          </a:r>
        </a:p>
      </xdr:txBody>
    </xdr:sp>
    <xdr:clientData fPrintsWithSheet="0"/>
  </xdr:twoCellAnchor>
  <xdr:twoCellAnchor>
    <xdr:from>
      <xdr:col>1</xdr:col>
      <xdr:colOff>120582</xdr:colOff>
      <xdr:row>21</xdr:row>
      <xdr:rowOff>303314</xdr:rowOff>
    </xdr:from>
    <xdr:to>
      <xdr:col>4</xdr:col>
      <xdr:colOff>681276</xdr:colOff>
      <xdr:row>36</xdr:row>
      <xdr:rowOff>271564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648510</xdr:colOff>
      <xdr:row>22</xdr:row>
      <xdr:rowOff>19591</xdr:rowOff>
    </xdr:from>
    <xdr:to>
      <xdr:col>11</xdr:col>
      <xdr:colOff>1595946</xdr:colOff>
      <xdr:row>36</xdr:row>
      <xdr:rowOff>372894</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Botón Proyectos" descr="Botón de navegación de proyectos. Haga clic para ver la hoja de cálculo de proyectos." title="Botón de navegación: Proyectos">
          <a:hlinkClick xmlns:r="http://schemas.openxmlformats.org/officeDocument/2006/relationships" r:id="rId1" tooltip="Haga clic para ver los proyectos."/>
          <a:extLst>
            <a:ext uri="{FF2B5EF4-FFF2-40B4-BE49-F238E27FC236}">
              <a16:creationId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PROYECTOS</a:t>
          </a:r>
        </a:p>
      </xdr:txBody>
    </xdr:sp>
    <xdr:clientData fPrintsWithSheet="0"/>
  </xdr:twoCellAnchor>
</xdr:wsDr>
</file>

<file path=xl/tables/table1.xml><?xml version="1.0" encoding="utf-8"?>
<table xmlns="http://schemas.openxmlformats.org/spreadsheetml/2006/main" id="1" name="SeguimientoDeProyectos" displayName="SeguimientoDeProyectos" ref="B4:N20" totalsRowShown="0" headerRowDxfId="21" tableBorderDxfId="20">
  <autoFilter ref="B4:N20"/>
  <tableColumns count="13">
    <tableColumn id="1" name="Proyecto" dataDxfId="19" dataCellStyle="Texto"/>
    <tableColumn id="2" name="Categoría" dataDxfId="18" dataCellStyle="Texto"/>
    <tableColumn id="3" name="Asignado a" dataDxfId="17" dataCellStyle="Texto"/>
    <tableColumn id="4" name="Estimado_x000a_Inicio" dataDxfId="16" dataCellStyle="Fecha"/>
    <tableColumn id="5" name="Estimado _x000a_Finalización" dataDxfId="15" dataCellStyle="Fecha">
      <calculatedColumnFormula>DATE(2019,5,7)</calculatedColumnFormula>
    </tableColumn>
    <tableColumn id="6" name="Trabajo estimado (en horas)" dataDxfId="14" dataCellStyle="Números"/>
    <tableColumn id="7" name="Duración estimada (en días)" dataDxfId="13" dataCellStyle="Duración estimada">
      <calculatedColumnFormula>IF(COUNTA('Seguimiento de proyectos'!$E5,'Seguimiento de proyectos'!$F5)&lt;&gt;2,"",DAYS360('Seguimiento de proyectos'!$E5,'Seguimiento de proyectos'!$F5,FALSE))</calculatedColumnFormula>
    </tableColumn>
    <tableColumn id="8" name="Real _x000a_Inicio" dataDxfId="12" dataCellStyle="Inicio real">
      <calculatedColumnFormula>DATE(2019,5,6)</calculatedColumnFormula>
    </tableColumn>
    <tableColumn id="9" name="Real_x000a_Finalización" dataDxfId="11" dataCellStyle="Fecha">
      <calculatedColumnFormula>DATE(2019,5,6)</calculatedColumnFormula>
    </tableColumn>
    <tableColumn id="11" name="Trabajo real (en horas)" dataDxfId="10" dataCellStyle="Números"/>
    <tableColumn id="13" name="Duración real (en días)" dataDxfId="9" dataCellStyle="Columna gris">
      <calculatedColumnFormula>IF(COUNTA('Seguimiento de proyectos'!$I5,'Seguimiento de proyectos'!$J5)&lt;&gt;2,"",DAYS360('Seguimiento de proyectos'!$I5,'Seguimiento de proyectos'!$J5,FALSE))</calculatedColumnFormula>
    </tableColumn>
    <tableColumn id="15" name="PESO" dataDxfId="8" dataCellStyle="Texto"/>
    <tableColumn id="14" name="Completa" dataDxfId="7" dataCellStyle="Texto"/>
  </tableColumns>
  <tableStyleInfo name="Estilo de tabla personalizado 2" showFirstColumn="0" showLastColumn="0" showRowStripes="1" showColumnStripes="0"/>
</table>
</file>

<file path=xl/tables/table2.xml><?xml version="1.0" encoding="utf-8"?>
<table xmlns="http://schemas.openxmlformats.org/spreadsheetml/2006/main" id="2" name="TablaDeCategoríasYEmpleados" displayName="TablaDeCategoríasYEmpleados" ref="B4:C10" totalsRowShown="0" headerRowDxfId="6" dataDxfId="5" tableBorderDxfId="4" headerRowCellStyle="Título 2" dataCellStyle="Texto">
  <autoFilter ref="B4:C10"/>
  <tableColumns count="2">
    <tableColumn id="1" name="Nombre de categoría" dataDxfId="3" dataCellStyle="Texto"/>
    <tableColumn id="2" name="Nombre del empleado" dataDxfId="2" dataCellStyle="Texto"/>
  </tableColumns>
  <tableStyleInfo name="Estilo de tabla personalizado 2"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Q32"/>
  <sheetViews>
    <sheetView showGridLines="0" tabSelected="1" zoomScale="47" zoomScaleNormal="47" workbookViewId="0">
      <pane ySplit="4" topLeftCell="A5" activePane="bottomLeft" state="frozen"/>
      <selection pane="bottomLeft" activeCell="AA27" sqref="AA27"/>
    </sheetView>
  </sheetViews>
  <sheetFormatPr baseColWidth="10" defaultColWidth="9" defaultRowHeight="30" customHeight="1" x14ac:dyDescent="0.3"/>
  <cols>
    <col min="1" max="1" width="2.625" style="1" customWidth="1"/>
    <col min="2" max="2" width="36.75" style="1" customWidth="1"/>
    <col min="3" max="3" width="37.125" style="1" customWidth="1"/>
    <col min="4" max="4" width="22.625" style="1" customWidth="1"/>
    <col min="5" max="6" width="15.625" style="2" customWidth="1"/>
    <col min="7" max="7" width="13.875" style="1" customWidth="1"/>
    <col min="8" max="8" width="13.75" style="1" customWidth="1"/>
    <col min="9" max="10" width="15.625" style="2" customWidth="1"/>
    <col min="11" max="11" width="10.875" style="1" customWidth="1"/>
    <col min="12" max="12" width="29.75" style="1" customWidth="1"/>
    <col min="13" max="13" width="31.25" style="1" customWidth="1"/>
    <col min="14" max="14" width="17.125" style="1" customWidth="1"/>
    <col min="15" max="16384" width="9" style="1"/>
  </cols>
  <sheetData>
    <row r="1" spans="1:14" ht="65.099999999999994" customHeight="1" x14ac:dyDescent="0.3">
      <c r="B1" s="6" t="s">
        <v>15</v>
      </c>
      <c r="C1"/>
    </row>
    <row r="2" spans="1:14" ht="20.25" customHeight="1" x14ac:dyDescent="0.3">
      <c r="A2" s="3"/>
      <c r="B2" s="6"/>
      <c r="C2" s="4" t="s">
        <v>1</v>
      </c>
      <c r="D2" s="5"/>
    </row>
    <row r="3" spans="1:14" ht="20.25" customHeight="1" x14ac:dyDescent="0.3">
      <c r="G3"/>
      <c r="H3"/>
    </row>
    <row r="4" spans="1:14" ht="54.95" customHeight="1" x14ac:dyDescent="0.3">
      <c r="B4" s="15" t="s">
        <v>0</v>
      </c>
      <c r="C4" s="15" t="s">
        <v>2</v>
      </c>
      <c r="D4" s="15" t="s">
        <v>3</v>
      </c>
      <c r="E4" s="16" t="s">
        <v>4</v>
      </c>
      <c r="F4" s="16" t="s">
        <v>5</v>
      </c>
      <c r="G4" s="17" t="s">
        <v>6</v>
      </c>
      <c r="H4" s="18" t="s">
        <v>7</v>
      </c>
      <c r="I4" s="19" t="s">
        <v>8</v>
      </c>
      <c r="J4" s="16" t="s">
        <v>9</v>
      </c>
      <c r="K4" s="17" t="s">
        <v>10</v>
      </c>
      <c r="L4" s="17" t="s">
        <v>11</v>
      </c>
      <c r="M4" s="15" t="s">
        <v>25</v>
      </c>
      <c r="N4" s="15" t="s">
        <v>33</v>
      </c>
    </row>
    <row r="5" spans="1:14" ht="30" customHeight="1" x14ac:dyDescent="0.3">
      <c r="B5" s="40" t="s">
        <v>21</v>
      </c>
      <c r="C5" s="40" t="s">
        <v>18</v>
      </c>
      <c r="D5" s="40" t="s">
        <v>17</v>
      </c>
      <c r="E5" s="41">
        <f>DATE(2019,5,6)</f>
        <v>43591</v>
      </c>
      <c r="F5" s="41">
        <f t="shared" ref="F5" si="0">DATE(2019,5,7)</f>
        <v>43592</v>
      </c>
      <c r="G5" s="42">
        <v>4</v>
      </c>
      <c r="H5" s="11">
        <v>1</v>
      </c>
      <c r="I5" s="43">
        <f t="shared" ref="I5" si="1">DATE(2019,5,6)</f>
        <v>43591</v>
      </c>
      <c r="J5" s="41">
        <f>DATE(2019,5,8)</f>
        <v>43593</v>
      </c>
      <c r="K5" s="42">
        <v>6</v>
      </c>
      <c r="L5" s="13">
        <v>2</v>
      </c>
      <c r="M5" s="44">
        <v>1</v>
      </c>
      <c r="N5" s="45" t="s">
        <v>46</v>
      </c>
    </row>
    <row r="6" spans="1:14" ht="30" customHeight="1" x14ac:dyDescent="0.3">
      <c r="B6" s="40" t="s">
        <v>22</v>
      </c>
      <c r="C6" s="40" t="s">
        <v>18</v>
      </c>
      <c r="D6" s="40" t="s">
        <v>16</v>
      </c>
      <c r="E6" s="41">
        <f>DATE(2019,5,6)</f>
        <v>43591</v>
      </c>
      <c r="F6" s="41">
        <f>DATE(2019,5,7)</f>
        <v>43592</v>
      </c>
      <c r="G6" s="42">
        <v>4</v>
      </c>
      <c r="H6" s="11">
        <v>1</v>
      </c>
      <c r="I6" s="43">
        <f>DATE(2019,5,6)</f>
        <v>43591</v>
      </c>
      <c r="J6" s="41">
        <f>DATE(2019,5,8)</f>
        <v>43593</v>
      </c>
      <c r="K6" s="42">
        <v>6</v>
      </c>
      <c r="L6" s="13">
        <f>IF(COUNTA('Seguimiento de proyectos'!$I6,'Seguimiento de proyectos'!$J6)&lt;&gt;2,"",DAYS360('Seguimiento de proyectos'!$I6,'Seguimiento de proyectos'!$J6,FALSE))</f>
        <v>2</v>
      </c>
      <c r="M6" s="44">
        <v>1</v>
      </c>
      <c r="N6" s="45" t="s">
        <v>46</v>
      </c>
    </row>
    <row r="7" spans="1:14" ht="30" customHeight="1" x14ac:dyDescent="0.3">
      <c r="B7" s="40" t="s">
        <v>23</v>
      </c>
      <c r="C7" s="40" t="s">
        <v>18</v>
      </c>
      <c r="D7" s="40" t="s">
        <v>17</v>
      </c>
      <c r="E7" s="41">
        <f>DATE(2019,5,7)</f>
        <v>43592</v>
      </c>
      <c r="F7" s="41">
        <f>DATE(2019,5,8)</f>
        <v>43593</v>
      </c>
      <c r="G7" s="42">
        <v>4</v>
      </c>
      <c r="H7" s="11">
        <v>1</v>
      </c>
      <c r="I7" s="43">
        <f>DATE(2019,5,8)</f>
        <v>43593</v>
      </c>
      <c r="J7" s="41">
        <f>DATE(2019,5,10)</f>
        <v>43595</v>
      </c>
      <c r="K7" s="42">
        <v>10</v>
      </c>
      <c r="L7" s="13">
        <f>IF(COUNTA('Seguimiento de proyectos'!$I7,'Seguimiento de proyectos'!$J7)&lt;&gt;2,"",DAYS360('Seguimiento de proyectos'!$I7,'Seguimiento de proyectos'!$J7,FALSE))</f>
        <v>2</v>
      </c>
      <c r="M7" s="44">
        <v>1</v>
      </c>
      <c r="N7" s="45" t="s">
        <v>46</v>
      </c>
    </row>
    <row r="8" spans="1:14" ht="30" customHeight="1" x14ac:dyDescent="0.3">
      <c r="B8" s="40" t="s">
        <v>24</v>
      </c>
      <c r="C8" s="40" t="s">
        <v>18</v>
      </c>
      <c r="D8" s="40" t="s">
        <v>16</v>
      </c>
      <c r="E8" s="41">
        <f>DATE(2019,5,7)</f>
        <v>43592</v>
      </c>
      <c r="F8" s="41">
        <f>DATE(2019,5,8)</f>
        <v>43593</v>
      </c>
      <c r="G8" s="42">
        <v>4</v>
      </c>
      <c r="H8" s="11">
        <v>1</v>
      </c>
      <c r="I8" s="43">
        <f>DATE(2019,5,8)</f>
        <v>43593</v>
      </c>
      <c r="J8" s="41">
        <f>DATE(2019,5,10)</f>
        <v>43595</v>
      </c>
      <c r="K8" s="42">
        <v>10</v>
      </c>
      <c r="L8" s="13">
        <v>2</v>
      </c>
      <c r="M8" s="44">
        <v>1</v>
      </c>
      <c r="N8" s="45" t="s">
        <v>46</v>
      </c>
    </row>
    <row r="9" spans="1:14" ht="30" customHeight="1" x14ac:dyDescent="0.3">
      <c r="B9" s="32" t="s">
        <v>45</v>
      </c>
      <c r="C9" s="8" t="s">
        <v>19</v>
      </c>
      <c r="D9" s="8" t="s">
        <v>17</v>
      </c>
      <c r="E9" s="9">
        <f>DATE(2019,5,9)</f>
        <v>43594</v>
      </c>
      <c r="F9" s="9">
        <f>DATE(2019,5,10)</f>
        <v>43595</v>
      </c>
      <c r="G9" s="10">
        <v>6</v>
      </c>
      <c r="H9" s="11">
        <v>1</v>
      </c>
      <c r="I9" s="12"/>
      <c r="J9" s="9"/>
      <c r="K9" s="10"/>
      <c r="L9" s="13"/>
      <c r="M9" s="34">
        <v>1</v>
      </c>
      <c r="N9" s="27" t="s">
        <v>47</v>
      </c>
    </row>
    <row r="10" spans="1:14" ht="30" customHeight="1" x14ac:dyDescent="0.3">
      <c r="B10" s="8" t="s">
        <v>34</v>
      </c>
      <c r="C10" s="21" t="s">
        <v>18</v>
      </c>
      <c r="D10" s="21" t="s">
        <v>16</v>
      </c>
      <c r="E10" s="9">
        <f>DATE(2019,5,9)</f>
        <v>43594</v>
      </c>
      <c r="F10" s="22">
        <f>DATE(2019,5,10)</f>
        <v>43595</v>
      </c>
      <c r="G10" s="23">
        <v>6</v>
      </c>
      <c r="H10" s="24">
        <v>1</v>
      </c>
      <c r="I10" s="25"/>
      <c r="J10" s="22"/>
      <c r="K10" s="23"/>
      <c r="L10" s="26"/>
      <c r="M10" s="34">
        <v>1</v>
      </c>
      <c r="N10" s="27" t="s">
        <v>47</v>
      </c>
    </row>
    <row r="11" spans="1:14" ht="30" customHeight="1" x14ac:dyDescent="0.3">
      <c r="B11" s="8" t="s">
        <v>35</v>
      </c>
      <c r="C11" s="21" t="s">
        <v>19</v>
      </c>
      <c r="D11" s="21" t="s">
        <v>17</v>
      </c>
      <c r="E11" s="22">
        <f>DATE(2019,5,11)</f>
        <v>43596</v>
      </c>
      <c r="F11" s="22">
        <f>DATE(2019,5,12)</f>
        <v>43597</v>
      </c>
      <c r="G11" s="23">
        <v>6</v>
      </c>
      <c r="H11" s="24">
        <v>1</v>
      </c>
      <c r="I11" s="25"/>
      <c r="J11" s="22"/>
      <c r="K11" s="23"/>
      <c r="L11" s="26"/>
      <c r="M11" s="34">
        <v>1</v>
      </c>
      <c r="N11" s="27" t="s">
        <v>47</v>
      </c>
    </row>
    <row r="12" spans="1:14" ht="30" customHeight="1" x14ac:dyDescent="0.3">
      <c r="B12" s="8" t="s">
        <v>36</v>
      </c>
      <c r="C12" s="27" t="s">
        <v>18</v>
      </c>
      <c r="D12" s="27" t="s">
        <v>16</v>
      </c>
      <c r="E12" s="28">
        <f>DATE(2019,5,11)</f>
        <v>43596</v>
      </c>
      <c r="F12" s="28">
        <f>DATE(2019,5,12)</f>
        <v>43597</v>
      </c>
      <c r="G12" s="29">
        <v>6</v>
      </c>
      <c r="H12" s="30">
        <v>1</v>
      </c>
      <c r="I12" s="38"/>
      <c r="J12" s="28"/>
      <c r="K12" s="29"/>
      <c r="L12" s="31"/>
      <c r="M12" s="35">
        <v>1</v>
      </c>
      <c r="N12" s="27" t="s">
        <v>47</v>
      </c>
    </row>
    <row r="13" spans="1:14" ht="30" customHeight="1" x14ac:dyDescent="0.3">
      <c r="B13" s="32" t="s">
        <v>37</v>
      </c>
      <c r="C13" s="21" t="s">
        <v>19</v>
      </c>
      <c r="D13" s="21" t="s">
        <v>17</v>
      </c>
      <c r="E13" s="22">
        <f>DATE(2019,5,13)</f>
        <v>43598</v>
      </c>
      <c r="F13" s="22">
        <f>DATE(2019,5,14)</f>
        <v>43599</v>
      </c>
      <c r="G13" s="23">
        <v>6</v>
      </c>
      <c r="H13" s="24">
        <v>1</v>
      </c>
      <c r="I13" s="25"/>
      <c r="J13" s="22"/>
      <c r="K13" s="23"/>
      <c r="L13" s="26"/>
      <c r="M13" s="34">
        <v>1</v>
      </c>
      <c r="N13" s="27" t="s">
        <v>47</v>
      </c>
    </row>
    <row r="14" spans="1:14" ht="30" customHeight="1" x14ac:dyDescent="0.3">
      <c r="B14" s="32" t="s">
        <v>38</v>
      </c>
      <c r="C14" s="27" t="s">
        <v>19</v>
      </c>
      <c r="D14" s="27" t="s">
        <v>16</v>
      </c>
      <c r="E14" s="28">
        <f>DATE(2019,5,13)</f>
        <v>43598</v>
      </c>
      <c r="F14" s="28">
        <f>DATE(2019,5,14)</f>
        <v>43599</v>
      </c>
      <c r="G14" s="29">
        <v>6</v>
      </c>
      <c r="H14" s="30">
        <v>1</v>
      </c>
      <c r="I14" s="39"/>
      <c r="J14" s="28"/>
      <c r="K14" s="29"/>
      <c r="L14" s="31" t="str">
        <f>IF(COUNTA('Seguimiento de proyectos'!$I14,'Seguimiento de proyectos'!$J14)&lt;&gt;2,"",DAYS360('Seguimiento de proyectos'!$I14,'Seguimiento de proyectos'!$J14,FALSE))</f>
        <v/>
      </c>
      <c r="M14" s="35">
        <v>1</v>
      </c>
      <c r="N14" s="27" t="s">
        <v>47</v>
      </c>
    </row>
    <row r="15" spans="1:14" ht="30" customHeight="1" x14ac:dyDescent="0.3">
      <c r="B15" s="32" t="s">
        <v>39</v>
      </c>
      <c r="C15" s="27" t="s">
        <v>19</v>
      </c>
      <c r="D15" s="27" t="s">
        <v>17</v>
      </c>
      <c r="E15" s="28">
        <f>DATE(2019,5,15)</f>
        <v>43600</v>
      </c>
      <c r="F15" s="28">
        <f>DATE(2019,5,16)</f>
        <v>43601</v>
      </c>
      <c r="G15" s="29">
        <v>6</v>
      </c>
      <c r="H15" s="30">
        <v>1</v>
      </c>
      <c r="I15" s="39"/>
      <c r="J15" s="28"/>
      <c r="K15" s="29"/>
      <c r="L15" s="31" t="str">
        <f>IF(COUNTA('Seguimiento de proyectos'!$I15,'Seguimiento de proyectos'!$J15)&lt;&gt;2,"",DAYS360('Seguimiento de proyectos'!$I15,'Seguimiento de proyectos'!$J15,FALSE))</f>
        <v/>
      </c>
      <c r="M15" s="35">
        <v>1</v>
      </c>
      <c r="N15" s="27" t="s">
        <v>47</v>
      </c>
    </row>
    <row r="16" spans="1:14" ht="30" customHeight="1" x14ac:dyDescent="0.3">
      <c r="B16" s="32" t="s">
        <v>40</v>
      </c>
      <c r="C16" s="27" t="s">
        <v>19</v>
      </c>
      <c r="D16" s="27" t="s">
        <v>16</v>
      </c>
      <c r="E16" s="28">
        <f>DATE(2019,5,15)</f>
        <v>43600</v>
      </c>
      <c r="F16" s="28">
        <f>DATE(2019,5,16)</f>
        <v>43601</v>
      </c>
      <c r="G16" s="29">
        <v>6</v>
      </c>
      <c r="H16" s="30">
        <v>1</v>
      </c>
      <c r="I16" s="39"/>
      <c r="J16" s="28"/>
      <c r="K16" s="29"/>
      <c r="L16" s="31" t="str">
        <f>IF(COUNTA('Seguimiento de proyectos'!$I16,'Seguimiento de proyectos'!$J16)&lt;&gt;2,"",DAYS360('Seguimiento de proyectos'!$I16,'Seguimiento de proyectos'!$J16,FALSE))</f>
        <v/>
      </c>
      <c r="M16" s="35">
        <v>1</v>
      </c>
      <c r="N16" s="27" t="s">
        <v>47</v>
      </c>
    </row>
    <row r="17" spans="2:17" ht="30" customHeight="1" x14ac:dyDescent="0.3">
      <c r="B17" s="32" t="s">
        <v>41</v>
      </c>
      <c r="C17" s="27" t="s">
        <v>19</v>
      </c>
      <c r="D17" s="27" t="s">
        <v>17</v>
      </c>
      <c r="E17" s="28">
        <f>DATE(2019,5,16)</f>
        <v>43601</v>
      </c>
      <c r="F17" s="28">
        <f>DATE(2019,5,17)</f>
        <v>43602</v>
      </c>
      <c r="G17" s="29">
        <v>6</v>
      </c>
      <c r="H17" s="30">
        <v>1</v>
      </c>
      <c r="I17" s="39"/>
      <c r="J17" s="28"/>
      <c r="K17" s="29"/>
      <c r="L17" s="31" t="str">
        <f>IF(COUNTA('Seguimiento de proyectos'!$I17,'Seguimiento de proyectos'!$J17)&lt;&gt;2,"",DAYS360('Seguimiento de proyectos'!$I17,'Seguimiento de proyectos'!$J17,FALSE))</f>
        <v/>
      </c>
      <c r="M17" s="35">
        <v>1</v>
      </c>
      <c r="N17" s="27" t="s">
        <v>47</v>
      </c>
    </row>
    <row r="18" spans="2:17" ht="30" customHeight="1" x14ac:dyDescent="0.3">
      <c r="B18" s="32" t="s">
        <v>42</v>
      </c>
      <c r="C18" s="27" t="s">
        <v>19</v>
      </c>
      <c r="D18" s="27" t="s">
        <v>16</v>
      </c>
      <c r="E18" s="28">
        <f>DATE(2019,5,16)</f>
        <v>43601</v>
      </c>
      <c r="F18" s="28">
        <f>DATE(2019,5,17)</f>
        <v>43602</v>
      </c>
      <c r="G18" s="29">
        <v>6</v>
      </c>
      <c r="H18" s="30">
        <v>1</v>
      </c>
      <c r="I18" s="39"/>
      <c r="J18" s="28"/>
      <c r="K18" s="29"/>
      <c r="L18" s="31" t="str">
        <f>IF(COUNTA('Seguimiento de proyectos'!$I18,'Seguimiento de proyectos'!$J18)&lt;&gt;2,"",DAYS360('Seguimiento de proyectos'!$I18,'Seguimiento de proyectos'!$J18,FALSE))</f>
        <v/>
      </c>
      <c r="M18" s="35">
        <v>1</v>
      </c>
      <c r="N18" s="27" t="s">
        <v>47</v>
      </c>
      <c r="O18" s="36" t="s">
        <v>28</v>
      </c>
    </row>
    <row r="19" spans="2:17" ht="30" customHeight="1" x14ac:dyDescent="0.3">
      <c r="B19" s="32" t="s">
        <v>43</v>
      </c>
      <c r="C19" s="27" t="s">
        <v>19</v>
      </c>
      <c r="D19" s="27" t="s">
        <v>17</v>
      </c>
      <c r="E19" s="28">
        <f>DATE(2019,5,18)</f>
        <v>43603</v>
      </c>
      <c r="F19" s="28">
        <f>DATE(2019,5,19)</f>
        <v>43604</v>
      </c>
      <c r="G19" s="29">
        <v>6</v>
      </c>
      <c r="H19" s="30">
        <v>1</v>
      </c>
      <c r="I19" s="39"/>
      <c r="J19" s="28"/>
      <c r="K19" s="29"/>
      <c r="L19" s="31" t="str">
        <f>IF(COUNTA('Seguimiento de proyectos'!$I19,'Seguimiento de proyectos'!$J19)&lt;&gt;2,"",DAYS360('Seguimiento de proyectos'!$I19,'Seguimiento de proyectos'!$J19,FALSE))</f>
        <v/>
      </c>
      <c r="M19" s="35">
        <v>1</v>
      </c>
      <c r="N19" s="27" t="s">
        <v>47</v>
      </c>
    </row>
    <row r="20" spans="2:17" ht="30" customHeight="1" x14ac:dyDescent="0.3">
      <c r="B20" s="32" t="s">
        <v>44</v>
      </c>
      <c r="C20" s="27" t="s">
        <v>19</v>
      </c>
      <c r="D20" s="27" t="s">
        <v>16</v>
      </c>
      <c r="E20" s="28">
        <f>DATE(2019,5,18)</f>
        <v>43603</v>
      </c>
      <c r="F20" s="28">
        <f>DATE(2019,5,19)</f>
        <v>43604</v>
      </c>
      <c r="G20" s="29">
        <v>6</v>
      </c>
      <c r="H20" s="30">
        <v>1</v>
      </c>
      <c r="I20" s="39"/>
      <c r="J20" s="28"/>
      <c r="K20" s="29"/>
      <c r="L20" s="31" t="str">
        <f>IF(COUNTA('Seguimiento de proyectos'!$I20,'Seguimiento de proyectos'!$J20)&lt;&gt;2,"",DAYS360('Seguimiento de proyectos'!$I20,'Seguimiento de proyectos'!$J20,FALSE))</f>
        <v/>
      </c>
      <c r="M20" s="35">
        <v>1</v>
      </c>
      <c r="N20" s="27" t="s">
        <v>47</v>
      </c>
      <c r="O20" s="36"/>
      <c r="Q20" s="1" t="s">
        <v>32</v>
      </c>
    </row>
    <row r="21" spans="2:17" ht="30" customHeight="1" x14ac:dyDescent="0.3">
      <c r="L21" s="1" t="s">
        <v>26</v>
      </c>
      <c r="M21" s="1">
        <v>80</v>
      </c>
      <c r="N21" s="1">
        <v>100</v>
      </c>
    </row>
    <row r="22" spans="2:17" ht="30" customHeight="1" x14ac:dyDescent="0.3">
      <c r="L22" s="1" t="s">
        <v>27</v>
      </c>
      <c r="M22" s="1">
        <f>SUM(M5:M8)</f>
        <v>4</v>
      </c>
    </row>
    <row r="23" spans="2:17" ht="30" customHeight="1" thickBot="1" x14ac:dyDescent="0.35">
      <c r="M23" s="1" t="s">
        <v>29</v>
      </c>
      <c r="N23" s="33">
        <f>(N21*M22)/M21</f>
        <v>5</v>
      </c>
    </row>
    <row r="24" spans="2:17" ht="30" customHeight="1" thickTop="1" x14ac:dyDescent="0.3"/>
    <row r="25" spans="2:17" ht="30" customHeight="1" thickBot="1" x14ac:dyDescent="0.35">
      <c r="M25" s="36" t="s">
        <v>31</v>
      </c>
      <c r="N25" s="33">
        <v>85</v>
      </c>
    </row>
    <row r="26" spans="2:17" ht="30" customHeight="1" thickTop="1" x14ac:dyDescent="0.3"/>
    <row r="27" spans="2:17" ht="30" customHeight="1" thickBot="1" x14ac:dyDescent="0.35">
      <c r="M27" s="37" t="s">
        <v>30</v>
      </c>
      <c r="N27" s="37">
        <f>N23+N25</f>
        <v>90</v>
      </c>
    </row>
    <row r="28" spans="2:17" ht="30" customHeight="1" thickTop="1" x14ac:dyDescent="0.3"/>
    <row r="32" spans="2:17" ht="30" customHeight="1" x14ac:dyDescent="0.3">
      <c r="M32"/>
      <c r="N32"/>
    </row>
  </sheetData>
  <conditionalFormatting sqref="K5:K20">
    <cfRule type="expression" dxfId="1" priority="6">
      <formula>(ABS((K5-G5))/G5)&gt;PorcentajeMarca</formula>
    </cfRule>
  </conditionalFormatting>
  <conditionalFormatting sqref="L5:L20">
    <cfRule type="expression" dxfId="0" priority="8">
      <formula>(ABS((L5-H5))/H5)&gt;PorcentajeMarca</formula>
    </cfRule>
  </conditionalFormatting>
  <dataValidations count="16">
    <dataValidation allowBlank="1" showInputMessage="1" prompt="Indique los proyectos en la hoja de seguimiento de proyectos. Defina el porcentaje superior/inferior para D2. El trabajo real en horas y la duración real en días resaltarán los valores superior/inferior en negrita roja, y una bandera en K y M." sqref="A1"/>
    <dataValidation allowBlank="1" showInputMessage="1" showErrorMessage="1" prompt="El porcentaje superior o inferior personalizable usado para resaltar el trabajo real en horas y días en la tabla del proyecto que están por encima o por debajo de este número." sqref="D2"/>
    <dataValidation allowBlank="1" showInputMessage="1" showErrorMessage="1" prompt="Escriba en esta columna los nombres de proyecto" sqref="B4"/>
    <dataValidation allowBlank="1" showInputMessage="1" showErrorMessage="1" prompt="Seleccione en esta columna el nombre de categoría de la lista desplegable de cada celda. Las opciones de esta lista se definen en la hoja de configuración. Presione ALT+FLECHA ABAJO para recorrer la lista y ENTRAR para seleccionar." sqref="C4"/>
    <dataValidation allowBlank="1" showInputMessage="1" showErrorMessage="1" prompt="Seleccione el nombre del empleado en la lista desplegable en cada celda de esta columna. Las opciones se definen en la hoja de cálculo de configuración. Presione ALT+FLECHA ABAJO para ir a la lista y, después, presione ENTRAR para realizar una selección." sqref="D4"/>
    <dataValidation allowBlank="1" showInputMessage="1" showErrorMessage="1" prompt="Especifique en esta columna la fecha de inicio estimada del proyecto." sqref="E4"/>
    <dataValidation allowBlank="1" showInputMessage="1" showErrorMessage="1" prompt="Especifique en esta columna la fecha de finalización estimada del proyecto." sqref="F4"/>
    <dataValidation allowBlank="1" showInputMessage="1" showErrorMessage="1" prompt="Especifique el trabajo estimado del proyecto en horas." sqref="G4"/>
    <dataValidation allowBlank="1" showInputMessage="1" showErrorMessage="1" prompt="Especifique en esta columna la duración estimada del proyecto en días." sqref="H4"/>
    <dataValidation allowBlank="1" showInputMessage="1" showErrorMessage="1" prompt="Especifique en esta columna la fecha de inicio real del proyecto." sqref="I4"/>
    <dataValidation allowBlank="1" showInputMessage="1" showErrorMessage="1" prompt="Especifique en esta columna la fecha de finalización real del proyecto." sqref="J4"/>
    <dataValidation allowBlank="1" showInputMessage="1" showErrorMessage="1" prompt="Escriba el trabajo real del proyecto en horas. Los valores que cumplen los criterios de límite superior o inferior se resaltan en rojo y en negrita, y generan un icono de bandera en cada celda en la columna K de la izquierda." sqref="K4"/>
    <dataValidation allowBlank="1" showInputMessage="1" showErrorMessage="1" prompt="Escriba la duración del proyecto real en días. Los valores que cumplen los criterios de límite superior o inferior se resaltan en rojo y en negrita, y generan un icono de bandera en cada celda en la columna M de la izquierda." sqref="L4"/>
    <dataValidation allowBlank="1" showInputMessage="1" showErrorMessage="1" prompt="Escriba en esta columna las notas para los proyectos." sqref="M4:N4"/>
    <dataValidation type="list" allowBlank="1" showInputMessage="1" showErrorMessage="1" error="Seleccione una categoría de la lista o cree una categoría para mostrarla en esta lista desde la hoja de cálculo de configuración." sqref="C5:C20">
      <formula1>ListaDeCategorías</formula1>
    </dataValidation>
    <dataValidation type="list" allowBlank="1" showInputMessage="1" showErrorMessage="1" error="Seleccione un empleado de la lista o cree un empleado para mostrarlo en esta lista desde la hoja de cálculo de configuración." sqref="D5:D20">
      <formula1>ListaDeEmpleados</formula1>
    </dataValidation>
  </dataValidations>
  <printOptions horizontalCentered="1"/>
  <pageMargins left="0.25" right="0.25" top="0.5" bottom="0.5" header="0.3" footer="0.3"/>
  <pageSetup paperSize="9" fitToHeight="0" orientation="landscape" r:id="rId1"/>
  <headerFooter differentFirst="1">
    <oddFooter>&amp;CPage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1"/>
  <sheetViews>
    <sheetView showGridLines="0" zoomScaleNormal="100" workbookViewId="0">
      <pane ySplit="4" topLeftCell="A5" activePane="bottomLeft" state="frozen"/>
      <selection pane="bottomLeft" activeCell="B8" sqref="B8"/>
    </sheetView>
  </sheetViews>
  <sheetFormatPr baseColWidth="10" defaultColWidth="9" defaultRowHeight="30" customHeight="1" x14ac:dyDescent="0.3"/>
  <cols>
    <col min="1" max="1" width="2.625" customWidth="1"/>
    <col min="2" max="3" width="25.625" customWidth="1"/>
    <col min="4" max="4" width="2.625" customWidth="1"/>
  </cols>
  <sheetData>
    <row r="1" spans="2:3" ht="65.099999999999994" customHeight="1" x14ac:dyDescent="0.3">
      <c r="B1" s="7" t="s">
        <v>12</v>
      </c>
    </row>
    <row r="2" spans="2:3" ht="20.25" customHeight="1" x14ac:dyDescent="0.3"/>
    <row r="3" spans="2:3" ht="20.25" customHeight="1" x14ac:dyDescent="0.3"/>
    <row r="4" spans="2:3" ht="50.1" customHeight="1" x14ac:dyDescent="0.3">
      <c r="B4" s="20" t="s">
        <v>13</v>
      </c>
      <c r="C4" s="20" t="s">
        <v>14</v>
      </c>
    </row>
    <row r="5" spans="2:3" ht="30" customHeight="1" x14ac:dyDescent="0.3">
      <c r="B5" s="8" t="s">
        <v>18</v>
      </c>
      <c r="C5" s="8" t="s">
        <v>16</v>
      </c>
    </row>
    <row r="6" spans="2:3" ht="30" customHeight="1" x14ac:dyDescent="0.3">
      <c r="B6" s="8" t="s">
        <v>19</v>
      </c>
      <c r="C6" s="8" t="s">
        <v>17</v>
      </c>
    </row>
    <row r="7" spans="2:3" ht="30" customHeight="1" x14ac:dyDescent="0.3">
      <c r="B7" s="8" t="s">
        <v>20</v>
      </c>
      <c r="C7" s="8"/>
    </row>
    <row r="8" spans="2:3" ht="30" customHeight="1" x14ac:dyDescent="0.3">
      <c r="B8" s="8"/>
      <c r="C8" s="8"/>
    </row>
    <row r="9" spans="2:3" ht="30" customHeight="1" x14ac:dyDescent="0.3">
      <c r="B9" s="8"/>
      <c r="C9" s="8"/>
    </row>
    <row r="10" spans="2:3" ht="30" customHeight="1" x14ac:dyDescent="0.3">
      <c r="B10" s="8"/>
      <c r="C10" s="8"/>
    </row>
    <row r="11" spans="2:3" ht="30" customHeight="1" x14ac:dyDescent="0.3">
      <c r="B11" s="14"/>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scriba los nombres de los empleados en esta columna, que se usarán como opciones en la lista desplegable Asignado a de la hoja de cálculo de seguimiento de proyectos." sqref="C4"/>
    <dataValidation allowBlank="1" showInputMessage="1" showErrorMessage="1" prompt="Escriba las categorías de proyectos en esta columna, que se usarán como opciones en la lista desplegable Categoría de la hoja de cálculo de seguimiento de proyectos." sqref="B4"/>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Seguimiento de proyectos</vt:lpstr>
      <vt:lpstr>Configuración</vt:lpstr>
      <vt:lpstr>ListaDeCategorías</vt:lpstr>
      <vt:lpstr>ListaDeEmpleados</vt:lpstr>
      <vt:lpstr>PorcentajeMarca</vt:lpstr>
      <vt:lpstr>TítuloDeColumna1</vt:lpstr>
      <vt:lpstr>TítuloDeColumna2</vt:lpstr>
      <vt:lpstr>'Seguimiento de proyectos'!Títulos_a_imprimir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SoyAleZamora</dc:creator>
  <cp:lastModifiedBy>SoyAleZamora</cp:lastModifiedBy>
  <dcterms:created xsi:type="dcterms:W3CDTF">2016-08-03T05:15:41Z</dcterms:created>
  <dcterms:modified xsi:type="dcterms:W3CDTF">2019-06-04T03:27:24Z</dcterms:modified>
</cp:coreProperties>
</file>