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3A18152B-9D2D-4C1F-85FA-6372881E5B80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Estados" sheetId="42" r:id="rId2"/>
    <sheet name="_Precios" sheetId="39" r:id="rId3"/>
    <sheet name="_Tarifas" sheetId="41" r:id="rId4"/>
  </sheets>
  <definedNames>
    <definedName name="_xlnm._FilterDatabase" localSheetId="2" hidden="1">_Precios!$A$2:$M$3</definedName>
    <definedName name="_xlnm._FilterDatabase" localSheetId="1" hidden="1">Estados!$A$2:$A$3</definedName>
    <definedName name="_xlnm._FilterDatabase" localSheetId="0" hidden="1">Recursos!$A$2:$AO$3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" i="37" l="1"/>
  <c r="S3" i="37" s="1"/>
  <c r="R3" i="39"/>
  <c r="Q3" i="37" l="1"/>
  <c r="U3" i="37" s="1"/>
  <c r="R3" i="37"/>
  <c r="V3" i="37" s="1"/>
  <c r="P3" i="37"/>
  <c r="T3" i="37" s="1"/>
</calcChain>
</file>

<file path=xl/sharedStrings.xml><?xml version="1.0" encoding="utf-8"?>
<sst xmlns="http://schemas.openxmlformats.org/spreadsheetml/2006/main" count="116" uniqueCount="109">
  <si>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</si>
  <si>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</si>
  <si>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</si>
  <si>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</si>
  <si>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</si>
  <si>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</si>
  <si>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</si>
  <si>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</si>
  <si>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</si>
  <si>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</si>
  <si>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</si>
  <si>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</si>
  <si>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</si>
  <si>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</si>
  <si>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</si>
  <si>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</si>
  <si>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</si>
  <si>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</si>
  <si>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</si>
  <si>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</si>
  <si>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</si>
  <si>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</si>
  <si>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</si>
  <si>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</si>
  <si>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</si>
  <si>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</si>
  <si>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</si>
  <si>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</si>
  <si>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</si>
  <si>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</si>
  <si>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</si>
  <si>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</si>
  <si>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</si>
  <si>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</si>
  <si>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</si>
  <si>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</si>
  <si>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</si>
  <si>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</si>
  <si>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</si>
  <si>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</si>
  <si>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</si>
  <si>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</si>
  <si>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</si>
  <si>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</si>
  <si>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</si>
  <si>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</si>
  <si>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</si>
  <si>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</si>
  <si>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</si>
  <si>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</si>
  <si>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</si>
  <si>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</si>
  <si>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</si>
  <si>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</si>
  <si>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</si>
  <si>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</si>
  <si>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</si>
  <si>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</si>
  <si>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</si>
  <si>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</si>
  <si>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</si>
  <si>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</si>
  <si>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</si>
  <si>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</si>
  <si>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</si>
  <si>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</si>
  <si>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</si>
  <si>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</si>
  <si>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</si>
  <si>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</si>
  <si>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</si>
  <si>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</si>
  <si>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</si>
  <si>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</si>
  <si>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Desde</t>
  </si>
  <si>
    <t>Hasta</t>
  </si>
  <si>
    <t>[extras]</t>
  </si>
  <si>
    <t>+%</t>
  </si>
  <si>
    <t>Dirección</t>
  </si>
  <si>
    <t>Street</t>
  </si>
  <si>
    <t>Flat_subtype.Code</t>
  </si>
  <si>
    <t>Booking fee</t>
  </si>
  <si>
    <t>Booking_fee</t>
  </si>
  <si>
    <t>Código SAP</t>
  </si>
  <si>
    <t>SAP_code</t>
  </si>
  <si>
    <t>Management_fee</t>
  </si>
  <si>
    <t>Management fee</t>
  </si>
  <si>
    <t>Ref. Catastro</t>
  </si>
  <si>
    <t>Uso</t>
  </si>
  <si>
    <t>Registry_code</t>
  </si>
  <si>
    <t>Resource_usage.Name</t>
  </si>
  <si>
    <t>Post
CAPEX</t>
  </si>
  <si>
    <t>Pre
CAPEX</t>
  </si>
  <si>
    <t>Pre_capex</t>
  </si>
  <si>
    <t>Post_capex</t>
  </si>
  <si>
    <t>Contrato luz</t>
  </si>
  <si>
    <t>Contrato agua</t>
  </si>
  <si>
    <t>Contrato gas</t>
  </si>
  <si>
    <t>Contract_electricity</t>
  </si>
  <si>
    <t>Contract_water</t>
  </si>
  <si>
    <t>Contract_gas</t>
  </si>
  <si>
    <t>Interior</t>
  </si>
  <si>
    <t>Int/Ext</t>
  </si>
  <si>
    <t>Estado</t>
  </si>
  <si>
    <t>Date_from</t>
  </si>
  <si>
    <t>Date_to</t>
  </si>
  <si>
    <t>Resource.Code</t>
  </si>
  <si>
    <t>Resource_status.Name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</si>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</sst>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  <xf numFmtId="14" fontId="3" fillId="0" borderId="2" xfId="0" applyNumberFormat="1" applyFont="1" applyBorder="1"/>
    <xf numFmtId="6" fontId="3" fillId="0" borderId="2" xfId="0" applyNumberFormat="1" applyFont="1" applyBorder="1"/>
    <xf numFmtId="14" fontId="3" fillId="0" borderId="2" xfId="0" applyNumberFormat="1" applyFont="1" applyBorder="1" applyAlignment="1">
      <alignment horizontal="center"/>
    </xf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5" width="20.42578125" style="2" customWidth="1"/>
    <col min="6" max="6" width="13.28515625" style="2" bestFit="1" customWidth="1"/>
    <col min="7" max="7" width="26.7109375" style="2" bestFit="1" customWidth="1"/>
    <col min="8" max="8" width="20.7109375" style="2" bestFit="1" customWidth="1"/>
    <col min="9" max="9" width="29.28515625" style="2" bestFit="1" customWidth="1"/>
    <col min="10" max="10" width="11.140625" style="2" bestFit="1" customWidth="1"/>
    <col min="11" max="11" width="5.85546875" style="2" customWidth="1"/>
    <col min="12" max="12" width="14.28515625" style="2" bestFit="1" customWidth="1"/>
    <col min="13" max="13" width="12.42578125" style="2" bestFit="1" customWidth="1"/>
    <col min="14" max="14" width="20.140625" style="2" bestFit="1" customWidth="1"/>
    <col min="15" max="15" width="11.140625" style="2" bestFit="1" customWidth="1"/>
    <col min="16" max="22" width="9.5703125" style="2" customWidth="1"/>
    <col min="23" max="23" width="39.140625" style="2" customWidth="1"/>
    <col min="24" max="24" width="24.7109375" style="2" customWidth="1"/>
    <col min="25" max="26" width="11.85546875" style="2" customWidth="1"/>
    <col min="27" max="29" width="17.42578125" style="2" bestFit="1" customWidth="1"/>
    <col min="30" max="31" width="15.42578125" style="2" customWidth="1"/>
    <col min="32" max="32" width="13.5703125" style="2" bestFit="1" customWidth="1"/>
    <col min="33" max="33" width="12.7109375" style="2" bestFit="1" customWidth="1"/>
    <col min="34" max="34" width="12.7109375" style="2" customWidth="1"/>
    <col min="35" max="36" width="13.7109375" style="2" bestFit="1" customWidth="1"/>
    <col min="37" max="40" width="16.85546875" style="2" customWidth="1"/>
    <col min="41" max="41" width="20.5703125" style="2" customWidth="1"/>
    <col min="42" max="42" width="5" style="2" bestFit="1" customWidth="1"/>
    <col min="43" max="16384" width="24.85546875" style="2"/>
  </cols>
  <sheetData>
    <row r="1" spans="1:42" s="1" customFormat="1" ht="23.25" customHeight="1" x14ac:dyDescent="0.2">
      <c r="A1" s="3" t="s">
        <v>4</v>
      </c>
      <c r="B1" s="3" t="s">
        <v>68</v>
      </c>
      <c r="C1" s="3" t="s">
        <v>33</v>
      </c>
      <c r="D1" s="3" t="s">
        <v>83</v>
      </c>
      <c r="E1" s="3" t="s">
        <v>78</v>
      </c>
      <c r="F1" s="3"/>
      <c r="G1" s="3" t="s">
        <v>6</v>
      </c>
      <c r="H1" s="3"/>
      <c r="I1" s="3" t="s">
        <v>9</v>
      </c>
      <c r="J1" s="3" t="s">
        <v>70</v>
      </c>
      <c r="K1" s="15" t="s">
        <v>77</v>
      </c>
      <c r="L1" s="3" t="s">
        <v>7</v>
      </c>
      <c r="M1" s="3" t="s">
        <v>8</v>
      </c>
      <c r="N1" s="3" t="s">
        <v>5</v>
      </c>
      <c r="O1" s="3" t="s">
        <v>86</v>
      </c>
      <c r="P1" s="3" t="s">
        <v>62</v>
      </c>
      <c r="Q1" s="3" t="s">
        <v>63</v>
      </c>
      <c r="R1" s="3" t="s">
        <v>64</v>
      </c>
      <c r="S1" s="3" t="s">
        <v>42</v>
      </c>
      <c r="T1" s="3" t="s">
        <v>71</v>
      </c>
      <c r="U1" s="3" t="s">
        <v>72</v>
      </c>
      <c r="V1" s="3" t="s">
        <v>73</v>
      </c>
      <c r="W1" s="3" t="s">
        <v>87</v>
      </c>
      <c r="X1" s="3" t="s">
        <v>88</v>
      </c>
      <c r="Y1" s="3" t="s">
        <v>92</v>
      </c>
      <c r="Z1" s="3" t="s">
        <v>91</v>
      </c>
      <c r="AA1" s="3" t="s">
        <v>95</v>
      </c>
      <c r="AB1" s="3" t="s">
        <v>96</v>
      </c>
      <c r="AC1" s="3" t="s">
        <v>97</v>
      </c>
      <c r="AD1" s="3" t="s">
        <v>13</v>
      </c>
      <c r="AE1" s="3" t="s">
        <v>12</v>
      </c>
      <c r="AF1" s="3" t="s">
        <v>15</v>
      </c>
      <c r="AG1" s="3" t="s">
        <v>16</v>
      </c>
      <c r="AH1" s="3" t="s">
        <v>32</v>
      </c>
      <c r="AI1" s="3" t="s">
        <v>18</v>
      </c>
      <c r="AJ1" s="3" t="s">
        <v>102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1">
        <f ca="1">IF(MONTH(TODAY())&gt;8,1+YEAR(TODAY()),YEAR(TODAY()))</f>
        <v>2025</v>
      </c>
    </row>
    <row r="2" spans="1:42" x14ac:dyDescent="0.25">
      <c r="A2" s="4" t="s">
        <v>67</v>
      </c>
      <c r="B2" s="4" t="s">
        <v>69</v>
      </c>
      <c r="C2" s="4" t="s">
        <v>0</v>
      </c>
      <c r="D2" s="4" t="s">
        <v>84</v>
      </c>
      <c r="E2" s="4" t="s">
        <v>79</v>
      </c>
      <c r="F2" s="4" t="s">
        <v>1</v>
      </c>
      <c r="G2" s="5" t="s">
        <v>34</v>
      </c>
      <c r="H2" s="5" t="s">
        <v>80</v>
      </c>
      <c r="I2" s="4" t="s">
        <v>35</v>
      </c>
      <c r="J2" s="4" t="s">
        <v>76</v>
      </c>
      <c r="K2" s="4"/>
      <c r="L2" s="4" t="s">
        <v>2</v>
      </c>
      <c r="M2" s="4" t="s">
        <v>3</v>
      </c>
      <c r="N2" s="4" t="s">
        <v>30</v>
      </c>
      <c r="O2" s="4" t="s">
        <v>85</v>
      </c>
      <c r="P2" s="4"/>
      <c r="Q2" s="4"/>
      <c r="R2" s="4"/>
      <c r="S2" s="4"/>
      <c r="T2" s="4"/>
      <c r="U2" s="4"/>
      <c r="V2" s="4"/>
      <c r="W2" s="4" t="s">
        <v>89</v>
      </c>
      <c r="X2" s="4" t="s">
        <v>90</v>
      </c>
      <c r="Y2" s="4" t="s">
        <v>93</v>
      </c>
      <c r="Z2" s="4" t="s">
        <v>94</v>
      </c>
      <c r="AA2" s="4" t="s">
        <v>98</v>
      </c>
      <c r="AB2" s="4" t="s">
        <v>99</v>
      </c>
      <c r="AC2" s="4" t="s">
        <v>100</v>
      </c>
      <c r="AD2" s="4" t="s">
        <v>10</v>
      </c>
      <c r="AE2" s="4" t="s">
        <v>11</v>
      </c>
      <c r="AF2" s="4" t="s">
        <v>14</v>
      </c>
      <c r="AG2" s="4" t="s">
        <v>17</v>
      </c>
      <c r="AH2" s="4" t="s">
        <v>31</v>
      </c>
      <c r="AI2" s="4" t="s">
        <v>19</v>
      </c>
      <c r="AJ2" s="4" t="s">
        <v>101</v>
      </c>
      <c r="AK2" s="4" t="s">
        <v>20</v>
      </c>
      <c r="AL2" s="4" t="s">
        <v>21</v>
      </c>
      <c r="AM2" s="4" t="s">
        <v>22</v>
      </c>
      <c r="AN2" s="4" t="s">
        <v>23</v>
      </c>
      <c r="AO2" s="4" t="s">
        <v>24</v>
      </c>
    </row>
    <row r="3" spans="1:42" x14ac:dyDescent="0.25">
      <c r="A3" s="9"/>
      <c r="B3" s="9"/>
      <c r="C3" s="10"/>
      <c r="D3" s="10"/>
      <c r="E3" s="10"/>
      <c r="F3" s="10"/>
      <c r="G3" s="10"/>
      <c r="H3" s="10"/>
      <c r="I3" s="10"/>
      <c r="J3" s="10"/>
      <c r="K3" s="14"/>
      <c r="L3" s="10"/>
      <c r="M3" s="10"/>
      <c r="N3" s="10"/>
      <c r="O3" s="10"/>
      <c r="P3" s="13">
        <f ca="1">_xlfn.XLOOKUP($AP$1&amp;LEFT($C3,6)&amp;$G3&amp;$I3,_Precios!$R:$R,_Precios!H:H,0)*_xlfn.XLOOKUP($N3,_Tarifas!$A:$A,_Tarifas!C:C,0)*(1+0.01*_xlfn.NUMBERVALUE(SUBSTITUTE($K3,".",",")))</f>
        <v>0</v>
      </c>
      <c r="Q3" s="13">
        <f ca="1">_xlfn.XLOOKUP($AP$1&amp;LEFT($C3,6)&amp;$G3&amp;$I3,_Precios!$R:$R,_Precios!I:I,0)*_xlfn.XLOOKUP($N3,_Tarifas!$A:$A,_Tarifas!C:C,0)*(1+0.01*_xlfn.NUMBERVALUE(SUBSTITUTE($K3,".",",")))</f>
        <v>0</v>
      </c>
      <c r="R3" s="13">
        <f ca="1">_xlfn.XLOOKUP($AP$1&amp;LEFT($C3,6)&amp;$G3&amp;$I3,_Precios!$R:$R,_Precios!J:J,0)*_xlfn.XLOOKUP($N3,_Tarifas!$A:$A,_Tarifas!C:C,0)*(1+0.01*_xlfn.NUMBERVALUE(SUBSTITUTE($K3,".",",")))</f>
        <v>0</v>
      </c>
      <c r="S3" s="13">
        <f ca="1">_xlfn.XLOOKUP($AP$1&amp;LEFT($C3,6)&amp;$G3&amp;$I3,_Precios!$R:$R,_Precios!K:K,0)</f>
        <v>0</v>
      </c>
      <c r="T3" s="13">
        <f t="shared" ref="T3" ca="1" si="0">$P3+$S3</f>
        <v>0</v>
      </c>
      <c r="U3" s="13">
        <f t="shared" ref="U3" ca="1" si="1">$Q3+$S3</f>
        <v>0</v>
      </c>
      <c r="V3" s="13">
        <f t="shared" ref="V3" ca="1" si="2">$R3+$S3</f>
        <v>0</v>
      </c>
      <c r="W3" s="17"/>
      <c r="X3" s="17"/>
      <c r="Y3" s="18"/>
      <c r="Z3" s="18"/>
      <c r="AA3" s="18"/>
      <c r="AB3" s="18"/>
      <c r="AC3" s="18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</sheetData>
  <autoFilter ref="A2:AO3" xr:uid="{00000000-0009-0000-0000-000000000000}"/>
  <conditionalFormatting sqref="A3:AO9999">
    <cfRule type="expression" dxfId="0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7EA-EF6A-4647-BD82-04BF3857C227}">
  <dimension ref="A1:D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3" width="11.7109375" style="2" customWidth="1"/>
    <col min="4" max="4" width="22.140625" style="2" bestFit="1" customWidth="1"/>
    <col min="5" max="16384" width="24.85546875" style="2"/>
  </cols>
  <sheetData>
    <row r="1" spans="1:4" s="1" customFormat="1" ht="23.25" customHeight="1" x14ac:dyDescent="0.2">
      <c r="A1" s="3" t="s">
        <v>33</v>
      </c>
      <c r="B1" s="3" t="s">
        <v>74</v>
      </c>
      <c r="C1" s="3" t="s">
        <v>75</v>
      </c>
      <c r="D1" s="3" t="s">
        <v>103</v>
      </c>
    </row>
    <row r="2" spans="1:4" x14ac:dyDescent="0.25">
      <c r="A2" s="4" t="s">
        <v>106</v>
      </c>
      <c r="B2" s="4" t="s">
        <v>104</v>
      </c>
      <c r="C2" s="4" t="s">
        <v>105</v>
      </c>
      <c r="D2" s="4" t="s">
        <v>107</v>
      </c>
    </row>
    <row r="3" spans="1:4" x14ac:dyDescent="0.25">
      <c r="A3" s="10"/>
      <c r="B3" s="19" t="s">
        <v>108</v>
      </c>
      <c r="C3" s="19" t="s">
        <v>108</v>
      </c>
      <c r="D3" s="10"/>
    </row>
  </sheetData>
  <autoFilter ref="A2:A3" xr:uid="{00000000-0009-0000-0000-000000000000}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R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7" width="17.7109375" style="2" customWidth="1"/>
    <col min="18" max="16384" width="24.85546875" style="2"/>
  </cols>
  <sheetData>
    <row r="1" spans="1:18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81</v>
      </c>
    </row>
    <row r="2" spans="1:18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82</v>
      </c>
    </row>
    <row r="3" spans="1:18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6"/>
      <c r="R3" s="16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Props1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Recursos</vt:lpstr>
      <vt:lpstr>Estados</vt:lpstr>
      <vt:lpstr>_Precios</vt:lpstr>
      <vt:lpstr>_Tarifas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2024-10-08T14:36:46Z</dcterms:modified>
</cp:coreProperties>
</file>