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752BF146-1A98-4C87-9DA8-F506738C0A5D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7" l="1"/>
  <c r="B33" i="7"/>
  <c r="B32" i="7"/>
  <c r="B31" i="7"/>
  <c r="B30" i="7"/>
  <c r="B32" i="6"/>
  <c r="B31" i="6"/>
  <c r="B16" i="7"/>
  <c r="B15" i="7"/>
  <c r="B16" i="6"/>
  <c r="B15" i="6"/>
  <c r="B16" i="3"/>
  <c r="B15" i="3"/>
  <c r="A15" i="2"/>
  <c r="B15" i="2" s="1"/>
  <c r="A14" i="2"/>
  <c r="A15" i="7"/>
  <c r="A14" i="7"/>
  <c r="A16" i="6"/>
  <c r="A15" i="6"/>
  <c r="A15" i="5"/>
  <c r="A14" i="5"/>
  <c r="A16" i="4"/>
  <c r="B16" i="4" s="1"/>
  <c r="A15" i="4"/>
  <c r="A15" i="3"/>
  <c r="A14" i="3"/>
  <c r="B15" i="1"/>
  <c r="B15" i="4"/>
  <c r="B15" i="5"/>
  <c r="B44" i="3"/>
  <c r="B42" i="3"/>
  <c r="B40" i="3"/>
  <c r="B39" i="3"/>
  <c r="B37" i="3"/>
  <c r="B35" i="3"/>
  <c r="B22" i="3"/>
  <c r="B20" i="3"/>
  <c r="B20" i="6" s="1"/>
  <c r="B19" i="3"/>
  <c r="B17" i="3"/>
  <c r="B14" i="3"/>
  <c r="B8" i="7"/>
  <c r="B9" i="7"/>
  <c r="B10" i="7"/>
  <c r="B11" i="7"/>
  <c r="B12" i="7"/>
  <c r="B13" i="7"/>
  <c r="B35" i="7"/>
  <c r="B36" i="7"/>
  <c r="B37" i="7"/>
  <c r="B39" i="7"/>
  <c r="B22" i="6"/>
  <c r="B23" i="6"/>
  <c r="B27" i="6"/>
  <c r="B30" i="6"/>
  <c r="B25" i="2"/>
  <c r="B22" i="2"/>
  <c r="B16" i="2"/>
  <c r="B14" i="2"/>
  <c r="B13" i="2"/>
  <c r="B12" i="2"/>
  <c r="B11" i="2"/>
  <c r="B10" i="2"/>
  <c r="B38" i="5"/>
  <c r="B37" i="5"/>
  <c r="B36" i="5"/>
  <c r="B35" i="5"/>
  <c r="B34" i="5"/>
  <c r="B33" i="5"/>
  <c r="B27" i="5"/>
  <c r="B26" i="5"/>
  <c r="B25" i="5"/>
  <c r="B23" i="5"/>
  <c r="B21" i="5"/>
  <c r="B10" i="5"/>
  <c r="B9" i="5"/>
  <c r="B8" i="5"/>
  <c r="B44" i="4"/>
  <c r="B43" i="4"/>
  <c r="B42" i="4"/>
  <c r="B41" i="4"/>
  <c r="B40" i="4"/>
  <c r="B39" i="4"/>
  <c r="B38" i="4"/>
  <c r="B37" i="4"/>
  <c r="B25" i="4"/>
  <c r="B22" i="4"/>
  <c r="B20" i="4"/>
  <c r="B13" i="4"/>
  <c r="B12" i="4"/>
  <c r="B11" i="4"/>
  <c r="B10" i="4"/>
  <c r="B44" i="1"/>
  <c r="B43" i="1"/>
  <c r="B43" i="3" s="1"/>
  <c r="B43" i="6" s="1"/>
  <c r="B42" i="1"/>
  <c r="B41" i="1"/>
  <c r="B41" i="7" s="1"/>
  <c r="B40" i="1"/>
  <c r="B39" i="1"/>
  <c r="B38" i="1"/>
  <c r="B37" i="1"/>
  <c r="B36" i="1"/>
  <c r="B35" i="1"/>
  <c r="B34" i="1"/>
  <c r="B33" i="1"/>
  <c r="B30" i="1"/>
  <c r="B29" i="1"/>
  <c r="B29" i="7" s="1"/>
  <c r="B27" i="1"/>
  <c r="B26" i="1"/>
  <c r="B25" i="1"/>
  <c r="B23" i="1"/>
  <c r="B22" i="1"/>
  <c r="B21" i="1"/>
  <c r="B20" i="1"/>
  <c r="B19" i="1"/>
  <c r="B17" i="1"/>
  <c r="B16" i="1"/>
  <c r="B14" i="1"/>
  <c r="B13" i="1"/>
  <c r="B12" i="1"/>
  <c r="B11" i="1"/>
  <c r="B10" i="1"/>
  <c r="B9" i="1"/>
  <c r="B8" i="1"/>
  <c r="A26" i="3"/>
  <c r="B26" i="3" s="1"/>
  <c r="B26" i="6" s="1"/>
  <c r="A26" i="4"/>
  <c r="B26" i="4" s="1"/>
  <c r="A26" i="5"/>
  <c r="A26" i="6"/>
  <c r="A26" i="7"/>
  <c r="B26" i="7" s="1"/>
  <c r="A26" i="2"/>
  <c r="B26" i="2" s="1"/>
  <c r="A16" i="2"/>
  <c r="A13" i="2"/>
  <c r="A12" i="2"/>
  <c r="A11" i="2"/>
  <c r="A10" i="2"/>
  <c r="A9" i="2"/>
  <c r="B9" i="2" s="1"/>
  <c r="A16" i="7"/>
  <c r="B14" i="7"/>
  <c r="A13" i="7"/>
  <c r="A12" i="7"/>
  <c r="A11" i="7"/>
  <c r="A10" i="7"/>
  <c r="A9" i="7"/>
  <c r="A14" i="6"/>
  <c r="A13" i="6"/>
  <c r="A12" i="6"/>
  <c r="A11" i="6"/>
  <c r="A10" i="6"/>
  <c r="A9" i="6"/>
  <c r="A16" i="5"/>
  <c r="B16" i="5" s="1"/>
  <c r="B14" i="5"/>
  <c r="A13" i="5"/>
  <c r="B13" i="5" s="1"/>
  <c r="A12" i="5"/>
  <c r="B12" i="5" s="1"/>
  <c r="A11" i="5"/>
  <c r="B11" i="5" s="1"/>
  <c r="A10" i="5"/>
  <c r="A9" i="5"/>
  <c r="A14" i="4"/>
  <c r="B14" i="4" s="1"/>
  <c r="A13" i="4"/>
  <c r="A12" i="4"/>
  <c r="A11" i="4"/>
  <c r="A10" i="4"/>
  <c r="A16" i="3"/>
  <c r="A13" i="3"/>
  <c r="B13" i="3" s="1"/>
  <c r="A12" i="3"/>
  <c r="B12" i="3" s="1"/>
  <c r="A21" i="3"/>
  <c r="B21" i="3" s="1"/>
  <c r="B21" i="6" s="1"/>
  <c r="A21" i="4"/>
  <c r="B21" i="4" s="1"/>
  <c r="A21" i="5"/>
  <c r="A21" i="6"/>
  <c r="A21" i="7"/>
  <c r="B21" i="7" s="1"/>
  <c r="A21" i="2"/>
  <c r="B21" i="2" s="1"/>
  <c r="A22" i="2"/>
  <c r="A22" i="7"/>
  <c r="B22" i="7" s="1"/>
  <c r="A22" i="6"/>
  <c r="A22" i="5"/>
  <c r="B22" i="5" s="1"/>
  <c r="A22" i="4"/>
  <c r="A22" i="3"/>
  <c r="A32" i="3"/>
  <c r="A32" i="4"/>
  <c r="A32" i="5"/>
  <c r="A32" i="6"/>
  <c r="A32" i="7"/>
  <c r="A32" i="2"/>
  <c r="B2" i="7"/>
  <c r="B3" i="7" s="1"/>
  <c r="B2" i="6"/>
  <c r="B3" i="6" s="1"/>
  <c r="B2" i="5"/>
  <c r="B3" i="5" s="1"/>
  <c r="B2" i="4"/>
  <c r="B3" i="4" s="1"/>
  <c r="B2" i="3"/>
  <c r="B3" i="3" s="1"/>
  <c r="B2" i="2"/>
  <c r="B3" i="2" s="1"/>
  <c r="B2" i="1"/>
  <c r="B3" i="1" s="1"/>
  <c r="A44" i="7"/>
  <c r="B44" i="7" s="1"/>
  <c r="A43" i="7"/>
  <c r="B43" i="7" s="1"/>
  <c r="A42" i="7"/>
  <c r="B42" i="7" s="1"/>
  <c r="A41" i="7"/>
  <c r="A40" i="7"/>
  <c r="B40" i="7" s="1"/>
  <c r="A39" i="7"/>
  <c r="A38" i="7"/>
  <c r="A37" i="7"/>
  <c r="A36" i="7"/>
  <c r="A35" i="7"/>
  <c r="A34" i="7"/>
  <c r="A33" i="7"/>
  <c r="A31" i="7"/>
  <c r="A27" i="7"/>
  <c r="B27" i="7" s="1"/>
  <c r="A25" i="7"/>
  <c r="B25" i="7" s="1"/>
  <c r="A24" i="7"/>
  <c r="A30" i="7"/>
  <c r="A29" i="7"/>
  <c r="A28" i="7"/>
  <c r="A23" i="7"/>
  <c r="B23" i="7" s="1"/>
  <c r="A20" i="7"/>
  <c r="B20" i="7" s="1"/>
  <c r="A19" i="7"/>
  <c r="A18" i="7"/>
  <c r="A17" i="7"/>
  <c r="B17" i="7" s="1"/>
  <c r="A8" i="7"/>
  <c r="A7" i="7"/>
  <c r="A6" i="7"/>
  <c r="A5" i="7"/>
  <c r="A4" i="7"/>
  <c r="A44" i="6"/>
  <c r="B44" i="6" s="1"/>
  <c r="A43" i="6"/>
  <c r="A42" i="6"/>
  <c r="B42" i="6" s="1"/>
  <c r="A41" i="6"/>
  <c r="A40" i="6"/>
  <c r="B40" i="6" s="1"/>
  <c r="A39" i="6"/>
  <c r="B39" i="6" s="1"/>
  <c r="A38" i="6"/>
  <c r="A37" i="6"/>
  <c r="B37" i="6" s="1"/>
  <c r="A36" i="6"/>
  <c r="A35" i="6"/>
  <c r="B35" i="6" s="1"/>
  <c r="A34" i="6"/>
  <c r="A33" i="6"/>
  <c r="A31" i="6"/>
  <c r="A27" i="6"/>
  <c r="A25" i="6"/>
  <c r="A24" i="6"/>
  <c r="A30" i="6"/>
  <c r="A29" i="6"/>
  <c r="A28" i="6"/>
  <c r="A23" i="6"/>
  <c r="A20" i="6"/>
  <c r="A19" i="6"/>
  <c r="A18" i="6"/>
  <c r="A17" i="6"/>
  <c r="B17" i="6" s="1"/>
  <c r="A8" i="6"/>
  <c r="B8" i="6" s="1"/>
  <c r="A7" i="6"/>
  <c r="B7" i="6" s="1"/>
  <c r="A6" i="6"/>
  <c r="A5" i="6"/>
  <c r="A4" i="6"/>
  <c r="A44" i="5"/>
  <c r="B44" i="5" s="1"/>
  <c r="A43" i="5"/>
  <c r="B43" i="5" s="1"/>
  <c r="A42" i="5"/>
  <c r="B42" i="5" s="1"/>
  <c r="A41" i="5"/>
  <c r="B41" i="5" s="1"/>
  <c r="A40" i="5"/>
  <c r="B40" i="5" s="1"/>
  <c r="A39" i="5"/>
  <c r="B39" i="5" s="1"/>
  <c r="A38" i="5"/>
  <c r="A37" i="5"/>
  <c r="A36" i="5"/>
  <c r="A35" i="5"/>
  <c r="A34" i="5"/>
  <c r="A33" i="5"/>
  <c r="A31" i="5"/>
  <c r="A27" i="5"/>
  <c r="A25" i="5"/>
  <c r="A24" i="5"/>
  <c r="A30" i="5"/>
  <c r="B30" i="5" s="1"/>
  <c r="A29" i="5"/>
  <c r="B29" i="5" s="1"/>
  <c r="A28" i="5"/>
  <c r="A23" i="5"/>
  <c r="A20" i="5"/>
  <c r="B20" i="5" s="1"/>
  <c r="A19" i="5"/>
  <c r="B19" i="5" s="1"/>
  <c r="A18" i="5"/>
  <c r="A17" i="5"/>
  <c r="B17" i="5" s="1"/>
  <c r="A8" i="5"/>
  <c r="A7" i="5"/>
  <c r="B7" i="5" s="1"/>
  <c r="A6" i="5"/>
  <c r="A5" i="5"/>
  <c r="A4" i="5"/>
  <c r="A44" i="4"/>
  <c r="A43" i="4"/>
  <c r="A42" i="4"/>
  <c r="A41" i="4"/>
  <c r="A40" i="4"/>
  <c r="A39" i="4"/>
  <c r="A38" i="4"/>
  <c r="A37" i="4"/>
  <c r="A36" i="4"/>
  <c r="B36" i="4" s="1"/>
  <c r="A35" i="4"/>
  <c r="B35" i="4" s="1"/>
  <c r="A34" i="4"/>
  <c r="B34" i="4" s="1"/>
  <c r="A33" i="4"/>
  <c r="B33" i="4" s="1"/>
  <c r="A31" i="4"/>
  <c r="A27" i="4"/>
  <c r="B27" i="4" s="1"/>
  <c r="A25" i="4"/>
  <c r="A24" i="4"/>
  <c r="A30" i="4"/>
  <c r="B30" i="4" s="1"/>
  <c r="A29" i="4"/>
  <c r="B29" i="4" s="1"/>
  <c r="A28" i="4"/>
  <c r="A23" i="4"/>
  <c r="B23" i="4" s="1"/>
  <c r="A20" i="4"/>
  <c r="A19" i="4"/>
  <c r="B19" i="4" s="1"/>
  <c r="A18" i="4"/>
  <c r="A17" i="4"/>
  <c r="B17" i="4" s="1"/>
  <c r="A9" i="4"/>
  <c r="B9" i="4" s="1"/>
  <c r="A8" i="4"/>
  <c r="B8" i="4" s="1"/>
  <c r="A7" i="4"/>
  <c r="B7" i="4" s="1"/>
  <c r="A6" i="4"/>
  <c r="A5" i="4"/>
  <c r="A4" i="4"/>
  <c r="A44" i="3"/>
  <c r="A43" i="3"/>
  <c r="A42" i="3"/>
  <c r="A41" i="3"/>
  <c r="A40" i="3"/>
  <c r="A39" i="3"/>
  <c r="A38" i="3"/>
  <c r="A37" i="3"/>
  <c r="A36" i="3"/>
  <c r="B36" i="3" s="1"/>
  <c r="A35" i="3"/>
  <c r="A34" i="3"/>
  <c r="B34" i="3" s="1"/>
  <c r="A33" i="3"/>
  <c r="B33" i="3" s="1"/>
  <c r="A31" i="3"/>
  <c r="A27" i="3"/>
  <c r="B27" i="3" s="1"/>
  <c r="A25" i="3"/>
  <c r="B25" i="3" s="1"/>
  <c r="A24" i="3"/>
  <c r="A30" i="3"/>
  <c r="B30" i="3" s="1"/>
  <c r="A29" i="3"/>
  <c r="B29" i="3" s="1"/>
  <c r="A28" i="3"/>
  <c r="A23" i="3"/>
  <c r="B23" i="3" s="1"/>
  <c r="A20" i="3"/>
  <c r="A19" i="3"/>
  <c r="A18" i="3"/>
  <c r="A17" i="3"/>
  <c r="A11" i="3"/>
  <c r="B11" i="3" s="1"/>
  <c r="B11" i="6" s="1"/>
  <c r="A10" i="3"/>
  <c r="B10" i="3" s="1"/>
  <c r="B10" i="6" s="1"/>
  <c r="A9" i="3"/>
  <c r="B9" i="3" s="1"/>
  <c r="A8" i="3"/>
  <c r="B8" i="3" s="1"/>
  <c r="A7" i="3"/>
  <c r="B7" i="3" s="1"/>
  <c r="A6" i="3"/>
  <c r="A5" i="3"/>
  <c r="A4" i="3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1" i="2"/>
  <c r="A27" i="2"/>
  <c r="B27" i="2" s="1"/>
  <c r="A25" i="2"/>
  <c r="A24" i="2"/>
  <c r="A30" i="2"/>
  <c r="B30" i="2" s="1"/>
  <c r="A29" i="2"/>
  <c r="B29" i="2" s="1"/>
  <c r="B28" i="2" s="1"/>
  <c r="A28" i="2"/>
  <c r="A23" i="2"/>
  <c r="B23" i="2" s="1"/>
  <c r="A20" i="2"/>
  <c r="B20" i="2" s="1"/>
  <c r="A19" i="2"/>
  <c r="B19" i="2" s="1"/>
  <c r="A18" i="2"/>
  <c r="A17" i="2"/>
  <c r="B17" i="2" s="1"/>
  <c r="A8" i="2"/>
  <c r="B8" i="2" s="1"/>
  <c r="A7" i="2"/>
  <c r="B7" i="2" s="1"/>
  <c r="A6" i="2"/>
  <c r="A5" i="2"/>
  <c r="A4" i="2"/>
  <c r="B7" i="1"/>
  <c r="B7" i="7" s="1"/>
  <c r="B14" i="6" l="1"/>
  <c r="B6" i="2"/>
  <c r="B29" i="6"/>
  <c r="B33" i="6"/>
  <c r="B34" i="6"/>
  <c r="B36" i="6"/>
  <c r="B9" i="6"/>
  <c r="B24" i="2"/>
  <c r="B25" i="6"/>
  <c r="B32" i="2"/>
  <c r="B31" i="2" s="1"/>
  <c r="B28" i="3"/>
  <c r="B12" i="6"/>
  <c r="B13" i="6"/>
  <c r="B24" i="3"/>
  <c r="B41" i="6"/>
  <c r="B41" i="3"/>
  <c r="B18" i="2"/>
  <c r="B19" i="6"/>
  <c r="B32" i="5"/>
  <c r="B31" i="5" s="1"/>
  <c r="B32" i="1"/>
  <c r="B38" i="3"/>
  <c r="B19" i="7"/>
  <c r="B32" i="4"/>
  <c r="B31" i="4" s="1"/>
  <c r="B32" i="3"/>
  <c r="B31" i="1"/>
  <c r="B31" i="3" s="1"/>
  <c r="B38" i="7"/>
  <c r="B38" i="6"/>
  <c r="B28" i="1"/>
  <c r="B28" i="7" s="1"/>
  <c r="B24" i="1"/>
  <c r="B24" i="7" s="1"/>
  <c r="B18" i="1"/>
  <c r="B18" i="3" s="1"/>
  <c r="B18" i="4"/>
  <c r="B6" i="1"/>
  <c r="B6" i="7" s="1"/>
  <c r="B5" i="2" l="1"/>
  <c r="B4" i="2" s="1"/>
  <c r="B6" i="3"/>
  <c r="B6" i="6" s="1"/>
  <c r="B28" i="6"/>
  <c r="B18" i="6"/>
  <c r="B18" i="7"/>
  <c r="B24" i="4"/>
  <c r="B24" i="6"/>
  <c r="B28" i="5"/>
  <c r="B18" i="5"/>
  <c r="B24" i="5"/>
  <c r="B6" i="5"/>
  <c r="B6" i="4"/>
  <c r="B28" i="4"/>
  <c r="B5" i="1"/>
  <c r="B5" i="7" l="1"/>
  <c r="B5" i="3"/>
  <c r="B5" i="6" s="1"/>
  <c r="B5" i="5"/>
  <c r="B4" i="5" s="1"/>
  <c r="B4" i="1"/>
  <c r="B4" i="7" s="1"/>
  <c r="B5" i="4"/>
  <c r="B4" i="4" s="1"/>
  <c r="B4" i="3" l="1"/>
  <c r="B4" i="6" s="1"/>
</calcChain>
</file>

<file path=xl/sharedStrings.xml><?xml version="1.0" encoding="utf-8"?>
<sst xmlns="http://schemas.openxmlformats.org/spreadsheetml/2006/main" count="51" uniqueCount="44">
  <si>
    <t xml:space="preserve">AVAILABLE BEDS </t>
  </si>
  <si>
    <t>TOTAL</t>
  </si>
  <si>
    <t>VANDOR</t>
  </si>
  <si>
    <t>BARCELONA</t>
  </si>
  <si>
    <t>Balmes 335</t>
  </si>
  <si>
    <t>Rocafort 219</t>
  </si>
  <si>
    <t>Entença 069</t>
  </si>
  <si>
    <t>Avenida Madrid 110</t>
  </si>
  <si>
    <t>Muntaner 448</t>
  </si>
  <si>
    <t>VALENCIA</t>
  </si>
  <si>
    <t>Salamanca 46</t>
  </si>
  <si>
    <t>BILBAO</t>
  </si>
  <si>
    <t>General Concha 24</t>
  </si>
  <si>
    <t>MADRID</t>
  </si>
  <si>
    <t>3rd PARTIES</t>
  </si>
  <si>
    <t>Artesania 30</t>
  </si>
  <si>
    <t>Bailén 33</t>
  </si>
  <si>
    <t>Consell De Cent 222</t>
  </si>
  <si>
    <t>Gran Via 598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</si>
  <si>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</si>
  <si>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</si>
  <si>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</si>
  <si>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</si>
  <si>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</si>
  <si>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</si>
  <si>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</si>
  <si>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</si>
  <si>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Resource</t>
  </si>
  <si>
    <t>RENT INCOME (REAL + OTB)</t>
  </si>
  <si>
    <t>SERVICES INCOME (REAL + OTB)</t>
  </si>
  <si>
    <t>Facultades</t>
  </si>
  <si>
    <t>Carlos III Campus Getafe</t>
  </si>
  <si>
    <t>Còrsega 52</t>
  </si>
  <si>
    <t>Còrsega 207</t>
  </si>
  <si>
    <t>Ramón Albó 6</t>
  </si>
  <si>
    <t>Nau 14</t>
  </si>
  <si>
    <t>Concordia 12</t>
  </si>
  <si>
    <t>Consell De Cent 538</t>
  </si>
  <si>
    <t>Còrsega 396</t>
  </si>
  <si>
    <t>Nàpols 206</t>
  </si>
  <si>
    <t>Donoso Cortés 75</t>
  </si>
  <si>
    <t>Rodríguez De Cepeda 044</t>
  </si>
  <si>
    <t>Encarnació 160</t>
  </si>
  <si>
    <t>Amigó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</si>
</sst>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5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top"/>
    </xf>
    <xf numFmtId="164" fontId="9" fillId="0" borderId="7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17" fontId="6" fillId="3" borderId="7" xfId="0" applyNumberFormat="1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3" fontId="8" fillId="6" borderId="7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65" fontId="5" fillId="5" borderId="7" xfId="1" applyNumberFormat="1" applyFont="1" applyFill="1" applyBorder="1" applyAlignment="1">
      <alignment horizontal="right"/>
    </xf>
    <xf numFmtId="165" fontId="8" fillId="6" borderId="7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9" fontId="3" fillId="4" borderId="7" xfId="1" applyFont="1" applyFill="1" applyBorder="1" applyAlignment="1">
      <alignment horizontal="center"/>
    </xf>
    <xf numFmtId="9" fontId="5" fillId="5" borderId="7" xfId="1" applyFont="1" applyFill="1" applyBorder="1" applyAlignment="1">
      <alignment horizontal="center"/>
    </xf>
    <xf numFmtId="9" fontId="8" fillId="6" borderId="7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3" fontId="5" fillId="5" borderId="7" xfId="1" applyNumberFormat="1" applyFont="1" applyFill="1" applyBorder="1" applyAlignment="1">
      <alignment horizontal="center"/>
    </xf>
    <xf numFmtId="3" fontId="8" fillId="6" borderId="7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4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19">
        <f>B5+B31</f>
        <v>0</v>
      </c>
    </row>
    <row r="5" spans="1:2" ht="13.5" customHeight="1" x14ac:dyDescent="0.25">
      <c r="A5" s="4" t="s">
        <v>2</v>
      </c>
      <c r="B5" s="20">
        <f>B6+B18+B28+B24</f>
        <v>0</v>
      </c>
    </row>
    <row r="6" spans="1:2" s="2" customFormat="1" ht="13.5" customHeight="1" x14ac:dyDescent="0.2">
      <c r="A6" s="5" t="s">
        <v>3</v>
      </c>
      <c r="B6" s="21">
        <f>SUM(B7:B17)</f>
        <v>0</v>
      </c>
    </row>
    <row r="7" spans="1:2" ht="13.5" customHeight="1" x14ac:dyDescent="0.25">
      <c r="A7" s="12" t="s">
        <v>4</v>
      </c>
      <c r="B7" s="22">
        <f>IF($A7&lt;&gt;"",SUMIF('data-beds'!$A:$A,Beds!$A7,'data-beds'!C:C),"")</f>
        <v>0</v>
      </c>
    </row>
    <row r="8" spans="1:2" ht="13.5" customHeight="1" x14ac:dyDescent="0.25">
      <c r="A8" s="13" t="s">
        <v>39</v>
      </c>
      <c r="B8" s="23">
        <f>IF($A8&lt;&gt;"",SUMIF('data-beds'!$A:$A,Beds!$A8,'data-beds'!C:C),"")</f>
        <v>0</v>
      </c>
    </row>
    <row r="9" spans="1:2" ht="13.5" customHeight="1" x14ac:dyDescent="0.25">
      <c r="A9" s="13" t="s">
        <v>5</v>
      </c>
      <c r="B9" s="23">
        <f>IF($A9&lt;&gt;"",SUMIF('data-beds'!$A:$A,Beds!$A9,'data-beds'!C:C),"")</f>
        <v>0</v>
      </c>
    </row>
    <row r="10" spans="1:2" ht="13.5" customHeight="1" x14ac:dyDescent="0.25">
      <c r="A10" s="13" t="s">
        <v>6</v>
      </c>
      <c r="B10" s="23">
        <f>IF($A10&lt;&gt;"",SUMIF('data-beds'!$A:$A,Beds!$A10,'data-beds'!C:C),"")</f>
        <v>0</v>
      </c>
    </row>
    <row r="11" spans="1:2" ht="13.5" customHeight="1" x14ac:dyDescent="0.25">
      <c r="A11" s="13" t="s">
        <v>7</v>
      </c>
      <c r="B11" s="23">
        <f>IF($A11&lt;&gt;"",SUMIF('data-beds'!$A:$A,Beds!$A11,'data-beds'!C:C),"")</f>
        <v>0</v>
      </c>
    </row>
    <row r="12" spans="1:2" ht="13.5" customHeight="1" x14ac:dyDescent="0.25">
      <c r="A12" s="13" t="s">
        <v>8</v>
      </c>
      <c r="B12" s="23">
        <f>IF($A12&lt;&gt;"",SUMIF('data-beds'!$A:$A,Beds!$A12,'data-beds'!C:C),"")</f>
        <v>0</v>
      </c>
    </row>
    <row r="13" spans="1:2" ht="13.5" customHeight="1" x14ac:dyDescent="0.25">
      <c r="A13" s="13" t="s">
        <v>36</v>
      </c>
      <c r="B13" s="23">
        <f>IF($A13&lt;&gt;"",SUMIF('data-beds'!$A:$A,Beds!$A13,'data-beds'!C:C),"")</f>
        <v>0</v>
      </c>
    </row>
    <row r="14" spans="1:2" ht="13.5" customHeight="1" x14ac:dyDescent="0.25">
      <c r="A14" s="14" t="s">
        <v>38</v>
      </c>
      <c r="B14" s="23">
        <f>IF($A14&lt;&gt;"",SUMIF('data-beds'!$A:$A,Beds!$A14,'data-beds'!C:C),"")</f>
        <v>0</v>
      </c>
    </row>
    <row r="15" spans="1:2" ht="13.5" customHeight="1" x14ac:dyDescent="0.25">
      <c r="A15" s="13" t="s">
        <v>37</v>
      </c>
      <c r="B15" s="23">
        <f>IF($A15&lt;&gt;"",SUMIF('data-beds'!$A:$A,Beds!$A15,'data-beds'!C:C),"")</f>
        <v>0</v>
      </c>
    </row>
    <row r="16" spans="1:2" ht="13.5" customHeight="1" x14ac:dyDescent="0.25">
      <c r="A16" s="13" t="s">
        <v>43</v>
      </c>
      <c r="B16" s="23">
        <f>IF($A16&lt;&gt;"",SUMIF('data-beds'!$A:$A,Beds!$A16,'data-beds'!C:C),"")</f>
        <v>0</v>
      </c>
    </row>
    <row r="17" spans="1:2" ht="13.5" customHeight="1" x14ac:dyDescent="0.25">
      <c r="A17" s="15"/>
      <c r="B17" s="24" t="str">
        <f>IF($A17&lt;&gt;"",SUMIF('data-beds'!$A:$A,Beds!$A17,'data-beds'!C:C),"")</f>
        <v/>
      </c>
    </row>
    <row r="18" spans="1:2" s="2" customFormat="1" ht="13.5" customHeight="1" x14ac:dyDescent="0.2">
      <c r="A18" s="5" t="s">
        <v>9</v>
      </c>
      <c r="B18" s="21">
        <f>SUM(B19:B23)</f>
        <v>0</v>
      </c>
    </row>
    <row r="19" spans="1:2" ht="13.5" customHeight="1" x14ac:dyDescent="0.25">
      <c r="A19" s="12" t="s">
        <v>41</v>
      </c>
      <c r="B19" s="22">
        <f>IF($A19&lt;&gt;"",SUMIF('data-beds'!$A:$A,Beds!$A19,'data-beds'!C:C),"")</f>
        <v>0</v>
      </c>
    </row>
    <row r="20" spans="1:2" ht="13.5" customHeight="1" x14ac:dyDescent="0.25">
      <c r="A20" s="13" t="s">
        <v>10</v>
      </c>
      <c r="B20" s="23">
        <f>IF($A20&lt;&gt;"",SUMIF('data-beds'!$A:$A,Beds!$A20,'data-beds'!C:C),"")</f>
        <v>0</v>
      </c>
    </row>
    <row r="21" spans="1:2" ht="13.5" customHeight="1" x14ac:dyDescent="0.25">
      <c r="A21" s="13" t="s">
        <v>35</v>
      </c>
      <c r="B21" s="23">
        <f>IF($A21&lt;&gt;"",SUMIF('data-beds'!$A:$A,Beds!$A21,'data-beds'!C:C),"")</f>
        <v>0</v>
      </c>
    </row>
    <row r="22" spans="1:2" ht="13.5" customHeight="1" x14ac:dyDescent="0.25">
      <c r="A22" s="13" t="s">
        <v>30</v>
      </c>
      <c r="B22" s="23">
        <f>IF($A22&lt;&gt;"",SUMIF('data-beds'!$A:$A,Beds!$A22,'data-beds'!C:C),"")</f>
        <v>0</v>
      </c>
    </row>
    <row r="23" spans="1:2" ht="13.5" customHeight="1" x14ac:dyDescent="0.25">
      <c r="A23" s="15"/>
      <c r="B23" s="23" t="str">
        <f>IF($A23&lt;&gt;"",SUMIF('data-beds'!$A:$A,Beds!$A23,'data-beds'!C:C),"")</f>
        <v/>
      </c>
    </row>
    <row r="24" spans="1:2" s="2" customFormat="1" ht="13.5" customHeight="1" x14ac:dyDescent="0.2">
      <c r="A24" s="5" t="s">
        <v>13</v>
      </c>
      <c r="B24" s="21">
        <f>SUM(B25:B27)</f>
        <v>0</v>
      </c>
    </row>
    <row r="25" spans="1:2" ht="13.5" customHeight="1" x14ac:dyDescent="0.25">
      <c r="A25" s="12" t="s">
        <v>31</v>
      </c>
      <c r="B25" s="22">
        <f>IF($A25&lt;&gt;"",SUMIF('data-beds'!$A:$A,Beds!$A25,'data-beds'!C:C),"")</f>
        <v>0</v>
      </c>
    </row>
    <row r="26" spans="1:2" ht="13.5" customHeight="1" x14ac:dyDescent="0.25">
      <c r="A26" s="13" t="s">
        <v>40</v>
      </c>
      <c r="B26" s="23">
        <f>IF($A26&lt;&gt;"",SUMIF('data-beds'!$A:$A,Beds!$A26,'data-beds'!C:C),"")</f>
        <v>0</v>
      </c>
    </row>
    <row r="27" spans="1:2" ht="13.5" customHeight="1" x14ac:dyDescent="0.25">
      <c r="A27" s="15"/>
      <c r="B27" s="23" t="str">
        <f>IF($A27&lt;&gt;"",SUMIF('data-beds'!$A:$A,Beds!$A27,'data-beds'!C:C),"")</f>
        <v/>
      </c>
    </row>
    <row r="28" spans="1:2" s="2" customFormat="1" ht="13.5" customHeight="1" x14ac:dyDescent="0.2">
      <c r="A28" s="5" t="s">
        <v>11</v>
      </c>
      <c r="B28" s="21">
        <f>SUM(B29:B30)</f>
        <v>0</v>
      </c>
    </row>
    <row r="29" spans="1:2" ht="13.5" customHeight="1" x14ac:dyDescent="0.25">
      <c r="A29" s="12" t="s">
        <v>12</v>
      </c>
      <c r="B29" s="22">
        <f>IF($A29&lt;&gt;"",SUMIF('data-beds'!$A:$A,Beds!$A29,'data-beds'!C:C),"")</f>
        <v>0</v>
      </c>
    </row>
    <row r="30" spans="1:2" ht="13.5" customHeight="1" x14ac:dyDescent="0.25">
      <c r="A30" s="15"/>
      <c r="B30" s="23" t="str">
        <f>IF($A30&lt;&gt;"",SUMIF('data-beds'!$A:$A,Beds!$A30,'data-beds'!C:C),"")</f>
        <v/>
      </c>
    </row>
    <row r="31" spans="1:2" ht="13.5" customHeight="1" x14ac:dyDescent="0.25">
      <c r="A31" s="4" t="s">
        <v>14</v>
      </c>
      <c r="B31" s="20">
        <f>B32</f>
        <v>0</v>
      </c>
    </row>
    <row r="32" spans="1:2" s="2" customFormat="1" ht="13.5" customHeight="1" x14ac:dyDescent="0.2">
      <c r="A32" s="5" t="s">
        <v>3</v>
      </c>
      <c r="B32" s="21">
        <f>SUM(B33:B44)</f>
        <v>0</v>
      </c>
    </row>
    <row r="33" spans="1:2" ht="13.5" customHeight="1" x14ac:dyDescent="0.25">
      <c r="A33" s="12" t="s">
        <v>15</v>
      </c>
      <c r="B33" s="22">
        <f>IF($A33&lt;&gt;"",SUMIF('data-beds'!$A:$A,Beds!$A33,'data-beds'!C:C),"")</f>
        <v>0</v>
      </c>
    </row>
    <row r="34" spans="1:2" ht="13.5" customHeight="1" x14ac:dyDescent="0.25">
      <c r="A34" s="13" t="s">
        <v>16</v>
      </c>
      <c r="B34" s="23">
        <f>IF($A34&lt;&gt;"",SUMIF('data-beds'!$A:$A,Beds!$A34,'data-beds'!C:C),"")</f>
        <v>0</v>
      </c>
    </row>
    <row r="35" spans="1:2" ht="13.5" customHeight="1" x14ac:dyDescent="0.25">
      <c r="A35" s="13" t="s">
        <v>17</v>
      </c>
      <c r="B35" s="23">
        <f>IF($A35&lt;&gt;"",SUMIF('data-beds'!$A:$A,Beds!$A35,'data-beds'!C:C),"")</f>
        <v>0</v>
      </c>
    </row>
    <row r="36" spans="1:2" ht="13.5" customHeight="1" x14ac:dyDescent="0.25">
      <c r="A36" s="13" t="s">
        <v>32</v>
      </c>
      <c r="B36" s="23">
        <f>IF($A36&lt;&gt;"",SUMIF('data-beds'!$A:$A,Beds!$A36,'data-beds'!C:C),"")</f>
        <v>0</v>
      </c>
    </row>
    <row r="37" spans="1:2" ht="13.5" customHeight="1" x14ac:dyDescent="0.25">
      <c r="A37" s="13" t="s">
        <v>33</v>
      </c>
      <c r="B37" s="23">
        <f>IF($A37&lt;&gt;"",SUMIF('data-beds'!$A:$A,Beds!$A37,'data-beds'!C:C),"")</f>
        <v>0</v>
      </c>
    </row>
    <row r="38" spans="1:2" ht="13.5" customHeight="1" x14ac:dyDescent="0.25">
      <c r="A38" s="13" t="s">
        <v>42</v>
      </c>
      <c r="B38" s="23">
        <f>IF($A38&lt;&gt;"",SUMIF('data-beds'!$A:$A,Beds!$A38,'data-beds'!C:C),"")</f>
        <v>0</v>
      </c>
    </row>
    <row r="39" spans="1:2" ht="13.5" customHeight="1" x14ac:dyDescent="0.25">
      <c r="A39" s="13" t="s">
        <v>18</v>
      </c>
      <c r="B39" s="23">
        <f>IF($A39&lt;&gt;"",SUMIF('data-beds'!$A:$A,Beds!$A39,'data-beds'!C:C),"")</f>
        <v>0</v>
      </c>
    </row>
    <row r="40" spans="1:2" ht="13.5" customHeight="1" x14ac:dyDescent="0.25">
      <c r="A40" s="13" t="s">
        <v>34</v>
      </c>
      <c r="B40" s="23">
        <f>IF($A40&lt;&gt;"",SUMIF('data-beds'!$A:$A,Beds!$A40,'data-beds'!C:C),"")</f>
        <v>0</v>
      </c>
    </row>
    <row r="41" spans="1:2" ht="13.5" customHeight="1" x14ac:dyDescent="0.25">
      <c r="A41" s="13" t="s">
        <v>19</v>
      </c>
      <c r="B41" s="23">
        <f>IF($A41&lt;&gt;"",SUMIF('data-beds'!$A:$A,Beds!$A41,'data-beds'!C:C),"")</f>
        <v>0</v>
      </c>
    </row>
    <row r="42" spans="1:2" ht="13.5" customHeight="1" x14ac:dyDescent="0.25">
      <c r="A42" s="13" t="s">
        <v>20</v>
      </c>
      <c r="B42" s="23">
        <f>IF($A42&lt;&gt;"",SUMIF('data-beds'!$A:$A,Beds!$A42,'data-beds'!C:C),"")</f>
        <v>0</v>
      </c>
    </row>
    <row r="43" spans="1:2" ht="13.5" customHeight="1" x14ac:dyDescent="0.25">
      <c r="A43" s="13" t="s">
        <v>21</v>
      </c>
      <c r="B43" s="23">
        <f>IF($A43&lt;&gt;"",SUMIF('data-beds'!$A:$A,Beds!$A43,'data-beds'!C:C),"")</f>
        <v>0</v>
      </c>
    </row>
    <row r="44" spans="1:2" ht="13.5" customHeight="1" x14ac:dyDescent="0.25">
      <c r="A44" s="16"/>
      <c r="B44" s="24" t="str">
        <f>IF($A44&lt;&gt;"",SUMIF('data-beds'!$A:$A,Beds!$A44,'data-beds'!C:C),"")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23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1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2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3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4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Nàpols 206</v>
      </c>
      <c r="B8" s="35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5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5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5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5">
        <f>IF($A12&lt;&gt;"",IF(Beds!B12&lt;&gt;0,Nights!B12/(Occupancy!B$3*Beds!B12),0),"")</f>
        <v>0</v>
      </c>
    </row>
    <row r="13" spans="1:2" ht="13.5" customHeight="1" x14ac:dyDescent="0.25">
      <c r="A13" s="13" t="str">
        <f>IF(Beds!A13&lt;&gt;"",Beds!A13,"")</f>
        <v>Concordia 12</v>
      </c>
      <c r="B13" s="35">
        <f>IF($A13&lt;&gt;"",IF(Beds!B13&lt;&gt;0,Nights!B13/(Occupancy!B$3*Beds!B13),0),"")</f>
        <v>0</v>
      </c>
    </row>
    <row r="14" spans="1:2" ht="13.5" customHeight="1" x14ac:dyDescent="0.25">
      <c r="A14" s="13" t="str">
        <f>IF(Beds!A14&lt;&gt;"",Beds!A14,"")</f>
        <v>Còrsega 396</v>
      </c>
      <c r="B14" s="35">
        <f>IF($A14&lt;&gt;"",IF(Beds!B14&lt;&gt;0,Nights!B14/(Occupancy!B$3*Beds!B14),0),"")</f>
        <v>0</v>
      </c>
    </row>
    <row r="15" spans="1:2" ht="13.5" customHeight="1" x14ac:dyDescent="0.25">
      <c r="A15" s="13" t="str">
        <f>IF(Beds!A15&lt;&gt;"",Beds!A15,"")</f>
        <v>Consell De Cent 538</v>
      </c>
      <c r="B15" s="35">
        <f>IF($A15&lt;&gt;"",IF(Beds!B15&lt;&gt;0,Nights!B15/(Occupancy!B$3*Beds!B15),0),"")</f>
        <v>0</v>
      </c>
    </row>
    <row r="16" spans="1:2" ht="13.5" customHeight="1" x14ac:dyDescent="0.25">
      <c r="A16" s="13" t="str">
        <f>IF(Beds!A16&lt;&gt;"",Beds!A16,"")</f>
        <v>Amigó 26</v>
      </c>
      <c r="B16" s="35">
        <f>IF($A16&lt;&gt;"",IF(Beds!B16&lt;&gt;0,Nights!B16/(Occupancy!B$3*Beds!B16),0),"")</f>
        <v>0</v>
      </c>
    </row>
    <row r="17" spans="1:2" ht="13.5" customHeight="1" x14ac:dyDescent="0.25">
      <c r="A17" s="15" t="str">
        <f>IF(Beds!A17&lt;&gt;"",Beds!A17,"")</f>
        <v/>
      </c>
      <c r="B17" s="36" t="str">
        <f>IF($A17&lt;&gt;"",IF(Beds!B17&lt;&gt;0,Nights!B17/(Occupancy!B$3*Beds!B17),0),"")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33">
        <f>IF($A18&lt;&gt;"",IF(Beds!B18&lt;&gt;0,Nights!B18/(Occupancy!B$3*Beds!B18),0),"")</f>
        <v>0</v>
      </c>
    </row>
    <row r="19" spans="1:2" ht="13.5" customHeight="1" x14ac:dyDescent="0.25">
      <c r="A19" s="12" t="str">
        <f>IF(Beds!A19&lt;&gt;"",Beds!A19,"")</f>
        <v>Rodríguez De Cepeda 044</v>
      </c>
      <c r="B19" s="34">
        <f>IF($A19&lt;&gt;"",IF(Beds!B19&lt;&gt;0,Nights!B19/(Occupancy!B$3*Beds!B19),0),"")</f>
        <v>0</v>
      </c>
    </row>
    <row r="20" spans="1:2" ht="13.5" customHeight="1" x14ac:dyDescent="0.25">
      <c r="A20" s="13" t="str">
        <f>IF(Beds!A20&lt;&gt;"",Beds!A20,"")</f>
        <v>Salamanca 46</v>
      </c>
      <c r="B20" s="35">
        <f>IF($A20&lt;&gt;"",IF(Beds!B20&lt;&gt;0,Nights!B20/(Occupancy!B$3*Beds!B20),0),"")</f>
        <v>0</v>
      </c>
    </row>
    <row r="21" spans="1:2" ht="13.5" customHeight="1" x14ac:dyDescent="0.25">
      <c r="A21" s="13" t="str">
        <f>IF(Beds!A21&lt;&gt;"",Beds!A21,"")</f>
        <v>Nau 14</v>
      </c>
      <c r="B21" s="35">
        <f>IF($A21&lt;&gt;"",IF(Beds!B21&lt;&gt;0,Nights!B21/(Occupancy!B$3*Beds!B21),0),"")</f>
        <v>0</v>
      </c>
    </row>
    <row r="22" spans="1:2" ht="13.5" customHeight="1" x14ac:dyDescent="0.25">
      <c r="A22" s="13" t="str">
        <f>IF(Beds!A22&lt;&gt;"",Beds!A22,"")</f>
        <v>Facultades</v>
      </c>
      <c r="B22" s="35">
        <f>IF($A22&lt;&gt;"",IF(Beds!B22&lt;&gt;0,Nights!B22/(Occupancy!B$3*Beds!B22),0),"")</f>
        <v>0</v>
      </c>
    </row>
    <row r="23" spans="1:2" ht="13.5" customHeight="1" x14ac:dyDescent="0.25">
      <c r="A23" s="15" t="str">
        <f>IF(Beds!A23&lt;&gt;"",Beds!A23,"")</f>
        <v/>
      </c>
      <c r="B23" s="36" t="str">
        <f>IF($A23&lt;&gt;"",IF(Beds!B23&lt;&gt;0,Nights!B23/(Occupancy!B$3*Beds!B23),0),"")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33">
        <f>IF($A24&lt;&gt;"",IF(Beds!B24&lt;&gt;0,Nights!B24/(Occupancy!B$3*Beds!B24),0),"")</f>
        <v>0</v>
      </c>
    </row>
    <row r="25" spans="1:2" ht="13.5" customHeight="1" x14ac:dyDescent="0.25">
      <c r="A25" s="12" t="str">
        <f>IF(Beds!A25&lt;&gt;"",Beds!A25,"")</f>
        <v>Carlos III Campus Getafe</v>
      </c>
      <c r="B25" s="34">
        <f>IF($A25&lt;&gt;"",IF(Beds!B25&lt;&gt;0,Nights!B25/(Occupancy!B$3*Beds!B25),0),"")</f>
        <v>0</v>
      </c>
    </row>
    <row r="26" spans="1:2" ht="13.5" customHeight="1" x14ac:dyDescent="0.25">
      <c r="A26" s="13" t="str">
        <f>IF(Beds!A26&lt;&gt;"",Beds!A26,"")</f>
        <v>Donoso Cortés 75</v>
      </c>
      <c r="B26" s="35">
        <f>IF($A26&lt;&gt;"",IF(Beds!B26&lt;&gt;0,Nights!B26/(Occupancy!B$3*Beds!B26),0),"")</f>
        <v>0</v>
      </c>
    </row>
    <row r="27" spans="1:2" ht="13.5" customHeight="1" x14ac:dyDescent="0.25">
      <c r="A27" s="15" t="str">
        <f>IF(Beds!A27&lt;&gt;"",Beds!A27,"")</f>
        <v/>
      </c>
      <c r="B27" s="36" t="str">
        <f>IF($A27&lt;&gt;"",IF(Beds!B27&lt;&gt;0,Nights!B27/(Occupancy!B$3*Beds!B27),0),"")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33">
        <f>IF($A28&lt;&gt;"",IF(Beds!B28&lt;&gt;0,Nights!B28/(Occupancy!B$3*Beds!B28),0),"")</f>
        <v>0</v>
      </c>
    </row>
    <row r="29" spans="1:2" ht="13.5" customHeight="1" x14ac:dyDescent="0.25">
      <c r="A29" s="12" t="str">
        <f>IF(Beds!A29&lt;&gt;"",Beds!A29,"")</f>
        <v>General Concha 24</v>
      </c>
      <c r="B29" s="34">
        <f>IF($A29&lt;&gt;"",IF(Beds!B29&lt;&gt;0,Nights!B29/(Occupancy!B$3*Beds!B29),0),"")</f>
        <v>0</v>
      </c>
    </row>
    <row r="30" spans="1:2" ht="13.5" customHeight="1" x14ac:dyDescent="0.25">
      <c r="A30" s="15" t="str">
        <f>IF(Beds!A30&lt;&gt;"",Beds!A30,"")</f>
        <v/>
      </c>
      <c r="B30" s="36" t="str">
        <f>IF($A30&lt;&gt;"",IF(Beds!B30&lt;&gt;0,Nights!B30/(Occupancy!B$3*Beds!B30),0),"")</f>
        <v/>
      </c>
    </row>
    <row r="31" spans="1:2" ht="13.5" customHeight="1" x14ac:dyDescent="0.25">
      <c r="A31" s="4" t="str">
        <f>IF(Beds!A31&lt;&gt;"",Beds!A31,"")</f>
        <v>3rd PARTIES</v>
      </c>
      <c r="B31" s="32">
        <f>IF($A31&lt;&gt;"",IF(Beds!B31&lt;&gt;0,Nights!B31/(Occupancy!B$3*Beds!B31),0),"")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33">
        <f>IF($A32&lt;&gt;"",IF(Beds!B32&lt;&gt;0,Nights!B32/(Occupancy!B$3*Beds!B32),0),"")</f>
        <v>0</v>
      </c>
    </row>
    <row r="33" spans="1:2" ht="13.5" customHeight="1" x14ac:dyDescent="0.25">
      <c r="A33" s="12" t="str">
        <f>IF(Beds!A33&lt;&gt;"",Beds!A33,"")</f>
        <v>Artesania 30</v>
      </c>
      <c r="B33" s="34">
        <f>IF($A33&lt;&gt;"",IF(Beds!B33&lt;&gt;0,Nights!B33/(Occupancy!B$3*Beds!B33),0),"")</f>
        <v>0</v>
      </c>
    </row>
    <row r="34" spans="1:2" ht="13.5" customHeight="1" x14ac:dyDescent="0.25">
      <c r="A34" s="13" t="str">
        <f>IF(Beds!A34&lt;&gt;"",Beds!A34,"")</f>
        <v>Bailén 33</v>
      </c>
      <c r="B34" s="35">
        <f>IF($A34&lt;&gt;"",IF(Beds!B34&lt;&gt;0,Nights!B34/(Occupancy!B$3*Beds!B34),0),"")</f>
        <v>0</v>
      </c>
    </row>
    <row r="35" spans="1:2" ht="13.5" customHeight="1" x14ac:dyDescent="0.25">
      <c r="A35" s="13" t="str">
        <f>IF(Beds!A35&lt;&gt;"",Beds!A35,"")</f>
        <v>Consell De Cent 222</v>
      </c>
      <c r="B35" s="35">
        <f>IF($A35&lt;&gt;"",IF(Beds!B35&lt;&gt;0,Nights!B35/(Occupancy!B$3*Beds!B35),0),"")</f>
        <v>0</v>
      </c>
    </row>
    <row r="36" spans="1:2" ht="13.5" customHeight="1" x14ac:dyDescent="0.25">
      <c r="A36" s="13" t="str">
        <f>IF(Beds!A36&lt;&gt;"",Beds!A36,"")</f>
        <v>Còrsega 52</v>
      </c>
      <c r="B36" s="35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Còrsega 207</v>
      </c>
      <c r="B37" s="35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Encarnació 160</v>
      </c>
      <c r="B38" s="35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Gran Via 598</v>
      </c>
      <c r="B39" s="35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Ramón Albó 6</v>
      </c>
      <c r="B40" s="35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Robrenyo 67</v>
      </c>
      <c r="B41" s="35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Sardenya 326</v>
      </c>
      <c r="B42" s="35">
        <f>IF($A42&lt;&gt;"",IF(Beds!B42&lt;&gt;0,Nights!B42/(Occupancy!B$3*Beds!B42),0),"")</f>
        <v>0</v>
      </c>
    </row>
    <row r="43" spans="1:2" ht="13.5" customHeight="1" x14ac:dyDescent="0.25">
      <c r="A43" s="13" t="str">
        <f>IF(Beds!A43&lt;&gt;"",Beds!A43,"")</f>
        <v>Travessera 43</v>
      </c>
      <c r="B43" s="35">
        <f>IF($A43&lt;&gt;"",IF(Beds!B43&lt;&gt;0,Nights!B43/(Occupancy!B$3*Beds!B43),0),"")</f>
        <v>0</v>
      </c>
    </row>
    <row r="44" spans="1:2" ht="13.5" customHeight="1" x14ac:dyDescent="0.25">
      <c r="A44" s="16" t="str">
        <f>IF(Beds!A44&lt;&gt;"",Beds!A44,"")</f>
        <v/>
      </c>
      <c r="B44" s="36" t="str">
        <f>IF($A44&lt;&gt;"",IF(Beds!B44&lt;&gt;0,Nights!B44/(Occupancy!B$3*Beds!B44),0),"")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28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B5+B31</f>
        <v>0</v>
      </c>
    </row>
    <row r="5" spans="1:2" ht="13.5" customHeight="1" x14ac:dyDescent="0.25">
      <c r="A5" s="4" t="str">
        <f>IF(Beds!A5&lt;&gt;"",Beds!A5,"")</f>
        <v>VANDOR</v>
      </c>
      <c r="B5" s="26">
        <f>B6+B18+B28+B24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IF($A7&lt;&gt;"",SUMIF('data-rent'!$A:$A,$A7,'data-rent'!C:C),"")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IF($A8&lt;&gt;"",SUMIF('data-rent'!$A:$A,$A8,'data-rent'!C:C),"")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IF($A9&lt;&gt;"",SUMIF('data-rent'!$A:$A,$A9,'data-rent'!C:C),"")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IF($A10&lt;&gt;"",SUMIF('data-rent'!$A:$A,$A10,'data-rent'!C:C),"")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IF($A11&lt;&gt;"",SUMIF('data-rent'!$A:$A,$A11,'data-rent'!C:C),"")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IF($A12&lt;&gt;"",SUMIF('data-rent'!$A:$A,$A12,'data-rent'!C:C),"")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IF($A13&lt;&gt;"",SUMIF('data-rent'!$A:$A,$A13,'data-rent'!C:C),"")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IF($A14&lt;&gt;"",SUMIF('data-rent'!$A:$A,$A14,'data-rent'!C:C),"")</f>
        <v>0</v>
      </c>
    </row>
    <row r="15" spans="1:2" ht="13.5" customHeight="1" x14ac:dyDescent="0.25">
      <c r="A15" s="13" t="str">
        <f>IF(Beds!A15&lt;&gt;"",Beds!A15,"")</f>
        <v>Consell De Cent 538</v>
      </c>
      <c r="B15" s="29">
        <f>IF($A15&lt;&gt;"",SUMIF('data-rent'!$A:$A,$A15,'data-rent'!C:C),"")</f>
        <v>0</v>
      </c>
    </row>
    <row r="16" spans="1:2" ht="13.5" customHeight="1" x14ac:dyDescent="0.25">
      <c r="A16" s="13" t="str">
        <f>IF(Beds!A16&lt;&gt;"",Beds!A16,"")</f>
        <v>Amigó 26</v>
      </c>
      <c r="B16" s="29">
        <f>IF($A16&lt;&gt;"",SUMIF('data-rent'!$A:$A,$A16,'data-rent'!C:C),"")</f>
        <v>0</v>
      </c>
    </row>
    <row r="17" spans="1:2" ht="13.5" customHeight="1" x14ac:dyDescent="0.25">
      <c r="A17" s="15" t="str">
        <f>IF(Beds!A17&lt;&gt;"",Beds!A17,"")</f>
        <v/>
      </c>
      <c r="B17" s="30" t="str">
        <f>IF($A17&lt;&gt;"",SUMIF('data-rent'!$A:$A,$A17,'data-rent'!C:C),"")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SUM(B19:B23)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IF($A19&lt;&gt;"",SUMIF('data-rent'!$A:$A,$A19,'data-rent'!C:C),"")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IF($A20&lt;&gt;"",SUMIF('data-rent'!$A:$A,$A20,'data-rent'!C:C),"")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IF($A21&lt;&gt;"",SUMIF('data-rent'!$A:$A,$A21,'data-rent'!C:C),"")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IF($A22&lt;&gt;"",SUMIF('data-rent'!$A:$A,$A22,'data-rent'!C:C),"")</f>
        <v>0</v>
      </c>
    </row>
    <row r="23" spans="1:2" ht="13.5" customHeight="1" x14ac:dyDescent="0.25">
      <c r="A23" s="15" t="str">
        <f>IF(Beds!A23&lt;&gt;"",Beds!A23,"")</f>
        <v/>
      </c>
      <c r="B23" s="30" t="str">
        <f>IF($A23&lt;&gt;"",SUMIF('data-rent'!$A:$A,$A23,'data-rent'!C:C),"")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SUM(B25:B27)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IF($A25&lt;&gt;"",SUMIF('data-rent'!$A:$A,$A25,'data-rent'!C:C),"")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IF($A26&lt;&gt;"",SUMIF('data-rent'!$A:$A,$A26,'data-rent'!C:C),"")</f>
        <v>0</v>
      </c>
    </row>
    <row r="27" spans="1:2" ht="13.5" customHeight="1" x14ac:dyDescent="0.25">
      <c r="A27" s="15" t="str">
        <f>IF(Beds!A27&lt;&gt;"",Beds!A27,"")</f>
        <v/>
      </c>
      <c r="B27" s="30" t="str">
        <f>IF($A27&lt;&gt;"",SUMIF('data-rent'!$A:$A,$A27,'data-rent'!C:C),"")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SUM(B29:B30)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IF($A29&lt;&gt;"",SUMIF('data-rent'!$A:$A,$A29,'data-rent'!C:C),"")</f>
        <v>0</v>
      </c>
    </row>
    <row r="30" spans="1:2" ht="13.5" customHeight="1" x14ac:dyDescent="0.25">
      <c r="A30" s="15" t="str">
        <f>IF(Beds!A30&lt;&gt;"",Beds!A30,"")</f>
        <v/>
      </c>
      <c r="B30" s="30" t="str">
        <f>IF($A30&lt;&gt;"",SUMIF('data-rent'!$A:$A,$A30,'data-rent'!C:C),"")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IF($A33&lt;&gt;"",SUMIF('data-rent'!$A:$A,$A33,'data-rent'!C:C),"")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IF($A34&lt;&gt;"",SUMIF('data-rent'!$A:$A,$A34,'data-rent'!C:C),"")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IF($A35&lt;&gt;"",SUMIF('data-rent'!$A:$A,$A35,'data-rent'!C:C),"")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IF($A36&lt;&gt;"",SUMIF('data-rent'!$A:$A,$A36,'data-rent'!C:C),"")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IF($A37&lt;&gt;"",SUMIF('data-rent'!$A:$A,$A37,'data-rent'!C:C),"")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IF($A38&lt;&gt;"",SUMIF('data-rent'!$A:$A,$A38,'data-rent'!C:C),"")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IF($A39&lt;&gt;"",SUMIF('data-rent'!$A:$A,$A39,'data-rent'!C:C),"")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IF($A40&lt;&gt;"",SUMIF('data-rent'!$A:$A,$A40,'data-rent'!C:C),"")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IF($A41&lt;&gt;"",SUMIF('data-rent'!$A:$A,$A41,'data-rent'!C:C),"")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IF($A42&lt;&gt;"",SUMIF('data-rent'!$A:$A,$A42,'data-rent'!C:C),"")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IF($A43&lt;&gt;"",SUMIF('data-rent'!$A:$A,$A43,'data-rent'!C:C),"")</f>
        <v>0</v>
      </c>
    </row>
    <row r="44" spans="1:2" ht="13.5" customHeight="1" x14ac:dyDescent="0.25">
      <c r="A44" s="16" t="str">
        <f>IF(Beds!A44&lt;&gt;"",Beds!A44,"")</f>
        <v/>
      </c>
      <c r="B44" s="30" t="str">
        <f>IF($A44&lt;&gt;"",SUMIF('data-rent'!$A:$A,$A44,'data-rent'!C:C),"")</f>
        <v/>
      </c>
    </row>
  </sheetData>
  <pageMargins left="0.7" right="0.7" top="0.75" bottom="0.75" header="0.3" footer="0.3"/>
  <pageSetup paperSize="9" orientation="portrait"/>
  <ignoredErrors>
    <ignoredError sqref="B18:B28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29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B5+B31</f>
        <v>0</v>
      </c>
    </row>
    <row r="5" spans="1:2" ht="13.5" customHeight="1" x14ac:dyDescent="0.25">
      <c r="A5" s="4" t="str">
        <f>IF(Beds!A5&lt;&gt;"",Beds!A5,"")</f>
        <v>VANDOR</v>
      </c>
      <c r="B5" s="26">
        <f>B6+B18+B28+B24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IF($A7&lt;&gt;"",SUMIF('data-services'!$A:$A,$A7,'data-services'!C:C),"")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IF($A8&lt;&gt;"",SUMIF('data-services'!$A:$A,$A8,'data-services'!C:C),"")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IF($A9&lt;&gt;"",SUMIF('data-services'!$A:$A,$A9,'data-services'!C:C),"")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IF($A10&lt;&gt;"",SUMIF('data-services'!$A:$A,$A10,'data-services'!C:C),"")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IF($A11&lt;&gt;"",SUMIF('data-services'!$A:$A,$A11,'data-services'!C:C),"")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IF($A12&lt;&gt;"",SUMIF('data-services'!$A:$A,$A12,'data-services'!C:C),"")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IF($A13&lt;&gt;"",SUMIF('data-services'!$A:$A,$A13,'data-services'!C:C),"")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IF($A14&lt;&gt;"",SUMIF('data-services'!$A:$A,$A14,'data-services'!C:C),"")</f>
        <v>0</v>
      </c>
    </row>
    <row r="15" spans="1:2" ht="13.5" customHeight="1" x14ac:dyDescent="0.25">
      <c r="A15" s="13" t="str">
        <f>IF(Beds!A15&lt;&gt;"",Beds!A15,"")</f>
        <v>Consell De Cent 538</v>
      </c>
      <c r="B15" s="29">
        <f>IF($A15&lt;&gt;"",SUMIF('data-services'!$A:$A,$A15,'data-services'!C:C),"")</f>
        <v>0</v>
      </c>
    </row>
    <row r="16" spans="1:2" ht="13.5" customHeight="1" x14ac:dyDescent="0.25">
      <c r="A16" s="13" t="str">
        <f>IF(Beds!A16&lt;&gt;"",Beds!A16,"")</f>
        <v>Amigó 26</v>
      </c>
      <c r="B16" s="29">
        <f>IF($A16&lt;&gt;"",SUMIF('data-services'!$A:$A,$A16,'data-services'!C:C),"")</f>
        <v>0</v>
      </c>
    </row>
    <row r="17" spans="1:2" ht="13.5" customHeight="1" x14ac:dyDescent="0.25">
      <c r="A17" s="15" t="str">
        <f>IF(Beds!A17&lt;&gt;"",Beds!A17,"")</f>
        <v/>
      </c>
      <c r="B17" s="30" t="str">
        <f>IF($A17&lt;&gt;"",SUMIF('data-services'!$A:$A,$A17,'data-services'!C:C),"")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SUM(B19:B23)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IF($A19&lt;&gt;"",SUMIF('data-services'!$A:$A,$A19,'data-services'!C:C),"")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IF($A20&lt;&gt;"",SUMIF('data-services'!$A:$A,$A20,'data-services'!C:C),"")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IF($A21&lt;&gt;"",SUMIF('data-services'!$A:$A,$A21,'data-services'!C:C),"")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IF($A22&lt;&gt;"",SUMIF('data-services'!$A:$A,$A22,'data-services'!C:C),"")</f>
        <v>0</v>
      </c>
    </row>
    <row r="23" spans="1:2" ht="13.5" customHeight="1" x14ac:dyDescent="0.25">
      <c r="A23" s="15" t="str">
        <f>IF(Beds!A23&lt;&gt;"",Beds!A23,"")</f>
        <v/>
      </c>
      <c r="B23" s="30" t="str">
        <f>IF($A23&lt;&gt;"",SUMIF('data-services'!$A:$A,$A23,'data-services'!C:C),"")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SUM(B25:B27)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IF($A25&lt;&gt;"",SUMIF('data-services'!$A:$A,$A25,'data-services'!C:C),"")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IF($A26&lt;&gt;"",SUMIF('data-services'!$A:$A,$A26,'data-services'!C:C),"")</f>
        <v>0</v>
      </c>
    </row>
    <row r="27" spans="1:2" ht="13.5" customHeight="1" x14ac:dyDescent="0.25">
      <c r="A27" s="15" t="str">
        <f>IF(Beds!A27&lt;&gt;"",Beds!A27,"")</f>
        <v/>
      </c>
      <c r="B27" s="30" t="str">
        <f>IF($A27&lt;&gt;"",SUMIF('data-services'!$A:$A,$A27,'data-services'!C:C),"")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SUM(B29:B30)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IF($A29&lt;&gt;"",SUMIF('data-services'!$A:$A,$A29,'data-services'!C:C),"")</f>
        <v>0</v>
      </c>
    </row>
    <row r="30" spans="1:2" ht="13.5" customHeight="1" x14ac:dyDescent="0.25">
      <c r="A30" s="15" t="str">
        <f>IF(Beds!A30&lt;&gt;"",Beds!A30,"")</f>
        <v/>
      </c>
      <c r="B30" s="30" t="str">
        <f>IF($A30&lt;&gt;"",SUMIF('data-services'!$A:$A,$A30,'data-services'!C:C),"")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IF($A33&lt;&gt;"",SUMIF('data-services'!$A:$A,$A33,'data-services'!C:C),"")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IF($A34&lt;&gt;"",SUMIF('data-services'!$A:$A,$A34,'data-services'!C:C),"")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IF($A35&lt;&gt;"",SUMIF('data-services'!$A:$A,$A35,'data-services'!C:C),"")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IF($A36&lt;&gt;"",SUMIF('data-services'!$A:$A,$A36,'data-services'!C:C),"")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IF($A37&lt;&gt;"",SUMIF('data-services'!$A:$A,$A37,'data-services'!C:C),"")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IF($A38&lt;&gt;"",SUMIF('data-services'!$A:$A,$A38,'data-services'!C:C),"")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IF($A39&lt;&gt;"",SUMIF('data-services'!$A:$A,$A39,'data-services'!C:C),"")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IF($A40&lt;&gt;"",SUMIF('data-services'!$A:$A,$A40,'data-services'!C:C),"")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IF($A41&lt;&gt;"",SUMIF('data-services'!$A:$A,$A41,'data-services'!C:C),"")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IF($A42&lt;&gt;"",SUMIF('data-services'!$A:$A,$A42,'data-services'!C:C),"")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IF($A43&lt;&gt;"",SUMIF('data-services'!$A:$A,$A43,'data-services'!C:C),"")</f>
        <v>0</v>
      </c>
    </row>
    <row r="44" spans="1:2" ht="13.5" customHeight="1" x14ac:dyDescent="0.25">
      <c r="A44" s="16" t="str">
        <f>IF(Beds!A44&lt;&gt;"",Beds!A44,"")</f>
        <v/>
      </c>
      <c r="B44" s="30" t="str">
        <f>IF($A44&lt;&gt;"",SUMIF('data-services'!$A:$A,$A44,'data-services'!C:C),"")</f>
        <v/>
      </c>
    </row>
  </sheetData>
  <pageMargins left="0.7" right="0.7" top="0.75" bottom="0.75" header="0.3" footer="0.3"/>
  <pageSetup paperSize="9" orientation="portrait"/>
  <ignoredErrors>
    <ignoredError sqref="B18:B28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24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IF($A12&lt;&gt;"",IF(Beds!B12*Occupancy!B12&lt;&gt;0,'Income rent'!B12/(Beds!B12*Occupancy!B12),0),"")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IF($A13&lt;&gt;"",IF(Beds!B13*Occupancy!B13&lt;&gt;0,'Income rent'!B13/(Beds!B13*Occupancy!B13),0),"")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IF($A14&lt;&gt;"",IF(Beds!B14*Occupancy!B14&lt;&gt;0,'Income rent'!B14/(Beds!B14*Occupancy!B14),0),"")</f>
        <v>0</v>
      </c>
    </row>
    <row r="15" spans="1:2" ht="13.5" customHeight="1" x14ac:dyDescent="0.25">
      <c r="A15" s="13" t="str">
        <f>IF(Beds!A15&lt;&gt;"",Beds!A15,"")</f>
        <v>Consell De Cent 538</v>
      </c>
      <c r="B15" s="29">
        <f>IF($A15&lt;&gt;"",IF(Beds!B15*Occupancy!B15&lt;&gt;0,'Income rent'!B15/(Beds!B15*Occupancy!B15),0),"")</f>
        <v>0</v>
      </c>
    </row>
    <row r="16" spans="1:2" ht="13.5" customHeight="1" x14ac:dyDescent="0.25">
      <c r="A16" s="13" t="str">
        <f>IF(Beds!A16&lt;&gt;"",Beds!A16,"")</f>
        <v>Amigó 26</v>
      </c>
      <c r="B16" s="29">
        <f>IF($A16&lt;&gt;"",IF(Beds!B16*Occupancy!B16&lt;&gt;0,'Income rent'!B16/(Beds!B16*Occupancy!B16),0),"")</f>
        <v>0</v>
      </c>
    </row>
    <row r="17" spans="1:2" ht="13.5" customHeight="1" x14ac:dyDescent="0.25">
      <c r="A17" s="15" t="str">
        <f>IF(Beds!A17&lt;&gt;"",Beds!A17,"")</f>
        <v/>
      </c>
      <c r="B17" s="30" t="str">
        <f>IF($A17&lt;&gt;"",IF(Beds!B17*Occupancy!B17&lt;&gt;0,'Income rent'!B17/(Beds!B17*Occupancy!B17),0),"")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IF($A18&lt;&gt;"",IF(Beds!B18*Occupancy!B18&lt;&gt;0,'Income rent'!B18/(Beds!B18*Occupancy!B18),0),"")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IF($A19&lt;&gt;"",IF(Beds!B19*Occupancy!B19&lt;&gt;0,'Income rent'!B19/(Beds!B19*Occupancy!B19),0),"")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IF($A20&lt;&gt;"",IF(Beds!B20*Occupancy!B20&lt;&gt;0,'Income rent'!B20/(Beds!B20*Occupancy!B20),0),"")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IF($A21&lt;&gt;"",IF(Beds!B21*Occupancy!B21&lt;&gt;0,'Income rent'!B21/(Beds!B21*Occupancy!B21),0),"")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IF($A22&lt;&gt;"",IF(Beds!B22*Occupancy!B22&lt;&gt;0,'Income rent'!B22/(Beds!B22*Occupancy!B22),0),"")</f>
        <v>0</v>
      </c>
    </row>
    <row r="23" spans="1:2" ht="13.5" customHeight="1" x14ac:dyDescent="0.25">
      <c r="A23" s="15" t="str">
        <f>IF(Beds!A23&lt;&gt;"",Beds!A23,"")</f>
        <v/>
      </c>
      <c r="B23" s="30" t="str">
        <f>IF($A23&lt;&gt;"",IF(Beds!B23*Occupancy!B23&lt;&gt;0,'Income rent'!B23/(Beds!B23*Occupancy!B23),0),"")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IF($A24&lt;&gt;"",IF(Beds!B24*Occupancy!B24&lt;&gt;0,'Income rent'!B24/(Beds!B24*Occupancy!B24),0),"")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IF($A25&lt;&gt;"",IF(Beds!B25*Occupancy!B25&lt;&gt;0,'Income rent'!B25/(Beds!B25*Occupancy!B25),0),"")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IF($A26&lt;&gt;"",IF(Beds!B26*Occupancy!B26&lt;&gt;0,'Income rent'!B26/(Beds!B26*Occupancy!B26),0),"")</f>
        <v>0</v>
      </c>
    </row>
    <row r="27" spans="1:2" ht="13.5" customHeight="1" x14ac:dyDescent="0.25">
      <c r="A27" s="15" t="str">
        <f>IF(Beds!A27&lt;&gt;"",Beds!A27,"")</f>
        <v/>
      </c>
      <c r="B27" s="30" t="str">
        <f>IF($A27&lt;&gt;"",IF(Beds!B27*Occupancy!B27&lt;&gt;0,'Income rent'!B27/(Beds!B27*Occupancy!B27),0),"")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IF($A28&lt;&gt;"",IF(Beds!B28*Occupancy!B28&lt;&gt;0,'Income rent'!B28/(Beds!B28*Occupancy!B28),0),"")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IF($A29&lt;&gt;"",IF(Beds!B29*Occupancy!B29&lt;&gt;0,'Income rent'!B29/(Beds!B29*Occupancy!B29),0),"")</f>
        <v>0</v>
      </c>
    </row>
    <row r="30" spans="1:2" ht="13.5" customHeight="1" x14ac:dyDescent="0.25">
      <c r="A30" s="15" t="str">
        <f>IF(Beds!A30&lt;&gt;"",Beds!A30,"")</f>
        <v/>
      </c>
      <c r="B30" s="30" t="str">
        <f>IF($A30&lt;&gt;"",IF(Beds!B30*Occupancy!B30&lt;&gt;0,'Income rent'!B30/(Beds!B30*Occupancy!B30),0),"")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IF($A31&lt;&gt;"",IF(Beds!B31*Occupancy!B31&lt;&gt;0,'Income rent'!B31/(Beds!B31*Occupancy!B31),0),"")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IF($A32&lt;&gt;"",IF(Beds!B32*Occupancy!B32&lt;&gt;0,'Income rent'!B32/(Beds!B32*Occupancy!B32),0),"")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IF($A33&lt;&gt;"",IF(Beds!B33*Occupancy!B33&lt;&gt;0,'Income rent'!B33/(Beds!B33*Occupancy!B33),0),"")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IF($A34&lt;&gt;"",IF(Beds!B34*Occupancy!B34&lt;&gt;0,'Income rent'!B34/(Beds!B34*Occupancy!B34),0),"")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IF($A35&lt;&gt;"",IF(Beds!B35*Occupancy!B35&lt;&gt;0,'Income rent'!B35/(Beds!B35*Occupancy!B35),0),"")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IF($A42&lt;&gt;"",IF(Beds!B42*Occupancy!B42&lt;&gt;0,'Income rent'!B42/(Beds!B42*Occupancy!B42),0),"")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IF($A43&lt;&gt;"",IF(Beds!B43*Occupancy!B43&lt;&gt;0,'Income rent'!B43/(Beds!B43*Occupancy!B43),0),"")</f>
        <v>0</v>
      </c>
    </row>
    <row r="44" spans="1:2" ht="13.5" customHeight="1" x14ac:dyDescent="0.25">
      <c r="A44" s="16" t="str">
        <f>IF(Beds!A44&lt;&gt;"",Beds!A44,"")</f>
        <v/>
      </c>
      <c r="B44" s="30" t="str">
        <f>IF($A44&lt;&gt;"",IF(Beds!B44*Occupancy!B44&lt;&gt;0,'Income rent'!B44/(Beds!B44*Occupancy!B44),0),"")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25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IF($A12&lt;&gt;"",IF(Beds!B12&lt;&gt;0,'Income rent'!B12/Beds!B12,0),"")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IF($A13&lt;&gt;"",IF(Beds!B13&lt;&gt;0,'Income rent'!B13/Beds!B13,0),"")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IF($A14&lt;&gt;"",IF(Beds!B14&lt;&gt;0,'Income rent'!B14/Beds!B14,0),"")</f>
        <v>0</v>
      </c>
    </row>
    <row r="15" spans="1:2" ht="13.5" customHeight="1" x14ac:dyDescent="0.25">
      <c r="A15" s="13" t="str">
        <f>IF(Beds!A15&lt;&gt;"",Beds!A15,"")</f>
        <v>Consell De Cent 538</v>
      </c>
      <c r="B15" s="29">
        <f>IF($A15&lt;&gt;"",IF(Beds!B15&lt;&gt;0,'Income rent'!B15/Beds!B15,0),"")</f>
        <v>0</v>
      </c>
    </row>
    <row r="16" spans="1:2" ht="13.5" customHeight="1" x14ac:dyDescent="0.25">
      <c r="A16" s="13" t="str">
        <f>IF(Beds!A16&lt;&gt;"",Beds!A16,"")</f>
        <v>Amigó 26</v>
      </c>
      <c r="B16" s="29">
        <f>IF($A16&lt;&gt;"",IF(Beds!B16&lt;&gt;0,'Income rent'!B16/Beds!B16,0),"")</f>
        <v>0</v>
      </c>
    </row>
    <row r="17" spans="1:2" ht="13.5" customHeight="1" x14ac:dyDescent="0.25">
      <c r="A17" s="15" t="str">
        <f>IF(Beds!A17&lt;&gt;"",Beds!A17,"")</f>
        <v/>
      </c>
      <c r="B17" s="30" t="str">
        <f>IF($A17&lt;&gt;"",IF(Beds!B17&lt;&gt;0,'Income rent'!B17/Beds!B17,0),"")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IF($A18&lt;&gt;"",IF(Beds!B18&lt;&gt;0,'Income rent'!B18/Beds!B18,0),"")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IF($A19&lt;&gt;"",IF(Beds!B19&lt;&gt;0,'Income rent'!B19/Beds!B19,0),"")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IF($A20&lt;&gt;"",IF(Beds!B20&lt;&gt;0,'Income rent'!B20/Beds!B20,0),"")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IF($A21&lt;&gt;"",IF(Beds!B21&lt;&gt;0,'Income rent'!B21/Beds!B21,0),"")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IF($A22&lt;&gt;"",IF(Beds!B22&lt;&gt;0,'Income rent'!B22/Beds!B22,0),"")</f>
        <v>0</v>
      </c>
    </row>
    <row r="23" spans="1:2" ht="13.5" customHeight="1" x14ac:dyDescent="0.25">
      <c r="A23" s="15" t="str">
        <f>IF(Beds!A23&lt;&gt;"",Beds!A23,"")</f>
        <v/>
      </c>
      <c r="B23" s="30" t="str">
        <f>IF($A23&lt;&gt;"",IF(Beds!B23&lt;&gt;0,'Income rent'!B23/Beds!B23,0),"")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IF($A24&lt;&gt;"",IF(Beds!B24&lt;&gt;0,'Income rent'!B24/Beds!B24,0),"")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IF($A25&lt;&gt;"",IF(Beds!B25&lt;&gt;0,'Income rent'!B25/Beds!B25,0),"")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IF($A26&lt;&gt;"",IF(Beds!B26&lt;&gt;0,'Income rent'!B26/Beds!B26,0),"")</f>
        <v>0</v>
      </c>
    </row>
    <row r="27" spans="1:2" ht="13.5" customHeight="1" x14ac:dyDescent="0.25">
      <c r="A27" s="15" t="str">
        <f>IF(Beds!A27&lt;&gt;"",Beds!A27,"")</f>
        <v/>
      </c>
      <c r="B27" s="30" t="str">
        <f>IF($A27&lt;&gt;"",IF(Beds!B27&lt;&gt;0,'Income rent'!B27/Beds!B27,0),"")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IF($A28&lt;&gt;"",IF(Beds!B28&lt;&gt;0,'Income rent'!B28/Beds!B28,0),"")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IF($A29&lt;&gt;"",IF(Beds!B29&lt;&gt;0,'Income rent'!B29/Beds!B29,0),"")</f>
        <v>0</v>
      </c>
    </row>
    <row r="30" spans="1:2" ht="13.5" customHeight="1" x14ac:dyDescent="0.25">
      <c r="A30" s="15" t="str">
        <f>IF(Beds!A30&lt;&gt;"",Beds!A30,"")</f>
        <v/>
      </c>
      <c r="B30" s="28" t="str">
        <f>IF($A30&lt;&gt;"",IF(Beds!B30&lt;&gt;0,'Income rent'!B30/Beds!B30,0),"")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IF($A31&lt;&gt;"",IF(Beds!B31&lt;&gt;0,'Income rent'!B31/Beds!B31,0),"")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IF($A32&lt;&gt;"",IF(Beds!B32&lt;&gt;0,'Income rent'!B32/Beds!B32,0),"")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IF($A33&lt;&gt;"",IF(Beds!B33&lt;&gt;0,'Income rent'!B33/Beds!B33,0),"")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IF($A34&lt;&gt;"",IF(Beds!B34&lt;&gt;0,'Income rent'!B34/Beds!B34,0),"")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IF($A35&lt;&gt;"",IF(Beds!B35&lt;&gt;0,'Income rent'!B35/Beds!B35,0),"")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IF($A42&lt;&gt;"",IF(Beds!B42&lt;&gt;0,'Income rent'!B42/Beds!B42,0),"")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IF($A43&lt;&gt;"",IF(Beds!B43&lt;&gt;0,'Income rent'!B43/Beds!B43,0),"")</f>
        <v>0</v>
      </c>
    </row>
    <row r="44" spans="1:2" ht="13.5" customHeight="1" x14ac:dyDescent="0.25">
      <c r="A44" s="16" t="str">
        <f>IF(Beds!A44&lt;&gt;"",Beds!A44,"")</f>
        <v/>
      </c>
      <c r="B44" s="30" t="str">
        <f>IF($A44&lt;&gt;"",IF(Beds!B44&lt;&gt;0,'Income rent'!B44/Beds!B44,0),"")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22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7">
        <f>B5+B31</f>
        <v>0</v>
      </c>
    </row>
    <row r="5" spans="1:2" ht="13.5" customHeight="1" x14ac:dyDescent="0.25">
      <c r="A5" s="4" t="str">
        <f>IF(Beds!A5&lt;&gt;"",Beds!A5,"")</f>
        <v>VANDOR</v>
      </c>
      <c r="B5" s="38">
        <f>B6+B18+B28+B24</f>
        <v>0</v>
      </c>
    </row>
    <row r="6" spans="1:2" s="2" customFormat="1" ht="13.5" customHeight="1" x14ac:dyDescent="0.2">
      <c r="A6" s="5" t="str">
        <f>IF(Beds!A6&lt;&gt;"",Beds!A6,"")</f>
        <v>BARCELONA</v>
      </c>
      <c r="B6" s="39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40">
        <f>IF($A7&lt;&gt;"",SUMIF('data-nights'!$A:$A,$A7,'data-nights'!C:C),"")</f>
        <v>0</v>
      </c>
    </row>
    <row r="8" spans="1:2" ht="13.5" customHeight="1" x14ac:dyDescent="0.25">
      <c r="A8" s="13" t="str">
        <f>IF(Beds!A8&lt;&gt;"",Beds!A8,"")</f>
        <v>Nàpols 206</v>
      </c>
      <c r="B8" s="41">
        <f>IF($A8&lt;&gt;"",SUMIF('data-nights'!$A:$A,$A8,'data-nights'!C:C),"")</f>
        <v>0</v>
      </c>
    </row>
    <row r="9" spans="1:2" ht="13.5" customHeight="1" x14ac:dyDescent="0.25">
      <c r="A9" s="13" t="str">
        <f>IF(Beds!A9&lt;&gt;"",Beds!A9,"")</f>
        <v>Rocafort 219</v>
      </c>
      <c r="B9" s="41">
        <f>IF($A9&lt;&gt;"",SUMIF('data-nights'!$A:$A,$A9,'data-nights'!C:C),"")</f>
        <v>0</v>
      </c>
    </row>
    <row r="10" spans="1:2" ht="13.5" customHeight="1" x14ac:dyDescent="0.25">
      <c r="A10" s="13" t="str">
        <f>IF(Beds!A10&lt;&gt;"",Beds!A10,"")</f>
        <v>Entença 069</v>
      </c>
      <c r="B10" s="41">
        <f>IF($A10&lt;&gt;"",SUMIF('data-nights'!$A:$A,$A10,'data-nights'!C:C),"")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41">
        <f>IF($A11&lt;&gt;"",SUMIF('data-nights'!$A:$A,$A11,'data-nights'!C:C),"")</f>
        <v>0</v>
      </c>
    </row>
    <row r="12" spans="1:2" ht="13.5" customHeight="1" x14ac:dyDescent="0.25">
      <c r="A12" s="13" t="str">
        <f>IF(Beds!A12&lt;&gt;"",Beds!A12,"")</f>
        <v>Muntaner 448</v>
      </c>
      <c r="B12" s="41">
        <f>IF($A12&lt;&gt;"",SUMIF('data-nights'!$A:$A,$A12,'data-nights'!C:C),"")</f>
        <v>0</v>
      </c>
    </row>
    <row r="13" spans="1:2" ht="13.5" customHeight="1" x14ac:dyDescent="0.25">
      <c r="A13" s="13" t="str">
        <f>IF(Beds!A13&lt;&gt;"",Beds!A13,"")</f>
        <v>Concordia 12</v>
      </c>
      <c r="B13" s="41">
        <f>IF($A13&lt;&gt;"",SUMIF('data-nights'!$A:$A,$A13,'data-nights'!C:C),"")</f>
        <v>0</v>
      </c>
    </row>
    <row r="14" spans="1:2" ht="13.5" customHeight="1" x14ac:dyDescent="0.25">
      <c r="A14" s="13" t="str">
        <f>IF(Beds!A14&lt;&gt;"",Beds!A14,"")</f>
        <v>Còrsega 396</v>
      </c>
      <c r="B14" s="41">
        <f>IF($A14&lt;&gt;"",SUMIF('data-nights'!$A:$A,$A14,'data-nights'!C:C),"")</f>
        <v>0</v>
      </c>
    </row>
    <row r="15" spans="1:2" ht="13.5" customHeight="1" x14ac:dyDescent="0.25">
      <c r="A15" s="13" t="str">
        <f>IF(Beds!A15&lt;&gt;"",Beds!A15,"")</f>
        <v>Consell De Cent 538</v>
      </c>
      <c r="B15" s="42">
        <f>IF($A15&lt;&gt;"",SUMIF('data-nights'!$A:$A,$A15,'data-nights'!C:C),"")</f>
        <v>0</v>
      </c>
    </row>
    <row r="16" spans="1:2" ht="13.5" customHeight="1" x14ac:dyDescent="0.25">
      <c r="A16" s="13" t="str">
        <f>IF(Beds!A16&lt;&gt;"",Beds!A16,"")</f>
        <v>Amigó 26</v>
      </c>
      <c r="B16" s="42">
        <f>IF($A16&lt;&gt;"",SUMIF('data-nights'!$A:$A,$A16,'data-nights'!C:C),"")</f>
        <v>0</v>
      </c>
    </row>
    <row r="17" spans="1:2" ht="13.5" customHeight="1" x14ac:dyDescent="0.25">
      <c r="A17" s="15" t="str">
        <f>IF(Beds!A17&lt;&gt;"",Beds!A17,"")</f>
        <v/>
      </c>
      <c r="B17" s="43" t="str">
        <f>IF($A17&lt;&gt;"",SUMIF('data-nights'!$A:$A,$A17,'data-nights'!C:C),"")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39">
        <f>SUM(B19:B23)</f>
        <v>0</v>
      </c>
    </row>
    <row r="19" spans="1:2" ht="13.5" customHeight="1" x14ac:dyDescent="0.25">
      <c r="A19" s="12" t="str">
        <f>IF(Beds!A19&lt;&gt;"",Beds!A19,"")</f>
        <v>Rodríguez De Cepeda 044</v>
      </c>
      <c r="B19" s="40">
        <f>IF($A19&lt;&gt;"",SUMIF('data-nights'!$A:$A,$A19,'data-nights'!C:C),"")</f>
        <v>0</v>
      </c>
    </row>
    <row r="20" spans="1:2" ht="13.5" customHeight="1" x14ac:dyDescent="0.25">
      <c r="A20" s="13" t="str">
        <f>IF(Beds!A20&lt;&gt;"",Beds!A20,"")</f>
        <v>Salamanca 46</v>
      </c>
      <c r="B20" s="41">
        <f>IF($A20&lt;&gt;"",SUMIF('data-nights'!$A:$A,$A20,'data-nights'!C:C),"")</f>
        <v>0</v>
      </c>
    </row>
    <row r="21" spans="1:2" ht="13.5" customHeight="1" x14ac:dyDescent="0.25">
      <c r="A21" s="13" t="str">
        <f>IF(Beds!A21&lt;&gt;"",Beds!A21,"")</f>
        <v>Nau 14</v>
      </c>
      <c r="B21" s="41">
        <f>IF($A21&lt;&gt;"",SUMIF('data-nights'!$A:$A,$A21,'data-nights'!C:C),"")</f>
        <v>0</v>
      </c>
    </row>
    <row r="22" spans="1:2" ht="13.5" customHeight="1" x14ac:dyDescent="0.25">
      <c r="A22" s="13" t="str">
        <f>IF(Beds!A22&lt;&gt;"",Beds!A22,"")</f>
        <v>Facultades</v>
      </c>
      <c r="B22" s="41">
        <f>IF($A22&lt;&gt;"",SUMIF('data-nights'!$A:$A,$A22,'data-nights'!C:C),"")</f>
        <v>0</v>
      </c>
    </row>
    <row r="23" spans="1:2" ht="13.5" customHeight="1" x14ac:dyDescent="0.25">
      <c r="A23" s="15" t="str">
        <f>IF(Beds!A23&lt;&gt;"",Beds!A23,"")</f>
        <v/>
      </c>
      <c r="B23" s="43" t="str">
        <f>IF($A23&lt;&gt;"",SUMIF('data-nights'!$A:$A,$A23,'data-nights'!C:C),"")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39">
        <f>SUM(B25:B27)</f>
        <v>0</v>
      </c>
    </row>
    <row r="25" spans="1:2" ht="13.5" customHeight="1" x14ac:dyDescent="0.25">
      <c r="A25" s="12" t="str">
        <f>IF(Beds!A25&lt;&gt;"",Beds!A25,"")</f>
        <v>Carlos III Campus Getafe</v>
      </c>
      <c r="B25" s="40">
        <f>IF($A25&lt;&gt;"",SUMIF('data-nights'!$A:$A,$A25,'data-nights'!C:C),"")</f>
        <v>0</v>
      </c>
    </row>
    <row r="26" spans="1:2" ht="13.5" customHeight="1" x14ac:dyDescent="0.25">
      <c r="A26" s="13" t="str">
        <f>IF(Beds!A26&lt;&gt;"",Beds!A26,"")</f>
        <v>Donoso Cortés 75</v>
      </c>
      <c r="B26" s="41">
        <f>IF($A26&lt;&gt;"",SUMIF('data-nights'!$A:$A,$A26,'data-nights'!C:C),"")</f>
        <v>0</v>
      </c>
    </row>
    <row r="27" spans="1:2" ht="13.5" customHeight="1" x14ac:dyDescent="0.25">
      <c r="A27" s="15" t="str">
        <f>IF(Beds!A27&lt;&gt;"",Beds!A27,"")</f>
        <v/>
      </c>
      <c r="B27" s="43" t="str">
        <f>IF($A27&lt;&gt;"",SUMIF('data-nights'!$A:$A,$A27,'data-nights'!C:C),"")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39">
        <f>SUM(B29:B30)</f>
        <v>0</v>
      </c>
    </row>
    <row r="29" spans="1:2" ht="13.5" customHeight="1" x14ac:dyDescent="0.25">
      <c r="A29" s="12" t="str">
        <f>IF(Beds!A29&lt;&gt;"",Beds!A29,"")</f>
        <v>General Concha 24</v>
      </c>
      <c r="B29" s="40">
        <f>IF($A29&lt;&gt;"",SUMIF('data-nights'!$A:$A,$A29,'data-nights'!C:C),"")</f>
        <v>0</v>
      </c>
    </row>
    <row r="30" spans="1:2" ht="13.5" customHeight="1" x14ac:dyDescent="0.25">
      <c r="A30" s="15" t="str">
        <f>IF(Beds!A30&lt;&gt;"",Beds!A30,"")</f>
        <v/>
      </c>
      <c r="B30" s="43" t="str">
        <f>IF($A30&lt;&gt;"",SUMIF('data-nights'!$A:$A,$A30,'data-nights'!C:C),"")</f>
        <v/>
      </c>
    </row>
    <row r="31" spans="1:2" ht="13.5" customHeight="1" x14ac:dyDescent="0.25">
      <c r="A31" s="4" t="str">
        <f>IF(Beds!A31&lt;&gt;"",Beds!A31,"")</f>
        <v>3rd PARTIES</v>
      </c>
      <c r="B31" s="38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39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40">
        <f>IF($A33&lt;&gt;"",SUMIF('data-nights'!$A:$A,$A33,'data-nights'!C:C),"")</f>
        <v>0</v>
      </c>
    </row>
    <row r="34" spans="1:2" ht="13.5" customHeight="1" x14ac:dyDescent="0.25">
      <c r="A34" s="13" t="str">
        <f>IF(Beds!A34&lt;&gt;"",Beds!A34,"")</f>
        <v>Bailén 33</v>
      </c>
      <c r="B34" s="41">
        <f>IF($A34&lt;&gt;"",SUMIF('data-nights'!$A:$A,$A34,'data-nights'!C:C),"")</f>
        <v>0</v>
      </c>
    </row>
    <row r="35" spans="1:2" ht="13.5" customHeight="1" x14ac:dyDescent="0.25">
      <c r="A35" s="13" t="str">
        <f>IF(Beds!A35&lt;&gt;"",Beds!A35,"")</f>
        <v>Consell De Cent 222</v>
      </c>
      <c r="B35" s="41">
        <f>IF($A35&lt;&gt;"",SUMIF('data-nights'!$A:$A,$A35,'data-nights'!C:C),"")</f>
        <v>0</v>
      </c>
    </row>
    <row r="36" spans="1:2" ht="13.5" customHeight="1" x14ac:dyDescent="0.25">
      <c r="A36" s="13" t="str">
        <f>IF(Beds!A36&lt;&gt;"",Beds!A36,"")</f>
        <v>Còrsega 52</v>
      </c>
      <c r="B36" s="41">
        <f>IF($A36&lt;&gt;"",SUMIF('data-nights'!$A:$A,$A36,'data-nights'!C:C),"")</f>
        <v>0</v>
      </c>
    </row>
    <row r="37" spans="1:2" ht="13.5" customHeight="1" x14ac:dyDescent="0.25">
      <c r="A37" s="13" t="str">
        <f>IF(Beds!A37&lt;&gt;"",Beds!A37,"")</f>
        <v>Còrsega 207</v>
      </c>
      <c r="B37" s="41">
        <f>IF($A37&lt;&gt;"",SUMIF('data-nights'!$A:$A,$A37,'data-nights'!C:C),"")</f>
        <v>0</v>
      </c>
    </row>
    <row r="38" spans="1:2" ht="13.5" customHeight="1" x14ac:dyDescent="0.25">
      <c r="A38" s="13" t="str">
        <f>IF(Beds!A38&lt;&gt;"",Beds!A38,"")</f>
        <v>Encarnació 160</v>
      </c>
      <c r="B38" s="41">
        <f>IF($A38&lt;&gt;"",SUMIF('data-nights'!$A:$A,$A38,'data-nights'!C:C),"")</f>
        <v>0</v>
      </c>
    </row>
    <row r="39" spans="1:2" ht="13.5" customHeight="1" x14ac:dyDescent="0.25">
      <c r="A39" s="13" t="str">
        <f>IF(Beds!A39&lt;&gt;"",Beds!A39,"")</f>
        <v>Gran Via 598</v>
      </c>
      <c r="B39" s="41">
        <f>IF($A39&lt;&gt;"",SUMIF('data-nights'!$A:$A,$A39,'data-nights'!C:C),"")</f>
        <v>0</v>
      </c>
    </row>
    <row r="40" spans="1:2" ht="13.5" customHeight="1" x14ac:dyDescent="0.25">
      <c r="A40" s="13" t="str">
        <f>IF(Beds!A40&lt;&gt;"",Beds!A40,"")</f>
        <v>Ramón Albó 6</v>
      </c>
      <c r="B40" s="41">
        <f>IF($A40&lt;&gt;"",SUMIF('data-nights'!$A:$A,$A40,'data-nights'!C:C),"")</f>
        <v>0</v>
      </c>
    </row>
    <row r="41" spans="1:2" ht="13.5" customHeight="1" x14ac:dyDescent="0.25">
      <c r="A41" s="13" t="str">
        <f>IF(Beds!A41&lt;&gt;"",Beds!A41,"")</f>
        <v>Robrenyo 67</v>
      </c>
      <c r="B41" s="41">
        <f>IF($A41&lt;&gt;"",SUMIF('data-nights'!$A:$A,$A41,'data-nights'!C:C),"")</f>
        <v>0</v>
      </c>
    </row>
    <row r="42" spans="1:2" ht="13.5" customHeight="1" x14ac:dyDescent="0.25">
      <c r="A42" s="13" t="str">
        <f>IF(Beds!A42&lt;&gt;"",Beds!A42,"")</f>
        <v>Sardenya 326</v>
      </c>
      <c r="B42" s="41">
        <f>IF($A42&lt;&gt;"",SUMIF('data-nights'!$A:$A,$A42,'data-nights'!C:C),"")</f>
        <v>0</v>
      </c>
    </row>
    <row r="43" spans="1:2" ht="13.5" customHeight="1" x14ac:dyDescent="0.25">
      <c r="A43" s="13" t="str">
        <f>IF(Beds!A43&lt;&gt;"",Beds!A43,"")</f>
        <v>Travessera 43</v>
      </c>
      <c r="B43" s="41">
        <f>IF($A43&lt;&gt;"",SUMIF('data-nights'!$A:$A,$A43,'data-nights'!C:C),"")</f>
        <v>0</v>
      </c>
    </row>
    <row r="44" spans="1:2" ht="13.5" customHeight="1" x14ac:dyDescent="0.25">
      <c r="A44" s="16" t="str">
        <f>IF(Beds!A44&lt;&gt;"",Beds!A44,"")</f>
        <v/>
      </c>
      <c r="B44" s="43" t="str">
        <f>IF($A44&lt;&gt;"",SUMIF('data-nights'!$A:$A,$A44,'data-nights'!C:C),"")</f>
        <v/>
      </c>
    </row>
  </sheetData>
  <pageMargins left="0.7" right="0.7" top="0.75" bottom="0.75" header="0.3" footer="0.3"/>
  <pageSetup paperSize="9" orientation="portrait"/>
  <ignoredErrors>
    <ignoredError sqref="B18:B44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9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2024-07-25T10:38:11Z</dcterms:modified>
</cp:coreProperties>
</file>