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38CD69C7-B067-4839-899F-FAC3B53E4947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37" l="1"/>
  <c r="Q3" i="37" s="1"/>
  <c r="R3" i="39"/>
  <c r="O3" i="37" l="1"/>
  <c r="S3" i="37" s="1"/>
  <c r="P3" i="37"/>
  <c r="T3" i="37" s="1"/>
  <c r="N3" i="37"/>
  <c r="R3" i="37" s="1"/>
</calcChain>
</file>

<file path=xl/sharedStrings.xml><?xml version="1.0" encoding="utf-8"?>
<sst xmlns="http://schemas.openxmlformats.org/spreadsheetml/2006/main" count="92" uniqueCount="87">
  <si>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</si>
  <si>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</si>
  <si>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</si>
  <si>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</si>
  <si>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</si>
  <si>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</si>
  <si>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</si>
  <si>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</si>
  <si>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</si>
  <si>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</si>
  <si>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</si>
  <si>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</si>
  <si>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</si>
  <si>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</si>
  <si>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</si>
  <si>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</si>
  <si>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</si>
  <si>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</si>
  <si>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</si>
  <si>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</si>
  <si>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</si>
  <si>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</si>
  <si>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</si>
  <si>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</si>
  <si>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</si>
  <si>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</si>
  <si>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</si>
  <si>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</si>
  <si>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</si>
  <si>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</si>
  <si>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</si>
  <si>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</si>
  <si>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</si>
  <si>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</si>
  <si>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</si>
  <si>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</si>
  <si>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</si>
  <si>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</si>
  <si>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</si>
  <si>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</si>
  <si>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</si>
  <si>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</si>
  <si>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</si>
  <si>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</si>
  <si>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</si>
  <si>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</si>
  <si>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</si>
  <si>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</si>
  <si>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</si>
  <si>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</si>
  <si>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</si>
  <si>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</si>
  <si>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</si>
  <si>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</si>
  <si>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</si>
  <si>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</si>
  <si>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</si>
  <si>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</si>
  <si>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</si>
  <si>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</si>
  <si>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</si>
  <si>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</si>
  <si>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</si>
  <si>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</si>
  <si>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</si>
  <si>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</si>
  <si>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</si>
  <si>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</si>
  <si>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</si>
  <si>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</si>
  <si>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</si>
  <si>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</si>
  <si>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</si>
  <si>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</si>
  <si>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</si>
  <si>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</si>
  <si>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</si>
  <si>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</si>
  <si>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</si>
  <si>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</si>
  <si>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</si>
  <si>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</si>
  <si>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</si>
  <si>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</si>
  <si>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</si>
  <si>
    <t>Booking fee</t>
  </si>
  <si>
    <t>Booking_fee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</si>
</sst>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20.42578125" style="2" customWidth="1"/>
    <col min="5" max="5" width="13.28515625" style="2" bestFit="1" customWidth="1"/>
    <col min="6" max="6" width="26.7109375" style="2" bestFit="1" customWidth="1"/>
    <col min="7" max="7" width="20.7109375" style="2" bestFit="1" customWidth="1"/>
    <col min="8" max="8" width="29.28515625" style="2" bestFit="1" customWidth="1"/>
    <col min="9" max="9" width="11.140625" style="2" bestFit="1" customWidth="1"/>
    <col min="10" max="10" width="5.85546875" style="2" customWidth="1"/>
    <col min="11" max="11" width="14.28515625" style="2" bestFit="1" customWidth="1"/>
    <col min="12" max="12" width="12.42578125" style="2" bestFit="1" customWidth="1"/>
    <col min="13" max="13" width="20.140625" style="2" bestFit="1" customWidth="1"/>
    <col min="14" max="20" width="9.5703125" style="2" customWidth="1"/>
    <col min="21" max="21" width="14" style="2" bestFit="1" customWidth="1"/>
    <col min="22" max="23" width="10.7109375" style="2" bestFit="1" customWidth="1"/>
    <col min="24" max="25" width="15.42578125" style="2" customWidth="1"/>
    <col min="26" max="26" width="13.5703125" style="2" bestFit="1" customWidth="1"/>
    <col min="27" max="27" width="12.7109375" style="2" bestFit="1" customWidth="1"/>
    <col min="28" max="28" width="12.7109375" style="2" customWidth="1"/>
    <col min="29" max="29" width="13.7109375" style="2" bestFit="1" customWidth="1"/>
    <col min="30" max="33" width="16.85546875" style="2" customWidth="1"/>
    <col min="34" max="34" width="20.5703125" style="2" customWidth="1"/>
    <col min="35" max="35" width="5" style="2" bestFit="1" customWidth="1"/>
    <col min="36" max="16384" width="24.85546875" style="2"/>
  </cols>
  <sheetData>
    <row r="1" spans="1:35" s="1" customFormat="1" ht="23.25" customHeight="1" x14ac:dyDescent="0.2">
      <c r="A1" s="3" t="s">
        <v>4</v>
      </c>
      <c r="B1" s="3" t="s">
        <v>68</v>
      </c>
      <c r="C1" s="3" t="s">
        <v>33</v>
      </c>
      <c r="D1" s="3" t="s">
        <v>82</v>
      </c>
      <c r="E1" s="3"/>
      <c r="F1" s="3" t="s">
        <v>6</v>
      </c>
      <c r="G1" s="3"/>
      <c r="H1" s="3" t="s">
        <v>9</v>
      </c>
      <c r="I1" s="3" t="s">
        <v>70</v>
      </c>
      <c r="J1" s="17" t="s">
        <v>81</v>
      </c>
      <c r="K1" s="3" t="s">
        <v>7</v>
      </c>
      <c r="L1" s="3" t="s">
        <v>8</v>
      </c>
      <c r="M1" s="3" t="s">
        <v>5</v>
      </c>
      <c r="N1" s="3" t="s">
        <v>62</v>
      </c>
      <c r="O1" s="3" t="s">
        <v>63</v>
      </c>
      <c r="P1" s="3" t="s">
        <v>64</v>
      </c>
      <c r="Q1" s="3" t="s">
        <v>42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13</v>
      </c>
      <c r="Y1" s="3" t="s">
        <v>12</v>
      </c>
      <c r="Z1" s="3" t="s">
        <v>15</v>
      </c>
      <c r="AA1" s="3" t="s">
        <v>16</v>
      </c>
      <c r="AB1" s="3" t="s">
        <v>32</v>
      </c>
      <c r="AC1" s="3" t="s">
        <v>18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1">
        <f ca="1">IF(MONTH(TODAY())&gt;8,1+YEAR(TODAY()),YEAR(TODAY()))</f>
        <v>2024</v>
      </c>
    </row>
    <row r="2" spans="1:35" x14ac:dyDescent="0.25">
      <c r="A2" s="4" t="s">
        <v>67</v>
      </c>
      <c r="B2" s="4" t="s">
        <v>69</v>
      </c>
      <c r="C2" s="4" t="s">
        <v>0</v>
      </c>
      <c r="D2" s="4" t="s">
        <v>83</v>
      </c>
      <c r="E2" s="4" t="s">
        <v>1</v>
      </c>
      <c r="F2" s="5" t="s">
        <v>34</v>
      </c>
      <c r="G2" s="5" t="s">
        <v>84</v>
      </c>
      <c r="H2" s="4" t="s">
        <v>35</v>
      </c>
      <c r="I2" s="4" t="s">
        <v>77</v>
      </c>
      <c r="J2" s="4"/>
      <c r="K2" s="4" t="s">
        <v>2</v>
      </c>
      <c r="L2" s="4" t="s">
        <v>3</v>
      </c>
      <c r="M2" s="4" t="s">
        <v>30</v>
      </c>
      <c r="N2" s="4"/>
      <c r="O2" s="4"/>
      <c r="P2" s="4"/>
      <c r="Q2" s="4"/>
      <c r="R2" s="4"/>
      <c r="S2" s="4"/>
      <c r="T2" s="4"/>
      <c r="U2" s="4" t="s">
        <v>78</v>
      </c>
      <c r="V2" s="4" t="s">
        <v>79</v>
      </c>
      <c r="W2" s="4" t="s">
        <v>80</v>
      </c>
      <c r="X2" s="4" t="s">
        <v>10</v>
      </c>
      <c r="Y2" s="4" t="s">
        <v>11</v>
      </c>
      <c r="Z2" s="4" t="s">
        <v>14</v>
      </c>
      <c r="AA2" s="4" t="s">
        <v>17</v>
      </c>
      <c r="AB2" s="4" t="s">
        <v>31</v>
      </c>
      <c r="AC2" s="4" t="s">
        <v>19</v>
      </c>
      <c r="AD2" s="4" t="s">
        <v>20</v>
      </c>
      <c r="AE2" s="4" t="s">
        <v>21</v>
      </c>
      <c r="AF2" s="4" t="s">
        <v>22</v>
      </c>
      <c r="AG2" s="4" t="s">
        <v>23</v>
      </c>
      <c r="AH2" s="4" t="s">
        <v>24</v>
      </c>
    </row>
    <row r="3" spans="1:35" x14ac:dyDescent="0.25">
      <c r="A3" s="9"/>
      <c r="B3" s="9"/>
      <c r="C3" s="10"/>
      <c r="D3" s="10"/>
      <c r="E3" s="10"/>
      <c r="F3" s="10"/>
      <c r="G3" s="10"/>
      <c r="H3" s="10"/>
      <c r="I3" s="10"/>
      <c r="J3" s="16"/>
      <c r="K3" s="10"/>
      <c r="L3" s="10"/>
      <c r="M3" s="10"/>
      <c r="N3" s="13">
        <f ca="1">_xlfn.XLOOKUP($AI$1&amp;LEFT($C3,6)&amp;$F3&amp;$H3,Precios!$R:$R,Precios!H:H,0)*_xlfn.XLOOKUP($M3,Tarifas!$A:$A,Tarifas!C:C,0)*(1+0.01*_xlfn.NUMBERVALUE(SUBSTITUTE($J3,".",",")))</f>
        <v>0</v>
      </c>
      <c r="O3" s="13">
        <f ca="1">_xlfn.XLOOKUP($AI$1&amp;LEFT($C3,6)&amp;$F3&amp;$H3,Precios!$R:$R,Precios!I:I,0)*_xlfn.XLOOKUP($M3,Tarifas!$A:$A,Tarifas!C:C,0)*(1+0.01*_xlfn.NUMBERVALUE(SUBSTITUTE($J3,".",",")))</f>
        <v>0</v>
      </c>
      <c r="P3" s="13">
        <f ca="1">_xlfn.XLOOKUP($AI$1&amp;LEFT($C3,6)&amp;$F3&amp;$H3,Precios!$R:$R,Precios!J:J,0)*_xlfn.XLOOKUP($M3,Tarifas!$A:$A,Tarifas!C:C,0)*(1+0.01*_xlfn.NUMBERVALUE(SUBSTITUTE($J3,".",",")))</f>
        <v>0</v>
      </c>
      <c r="Q3" s="13">
        <f ca="1">_xlfn.XLOOKUP($AI$1&amp;LEFT($C3,6)&amp;$F3&amp;$H3,Precios!$R:$R,Precios!K:K,0)</f>
        <v>0</v>
      </c>
      <c r="R3" s="13">
        <f t="shared" ref="R3" ca="1" si="0">$N3+$Q3</f>
        <v>0</v>
      </c>
      <c r="S3" s="13">
        <f t="shared" ref="S3" ca="1" si="1">$O3+$Q3</f>
        <v>0</v>
      </c>
      <c r="T3" s="13">
        <f t="shared" ref="T3" ca="1" si="2">$P3+$Q3</f>
        <v>0</v>
      </c>
      <c r="U3" s="14"/>
      <c r="V3" s="15"/>
      <c r="W3" s="15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</sheetData>
  <autoFilter ref="A2:AH3" xr:uid="{00000000-0009-0000-0000-000000000000}"/>
  <conditionalFormatting sqref="A3:AH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85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86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/>
      <c r="R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2023-10-25T12:02:44Z</dcterms:modified>
</cp:coreProperties>
</file>