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13_ncr:1_{F8132507-DEDD-4DA7-B00E-FC4611E1E67A}" xr6:coauthVersionLast="47" xr6:coauthVersionMax="47" xr10:uidLastSave="{00000000-0000-0000-0000-000000000000}"/>
  <bookViews>
    <workbookView xWindow="-120" yWindow="-120" windowWidth="29040" windowHeight="15720" tabRatio="668" xr2:uid="{00000000-000D-0000-FFFF-FFFF00000000}"/>
  </bookViews>
  <sheets>
    <sheet name="Beds" sheetId="1" r:id="rId1"/>
    <sheet name="Nights" sheetId="2" r:id="rId2"/>
    <sheet name="Occupancy" sheetId="3" r:id="rId3"/>
    <sheet name="Income rent" sheetId="4" r:id="rId4"/>
    <sheet name="Income services" sheetId="5" r:id="rId5"/>
    <sheet name="Revpob" sheetId="6" r:id="rId6"/>
    <sheet name="Revpab" sheetId="7" r:id="rId7"/>
    <sheet name="data-beds" sheetId="8" r:id="rId8"/>
    <sheet name="data-nights" sheetId="9" r:id="rId9"/>
    <sheet name="data-rent" sheetId="10" r:id="rId10"/>
    <sheet name="data-services" sheetId="11" r:id="rId1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2" i="6"/>
  <c r="B2" i="5"/>
  <c r="B2" i="4"/>
  <c r="B3" i="4" s="1"/>
  <c r="B2" i="3"/>
  <c r="B2" i="2"/>
  <c r="B2" i="1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B19" i="7" s="1"/>
  <c r="A18" i="7"/>
  <c r="A17" i="7"/>
  <c r="A16" i="7"/>
  <c r="A15" i="7"/>
  <c r="A14" i="7"/>
  <c r="A13" i="7"/>
  <c r="B13" i="7" s="1"/>
  <c r="A12" i="7"/>
  <c r="A11" i="7"/>
  <c r="A10" i="7"/>
  <c r="A9" i="7"/>
  <c r="A8" i="7"/>
  <c r="A7" i="7"/>
  <c r="A6" i="7"/>
  <c r="A5" i="7"/>
  <c r="A4" i="7"/>
  <c r="B3" i="7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B24" i="6" s="1"/>
  <c r="A23" i="6"/>
  <c r="B23" i="6" s="1"/>
  <c r="A22" i="6"/>
  <c r="A21" i="6"/>
  <c r="A20" i="6"/>
  <c r="A19" i="6"/>
  <c r="B19" i="6" s="1"/>
  <c r="A18" i="6"/>
  <c r="A17" i="6"/>
  <c r="A16" i="6"/>
  <c r="A15" i="6"/>
  <c r="A14" i="6"/>
  <c r="A13" i="6"/>
  <c r="B13" i="6" s="1"/>
  <c r="A12" i="6"/>
  <c r="A11" i="6"/>
  <c r="A10" i="6"/>
  <c r="A9" i="6"/>
  <c r="A8" i="6"/>
  <c r="A7" i="6"/>
  <c r="A6" i="6"/>
  <c r="A5" i="6"/>
  <c r="A4" i="6"/>
  <c r="B3" i="6"/>
  <c r="A42" i="5"/>
  <c r="A41" i="5"/>
  <c r="A40" i="5"/>
  <c r="B40" i="5" s="1"/>
  <c r="A39" i="5"/>
  <c r="B39" i="5" s="1"/>
  <c r="A38" i="5"/>
  <c r="A37" i="5"/>
  <c r="B37" i="5" s="1"/>
  <c r="A36" i="5"/>
  <c r="B36" i="5" s="1"/>
  <c r="A35" i="5"/>
  <c r="B35" i="5" s="1"/>
  <c r="A34" i="5"/>
  <c r="A33" i="5"/>
  <c r="B32" i="5"/>
  <c r="A32" i="5"/>
  <c r="B31" i="5"/>
  <c r="A31" i="5"/>
  <c r="A30" i="5"/>
  <c r="A29" i="5"/>
  <c r="A28" i="5"/>
  <c r="A27" i="5"/>
  <c r="A26" i="5"/>
  <c r="A25" i="5"/>
  <c r="B24" i="5"/>
  <c r="A24" i="5"/>
  <c r="A23" i="5"/>
  <c r="A22" i="5"/>
  <c r="B22" i="5" s="1"/>
  <c r="A21" i="5"/>
  <c r="A20" i="5"/>
  <c r="B19" i="5"/>
  <c r="A19" i="5"/>
  <c r="A18" i="5"/>
  <c r="B18" i="5" s="1"/>
  <c r="A17" i="5"/>
  <c r="A16" i="5"/>
  <c r="A15" i="5"/>
  <c r="B14" i="5"/>
  <c r="A14" i="5"/>
  <c r="A13" i="5"/>
  <c r="A12" i="5"/>
  <c r="A11" i="5"/>
  <c r="B10" i="5"/>
  <c r="A10" i="5"/>
  <c r="A9" i="5"/>
  <c r="A8" i="5"/>
  <c r="B8" i="5" s="1"/>
  <c r="A7" i="5"/>
  <c r="A6" i="5"/>
  <c r="A5" i="5"/>
  <c r="A4" i="5"/>
  <c r="B3" i="5"/>
  <c r="A42" i="4"/>
  <c r="A41" i="4"/>
  <c r="B41" i="4" s="1"/>
  <c r="A40" i="4"/>
  <c r="B40" i="4" s="1"/>
  <c r="A39" i="4"/>
  <c r="A38" i="4"/>
  <c r="B37" i="4"/>
  <c r="A37" i="4"/>
  <c r="A36" i="4"/>
  <c r="A35" i="4"/>
  <c r="A34" i="4"/>
  <c r="A33" i="4"/>
  <c r="A32" i="4"/>
  <c r="B31" i="4"/>
  <c r="A31" i="4"/>
  <c r="A30" i="4"/>
  <c r="A29" i="4"/>
  <c r="A28" i="4"/>
  <c r="B28" i="4" s="1"/>
  <c r="A27" i="4"/>
  <c r="B27" i="4" s="1"/>
  <c r="A26" i="4"/>
  <c r="A25" i="4"/>
  <c r="A24" i="4"/>
  <c r="A23" i="4"/>
  <c r="B23" i="4" s="1"/>
  <c r="A22" i="4"/>
  <c r="A21" i="4"/>
  <c r="A20" i="4"/>
  <c r="A19" i="4"/>
  <c r="B19" i="4" s="1"/>
  <c r="A18" i="4"/>
  <c r="B17" i="4"/>
  <c r="A17" i="4"/>
  <c r="B16" i="4"/>
  <c r="A16" i="4"/>
  <c r="A15" i="4"/>
  <c r="A14" i="4"/>
  <c r="A13" i="4"/>
  <c r="B13" i="4" s="1"/>
  <c r="A12" i="4"/>
  <c r="A11" i="4"/>
  <c r="B10" i="4"/>
  <c r="A10" i="4"/>
  <c r="B9" i="4"/>
  <c r="A9" i="4"/>
  <c r="B8" i="4"/>
  <c r="A8" i="4"/>
  <c r="A7" i="4"/>
  <c r="A6" i="4"/>
  <c r="A5" i="4"/>
  <c r="A4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B28" i="3" s="1"/>
  <c r="A27" i="3"/>
  <c r="A26" i="3"/>
  <c r="A25" i="3"/>
  <c r="A24" i="3"/>
  <c r="B23" i="3"/>
  <c r="A23" i="3"/>
  <c r="A22" i="3"/>
  <c r="B22" i="3" s="1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B3" i="3"/>
  <c r="A42" i="2"/>
  <c r="A41" i="2"/>
  <c r="A40" i="2"/>
  <c r="B40" i="2" s="1"/>
  <c r="A39" i="2"/>
  <c r="B39" i="2" s="1"/>
  <c r="B38" i="2"/>
  <c r="A38" i="2"/>
  <c r="A37" i="2"/>
  <c r="A36" i="2"/>
  <c r="B35" i="2"/>
  <c r="A35" i="2"/>
  <c r="A34" i="2"/>
  <c r="B34" i="2" s="1"/>
  <c r="A33" i="2"/>
  <c r="A32" i="2"/>
  <c r="A31" i="2"/>
  <c r="B31" i="2" s="1"/>
  <c r="A30" i="2"/>
  <c r="A29" i="2"/>
  <c r="B29" i="2" s="1"/>
  <c r="A28" i="2"/>
  <c r="B27" i="2"/>
  <c r="A27" i="2"/>
  <c r="A26" i="2"/>
  <c r="B26" i="2" s="1"/>
  <c r="A25" i="2"/>
  <c r="A24" i="2"/>
  <c r="A23" i="2"/>
  <c r="B23" i="2" s="1"/>
  <c r="A22" i="2"/>
  <c r="A21" i="2"/>
  <c r="B21" i="2" s="1"/>
  <c r="A20" i="2"/>
  <c r="B19" i="2"/>
  <c r="A19" i="2"/>
  <c r="A18" i="2"/>
  <c r="A17" i="2"/>
  <c r="A16" i="2"/>
  <c r="B16" i="2" s="1"/>
  <c r="A15" i="2"/>
  <c r="A14" i="2"/>
  <c r="B13" i="2"/>
  <c r="A13" i="2"/>
  <c r="A12" i="2"/>
  <c r="A11" i="2"/>
  <c r="B11" i="2" s="1"/>
  <c r="B10" i="2"/>
  <c r="A10" i="2"/>
  <c r="B9" i="2"/>
  <c r="A9" i="2"/>
  <c r="A8" i="2"/>
  <c r="B8" i="2" s="1"/>
  <c r="A7" i="2"/>
  <c r="B7" i="2" s="1"/>
  <c r="A6" i="2"/>
  <c r="A5" i="2"/>
  <c r="A4" i="2"/>
  <c r="B3" i="2"/>
  <c r="B42" i="1"/>
  <c r="B41" i="1"/>
  <c r="B40" i="1"/>
  <c r="B39" i="1"/>
  <c r="B38" i="1"/>
  <c r="B38" i="3" s="1"/>
  <c r="B37" i="1"/>
  <c r="B36" i="1"/>
  <c r="B35" i="1"/>
  <c r="B34" i="1"/>
  <c r="B33" i="1"/>
  <c r="B32" i="1"/>
  <c r="B31" i="1"/>
  <c r="B31" i="7" s="1"/>
  <c r="B29" i="1"/>
  <c r="B28" i="1"/>
  <c r="B27" i="1"/>
  <c r="B27" i="3" s="1"/>
  <c r="B26" i="1"/>
  <c r="B24" i="1"/>
  <c r="B23" i="1"/>
  <c r="B22" i="1"/>
  <c r="B21" i="1"/>
  <c r="B20" i="1" s="1"/>
  <c r="B19" i="1"/>
  <c r="B18" i="1"/>
  <c r="B17" i="1"/>
  <c r="B16" i="1"/>
  <c r="B14" i="1"/>
  <c r="B13" i="1"/>
  <c r="B12" i="1"/>
  <c r="B11" i="1"/>
  <c r="B10" i="1"/>
  <c r="B10" i="3" s="1"/>
  <c r="B9" i="1"/>
  <c r="B9" i="7" s="1"/>
  <c r="B8" i="1"/>
  <c r="B8" i="7" s="1"/>
  <c r="B7" i="1"/>
  <c r="B3" i="1"/>
  <c r="B25" i="1" l="1"/>
  <c r="B25" i="7" s="1"/>
  <c r="B30" i="1"/>
  <c r="B34" i="3"/>
  <c r="B34" i="6" s="1"/>
  <c r="B15" i="1"/>
  <c r="B15" i="3" s="1"/>
  <c r="B15" i="6" s="1"/>
  <c r="B14" i="4"/>
  <c r="B35" i="3"/>
  <c r="B35" i="6" s="1"/>
  <c r="B40" i="3"/>
  <c r="B7" i="3"/>
  <c r="B21" i="7"/>
  <c r="B21" i="3"/>
  <c r="B21" i="6" s="1"/>
  <c r="B18" i="4"/>
  <c r="B15" i="4" s="1"/>
  <c r="B22" i="2"/>
  <c r="B14" i="2"/>
  <c r="B9" i="3"/>
  <c r="B9" i="6" s="1"/>
  <c r="B14" i="3"/>
  <c r="B17" i="5"/>
  <c r="B6" i="1"/>
  <c r="B16" i="3"/>
  <c r="B16" i="6" s="1"/>
  <c r="B18" i="7"/>
  <c r="B20" i="7"/>
  <c r="B20" i="3"/>
  <c r="B20" i="6" s="1"/>
  <c r="B18" i="2"/>
  <c r="B18" i="3" s="1"/>
  <c r="B18" i="6" s="1"/>
  <c r="B42" i="2"/>
  <c r="B13" i="3"/>
  <c r="B29" i="3"/>
  <c r="B31" i="3"/>
  <c r="B12" i="2"/>
  <c r="B6" i="2" s="1"/>
  <c r="B39" i="3"/>
  <c r="B39" i="6" s="1"/>
  <c r="B37" i="2"/>
  <c r="B37" i="3" s="1"/>
  <c r="B37" i="6" s="1"/>
  <c r="B19" i="3"/>
  <c r="B24" i="3"/>
  <c r="B25" i="3"/>
  <c r="B32" i="2"/>
  <c r="B32" i="3" s="1"/>
  <c r="B32" i="6" s="1"/>
  <c r="B17" i="2"/>
  <c r="B15" i="2" s="1"/>
  <c r="B28" i="2"/>
  <c r="B25" i="2" s="1"/>
  <c r="B26" i="3"/>
  <c r="B41" i="2"/>
  <c r="B41" i="3" s="1"/>
  <c r="B41" i="6" s="1"/>
  <c r="B24" i="2"/>
  <c r="B33" i="2"/>
  <c r="B8" i="3"/>
  <c r="B8" i="6" s="1"/>
  <c r="B17" i="3"/>
  <c r="B17" i="6" s="1"/>
  <c r="B7" i="4"/>
  <c r="B7" i="7" s="1"/>
  <c r="B29" i="4"/>
  <c r="B33" i="3"/>
  <c r="B33" i="6" s="1"/>
  <c r="B36" i="2"/>
  <c r="B36" i="3" s="1"/>
  <c r="B36" i="6" s="1"/>
  <c r="B11" i="3"/>
  <c r="B11" i="6" s="1"/>
  <c r="B42" i="3"/>
  <c r="B11" i="4"/>
  <c r="B21" i="4"/>
  <c r="B22" i="4"/>
  <c r="B24" i="4"/>
  <c r="B12" i="4"/>
  <c r="B26" i="4"/>
  <c r="B25" i="4" s="1"/>
  <c r="B33" i="4"/>
  <c r="B33" i="7" s="1"/>
  <c r="B13" i="5"/>
  <c r="B34" i="4"/>
  <c r="B27" i="5"/>
  <c r="B32" i="4"/>
  <c r="B32" i="7" s="1"/>
  <c r="B35" i="4"/>
  <c r="B38" i="4"/>
  <c r="B9" i="5"/>
  <c r="B23" i="5"/>
  <c r="B7" i="5"/>
  <c r="B11" i="5"/>
  <c r="B36" i="4"/>
  <c r="B39" i="4"/>
  <c r="B42" i="4"/>
  <c r="B26" i="5"/>
  <c r="B28" i="5"/>
  <c r="B33" i="5"/>
  <c r="B29" i="5"/>
  <c r="B16" i="5"/>
  <c r="B21" i="5"/>
  <c r="B34" i="5"/>
  <c r="B12" i="5"/>
  <c r="B38" i="5"/>
  <c r="B42" i="5"/>
  <c r="B25" i="6"/>
  <c r="B26" i="6"/>
  <c r="B31" i="6"/>
  <c r="B41" i="5"/>
  <c r="B27" i="6"/>
  <c r="B42" i="6"/>
  <c r="B28" i="6"/>
  <c r="B10" i="6"/>
  <c r="B22" i="6"/>
  <c r="B29" i="6"/>
  <c r="B40" i="6"/>
  <c r="B14" i="6"/>
  <c r="B12" i="7"/>
  <c r="B24" i="7"/>
  <c r="B36" i="7"/>
  <c r="B14" i="7"/>
  <c r="B26" i="7"/>
  <c r="B38" i="7"/>
  <c r="B16" i="7"/>
  <c r="B28" i="7"/>
  <c r="B40" i="7"/>
  <c r="B11" i="7"/>
  <c r="B23" i="7"/>
  <c r="B35" i="7"/>
  <c r="B42" i="7"/>
  <c r="B37" i="7"/>
  <c r="B27" i="7"/>
  <c r="B39" i="7"/>
  <c r="B10" i="7"/>
  <c r="B22" i="7"/>
  <c r="B34" i="7"/>
  <c r="B38" i="6"/>
  <c r="B17" i="7"/>
  <c r="B29" i="7"/>
  <c r="B41" i="7"/>
  <c r="B20" i="2" l="1"/>
  <c r="B20" i="5"/>
  <c r="B15" i="7"/>
  <c r="B15" i="5"/>
  <c r="B25" i="5"/>
  <c r="B30" i="5"/>
  <c r="B6" i="5"/>
  <c r="B12" i="3"/>
  <c r="B12" i="6" s="1"/>
  <c r="B5" i="2"/>
  <c r="B6" i="4"/>
  <c r="B20" i="4"/>
  <c r="B30" i="4"/>
  <c r="B30" i="7" s="1"/>
  <c r="B6" i="7"/>
  <c r="B6" i="3"/>
  <c r="B6" i="6" s="1"/>
  <c r="B5" i="1"/>
  <c r="B30" i="2"/>
  <c r="B30" i="3" s="1"/>
  <c r="B30" i="6" s="1"/>
  <c r="B7" i="6"/>
  <c r="B5" i="5" l="1"/>
  <c r="B4" i="5" s="1"/>
  <c r="B4" i="1"/>
  <c r="B5" i="3"/>
  <c r="B5" i="4"/>
  <c r="B4" i="4" s="1"/>
  <c r="B4" i="2"/>
  <c r="B5" i="6" l="1"/>
  <c r="B5" i="7"/>
  <c r="B4" i="3"/>
  <c r="B4" i="6" s="1"/>
  <c r="B4" i="7"/>
</calcChain>
</file>

<file path=xl/sharedStrings.xml><?xml version="1.0" encoding="utf-8"?>
<sst xmlns="http://schemas.openxmlformats.org/spreadsheetml/2006/main" count="53" uniqueCount="40">
  <si>
    <t xml:space="preserve">AVAILABLE BEDS </t>
  </si>
  <si>
    <t>TOTAL</t>
  </si>
  <si>
    <t>VANDOR</t>
  </si>
  <si>
    <t>BARCELONA</t>
  </si>
  <si>
    <t>Balmes 335</t>
  </si>
  <si>
    <t>Napols 206</t>
  </si>
  <si>
    <t>Rocafort 219</t>
  </si>
  <si>
    <t>Entença 069</t>
  </si>
  <si>
    <t>Avenida Madrid 110</t>
  </si>
  <si>
    <t>Muntaner 448</t>
  </si>
  <si>
    <t>VALENCIA</t>
  </si>
  <si>
    <t>Rodriguez De Cepeda 044</t>
  </si>
  <si>
    <t>Salamanca 46</t>
  </si>
  <si>
    <t>Facultades 2</t>
  </si>
  <si>
    <t>BILBAO</t>
  </si>
  <si>
    <t>General Concha 24</t>
  </si>
  <si>
    <t>MADRID</t>
  </si>
  <si>
    <t>Carlos III 1</t>
  </si>
  <si>
    <t>Carlos III 2</t>
  </si>
  <si>
    <t>3rd PARTIES</t>
  </si>
  <si>
    <t>Artesania 30</t>
  </si>
  <si>
    <t>Bailén 33</t>
  </si>
  <si>
    <t>Consell De Cent 222</t>
  </si>
  <si>
    <t>Córcega 52</t>
  </si>
  <si>
    <t>Corcega 207</t>
  </si>
  <si>
    <t>Encarnación 160</t>
  </si>
  <si>
    <t>Gran Via 598</t>
  </si>
  <si>
    <t>Ramón Albó 006</t>
  </si>
  <si>
    <t>Robrenyo 67</t>
  </si>
  <si>
    <t>Sardenya 326</t>
  </si>
  <si>
    <t>Travessera 43</t>
  </si>
  <si>
    <t>ROOM NIGHTS (REAL + OTB)</t>
  </si>
  <si>
    <t>OCCUPANCY (REAL + OTB)</t>
  </si>
  <si>
    <t>INCOME (REAL + OTB)</t>
  </si>
  <si>
    <t>RevPob (REAL + OTB)</t>
  </si>
  <si>
    <t>RevPab (REAL + OTB)</t>
  </si>
  <si>
    <t>Building</t>
  </si>
  <si>
    <t>Owner</t>
  </si>
  <si>
    <t>Location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</si>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</sst>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4870"/>
        <bgColor indexed="64"/>
      </patternFill>
    </fill>
    <fill>
      <patternFill patternType="solid">
        <fgColor rgb="FF08BDBD"/>
        <bgColor indexed="64"/>
      </patternFill>
    </fill>
    <fill>
      <patternFill patternType="solid">
        <fgColor rgb="FFC4FDF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9" fontId="1" fillId="0" borderId="0"/>
  </cellStyleXfs>
  <cellXfs count="50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2" borderId="7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center" vertical="top"/>
    </xf>
    <xf numFmtId="164" fontId="9" fillId="0" borderId="8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17" fontId="6" fillId="3" borderId="8" xfId="0" applyNumberFormat="1" applyFont="1" applyFill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3" fontId="5" fillId="5" borderId="8" xfId="0" applyNumberFormat="1" applyFont="1" applyFill="1" applyBorder="1" applyAlignment="1">
      <alignment horizontal="center"/>
    </xf>
    <xf numFmtId="3" fontId="8" fillId="6" borderId="8" xfId="0" applyNumberFormat="1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165" fontId="3" fillId="4" borderId="8" xfId="1" applyNumberFormat="1" applyFont="1" applyFill="1" applyBorder="1" applyAlignment="1">
      <alignment horizontal="right"/>
    </xf>
    <xf numFmtId="165" fontId="5" fillId="5" borderId="8" xfId="1" applyNumberFormat="1" applyFont="1" applyFill="1" applyBorder="1" applyAlignment="1">
      <alignment horizontal="right"/>
    </xf>
    <xf numFmtId="165" fontId="8" fillId="6" borderId="8" xfId="1" applyNumberFormat="1" applyFont="1" applyFill="1" applyBorder="1" applyAlignment="1">
      <alignment horizontal="right"/>
    </xf>
    <xf numFmtId="165" fontId="7" fillId="0" borderId="1" xfId="1" applyNumberFormat="1" applyFont="1" applyBorder="1" applyAlignment="1">
      <alignment horizontal="right"/>
    </xf>
    <xf numFmtId="165" fontId="7" fillId="0" borderId="2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/>
    </xf>
    <xf numFmtId="165" fontId="7" fillId="0" borderId="3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/>
    </xf>
    <xf numFmtId="9" fontId="3" fillId="4" borderId="8" xfId="1" applyFont="1" applyFill="1" applyBorder="1" applyAlignment="1">
      <alignment horizontal="center"/>
    </xf>
    <xf numFmtId="9" fontId="5" fillId="5" borderId="8" xfId="1" applyFont="1" applyFill="1" applyBorder="1" applyAlignment="1">
      <alignment horizontal="center"/>
    </xf>
    <xf numFmtId="9" fontId="8" fillId="6" borderId="8" xfId="1" applyFont="1" applyFill="1" applyBorder="1" applyAlignment="1">
      <alignment horizontal="center"/>
    </xf>
    <xf numFmtId="9" fontId="7" fillId="0" borderId="1" xfId="1" applyFont="1" applyBorder="1" applyAlignment="1">
      <alignment horizontal="center"/>
    </xf>
    <xf numFmtId="9" fontId="7" fillId="0" borderId="2" xfId="1" applyFont="1" applyBorder="1" applyAlignment="1">
      <alignment horizontal="center"/>
    </xf>
    <xf numFmtId="9" fontId="7" fillId="0" borderId="6" xfId="1" applyFont="1" applyBorder="1" applyAlignment="1">
      <alignment horizontal="center"/>
    </xf>
    <xf numFmtId="9" fontId="7" fillId="0" borderId="3" xfId="1" applyFont="1" applyBorder="1" applyAlignment="1">
      <alignment horizontal="center"/>
    </xf>
    <xf numFmtId="9" fontId="7" fillId="0" borderId="5" xfId="1" applyFont="1" applyBorder="1" applyAlignment="1">
      <alignment horizontal="center"/>
    </xf>
    <xf numFmtId="3" fontId="3" fillId="4" borderId="8" xfId="1" applyNumberFormat="1" applyFont="1" applyFill="1" applyBorder="1" applyAlignment="1">
      <alignment horizontal="center"/>
    </xf>
    <xf numFmtId="3" fontId="5" fillId="5" borderId="8" xfId="1" applyNumberFormat="1" applyFont="1" applyFill="1" applyBorder="1" applyAlignment="1">
      <alignment horizontal="center"/>
    </xf>
    <xf numFmtId="3" fontId="8" fillId="6" borderId="8" xfId="1" applyNumberFormat="1" applyFont="1" applyFill="1" applyBorder="1" applyAlignment="1">
      <alignment horizontal="center"/>
    </xf>
    <xf numFmtId="3" fontId="7" fillId="0" borderId="1" xfId="1" applyNumberFormat="1" applyFont="1" applyBorder="1" applyAlignment="1">
      <alignment horizontal="center"/>
    </xf>
    <xf numFmtId="3" fontId="7" fillId="0" borderId="2" xfId="1" applyNumberFormat="1" applyFont="1" applyBorder="1" applyAlignment="1">
      <alignment horizontal="center"/>
    </xf>
    <xf numFmtId="3" fontId="7" fillId="0" borderId="6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1987924</xdr:colOff>
      <xdr:row>0</xdr:row>
      <xdr:rowOff>285750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8BDBD"/>
  </sheetPr>
  <dimension ref="A1:B42"/>
  <sheetViews>
    <sheetView showGridLines="0" tabSelected="1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/>
    <row r="2" spans="1:2" ht="15" customHeight="1" x14ac:dyDescent="0.25">
      <c r="A2" s="8" t="s">
        <v>0</v>
      </c>
      <c r="B2" s="18">
        <f>'data-beds'!E1</f>
        <v>0</v>
      </c>
    </row>
    <row r="3" spans="1:2" x14ac:dyDescent="0.25">
      <c r="A3" s="11"/>
      <c r="B3" s="19">
        <f t="shared" ref="B3" si="0">DAY(EOMONTH(B2,0))</f>
        <v>31</v>
      </c>
    </row>
    <row r="4" spans="1:2" s="7" customFormat="1" ht="14.25" customHeight="1" x14ac:dyDescent="0.2">
      <c r="A4" s="6" t="s">
        <v>1</v>
      </c>
      <c r="B4" s="20">
        <f t="shared" ref="B4" si="1">B5+B30</f>
        <v>0</v>
      </c>
    </row>
    <row r="5" spans="1:2" x14ac:dyDescent="0.25">
      <c r="A5" s="4" t="s">
        <v>2</v>
      </c>
      <c r="B5" s="21">
        <f t="shared" ref="B5" si="2">B6+B15+B20+B25</f>
        <v>0</v>
      </c>
    </row>
    <row r="6" spans="1:2" s="2" customFormat="1" ht="12.75" customHeight="1" x14ac:dyDescent="0.2">
      <c r="A6" s="5" t="s">
        <v>3</v>
      </c>
      <c r="B6" s="22">
        <f t="shared" ref="B6" si="3">SUM(B7:B14)</f>
        <v>0</v>
      </c>
    </row>
    <row r="7" spans="1:2" x14ac:dyDescent="0.25">
      <c r="A7" s="12" t="s">
        <v>4</v>
      </c>
      <c r="B7" s="23">
        <f>IF($A7&lt;&gt;"",SUMIF('data-beds'!$A:$A,Beds!$A7,'data-beds'!E:E),"")</f>
        <v>0</v>
      </c>
    </row>
    <row r="8" spans="1:2" x14ac:dyDescent="0.25">
      <c r="A8" s="13" t="s">
        <v>5</v>
      </c>
      <c r="B8" s="24">
        <f>IF($A8&lt;&gt;"",SUMIF('data-beds'!$A:$A,Beds!$A8,'data-beds'!E:E),"")</f>
        <v>0</v>
      </c>
    </row>
    <row r="9" spans="1:2" x14ac:dyDescent="0.25">
      <c r="A9" s="13" t="s">
        <v>6</v>
      </c>
      <c r="B9" s="24">
        <f>IF($A9&lt;&gt;"",SUMIF('data-beds'!$A:$A,Beds!$A9,'data-beds'!E:E),"")</f>
        <v>0</v>
      </c>
    </row>
    <row r="10" spans="1:2" x14ac:dyDescent="0.25">
      <c r="A10" s="13" t="s">
        <v>7</v>
      </c>
      <c r="B10" s="24">
        <f>IF($A10&lt;&gt;"",SUMIF('data-beds'!$A:$A,Beds!$A10,'data-beds'!E:E),"")</f>
        <v>0</v>
      </c>
    </row>
    <row r="11" spans="1:2" x14ac:dyDescent="0.25">
      <c r="A11" s="13" t="s">
        <v>8</v>
      </c>
      <c r="B11" s="24">
        <f>IF($A11&lt;&gt;"",SUMIF('data-beds'!$A:$A,Beds!$A11,'data-beds'!E:E),"")</f>
        <v>0</v>
      </c>
    </row>
    <row r="12" spans="1:2" x14ac:dyDescent="0.25">
      <c r="A12" s="13" t="s">
        <v>9</v>
      </c>
      <c r="B12" s="24">
        <f>IF($A12&lt;&gt;"",SUMIF('data-beds'!$A:$A,Beds!$A12,'data-beds'!E:E),"")</f>
        <v>0</v>
      </c>
    </row>
    <row r="13" spans="1:2" x14ac:dyDescent="0.25">
      <c r="A13" s="14"/>
      <c r="B13" s="24" t="str">
        <f>IF($A13&lt;&gt;"",SUMIF('data-beds'!$A:$A,Beds!$A13,'data-beds'!E:E),"")</f>
        <v/>
      </c>
    </row>
    <row r="14" spans="1:2" x14ac:dyDescent="0.25">
      <c r="A14" s="15"/>
      <c r="B14" s="25" t="str">
        <f>IF($A14&lt;&gt;"",SUMIF('data-beds'!$A:$A,Beds!$A14,'data-beds'!E:E),"")</f>
        <v/>
      </c>
    </row>
    <row r="15" spans="1:2" s="2" customFormat="1" ht="12.75" customHeight="1" x14ac:dyDescent="0.2">
      <c r="A15" s="5" t="s">
        <v>10</v>
      </c>
      <c r="B15" s="22">
        <f t="shared" ref="B15" si="4">SUM(B16:B19)</f>
        <v>0</v>
      </c>
    </row>
    <row r="16" spans="1:2" x14ac:dyDescent="0.25">
      <c r="A16" s="12" t="s">
        <v>11</v>
      </c>
      <c r="B16" s="23">
        <f>IF($A16&lt;&gt;"",SUMIF('data-beds'!$A:$A,Beds!$A16,'data-beds'!E:E),"")</f>
        <v>0</v>
      </c>
    </row>
    <row r="17" spans="1:2" x14ac:dyDescent="0.25">
      <c r="A17" s="13" t="s">
        <v>12</v>
      </c>
      <c r="B17" s="24">
        <f>IF($A17&lt;&gt;"",SUMIF('data-beds'!$A:$A,Beds!$A17,'data-beds'!E:E),"")</f>
        <v>0</v>
      </c>
    </row>
    <row r="18" spans="1:2" x14ac:dyDescent="0.25">
      <c r="A18" s="13" t="s">
        <v>13</v>
      </c>
      <c r="B18" s="24">
        <f>IF($A18&lt;&gt;"",SUMIF('data-beds'!$A:$A,Beds!$A18,'data-beds'!E:E),"")</f>
        <v>0</v>
      </c>
    </row>
    <row r="19" spans="1:2" x14ac:dyDescent="0.25">
      <c r="A19" s="15"/>
      <c r="B19" s="24" t="str">
        <f>IF($A19&lt;&gt;"",SUMIF('data-beds'!$A:$A,Beds!$A19,'data-beds'!E:E),"")</f>
        <v/>
      </c>
    </row>
    <row r="20" spans="1:2" s="2" customFormat="1" ht="12.75" customHeight="1" x14ac:dyDescent="0.2">
      <c r="A20" s="5" t="s">
        <v>14</v>
      </c>
      <c r="B20" s="22">
        <f t="shared" ref="B20" si="5">SUM(B21:B24)</f>
        <v>0</v>
      </c>
    </row>
    <row r="21" spans="1:2" x14ac:dyDescent="0.25">
      <c r="A21" s="12" t="s">
        <v>15</v>
      </c>
      <c r="B21" s="23">
        <f>IF($A21&lt;&gt;"",SUMIF('data-beds'!$A:$A,Beds!$A21,'data-beds'!E:E),"")</f>
        <v>0</v>
      </c>
    </row>
    <row r="22" spans="1:2" x14ac:dyDescent="0.25">
      <c r="A22" s="16"/>
      <c r="B22" s="24" t="str">
        <f>IF($A22&lt;&gt;"",SUMIF('data-beds'!$A:$A,Beds!$A22,'data-beds'!E:E),"")</f>
        <v/>
      </c>
    </row>
    <row r="23" spans="1:2" x14ac:dyDescent="0.25">
      <c r="A23" s="13"/>
      <c r="B23" s="24" t="str">
        <f>IF($A23&lt;&gt;"",SUMIF('data-beds'!$A:$A,Beds!$A23,'data-beds'!E:E),"")</f>
        <v/>
      </c>
    </row>
    <row r="24" spans="1:2" x14ac:dyDescent="0.25">
      <c r="A24" s="15"/>
      <c r="B24" s="24" t="str">
        <f>IF($A24&lt;&gt;"",SUMIF('data-beds'!$A:$A,Beds!$A24,'data-beds'!E:E),"")</f>
        <v/>
      </c>
    </row>
    <row r="25" spans="1:2" s="2" customFormat="1" ht="12.75" customHeight="1" x14ac:dyDescent="0.2">
      <c r="A25" s="5" t="s">
        <v>16</v>
      </c>
      <c r="B25" s="22">
        <f t="shared" ref="B25" si="6">SUM(B26:B29)</f>
        <v>0</v>
      </c>
    </row>
    <row r="26" spans="1:2" x14ac:dyDescent="0.25">
      <c r="A26" s="12" t="s">
        <v>17</v>
      </c>
      <c r="B26" s="23">
        <f>IF($A26&lt;&gt;"",SUMIF('data-beds'!$A:$A,Beds!$A26,'data-beds'!E:E),"")</f>
        <v>0</v>
      </c>
    </row>
    <row r="27" spans="1:2" x14ac:dyDescent="0.25">
      <c r="A27" s="13" t="s">
        <v>18</v>
      </c>
      <c r="B27" s="24">
        <f>IF($A27&lt;&gt;"",SUMIF('data-beds'!$A:$A,Beds!$A27,'data-beds'!E:E),"")</f>
        <v>0</v>
      </c>
    </row>
    <row r="28" spans="1:2" x14ac:dyDescent="0.25">
      <c r="A28" s="13"/>
      <c r="B28" s="24" t="str">
        <f>IF($A28&lt;&gt;"",SUMIF('data-beds'!$A:$A,Beds!$A28,'data-beds'!E:E),"")</f>
        <v/>
      </c>
    </row>
    <row r="29" spans="1:2" x14ac:dyDescent="0.25">
      <c r="A29" s="15"/>
      <c r="B29" s="24" t="str">
        <f>IF($A29&lt;&gt;"",SUMIF('data-beds'!$A:$A,Beds!$A29,'data-beds'!E:E),"")</f>
        <v/>
      </c>
    </row>
    <row r="30" spans="1:2" x14ac:dyDescent="0.25">
      <c r="A30" s="4" t="s">
        <v>19</v>
      </c>
      <c r="B30" s="21">
        <f t="shared" ref="B30" si="7">SUM(B31:B42)</f>
        <v>0</v>
      </c>
    </row>
    <row r="31" spans="1:2" ht="15" customHeight="1" x14ac:dyDescent="0.25">
      <c r="A31" s="12" t="s">
        <v>20</v>
      </c>
      <c r="B31" s="23">
        <f>IF($A31&lt;&gt;"",SUMIF('data-beds'!$A:$A,Beds!$A31,'data-beds'!E:E),"")</f>
        <v>0</v>
      </c>
    </row>
    <row r="32" spans="1:2" ht="15" customHeight="1" x14ac:dyDescent="0.25">
      <c r="A32" s="13" t="s">
        <v>21</v>
      </c>
      <c r="B32" s="24">
        <f>IF($A32&lt;&gt;"",SUMIF('data-beds'!$A:$A,Beds!$A32,'data-beds'!E:E),"")</f>
        <v>0</v>
      </c>
    </row>
    <row r="33" spans="1:2" ht="15" customHeight="1" x14ac:dyDescent="0.25">
      <c r="A33" s="13" t="s">
        <v>22</v>
      </c>
      <c r="B33" s="24">
        <f>IF($A33&lt;&gt;"",SUMIF('data-beds'!$A:$A,Beds!$A33,'data-beds'!E:E),"")</f>
        <v>0</v>
      </c>
    </row>
    <row r="34" spans="1:2" ht="15" customHeight="1" x14ac:dyDescent="0.25">
      <c r="A34" s="13" t="s">
        <v>23</v>
      </c>
      <c r="B34" s="24">
        <f>IF($A34&lt;&gt;"",SUMIF('data-beds'!$A:$A,Beds!$A34,'data-beds'!E:E),"")</f>
        <v>0</v>
      </c>
    </row>
    <row r="35" spans="1:2" ht="15" customHeight="1" x14ac:dyDescent="0.25">
      <c r="A35" s="13" t="s">
        <v>24</v>
      </c>
      <c r="B35" s="24">
        <f>IF($A35&lt;&gt;"",SUMIF('data-beds'!$A:$A,Beds!$A35,'data-beds'!E:E),"")</f>
        <v>0</v>
      </c>
    </row>
    <row r="36" spans="1:2" ht="15" customHeight="1" x14ac:dyDescent="0.25">
      <c r="A36" s="13" t="s">
        <v>25</v>
      </c>
      <c r="B36" s="24">
        <f>IF($A36&lt;&gt;"",SUMIF('data-beds'!$A:$A,Beds!$A36,'data-beds'!E:E),"")</f>
        <v>0</v>
      </c>
    </row>
    <row r="37" spans="1:2" ht="15" customHeight="1" x14ac:dyDescent="0.25">
      <c r="A37" s="13" t="s">
        <v>26</v>
      </c>
      <c r="B37" s="24">
        <f>IF($A37&lt;&gt;"",SUMIF('data-beds'!$A:$A,Beds!$A37,'data-beds'!E:E),"")</f>
        <v>0</v>
      </c>
    </row>
    <row r="38" spans="1:2" ht="15" customHeight="1" x14ac:dyDescent="0.25">
      <c r="A38" s="13" t="s">
        <v>27</v>
      </c>
      <c r="B38" s="24">
        <f>IF($A38&lt;&gt;"",SUMIF('data-beds'!$A:$A,Beds!$A38,'data-beds'!E:E),"")</f>
        <v>0</v>
      </c>
    </row>
    <row r="39" spans="1:2" ht="15" customHeight="1" x14ac:dyDescent="0.25">
      <c r="A39" s="13" t="s">
        <v>28</v>
      </c>
      <c r="B39" s="24">
        <f>IF($A39&lt;&gt;"",SUMIF('data-beds'!$A:$A,Beds!$A39,'data-beds'!E:E),"")</f>
        <v>0</v>
      </c>
    </row>
    <row r="40" spans="1:2" ht="15" customHeight="1" x14ac:dyDescent="0.25">
      <c r="A40" s="13" t="s">
        <v>29</v>
      </c>
      <c r="B40" s="24">
        <f>IF($A40&lt;&gt;"",SUMIF('data-beds'!$A:$A,Beds!$A40,'data-beds'!E:E),"")</f>
        <v>0</v>
      </c>
    </row>
    <row r="41" spans="1:2" ht="15" customHeight="1" x14ac:dyDescent="0.25">
      <c r="A41" s="13" t="s">
        <v>30</v>
      </c>
      <c r="B41" s="24">
        <f>IF($A41&lt;&gt;"",SUMIF('data-beds'!$A:$A,Beds!$A41,'data-beds'!E:E),"")</f>
        <v>0</v>
      </c>
    </row>
    <row r="42" spans="1:2" x14ac:dyDescent="0.25">
      <c r="A42" s="17"/>
      <c r="B42" s="25" t="str">
        <f>IF($A42&lt;&gt;"",SUMIF('data-beds'!$A:$A,Beds!$A42,'data-beds'!E:E),"")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8BDBD"/>
  </sheetPr>
  <dimension ref="A1:B42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/>
    <row r="2" spans="1:2" ht="15" customHeight="1" x14ac:dyDescent="0.25">
      <c r="A2" s="8" t="s">
        <v>31</v>
      </c>
      <c r="B2" s="18">
        <f>'data-beds'!E1</f>
        <v>0</v>
      </c>
    </row>
    <row r="3" spans="1:2" x14ac:dyDescent="0.25">
      <c r="A3" s="11"/>
      <c r="B3" s="19">
        <f t="shared" ref="B3" si="0">DAY(EOMONTH(B2,0))</f>
        <v>31</v>
      </c>
    </row>
    <row r="4" spans="1:2" s="7" customFormat="1" ht="14.25" customHeight="1" x14ac:dyDescent="0.2">
      <c r="A4" s="6" t="str">
        <f>IF(Beds!A4&lt;&gt;"",Beds!A4,"")</f>
        <v>TOTAL</v>
      </c>
      <c r="B4" s="42">
        <f t="shared" ref="B4" si="1">B5+B30</f>
        <v>0</v>
      </c>
    </row>
    <row r="5" spans="1:2" x14ac:dyDescent="0.25">
      <c r="A5" s="4" t="str">
        <f>IF(Beds!A5&lt;&gt;"",Beds!A5,"")</f>
        <v>VANDOR</v>
      </c>
      <c r="B5" s="43">
        <f t="shared" ref="B5" si="2">B6+B15+B20+B25</f>
        <v>0</v>
      </c>
    </row>
    <row r="6" spans="1:2" s="2" customFormat="1" ht="12.75" customHeight="1" x14ac:dyDescent="0.2">
      <c r="A6" s="5" t="str">
        <f>IF(Beds!A6&lt;&gt;"",Beds!A6,"")</f>
        <v>BARCELONA</v>
      </c>
      <c r="B6" s="44">
        <f t="shared" ref="B6" si="3">SUM(B7:B14)</f>
        <v>0</v>
      </c>
    </row>
    <row r="7" spans="1:2" x14ac:dyDescent="0.25">
      <c r="A7" s="12" t="str">
        <f>IF(Beds!A7&lt;&gt;"",Beds!A7,"")</f>
        <v>Balmes 335</v>
      </c>
      <c r="B7" s="45">
        <f>IF($A7&lt;&gt;"",SUMIF('data-nights'!$A:$A,$A7,'data-nights'!E:E),"")</f>
        <v>0</v>
      </c>
    </row>
    <row r="8" spans="1:2" x14ac:dyDescent="0.25">
      <c r="A8" s="13" t="str">
        <f>IF(Beds!A8&lt;&gt;"",Beds!A8,"")</f>
        <v>Napols 206</v>
      </c>
      <c r="B8" s="46">
        <f>IF($A8&lt;&gt;"",SUMIF('data-nights'!$A:$A,$A8,'data-nights'!E:E),"")</f>
        <v>0</v>
      </c>
    </row>
    <row r="9" spans="1:2" x14ac:dyDescent="0.25">
      <c r="A9" s="13" t="str">
        <f>IF(Beds!A9&lt;&gt;"",Beds!A9,"")</f>
        <v>Rocafort 219</v>
      </c>
      <c r="B9" s="46">
        <f>IF($A9&lt;&gt;"",SUMIF('data-nights'!$A:$A,$A9,'data-nights'!E:E),"")</f>
        <v>0</v>
      </c>
    </row>
    <row r="10" spans="1:2" x14ac:dyDescent="0.25">
      <c r="A10" s="13" t="str">
        <f>IF(Beds!A10&lt;&gt;"",Beds!A10,"")</f>
        <v>Entença 069</v>
      </c>
      <c r="B10" s="46">
        <f>IF($A10&lt;&gt;"",SUMIF('data-nights'!$A:$A,$A10,'data-nights'!E:E),"")</f>
        <v>0</v>
      </c>
    </row>
    <row r="11" spans="1:2" x14ac:dyDescent="0.25">
      <c r="A11" s="13" t="str">
        <f>IF(Beds!A11&lt;&gt;"",Beds!A11,"")</f>
        <v>Avenida Madrid 110</v>
      </c>
      <c r="B11" s="46">
        <f>IF($A11&lt;&gt;"",SUMIF('data-nights'!$A:$A,$A11,'data-nights'!E:E),"")</f>
        <v>0</v>
      </c>
    </row>
    <row r="12" spans="1:2" x14ac:dyDescent="0.25">
      <c r="A12" s="13" t="str">
        <f>IF(Beds!A12&lt;&gt;"",Beds!A12,"")</f>
        <v>Muntaner 448</v>
      </c>
      <c r="B12" s="46">
        <f>IF($A12&lt;&gt;"",SUMIF('data-nights'!$A:$A,$A12,'data-nights'!E:E),"")</f>
        <v>0</v>
      </c>
    </row>
    <row r="13" spans="1:2" x14ac:dyDescent="0.25">
      <c r="A13" s="14" t="str">
        <f>IF(Beds!A13&lt;&gt;"",Beds!A13,"")</f>
        <v/>
      </c>
      <c r="B13" s="47" t="str">
        <f>IF($A13&lt;&gt;"",SUMIF('data-nights'!$A:$A,$A13,'data-nights'!E:E),"")</f>
        <v/>
      </c>
    </row>
    <row r="14" spans="1:2" x14ac:dyDescent="0.25">
      <c r="A14" s="15" t="str">
        <f>IF(Beds!A14&lt;&gt;"",Beds!A14,"")</f>
        <v/>
      </c>
      <c r="B14" s="48" t="str">
        <f>IF($A14&lt;&gt;"",SUMIF('data-nights'!$A:$A,$A14,'data-nights'!E:E),"")</f>
        <v/>
      </c>
    </row>
    <row r="15" spans="1:2" s="2" customFormat="1" ht="12.75" customHeight="1" x14ac:dyDescent="0.2">
      <c r="A15" s="5" t="str">
        <f>IF(Beds!A15&lt;&gt;"",Beds!A15,"")</f>
        <v>VALENCIA</v>
      </c>
      <c r="B15" s="44">
        <f t="shared" ref="B15" si="4">SUM(B16:B19)</f>
        <v>0</v>
      </c>
    </row>
    <row r="16" spans="1:2" x14ac:dyDescent="0.25">
      <c r="A16" s="12" t="str">
        <f>IF(Beds!A16&lt;&gt;"",Beds!A16,"")</f>
        <v>Rodriguez De Cepeda 044</v>
      </c>
      <c r="B16" s="45">
        <f>IF($A16&lt;&gt;"",SUMIF('data-nights'!$A:$A,$A16,'data-nights'!E:E),"")</f>
        <v>0</v>
      </c>
    </row>
    <row r="17" spans="1:2" x14ac:dyDescent="0.25">
      <c r="A17" s="13" t="str">
        <f>IF(Beds!A17&lt;&gt;"",Beds!A17,"")</f>
        <v>Salamanca 46</v>
      </c>
      <c r="B17" s="46">
        <f>IF($A17&lt;&gt;"",SUMIF('data-nights'!$A:$A,$A17,'data-nights'!E:E),"")</f>
        <v>0</v>
      </c>
    </row>
    <row r="18" spans="1:2" x14ac:dyDescent="0.25">
      <c r="A18" s="13" t="str">
        <f>IF(Beds!A18&lt;&gt;"",Beds!A18,"")</f>
        <v>Facultades 2</v>
      </c>
      <c r="B18" s="46">
        <f>IF($A18&lt;&gt;"",SUMIF('data-nights'!$A:$A,$A18,'data-nights'!E:E),"")</f>
        <v>0</v>
      </c>
    </row>
    <row r="19" spans="1:2" x14ac:dyDescent="0.25">
      <c r="A19" s="15" t="str">
        <f>IF(Beds!A19&lt;&gt;"",Beds!A19,"")</f>
        <v/>
      </c>
      <c r="B19" s="48" t="str">
        <f>IF($A19&lt;&gt;"",SUMIF('data-nights'!$A:$A,$A19,'data-nights'!E:E),"")</f>
        <v/>
      </c>
    </row>
    <row r="20" spans="1:2" s="2" customFormat="1" ht="12.75" customHeight="1" x14ac:dyDescent="0.2">
      <c r="A20" s="5" t="str">
        <f>IF(Beds!A20&lt;&gt;"",Beds!A20,"")</f>
        <v>BILBAO</v>
      </c>
      <c r="B20" s="44">
        <f t="shared" ref="B20" si="5">SUM(B21:B24)</f>
        <v>0</v>
      </c>
    </row>
    <row r="21" spans="1:2" x14ac:dyDescent="0.25">
      <c r="A21" s="12" t="str">
        <f>IF(Beds!A21&lt;&gt;"",Beds!A21,"")</f>
        <v>General Concha 24</v>
      </c>
      <c r="B21" s="45">
        <f>IF($A21&lt;&gt;"",SUMIF('data-nights'!$A:$A,$A21,'data-nights'!E:E),"")</f>
        <v>0</v>
      </c>
    </row>
    <row r="22" spans="1:2" x14ac:dyDescent="0.25">
      <c r="A22" s="16" t="str">
        <f>IF(Beds!A22&lt;&gt;"",Beds!A22,"")</f>
        <v/>
      </c>
      <c r="B22" s="49" t="str">
        <f>IF($A22&lt;&gt;"",SUMIF('data-nights'!$A:$A,$A22,'data-nights'!E:E),"")</f>
        <v/>
      </c>
    </row>
    <row r="23" spans="1:2" x14ac:dyDescent="0.25">
      <c r="A23" s="13" t="str">
        <f>IF(Beds!A23&lt;&gt;"",Beds!A23,"")</f>
        <v/>
      </c>
      <c r="B23" s="46" t="str">
        <f>IF($A23&lt;&gt;"",SUMIF('data-nights'!$A:$A,$A23,'data-nights'!E:E),"")</f>
        <v/>
      </c>
    </row>
    <row r="24" spans="1:2" x14ac:dyDescent="0.25">
      <c r="A24" s="15" t="str">
        <f>IF(Beds!A24&lt;&gt;"",Beds!A24,"")</f>
        <v/>
      </c>
      <c r="B24" s="48" t="str">
        <f>IF($A24&lt;&gt;"",SUMIF('data-nights'!$A:$A,$A24,'data-nights'!E:E),"")</f>
        <v/>
      </c>
    </row>
    <row r="25" spans="1:2" s="2" customFormat="1" ht="12.75" customHeight="1" x14ac:dyDescent="0.2">
      <c r="A25" s="5" t="str">
        <f>IF(Beds!A25&lt;&gt;"",Beds!A25,"")</f>
        <v>MADRID</v>
      </c>
      <c r="B25" s="44">
        <f t="shared" ref="B25" si="6">SUM(B26:B29)</f>
        <v>0</v>
      </c>
    </row>
    <row r="26" spans="1:2" x14ac:dyDescent="0.25">
      <c r="A26" s="12" t="str">
        <f>IF(Beds!A26&lt;&gt;"",Beds!A26,"")</f>
        <v>Carlos III 1</v>
      </c>
      <c r="B26" s="45">
        <f>IF($A26&lt;&gt;"",SUMIF('data-nights'!$A:$A,$A26,'data-nights'!E:E),"")</f>
        <v>0</v>
      </c>
    </row>
    <row r="27" spans="1:2" x14ac:dyDescent="0.25">
      <c r="A27" s="13" t="str">
        <f>IF(Beds!A27&lt;&gt;"",Beds!A27,"")</f>
        <v>Carlos III 2</v>
      </c>
      <c r="B27" s="46">
        <f>IF($A27&lt;&gt;"",SUMIF('data-nights'!$A:$A,$A27,'data-nights'!E:E),"")</f>
        <v>0</v>
      </c>
    </row>
    <row r="28" spans="1:2" x14ac:dyDescent="0.25">
      <c r="A28" s="13" t="str">
        <f>IF(Beds!A28&lt;&gt;"",Beds!A28,"")</f>
        <v/>
      </c>
      <c r="B28" s="46" t="str">
        <f>IF($A28&lt;&gt;"",SUMIF('data-nights'!$A:$A,$A28,'data-nights'!E:E),"")</f>
        <v/>
      </c>
    </row>
    <row r="29" spans="1:2" x14ac:dyDescent="0.25">
      <c r="A29" s="15" t="str">
        <f>IF(Beds!A29&lt;&gt;"",Beds!A29,"")</f>
        <v/>
      </c>
      <c r="B29" s="48" t="str">
        <f>IF($A29&lt;&gt;"",SUMIF('data-nights'!$A:$A,$A29,'data-nights'!E:E),"")</f>
        <v/>
      </c>
    </row>
    <row r="30" spans="1:2" x14ac:dyDescent="0.25">
      <c r="A30" s="4" t="str">
        <f>IF(Beds!A30&lt;&gt;"",Beds!A30,"")</f>
        <v>3rd PARTIES</v>
      </c>
      <c r="B30" s="43">
        <f t="shared" ref="B30" si="7">SUM(B31:B42)</f>
        <v>0</v>
      </c>
    </row>
    <row r="31" spans="1:2" ht="15" customHeight="1" x14ac:dyDescent="0.25">
      <c r="A31" s="12" t="str">
        <f>IF(Beds!A31&lt;&gt;"",Beds!A31,"")</f>
        <v>Artesania 30</v>
      </c>
      <c r="B31" s="45">
        <f>IF($A31&lt;&gt;"",SUMIF('data-nights'!$A:$A,$A31,'data-nights'!E:E),"")</f>
        <v>0</v>
      </c>
    </row>
    <row r="32" spans="1:2" ht="15" customHeight="1" x14ac:dyDescent="0.25">
      <c r="A32" s="13" t="str">
        <f>IF(Beds!A32&lt;&gt;"",Beds!A32,"")</f>
        <v>Bailén 33</v>
      </c>
      <c r="B32" s="46">
        <f>IF($A32&lt;&gt;"",SUMIF('data-nights'!$A:$A,$A32,'data-nights'!E:E),"")</f>
        <v>0</v>
      </c>
    </row>
    <row r="33" spans="1:2" ht="15" customHeight="1" x14ac:dyDescent="0.25">
      <c r="A33" s="13" t="str">
        <f>IF(Beds!A33&lt;&gt;"",Beds!A33,"")</f>
        <v>Consell De Cent 222</v>
      </c>
      <c r="B33" s="46">
        <f>IF($A33&lt;&gt;"",SUMIF('data-nights'!$A:$A,$A33,'data-nights'!E:E),"")</f>
        <v>0</v>
      </c>
    </row>
    <row r="34" spans="1:2" ht="15" customHeight="1" x14ac:dyDescent="0.25">
      <c r="A34" s="13" t="str">
        <f>IF(Beds!A34&lt;&gt;"",Beds!A34,"")</f>
        <v>Córcega 52</v>
      </c>
      <c r="B34" s="46">
        <f>IF($A34&lt;&gt;"",SUMIF('data-nights'!$A:$A,$A34,'data-nights'!E:E),"")</f>
        <v>0</v>
      </c>
    </row>
    <row r="35" spans="1:2" ht="15" customHeight="1" x14ac:dyDescent="0.25">
      <c r="A35" s="13" t="str">
        <f>IF(Beds!A35&lt;&gt;"",Beds!A35,"")</f>
        <v>Corcega 207</v>
      </c>
      <c r="B35" s="46">
        <f>IF($A35&lt;&gt;"",SUMIF('data-nights'!$A:$A,$A35,'data-nights'!E:E),"")</f>
        <v>0</v>
      </c>
    </row>
    <row r="36" spans="1:2" ht="15" customHeight="1" x14ac:dyDescent="0.25">
      <c r="A36" s="13" t="str">
        <f>IF(Beds!A36&lt;&gt;"",Beds!A36,"")</f>
        <v>Encarnación 160</v>
      </c>
      <c r="B36" s="46">
        <f>IF($A36&lt;&gt;"",SUMIF('data-nights'!$A:$A,$A36,'data-nights'!E:E),"")</f>
        <v>0</v>
      </c>
    </row>
    <row r="37" spans="1:2" ht="15" customHeight="1" x14ac:dyDescent="0.25">
      <c r="A37" s="13" t="str">
        <f>IF(Beds!A37&lt;&gt;"",Beds!A37,"")</f>
        <v>Gran Via 598</v>
      </c>
      <c r="B37" s="46">
        <f>IF($A37&lt;&gt;"",SUMIF('data-nights'!$A:$A,$A37,'data-nights'!E:E),"")</f>
        <v>0</v>
      </c>
    </row>
    <row r="38" spans="1:2" ht="15" customHeight="1" x14ac:dyDescent="0.25">
      <c r="A38" s="13" t="str">
        <f>IF(Beds!A38&lt;&gt;"",Beds!A38,"")</f>
        <v>Ramón Albó 006</v>
      </c>
      <c r="B38" s="46">
        <f>IF($A38&lt;&gt;"",SUMIF('data-nights'!$A:$A,$A38,'data-nights'!E:E),"")</f>
        <v>0</v>
      </c>
    </row>
    <row r="39" spans="1:2" ht="15" customHeight="1" x14ac:dyDescent="0.25">
      <c r="A39" s="13" t="str">
        <f>IF(Beds!A39&lt;&gt;"",Beds!A39,"")</f>
        <v>Robrenyo 67</v>
      </c>
      <c r="B39" s="46">
        <f>IF($A39&lt;&gt;"",SUMIF('data-nights'!$A:$A,$A39,'data-nights'!E:E),"")</f>
        <v>0</v>
      </c>
    </row>
    <row r="40" spans="1:2" ht="15" customHeight="1" x14ac:dyDescent="0.25">
      <c r="A40" s="13" t="str">
        <f>IF(Beds!A40&lt;&gt;"",Beds!A40,"")</f>
        <v>Sardenya 326</v>
      </c>
      <c r="B40" s="46">
        <f>IF($A40&lt;&gt;"",SUMIF('data-nights'!$A:$A,$A40,'data-nights'!E:E),"")</f>
        <v>0</v>
      </c>
    </row>
    <row r="41" spans="1:2" ht="15" customHeight="1" x14ac:dyDescent="0.25">
      <c r="A41" s="13" t="str">
        <f>IF(Beds!A41&lt;&gt;"",Beds!A41,"")</f>
        <v>Travessera 43</v>
      </c>
      <c r="B41" s="46">
        <f>IF($A41&lt;&gt;"",SUMIF('data-nights'!$A:$A,$A41,'data-nights'!E:E),"")</f>
        <v>0</v>
      </c>
    </row>
    <row r="42" spans="1:2" x14ac:dyDescent="0.25">
      <c r="A42" s="17" t="str">
        <f>IF(Beds!A42&lt;&gt;"",Beds!A42,"")</f>
        <v/>
      </c>
      <c r="B42" s="48" t="str">
        <f>IF($A42&lt;&gt;"",SUMIF('data-nights'!$A:$A,$A42,'data-nights'!E:E),"")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8BDBD"/>
  </sheetPr>
  <dimension ref="A1:B42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/>
    <row r="2" spans="1:2" ht="15" customHeight="1" x14ac:dyDescent="0.25">
      <c r="A2" s="8" t="s">
        <v>32</v>
      </c>
      <c r="B2" s="18">
        <f>'data-beds'!E1</f>
        <v>0</v>
      </c>
    </row>
    <row r="3" spans="1:2" x14ac:dyDescent="0.25">
      <c r="A3" s="11"/>
      <c r="B3" s="19">
        <f t="shared" ref="B3" si="0">DAY(EOMONTH(B2,0))</f>
        <v>31</v>
      </c>
    </row>
    <row r="4" spans="1:2" s="7" customFormat="1" ht="14.25" customHeight="1" x14ac:dyDescent="0.2">
      <c r="A4" s="6" t="str">
        <f>IF(Beds!A4&lt;&gt;"",Beds!A4,"")</f>
        <v>TOTAL</v>
      </c>
      <c r="B4" s="34">
        <f>IF($A4&lt;&gt;"",IF(Beds!B4&lt;&gt;0,Nights!B4/(Occupancy!B$3*Beds!B4),0),"")</f>
        <v>0</v>
      </c>
    </row>
    <row r="5" spans="1:2" x14ac:dyDescent="0.25">
      <c r="A5" s="4" t="str">
        <f>IF(Beds!A5&lt;&gt;"",Beds!A5,"")</f>
        <v>VANDOR</v>
      </c>
      <c r="B5" s="35">
        <f>IF($A5&lt;&gt;"",IF(Beds!B5&lt;&gt;0,Nights!B5/(Occupancy!B$3*Beds!B5),0),"")</f>
        <v>0</v>
      </c>
    </row>
    <row r="6" spans="1:2" s="2" customFormat="1" ht="12.75" customHeight="1" x14ac:dyDescent="0.2">
      <c r="A6" s="5" t="str">
        <f>IF(Beds!A6&lt;&gt;"",Beds!A6,"")</f>
        <v>BARCELONA</v>
      </c>
      <c r="B6" s="36">
        <f>IF($A6&lt;&gt;"",IF(Beds!B6&lt;&gt;0,Nights!B6/(Occupancy!B$3*Beds!B6),0),"")</f>
        <v>0</v>
      </c>
    </row>
    <row r="7" spans="1:2" x14ac:dyDescent="0.25">
      <c r="A7" s="12" t="str">
        <f>IF(Beds!A7&lt;&gt;"",Beds!A7,"")</f>
        <v>Balmes 335</v>
      </c>
      <c r="B7" s="37">
        <f>IF($A7&lt;&gt;"",IF(Beds!B7&lt;&gt;0,Nights!B7/(Occupancy!B$3*Beds!B7),0),"")</f>
        <v>0</v>
      </c>
    </row>
    <row r="8" spans="1:2" x14ac:dyDescent="0.25">
      <c r="A8" s="13" t="str">
        <f>IF(Beds!A8&lt;&gt;"",Beds!A8,"")</f>
        <v>Napols 206</v>
      </c>
      <c r="B8" s="38">
        <f>IF($A8&lt;&gt;"",IF(Beds!B8&lt;&gt;0,Nights!B8/(Occupancy!B$3*Beds!B8),0),"")</f>
        <v>0</v>
      </c>
    </row>
    <row r="9" spans="1:2" x14ac:dyDescent="0.25">
      <c r="A9" s="13" t="str">
        <f>IF(Beds!A9&lt;&gt;"",Beds!A9,"")</f>
        <v>Rocafort 219</v>
      </c>
      <c r="B9" s="38">
        <f>IF($A9&lt;&gt;"",IF(Beds!B9&lt;&gt;0,Nights!B9/(Occupancy!B$3*Beds!B9),0),"")</f>
        <v>0</v>
      </c>
    </row>
    <row r="10" spans="1:2" x14ac:dyDescent="0.25">
      <c r="A10" s="13" t="str">
        <f>IF(Beds!A10&lt;&gt;"",Beds!A10,"")</f>
        <v>Entença 069</v>
      </c>
      <c r="B10" s="38">
        <f>IF($A10&lt;&gt;"",IF(Beds!B10&lt;&gt;0,Nights!B10/(Occupancy!B$3*Beds!B10),0),"")</f>
        <v>0</v>
      </c>
    </row>
    <row r="11" spans="1:2" x14ac:dyDescent="0.25">
      <c r="A11" s="13" t="str">
        <f>IF(Beds!A11&lt;&gt;"",Beds!A11,"")</f>
        <v>Avenida Madrid 110</v>
      </c>
      <c r="B11" s="38">
        <f>IF($A11&lt;&gt;"",IF(Beds!B11&lt;&gt;0,Nights!B11/(Occupancy!B$3*Beds!B11),0),"")</f>
        <v>0</v>
      </c>
    </row>
    <row r="12" spans="1:2" x14ac:dyDescent="0.25">
      <c r="A12" s="13" t="str">
        <f>IF(Beds!A12&lt;&gt;"",Beds!A12,"")</f>
        <v>Muntaner 448</v>
      </c>
      <c r="B12" s="38">
        <f>IF($A12&lt;&gt;"",IF(Beds!B12&lt;&gt;0,Nights!B12/(Occupancy!B$3*Beds!B12),0),"")</f>
        <v>0</v>
      </c>
    </row>
    <row r="13" spans="1:2" x14ac:dyDescent="0.25">
      <c r="A13" s="14" t="str">
        <f>IF(Beds!A13&lt;&gt;"",Beds!A13,"")</f>
        <v/>
      </c>
      <c r="B13" s="39" t="str">
        <f>IF($A13&lt;&gt;"",IF(Beds!B13&lt;&gt;0,Nights!B13/(Occupancy!B$3*Beds!B13),0),"")</f>
        <v/>
      </c>
    </row>
    <row r="14" spans="1:2" x14ac:dyDescent="0.25">
      <c r="A14" s="15" t="str">
        <f>IF(Beds!A14&lt;&gt;"",Beds!A14,"")</f>
        <v/>
      </c>
      <c r="B14" s="40" t="str">
        <f>IF($A14&lt;&gt;"",IF(Beds!B14&lt;&gt;0,Nights!B14/(Occupancy!B$3*Beds!B14),0),"")</f>
        <v/>
      </c>
    </row>
    <row r="15" spans="1:2" s="2" customFormat="1" ht="12.75" customHeight="1" x14ac:dyDescent="0.2">
      <c r="A15" s="5" t="str">
        <f>IF(Beds!A15&lt;&gt;"",Beds!A15,"")</f>
        <v>VALENCIA</v>
      </c>
      <c r="B15" s="36">
        <f>IF($A15&lt;&gt;"",IF(Beds!B15&lt;&gt;0,Nights!B15/(Occupancy!B$3*Beds!B15),0),"")</f>
        <v>0</v>
      </c>
    </row>
    <row r="16" spans="1:2" x14ac:dyDescent="0.25">
      <c r="A16" s="12" t="str">
        <f>IF(Beds!A16&lt;&gt;"",Beds!A16,"")</f>
        <v>Rodriguez De Cepeda 044</v>
      </c>
      <c r="B16" s="37">
        <f>IF($A16&lt;&gt;"",IF(Beds!B16&lt;&gt;0,Nights!B16/(Occupancy!B$3*Beds!B16),0),"")</f>
        <v>0</v>
      </c>
    </row>
    <row r="17" spans="1:2" x14ac:dyDescent="0.25">
      <c r="A17" s="13" t="str">
        <f>IF(Beds!A17&lt;&gt;"",Beds!A17,"")</f>
        <v>Salamanca 46</v>
      </c>
      <c r="B17" s="38">
        <f>IF($A17&lt;&gt;"",IF(Beds!B17&lt;&gt;0,Nights!B17/(Occupancy!B$3*Beds!B17),0),"")</f>
        <v>0</v>
      </c>
    </row>
    <row r="18" spans="1:2" x14ac:dyDescent="0.25">
      <c r="A18" s="13" t="str">
        <f>IF(Beds!A18&lt;&gt;"",Beds!A18,"")</f>
        <v>Facultades 2</v>
      </c>
      <c r="B18" s="38">
        <f>IF($A18&lt;&gt;"",IF(Beds!B18&lt;&gt;0,Nights!B18/(Occupancy!B$3*Beds!B18),0),"")</f>
        <v>0</v>
      </c>
    </row>
    <row r="19" spans="1:2" x14ac:dyDescent="0.25">
      <c r="A19" s="15" t="str">
        <f>IF(Beds!A19&lt;&gt;"",Beds!A19,"")</f>
        <v/>
      </c>
      <c r="B19" s="40" t="str">
        <f>IF($A19&lt;&gt;"",IF(Beds!B19&lt;&gt;0,Nights!B19/(Occupancy!B$3*Beds!B19),0),"")</f>
        <v/>
      </c>
    </row>
    <row r="20" spans="1:2" s="2" customFormat="1" ht="12.75" customHeight="1" x14ac:dyDescent="0.2">
      <c r="A20" s="5" t="str">
        <f>IF(Beds!A20&lt;&gt;"",Beds!A20,"")</f>
        <v>BILBAO</v>
      </c>
      <c r="B20" s="36">
        <f>IF($A20&lt;&gt;"",IF(Beds!B20&lt;&gt;0,Nights!B20/(Occupancy!B$3*Beds!B20),0),"")</f>
        <v>0</v>
      </c>
    </row>
    <row r="21" spans="1:2" x14ac:dyDescent="0.25">
      <c r="A21" s="12" t="str">
        <f>IF(Beds!A21&lt;&gt;"",Beds!A21,"")</f>
        <v>General Concha 24</v>
      </c>
      <c r="B21" s="37">
        <f>IF($A21&lt;&gt;"",IF(Beds!B21&lt;&gt;0,Nights!B21/(Occupancy!B$3*Beds!B21),0),"")</f>
        <v>0</v>
      </c>
    </row>
    <row r="22" spans="1:2" x14ac:dyDescent="0.25">
      <c r="A22" s="16" t="str">
        <f>IF(Beds!A22&lt;&gt;"",Beds!A22,"")</f>
        <v/>
      </c>
      <c r="B22" s="41" t="str">
        <f>IF($A22&lt;&gt;"",IF(Beds!B22&lt;&gt;0,Nights!B22/(Occupancy!B$3*Beds!B22),0),"")</f>
        <v/>
      </c>
    </row>
    <row r="23" spans="1:2" x14ac:dyDescent="0.25">
      <c r="A23" s="13" t="str">
        <f>IF(Beds!A23&lt;&gt;"",Beds!A23,"")</f>
        <v/>
      </c>
      <c r="B23" s="38" t="str">
        <f>IF($A23&lt;&gt;"",IF(Beds!B23&lt;&gt;0,Nights!B23/(Occupancy!B$3*Beds!B23),0),"")</f>
        <v/>
      </c>
    </row>
    <row r="24" spans="1:2" x14ac:dyDescent="0.25">
      <c r="A24" s="15" t="str">
        <f>IF(Beds!A24&lt;&gt;"",Beds!A24,"")</f>
        <v/>
      </c>
      <c r="B24" s="40" t="str">
        <f>IF($A24&lt;&gt;"",IF(Beds!B24&lt;&gt;0,Nights!B24/(Occupancy!B$3*Beds!B24),0),"")</f>
        <v/>
      </c>
    </row>
    <row r="25" spans="1:2" s="2" customFormat="1" ht="12.75" customHeight="1" x14ac:dyDescent="0.2">
      <c r="A25" s="5" t="str">
        <f>IF(Beds!A25&lt;&gt;"",Beds!A25,"")</f>
        <v>MADRID</v>
      </c>
      <c r="B25" s="36">
        <f>IF($A25&lt;&gt;"",IF(Beds!B25&lt;&gt;0,Nights!B25/(Occupancy!B$3*Beds!B25),0),"")</f>
        <v>0</v>
      </c>
    </row>
    <row r="26" spans="1:2" x14ac:dyDescent="0.25">
      <c r="A26" s="12" t="str">
        <f>IF(Beds!A26&lt;&gt;"",Beds!A26,"")</f>
        <v>Carlos III 1</v>
      </c>
      <c r="B26" s="37">
        <f>IF($A26&lt;&gt;"",IF(Beds!B26&lt;&gt;0,Nights!B26/(Occupancy!B$3*Beds!B26),0),"")</f>
        <v>0</v>
      </c>
    </row>
    <row r="27" spans="1:2" x14ac:dyDescent="0.25">
      <c r="A27" s="13" t="str">
        <f>IF(Beds!A27&lt;&gt;"",Beds!A27,"")</f>
        <v>Carlos III 2</v>
      </c>
      <c r="B27" s="38">
        <f>IF($A27&lt;&gt;"",IF(Beds!B27&lt;&gt;0,Nights!B27/(Occupancy!B$3*Beds!B27),0),"")</f>
        <v>0</v>
      </c>
    </row>
    <row r="28" spans="1:2" x14ac:dyDescent="0.25">
      <c r="A28" s="13" t="str">
        <f>IF(Beds!A28&lt;&gt;"",Beds!A28,"")</f>
        <v/>
      </c>
      <c r="B28" s="38" t="str">
        <f>IF($A28&lt;&gt;"",IF(Beds!B28&lt;&gt;0,Nights!B28/(Occupancy!B$3*Beds!B28),0),"")</f>
        <v/>
      </c>
    </row>
    <row r="29" spans="1:2" x14ac:dyDescent="0.25">
      <c r="A29" s="15" t="str">
        <f>IF(Beds!A29&lt;&gt;"",Beds!A29,"")</f>
        <v/>
      </c>
      <c r="B29" s="40" t="str">
        <f>IF($A29&lt;&gt;"",IF(Beds!B29&lt;&gt;0,Nights!B29/(Occupancy!B$3*Beds!B29),0),"")</f>
        <v/>
      </c>
    </row>
    <row r="30" spans="1:2" x14ac:dyDescent="0.25">
      <c r="A30" s="4" t="str">
        <f>IF(Beds!A30&lt;&gt;"",Beds!A30,"")</f>
        <v>3rd PARTIES</v>
      </c>
      <c r="B30" s="35">
        <f>IF($A30&lt;&gt;"",IF(Beds!B30&lt;&gt;0,Nights!B30/(Occupancy!B$3*Beds!B30),0),"")</f>
        <v>0</v>
      </c>
    </row>
    <row r="31" spans="1:2" ht="15" customHeight="1" x14ac:dyDescent="0.25">
      <c r="A31" s="12" t="str">
        <f>IF(Beds!A31&lt;&gt;"",Beds!A31,"")</f>
        <v>Artesania 30</v>
      </c>
      <c r="B31" s="37">
        <f>IF($A31&lt;&gt;"",IF(Beds!B31&lt;&gt;0,Nights!B31/(Occupancy!B$3*Beds!B31),0),"")</f>
        <v>0</v>
      </c>
    </row>
    <row r="32" spans="1:2" ht="15" customHeight="1" x14ac:dyDescent="0.25">
      <c r="A32" s="13" t="str">
        <f>IF(Beds!A32&lt;&gt;"",Beds!A32,"")</f>
        <v>Bailén 33</v>
      </c>
      <c r="B32" s="38">
        <f>IF($A32&lt;&gt;"",IF(Beds!B32&lt;&gt;0,Nights!B32/(Occupancy!B$3*Beds!B32),0),"")</f>
        <v>0</v>
      </c>
    </row>
    <row r="33" spans="1:2" ht="15" customHeight="1" x14ac:dyDescent="0.25">
      <c r="A33" s="13" t="str">
        <f>IF(Beds!A33&lt;&gt;"",Beds!A33,"")</f>
        <v>Consell De Cent 222</v>
      </c>
      <c r="B33" s="38">
        <f>IF($A33&lt;&gt;"",IF(Beds!B33&lt;&gt;0,Nights!B33/(Occupancy!B$3*Beds!B33),0),"")</f>
        <v>0</v>
      </c>
    </row>
    <row r="34" spans="1:2" ht="15" customHeight="1" x14ac:dyDescent="0.25">
      <c r="A34" s="13" t="str">
        <f>IF(Beds!A34&lt;&gt;"",Beds!A34,"")</f>
        <v>Córcega 52</v>
      </c>
      <c r="B34" s="38">
        <f>IF($A34&lt;&gt;"",IF(Beds!B34&lt;&gt;0,Nights!B34/(Occupancy!B$3*Beds!B34),0),"")</f>
        <v>0</v>
      </c>
    </row>
    <row r="35" spans="1:2" ht="15" customHeight="1" x14ac:dyDescent="0.25">
      <c r="A35" s="13" t="str">
        <f>IF(Beds!A35&lt;&gt;"",Beds!A35,"")</f>
        <v>Corcega 207</v>
      </c>
      <c r="B35" s="38">
        <f>IF($A35&lt;&gt;"",IF(Beds!B35&lt;&gt;0,Nights!B35/(Occupancy!B$3*Beds!B35),0),"")</f>
        <v>0</v>
      </c>
    </row>
    <row r="36" spans="1:2" ht="15" customHeight="1" x14ac:dyDescent="0.25">
      <c r="A36" s="13" t="str">
        <f>IF(Beds!A36&lt;&gt;"",Beds!A36,"")</f>
        <v>Encarnación 160</v>
      </c>
      <c r="B36" s="38">
        <f>IF($A36&lt;&gt;"",IF(Beds!B36&lt;&gt;0,Nights!B36/(Occupancy!B$3*Beds!B36),0),"")</f>
        <v>0</v>
      </c>
    </row>
    <row r="37" spans="1:2" ht="15" customHeight="1" x14ac:dyDescent="0.25">
      <c r="A37" s="13" t="str">
        <f>IF(Beds!A37&lt;&gt;"",Beds!A37,"")</f>
        <v>Gran Via 598</v>
      </c>
      <c r="B37" s="38">
        <f>IF($A37&lt;&gt;"",IF(Beds!B37&lt;&gt;0,Nights!B37/(Occupancy!B$3*Beds!B37),0),"")</f>
        <v>0</v>
      </c>
    </row>
    <row r="38" spans="1:2" ht="15" customHeight="1" x14ac:dyDescent="0.25">
      <c r="A38" s="13" t="str">
        <f>IF(Beds!A38&lt;&gt;"",Beds!A38,"")</f>
        <v>Ramón Albó 006</v>
      </c>
      <c r="B38" s="38">
        <f>IF($A38&lt;&gt;"",IF(Beds!B38&lt;&gt;0,Nights!B38/(Occupancy!B$3*Beds!B38),0),"")</f>
        <v>0</v>
      </c>
    </row>
    <row r="39" spans="1:2" ht="15" customHeight="1" x14ac:dyDescent="0.25">
      <c r="A39" s="13" t="str">
        <f>IF(Beds!A39&lt;&gt;"",Beds!A39,"")</f>
        <v>Robrenyo 67</v>
      </c>
      <c r="B39" s="38">
        <f>IF($A39&lt;&gt;"",IF(Beds!B39&lt;&gt;0,Nights!B39/(Occupancy!B$3*Beds!B39),0),"")</f>
        <v>0</v>
      </c>
    </row>
    <row r="40" spans="1:2" ht="15" customHeight="1" x14ac:dyDescent="0.25">
      <c r="A40" s="13" t="str">
        <f>IF(Beds!A40&lt;&gt;"",Beds!A40,"")</f>
        <v>Sardenya 326</v>
      </c>
      <c r="B40" s="38">
        <f>IF($A40&lt;&gt;"",IF(Beds!B40&lt;&gt;0,Nights!B40/(Occupancy!B$3*Beds!B40),0),"")</f>
        <v>0</v>
      </c>
    </row>
    <row r="41" spans="1:2" ht="15" customHeight="1" x14ac:dyDescent="0.25">
      <c r="A41" s="13" t="str">
        <f>IF(Beds!A41&lt;&gt;"",Beds!A41,"")</f>
        <v>Travessera 43</v>
      </c>
      <c r="B41" s="38">
        <f>IF($A41&lt;&gt;"",IF(Beds!B41&lt;&gt;0,Nights!B41/(Occupancy!B$3*Beds!B41),0),"")</f>
        <v>0</v>
      </c>
    </row>
    <row r="42" spans="1:2" x14ac:dyDescent="0.25">
      <c r="A42" s="17" t="str">
        <f>IF(Beds!A42&lt;&gt;"",Beds!A42,"")</f>
        <v/>
      </c>
      <c r="B42" s="40" t="str">
        <f>IF($A42&lt;&gt;"",IF(Beds!B42&lt;&gt;0,Nights!B42/(Occupancy!B$3*Beds!B42),0),"")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8BDBD"/>
  </sheetPr>
  <dimension ref="A1:B42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/>
    <row r="2" spans="1:2" ht="15" customHeight="1" x14ac:dyDescent="0.25">
      <c r="A2" s="8" t="s">
        <v>33</v>
      </c>
      <c r="B2" s="18">
        <f>'data-beds'!E1</f>
        <v>0</v>
      </c>
    </row>
    <row r="3" spans="1:2" x14ac:dyDescent="0.25">
      <c r="A3" s="11"/>
      <c r="B3" s="19">
        <f t="shared" ref="B3" si="0">DAY(EOMONTH(B2,0))</f>
        <v>31</v>
      </c>
    </row>
    <row r="4" spans="1:2" s="7" customFormat="1" ht="14.25" customHeight="1" x14ac:dyDescent="0.2">
      <c r="A4" s="6" t="str">
        <f>IF(Beds!A4&lt;&gt;"",Beds!A4,"")</f>
        <v>TOTAL</v>
      </c>
      <c r="B4" s="26">
        <f t="shared" ref="B4" si="1">B5+B30</f>
        <v>0</v>
      </c>
    </row>
    <row r="5" spans="1:2" x14ac:dyDescent="0.25">
      <c r="A5" s="4" t="str">
        <f>IF(Beds!A5&lt;&gt;"",Beds!A5,"")</f>
        <v>VANDOR</v>
      </c>
      <c r="B5" s="27">
        <f t="shared" ref="B5" si="2">B6+B15+B20+B25</f>
        <v>0</v>
      </c>
    </row>
    <row r="6" spans="1:2" s="2" customFormat="1" ht="12.75" customHeight="1" x14ac:dyDescent="0.2">
      <c r="A6" s="5" t="str">
        <f>IF(Beds!A6&lt;&gt;"",Beds!A6,"")</f>
        <v>BARCELONA</v>
      </c>
      <c r="B6" s="28">
        <f t="shared" ref="B6" si="3">SUM(B7:B14)</f>
        <v>0</v>
      </c>
    </row>
    <row r="7" spans="1:2" x14ac:dyDescent="0.25">
      <c r="A7" s="12" t="str">
        <f>IF(Beds!A7&lt;&gt;"",Beds!A7,"")</f>
        <v>Balmes 335</v>
      </c>
      <c r="B7" s="29">
        <f>IF($A7&lt;&gt;"",SUMIF('data-rent'!$A:$A,$A7,'data-rent'!E:E),"")</f>
        <v>0</v>
      </c>
    </row>
    <row r="8" spans="1:2" x14ac:dyDescent="0.25">
      <c r="A8" s="13" t="str">
        <f>IF(Beds!A8&lt;&gt;"",Beds!A8,"")</f>
        <v>Napols 206</v>
      </c>
      <c r="B8" s="30">
        <f>IF($A8&lt;&gt;"",SUMIF('data-rent'!$A:$A,$A8,'data-rent'!E:E),"")</f>
        <v>0</v>
      </c>
    </row>
    <row r="9" spans="1:2" x14ac:dyDescent="0.25">
      <c r="A9" s="13" t="str">
        <f>IF(Beds!A9&lt;&gt;"",Beds!A9,"")</f>
        <v>Rocafort 219</v>
      </c>
      <c r="B9" s="30">
        <f>IF($A9&lt;&gt;"",SUMIF('data-rent'!$A:$A,$A9,'data-rent'!E:E),"")</f>
        <v>0</v>
      </c>
    </row>
    <row r="10" spans="1:2" x14ac:dyDescent="0.25">
      <c r="A10" s="13" t="str">
        <f>IF(Beds!A10&lt;&gt;"",Beds!A10,"")</f>
        <v>Entença 069</v>
      </c>
      <c r="B10" s="30">
        <f>IF($A10&lt;&gt;"",SUMIF('data-rent'!$A:$A,$A10,'data-rent'!E:E),"")</f>
        <v>0</v>
      </c>
    </row>
    <row r="11" spans="1:2" x14ac:dyDescent="0.25">
      <c r="A11" s="13" t="str">
        <f>IF(Beds!A11&lt;&gt;"",Beds!A11,"")</f>
        <v>Avenida Madrid 110</v>
      </c>
      <c r="B11" s="30">
        <f>IF($A11&lt;&gt;"",SUMIF('data-rent'!$A:$A,$A11,'data-rent'!E:E),"")</f>
        <v>0</v>
      </c>
    </row>
    <row r="12" spans="1:2" x14ac:dyDescent="0.25">
      <c r="A12" s="13" t="str">
        <f>IF(Beds!A12&lt;&gt;"",Beds!A12,"")</f>
        <v>Muntaner 448</v>
      </c>
      <c r="B12" s="30">
        <f>IF($A12&lt;&gt;"",SUMIF('data-rent'!$A:$A,$A12,'data-rent'!E:E),"")</f>
        <v>0</v>
      </c>
    </row>
    <row r="13" spans="1:2" x14ac:dyDescent="0.25">
      <c r="A13" s="14" t="str">
        <f>IF(Beds!A13&lt;&gt;"",Beds!A13,"")</f>
        <v/>
      </c>
      <c r="B13" s="31" t="str">
        <f>IF($A13&lt;&gt;"",SUMIF('data-rent'!$A:$A,$A13,'data-rent'!E:E),"")</f>
        <v/>
      </c>
    </row>
    <row r="14" spans="1:2" x14ac:dyDescent="0.25">
      <c r="A14" s="15" t="str">
        <f>IF(Beds!A14&lt;&gt;"",Beds!A14,"")</f>
        <v/>
      </c>
      <c r="B14" s="32" t="str">
        <f>IF($A14&lt;&gt;"",SUMIF('data-rent'!$A:$A,$A14,'data-rent'!E:E),"")</f>
        <v/>
      </c>
    </row>
    <row r="15" spans="1:2" s="2" customFormat="1" ht="12.75" customHeight="1" x14ac:dyDescent="0.2">
      <c r="A15" s="5" t="str">
        <f>IF(Beds!A15&lt;&gt;"",Beds!A15,"")</f>
        <v>VALENCIA</v>
      </c>
      <c r="B15" s="28">
        <f t="shared" ref="B15" si="4">SUM(B16:B19)</f>
        <v>0</v>
      </c>
    </row>
    <row r="16" spans="1:2" x14ac:dyDescent="0.25">
      <c r="A16" s="12" t="str">
        <f>IF(Beds!A16&lt;&gt;"",Beds!A16,"")</f>
        <v>Rodriguez De Cepeda 044</v>
      </c>
      <c r="B16" s="29">
        <f>IF($A16&lt;&gt;"",SUMIF('data-rent'!$A:$A,$A16,'data-rent'!E:E),"")</f>
        <v>0</v>
      </c>
    </row>
    <row r="17" spans="1:2" x14ac:dyDescent="0.25">
      <c r="A17" s="13" t="str">
        <f>IF(Beds!A17&lt;&gt;"",Beds!A17,"")</f>
        <v>Salamanca 46</v>
      </c>
      <c r="B17" s="30">
        <f>IF($A17&lt;&gt;"",SUMIF('data-rent'!$A:$A,$A17,'data-rent'!E:E),"")</f>
        <v>0</v>
      </c>
    </row>
    <row r="18" spans="1:2" x14ac:dyDescent="0.25">
      <c r="A18" s="13" t="str">
        <f>IF(Beds!A18&lt;&gt;"",Beds!A18,"")</f>
        <v>Facultades 2</v>
      </c>
      <c r="B18" s="30">
        <f>IF($A18&lt;&gt;"",SUMIF('data-rent'!$A:$A,$A18,'data-rent'!E:E),"")</f>
        <v>0</v>
      </c>
    </row>
    <row r="19" spans="1:2" x14ac:dyDescent="0.25">
      <c r="A19" s="15" t="str">
        <f>IF(Beds!A19&lt;&gt;"",Beds!A19,"")</f>
        <v/>
      </c>
      <c r="B19" s="32" t="str">
        <f>IF($A19&lt;&gt;"",SUMIF('data-rent'!$A:$A,$A19,'data-rent'!E:E),"")</f>
        <v/>
      </c>
    </row>
    <row r="20" spans="1:2" s="2" customFormat="1" ht="12.75" customHeight="1" x14ac:dyDescent="0.2">
      <c r="A20" s="5" t="str">
        <f>IF(Beds!A20&lt;&gt;"",Beds!A20,"")</f>
        <v>BILBAO</v>
      </c>
      <c r="B20" s="28">
        <f t="shared" ref="B20" si="5">SUM(B21:B24)</f>
        <v>0</v>
      </c>
    </row>
    <row r="21" spans="1:2" x14ac:dyDescent="0.25">
      <c r="A21" s="12" t="str">
        <f>IF(Beds!A21&lt;&gt;"",Beds!A21,"")</f>
        <v>General Concha 24</v>
      </c>
      <c r="B21" s="29">
        <f>IF($A21&lt;&gt;"",SUMIF('data-rent'!$A:$A,$A21,'data-rent'!E:E),"")</f>
        <v>0</v>
      </c>
    </row>
    <row r="22" spans="1:2" x14ac:dyDescent="0.25">
      <c r="A22" s="16" t="str">
        <f>IF(Beds!A22&lt;&gt;"",Beds!A22,"")</f>
        <v/>
      </c>
      <c r="B22" s="33" t="str">
        <f>IF($A22&lt;&gt;"",SUMIF('data-rent'!$A:$A,$A22,'data-rent'!E:E),"")</f>
        <v/>
      </c>
    </row>
    <row r="23" spans="1:2" x14ac:dyDescent="0.25">
      <c r="A23" s="13" t="str">
        <f>IF(Beds!A23&lt;&gt;"",Beds!A23,"")</f>
        <v/>
      </c>
      <c r="B23" s="30" t="str">
        <f>IF($A23&lt;&gt;"",SUMIF('data-rent'!$A:$A,$A23,'data-rent'!E:E),"")</f>
        <v/>
      </c>
    </row>
    <row r="24" spans="1:2" x14ac:dyDescent="0.25">
      <c r="A24" s="15" t="str">
        <f>IF(Beds!A24&lt;&gt;"",Beds!A24,"")</f>
        <v/>
      </c>
      <c r="B24" s="32" t="str">
        <f>IF($A24&lt;&gt;"",SUMIF('data-rent'!$A:$A,$A24,'data-rent'!E:E),"")</f>
        <v/>
      </c>
    </row>
    <row r="25" spans="1:2" s="2" customFormat="1" ht="12.75" customHeight="1" x14ac:dyDescent="0.2">
      <c r="A25" s="5" t="str">
        <f>IF(Beds!A25&lt;&gt;"",Beds!A25,"")</f>
        <v>MADRID</v>
      </c>
      <c r="B25" s="28">
        <f t="shared" ref="B25" si="6">SUM(B26:B29)</f>
        <v>0</v>
      </c>
    </row>
    <row r="26" spans="1:2" x14ac:dyDescent="0.25">
      <c r="A26" s="12" t="str">
        <f>IF(Beds!A26&lt;&gt;"",Beds!A26,"")</f>
        <v>Carlos III 1</v>
      </c>
      <c r="B26" s="29">
        <f>IF($A26&lt;&gt;"",SUMIF('data-rent'!$A:$A,$A26,'data-rent'!E:E),"")</f>
        <v>0</v>
      </c>
    </row>
    <row r="27" spans="1:2" x14ac:dyDescent="0.25">
      <c r="A27" s="13" t="str">
        <f>IF(Beds!A27&lt;&gt;"",Beds!A27,"")</f>
        <v>Carlos III 2</v>
      </c>
      <c r="B27" s="30">
        <f>IF($A27&lt;&gt;"",SUMIF('data-rent'!$A:$A,$A27,'data-rent'!E:E),"")</f>
        <v>0</v>
      </c>
    </row>
    <row r="28" spans="1:2" x14ac:dyDescent="0.25">
      <c r="A28" s="13" t="str">
        <f>IF(Beds!A28&lt;&gt;"",Beds!A28,"")</f>
        <v/>
      </c>
      <c r="B28" s="30" t="str">
        <f>IF($A28&lt;&gt;"",SUMIF('data-rent'!$A:$A,$A28,'data-rent'!E:E),"")</f>
        <v/>
      </c>
    </row>
    <row r="29" spans="1:2" x14ac:dyDescent="0.25">
      <c r="A29" s="15" t="str">
        <f>IF(Beds!A29&lt;&gt;"",Beds!A29,"")</f>
        <v/>
      </c>
      <c r="B29" s="32" t="str">
        <f>IF($A29&lt;&gt;"",SUMIF('data-rent'!$A:$A,$A29,'data-rent'!E:E),"")</f>
        <v/>
      </c>
    </row>
    <row r="30" spans="1:2" x14ac:dyDescent="0.25">
      <c r="A30" s="4" t="str">
        <f>IF(Beds!A30&lt;&gt;"",Beds!A30,"")</f>
        <v>3rd PARTIES</v>
      </c>
      <c r="B30" s="27">
        <f t="shared" ref="B30" si="7">SUM(B31:B42)</f>
        <v>0</v>
      </c>
    </row>
    <row r="31" spans="1:2" ht="15" customHeight="1" x14ac:dyDescent="0.25">
      <c r="A31" s="12" t="str">
        <f>IF(Beds!A31&lt;&gt;"",Beds!A31,"")</f>
        <v>Artesania 30</v>
      </c>
      <c r="B31" s="29">
        <f>IF($A31&lt;&gt;"",SUMIF('data-rent'!$A:$A,$A31,'data-rent'!E:E),"")</f>
        <v>0</v>
      </c>
    </row>
    <row r="32" spans="1:2" ht="15" customHeight="1" x14ac:dyDescent="0.25">
      <c r="A32" s="13" t="str">
        <f>IF(Beds!A32&lt;&gt;"",Beds!A32,"")</f>
        <v>Bailén 33</v>
      </c>
      <c r="B32" s="30">
        <f>IF($A32&lt;&gt;"",SUMIF('data-rent'!$A:$A,$A32,'data-rent'!E:E),"")</f>
        <v>0</v>
      </c>
    </row>
    <row r="33" spans="1:2" ht="15" customHeight="1" x14ac:dyDescent="0.25">
      <c r="A33" s="13" t="str">
        <f>IF(Beds!A33&lt;&gt;"",Beds!A33,"")</f>
        <v>Consell De Cent 222</v>
      </c>
      <c r="B33" s="30">
        <f>IF($A33&lt;&gt;"",SUMIF('data-rent'!$A:$A,$A33,'data-rent'!E:E),"")</f>
        <v>0</v>
      </c>
    </row>
    <row r="34" spans="1:2" ht="15" customHeight="1" x14ac:dyDescent="0.25">
      <c r="A34" s="13" t="str">
        <f>IF(Beds!A34&lt;&gt;"",Beds!A34,"")</f>
        <v>Córcega 52</v>
      </c>
      <c r="B34" s="30">
        <f>IF($A34&lt;&gt;"",SUMIF('data-rent'!$A:$A,$A34,'data-rent'!E:E),"")</f>
        <v>0</v>
      </c>
    </row>
    <row r="35" spans="1:2" ht="15" customHeight="1" x14ac:dyDescent="0.25">
      <c r="A35" s="13" t="str">
        <f>IF(Beds!A35&lt;&gt;"",Beds!A35,"")</f>
        <v>Corcega 207</v>
      </c>
      <c r="B35" s="30">
        <f>IF($A35&lt;&gt;"",SUMIF('data-rent'!$A:$A,$A35,'data-rent'!E:E),"")</f>
        <v>0</v>
      </c>
    </row>
    <row r="36" spans="1:2" ht="15" customHeight="1" x14ac:dyDescent="0.25">
      <c r="A36" s="13" t="str">
        <f>IF(Beds!A36&lt;&gt;"",Beds!A36,"")</f>
        <v>Encarnación 160</v>
      </c>
      <c r="B36" s="30">
        <f>IF($A36&lt;&gt;"",SUMIF('data-rent'!$A:$A,$A36,'data-rent'!E:E),"")</f>
        <v>0</v>
      </c>
    </row>
    <row r="37" spans="1:2" ht="15" customHeight="1" x14ac:dyDescent="0.25">
      <c r="A37" s="13" t="str">
        <f>IF(Beds!A37&lt;&gt;"",Beds!A37,"")</f>
        <v>Gran Via 598</v>
      </c>
      <c r="B37" s="30">
        <f>IF($A37&lt;&gt;"",SUMIF('data-rent'!$A:$A,$A37,'data-rent'!E:E),"")</f>
        <v>0</v>
      </c>
    </row>
    <row r="38" spans="1:2" ht="15" customHeight="1" x14ac:dyDescent="0.25">
      <c r="A38" s="13" t="str">
        <f>IF(Beds!A38&lt;&gt;"",Beds!A38,"")</f>
        <v>Ramón Albó 006</v>
      </c>
      <c r="B38" s="30">
        <f>IF($A38&lt;&gt;"",SUMIF('data-rent'!$A:$A,$A38,'data-rent'!E:E),"")</f>
        <v>0</v>
      </c>
    </row>
    <row r="39" spans="1:2" ht="15" customHeight="1" x14ac:dyDescent="0.25">
      <c r="A39" s="13" t="str">
        <f>IF(Beds!A39&lt;&gt;"",Beds!A39,"")</f>
        <v>Robrenyo 67</v>
      </c>
      <c r="B39" s="30">
        <f>IF($A39&lt;&gt;"",SUMIF('data-rent'!$A:$A,$A39,'data-rent'!E:E),"")</f>
        <v>0</v>
      </c>
    </row>
    <row r="40" spans="1:2" ht="15" customHeight="1" x14ac:dyDescent="0.25">
      <c r="A40" s="13" t="str">
        <f>IF(Beds!A40&lt;&gt;"",Beds!A40,"")</f>
        <v>Sardenya 326</v>
      </c>
      <c r="B40" s="30">
        <f>IF($A40&lt;&gt;"",SUMIF('data-rent'!$A:$A,$A40,'data-rent'!E:E),"")</f>
        <v>0</v>
      </c>
    </row>
    <row r="41" spans="1:2" ht="15" customHeight="1" x14ac:dyDescent="0.25">
      <c r="A41" s="13" t="str">
        <f>IF(Beds!A41&lt;&gt;"",Beds!A41,"")</f>
        <v>Travessera 43</v>
      </c>
      <c r="B41" s="30">
        <f>IF($A41&lt;&gt;"",SUMIF('data-rent'!$A:$A,$A41,'data-rent'!E:E),"")</f>
        <v>0</v>
      </c>
    </row>
    <row r="42" spans="1:2" x14ac:dyDescent="0.25">
      <c r="A42" s="17" t="str">
        <f>IF(Beds!A42&lt;&gt;"",Beds!A42,"")</f>
        <v/>
      </c>
      <c r="B42" s="32" t="str">
        <f>IF($A42&lt;&gt;"",SUMIF('data-rent'!$A:$A,$A42,'data-rent'!E:E),"")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8BDBD"/>
  </sheetPr>
  <dimension ref="A1:B42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/>
    <row r="2" spans="1:2" ht="15" customHeight="1" x14ac:dyDescent="0.25">
      <c r="A2" s="8" t="s">
        <v>33</v>
      </c>
      <c r="B2" s="18">
        <f>'data-beds'!E1</f>
        <v>0</v>
      </c>
    </row>
    <row r="3" spans="1:2" x14ac:dyDescent="0.25">
      <c r="A3" s="11"/>
      <c r="B3" s="19">
        <f t="shared" ref="B3" si="0">DAY(EOMONTH(B2,0))</f>
        <v>31</v>
      </c>
    </row>
    <row r="4" spans="1:2" s="7" customFormat="1" ht="14.25" customHeight="1" x14ac:dyDescent="0.2">
      <c r="A4" s="6" t="str">
        <f>IF(Beds!A4&lt;&gt;"",Beds!A4,"")</f>
        <v>TOTAL</v>
      </c>
      <c r="B4" s="26">
        <f t="shared" ref="B4" si="1">B5+B30</f>
        <v>0</v>
      </c>
    </row>
    <row r="5" spans="1:2" x14ac:dyDescent="0.25">
      <c r="A5" s="4" t="str">
        <f>IF(Beds!A5&lt;&gt;"",Beds!A5,"")</f>
        <v>VANDOR</v>
      </c>
      <c r="B5" s="27">
        <f t="shared" ref="B5" si="2">B6+B15+B20+B25</f>
        <v>0</v>
      </c>
    </row>
    <row r="6" spans="1:2" s="2" customFormat="1" ht="12.75" customHeight="1" x14ac:dyDescent="0.2">
      <c r="A6" s="5" t="str">
        <f>IF(Beds!A6&lt;&gt;"",Beds!A6,"")</f>
        <v>BARCELONA</v>
      </c>
      <c r="B6" s="28">
        <f t="shared" ref="B6" si="3">SUM(B7:B14)</f>
        <v>0</v>
      </c>
    </row>
    <row r="7" spans="1:2" x14ac:dyDescent="0.25">
      <c r="A7" s="12" t="str">
        <f>IF(Beds!A7&lt;&gt;"",Beds!A7,"")</f>
        <v>Balmes 335</v>
      </c>
      <c r="B7" s="29">
        <f>IF($A7&lt;&gt;"",SUMIF('data-services'!$A:$A,$A7,'data-services'!E:E),"")</f>
        <v>0</v>
      </c>
    </row>
    <row r="8" spans="1:2" x14ac:dyDescent="0.25">
      <c r="A8" s="13" t="str">
        <f>IF(Beds!A8&lt;&gt;"",Beds!A8,"")</f>
        <v>Napols 206</v>
      </c>
      <c r="B8" s="30">
        <f>IF($A8&lt;&gt;"",SUMIF('data-services'!$A:$A,$A8,'data-services'!E:E),"")</f>
        <v>0</v>
      </c>
    </row>
    <row r="9" spans="1:2" x14ac:dyDescent="0.25">
      <c r="A9" s="13" t="str">
        <f>IF(Beds!A9&lt;&gt;"",Beds!A9,"")</f>
        <v>Rocafort 219</v>
      </c>
      <c r="B9" s="30">
        <f>IF($A9&lt;&gt;"",SUMIF('data-services'!$A:$A,$A9,'data-services'!E:E),"")</f>
        <v>0</v>
      </c>
    </row>
    <row r="10" spans="1:2" x14ac:dyDescent="0.25">
      <c r="A10" s="13" t="str">
        <f>IF(Beds!A10&lt;&gt;"",Beds!A10,"")</f>
        <v>Entença 069</v>
      </c>
      <c r="B10" s="30">
        <f>IF($A10&lt;&gt;"",SUMIF('data-services'!$A:$A,$A10,'data-services'!E:E),"")</f>
        <v>0</v>
      </c>
    </row>
    <row r="11" spans="1:2" x14ac:dyDescent="0.25">
      <c r="A11" s="13" t="str">
        <f>IF(Beds!A11&lt;&gt;"",Beds!A11,"")</f>
        <v>Avenida Madrid 110</v>
      </c>
      <c r="B11" s="30">
        <f>IF($A11&lt;&gt;"",SUMIF('data-services'!$A:$A,$A11,'data-services'!E:E),"")</f>
        <v>0</v>
      </c>
    </row>
    <row r="12" spans="1:2" x14ac:dyDescent="0.25">
      <c r="A12" s="13" t="str">
        <f>IF(Beds!A12&lt;&gt;"",Beds!A12,"")</f>
        <v>Muntaner 448</v>
      </c>
      <c r="B12" s="30">
        <f>IF($A12&lt;&gt;"",SUMIF('data-services'!$A:$A,$A12,'data-services'!E:E),"")</f>
        <v>0</v>
      </c>
    </row>
    <row r="13" spans="1:2" x14ac:dyDescent="0.25">
      <c r="A13" s="14" t="str">
        <f>IF(Beds!A13&lt;&gt;"",Beds!A13,"")</f>
        <v/>
      </c>
      <c r="B13" s="31" t="str">
        <f>IF($A13&lt;&gt;"",SUMIF('data-services'!$A:$A,$A13,'data-services'!E:E),"")</f>
        <v/>
      </c>
    </row>
    <row r="14" spans="1:2" x14ac:dyDescent="0.25">
      <c r="A14" s="15" t="str">
        <f>IF(Beds!A14&lt;&gt;"",Beds!A14,"")</f>
        <v/>
      </c>
      <c r="B14" s="32" t="str">
        <f>IF($A14&lt;&gt;"",SUMIF('data-services'!$A:$A,$A14,'data-services'!E:E),"")</f>
        <v/>
      </c>
    </row>
    <row r="15" spans="1:2" s="2" customFormat="1" ht="12.75" customHeight="1" x14ac:dyDescent="0.2">
      <c r="A15" s="5" t="str">
        <f>IF(Beds!A15&lt;&gt;"",Beds!A15,"")</f>
        <v>VALENCIA</v>
      </c>
      <c r="B15" s="28">
        <f t="shared" ref="B15" si="4">SUM(B16:B19)</f>
        <v>0</v>
      </c>
    </row>
    <row r="16" spans="1:2" x14ac:dyDescent="0.25">
      <c r="A16" s="12" t="str">
        <f>IF(Beds!A16&lt;&gt;"",Beds!A16,"")</f>
        <v>Rodriguez De Cepeda 044</v>
      </c>
      <c r="B16" s="29">
        <f>IF($A16&lt;&gt;"",SUMIF('data-services'!$A:$A,$A16,'data-services'!E:E),"")</f>
        <v>0</v>
      </c>
    </row>
    <row r="17" spans="1:2" x14ac:dyDescent="0.25">
      <c r="A17" s="13" t="str">
        <f>IF(Beds!A17&lt;&gt;"",Beds!A17,"")</f>
        <v>Salamanca 46</v>
      </c>
      <c r="B17" s="30">
        <f>IF($A17&lt;&gt;"",SUMIF('data-services'!$A:$A,$A17,'data-services'!E:E),"")</f>
        <v>0</v>
      </c>
    </row>
    <row r="18" spans="1:2" x14ac:dyDescent="0.25">
      <c r="A18" s="13" t="str">
        <f>IF(Beds!A18&lt;&gt;"",Beds!A18,"")</f>
        <v>Facultades 2</v>
      </c>
      <c r="B18" s="30">
        <f>IF($A18&lt;&gt;"",SUMIF('data-services'!$A:$A,$A18,'data-services'!E:E),"")</f>
        <v>0</v>
      </c>
    </row>
    <row r="19" spans="1:2" x14ac:dyDescent="0.25">
      <c r="A19" s="15" t="str">
        <f>IF(Beds!A19&lt;&gt;"",Beds!A19,"")</f>
        <v/>
      </c>
      <c r="B19" s="32" t="str">
        <f>IF($A19&lt;&gt;"",SUMIF('data-services'!$A:$A,$A19,'data-services'!E:E),"")</f>
        <v/>
      </c>
    </row>
    <row r="20" spans="1:2" s="2" customFormat="1" ht="12.75" customHeight="1" x14ac:dyDescent="0.2">
      <c r="A20" s="5" t="str">
        <f>IF(Beds!A20&lt;&gt;"",Beds!A20,"")</f>
        <v>BILBAO</v>
      </c>
      <c r="B20" s="28">
        <f t="shared" ref="B20" si="5">SUM(B21:B24)</f>
        <v>0</v>
      </c>
    </row>
    <row r="21" spans="1:2" x14ac:dyDescent="0.25">
      <c r="A21" s="12" t="str">
        <f>IF(Beds!A21&lt;&gt;"",Beds!A21,"")</f>
        <v>General Concha 24</v>
      </c>
      <c r="B21" s="29">
        <f>IF($A21&lt;&gt;"",SUMIF('data-services'!$A:$A,$A21,'data-services'!E:E),"")</f>
        <v>0</v>
      </c>
    </row>
    <row r="22" spans="1:2" x14ac:dyDescent="0.25">
      <c r="A22" s="16" t="str">
        <f>IF(Beds!A22&lt;&gt;"",Beds!A22,"")</f>
        <v/>
      </c>
      <c r="B22" s="33" t="str">
        <f>IF($A22&lt;&gt;"",SUMIF('data-services'!$A:$A,$A22,'data-services'!E:E),"")</f>
        <v/>
      </c>
    </row>
    <row r="23" spans="1:2" x14ac:dyDescent="0.25">
      <c r="A23" s="13" t="str">
        <f>IF(Beds!A23&lt;&gt;"",Beds!A23,"")</f>
        <v/>
      </c>
      <c r="B23" s="30" t="str">
        <f>IF($A23&lt;&gt;"",SUMIF('data-services'!$A:$A,$A23,'data-services'!E:E),"")</f>
        <v/>
      </c>
    </row>
    <row r="24" spans="1:2" x14ac:dyDescent="0.25">
      <c r="A24" s="15" t="str">
        <f>IF(Beds!A24&lt;&gt;"",Beds!A24,"")</f>
        <v/>
      </c>
      <c r="B24" s="32" t="str">
        <f>IF($A24&lt;&gt;"",SUMIF('data-services'!$A:$A,$A24,'data-services'!E:E),"")</f>
        <v/>
      </c>
    </row>
    <row r="25" spans="1:2" s="2" customFormat="1" ht="12.75" customHeight="1" x14ac:dyDescent="0.2">
      <c r="A25" s="5" t="str">
        <f>IF(Beds!A25&lt;&gt;"",Beds!A25,"")</f>
        <v>MADRID</v>
      </c>
      <c r="B25" s="28">
        <f t="shared" ref="B25" si="6">SUM(B26:B29)</f>
        <v>0</v>
      </c>
    </row>
    <row r="26" spans="1:2" x14ac:dyDescent="0.25">
      <c r="A26" s="12" t="str">
        <f>IF(Beds!A26&lt;&gt;"",Beds!A26,"")</f>
        <v>Carlos III 1</v>
      </c>
      <c r="B26" s="29">
        <f>IF($A26&lt;&gt;"",SUMIF('data-services'!$A:$A,$A26,'data-services'!E:E),"")</f>
        <v>0</v>
      </c>
    </row>
    <row r="27" spans="1:2" x14ac:dyDescent="0.25">
      <c r="A27" s="13" t="str">
        <f>IF(Beds!A27&lt;&gt;"",Beds!A27,"")</f>
        <v>Carlos III 2</v>
      </c>
      <c r="B27" s="30">
        <f>IF($A27&lt;&gt;"",SUMIF('data-services'!$A:$A,$A27,'data-services'!E:E),"")</f>
        <v>0</v>
      </c>
    </row>
    <row r="28" spans="1:2" x14ac:dyDescent="0.25">
      <c r="A28" s="13" t="str">
        <f>IF(Beds!A28&lt;&gt;"",Beds!A28,"")</f>
        <v/>
      </c>
      <c r="B28" s="30" t="str">
        <f>IF($A28&lt;&gt;"",SUMIF('data-services'!$A:$A,$A28,'data-services'!E:E),"")</f>
        <v/>
      </c>
    </row>
    <row r="29" spans="1:2" x14ac:dyDescent="0.25">
      <c r="A29" s="15" t="str">
        <f>IF(Beds!A29&lt;&gt;"",Beds!A29,"")</f>
        <v/>
      </c>
      <c r="B29" s="32" t="str">
        <f>IF($A29&lt;&gt;"",SUMIF('data-services'!$A:$A,$A29,'data-services'!E:E),"")</f>
        <v/>
      </c>
    </row>
    <row r="30" spans="1:2" x14ac:dyDescent="0.25">
      <c r="A30" s="4" t="str">
        <f>IF(Beds!A30&lt;&gt;"",Beds!A30,"")</f>
        <v>3rd PARTIES</v>
      </c>
      <c r="B30" s="27">
        <f t="shared" ref="B30" si="7">SUM(B31:B42)</f>
        <v>0</v>
      </c>
    </row>
    <row r="31" spans="1:2" ht="15" customHeight="1" x14ac:dyDescent="0.25">
      <c r="A31" s="12" t="str">
        <f>IF(Beds!A31&lt;&gt;"",Beds!A31,"")</f>
        <v>Artesania 30</v>
      </c>
      <c r="B31" s="29">
        <f>IF($A31&lt;&gt;"",SUMIF('data-services'!$A:$A,$A31,'data-services'!E:E),"")</f>
        <v>0</v>
      </c>
    </row>
    <row r="32" spans="1:2" ht="15" customHeight="1" x14ac:dyDescent="0.25">
      <c r="A32" s="13" t="str">
        <f>IF(Beds!A32&lt;&gt;"",Beds!A32,"")</f>
        <v>Bailén 33</v>
      </c>
      <c r="B32" s="30">
        <f>IF($A32&lt;&gt;"",SUMIF('data-services'!$A:$A,$A32,'data-services'!E:E),"")</f>
        <v>0</v>
      </c>
    </row>
    <row r="33" spans="1:2" ht="15" customHeight="1" x14ac:dyDescent="0.25">
      <c r="A33" s="13" t="str">
        <f>IF(Beds!A33&lt;&gt;"",Beds!A33,"")</f>
        <v>Consell De Cent 222</v>
      </c>
      <c r="B33" s="30">
        <f>IF($A33&lt;&gt;"",SUMIF('data-services'!$A:$A,$A33,'data-services'!E:E),"")</f>
        <v>0</v>
      </c>
    </row>
    <row r="34" spans="1:2" ht="15" customHeight="1" x14ac:dyDescent="0.25">
      <c r="A34" s="13" t="str">
        <f>IF(Beds!A34&lt;&gt;"",Beds!A34,"")</f>
        <v>Córcega 52</v>
      </c>
      <c r="B34" s="30">
        <f>IF($A34&lt;&gt;"",SUMIF('data-services'!$A:$A,$A34,'data-services'!E:E),"")</f>
        <v>0</v>
      </c>
    </row>
    <row r="35" spans="1:2" ht="15" customHeight="1" x14ac:dyDescent="0.25">
      <c r="A35" s="13" t="str">
        <f>IF(Beds!A35&lt;&gt;"",Beds!A35,"")</f>
        <v>Corcega 207</v>
      </c>
      <c r="B35" s="30">
        <f>IF($A35&lt;&gt;"",SUMIF('data-services'!$A:$A,$A35,'data-services'!E:E),"")</f>
        <v>0</v>
      </c>
    </row>
    <row r="36" spans="1:2" ht="15" customHeight="1" x14ac:dyDescent="0.25">
      <c r="A36" s="13" t="str">
        <f>IF(Beds!A36&lt;&gt;"",Beds!A36,"")</f>
        <v>Encarnación 160</v>
      </c>
      <c r="B36" s="30">
        <f>IF($A36&lt;&gt;"",SUMIF('data-services'!$A:$A,$A36,'data-services'!E:E),"")</f>
        <v>0</v>
      </c>
    </row>
    <row r="37" spans="1:2" ht="15" customHeight="1" x14ac:dyDescent="0.25">
      <c r="A37" s="13" t="str">
        <f>IF(Beds!A37&lt;&gt;"",Beds!A37,"")</f>
        <v>Gran Via 598</v>
      </c>
      <c r="B37" s="30">
        <f>IF($A37&lt;&gt;"",SUMIF('data-services'!$A:$A,$A37,'data-services'!E:E),"")</f>
        <v>0</v>
      </c>
    </row>
    <row r="38" spans="1:2" ht="15" customHeight="1" x14ac:dyDescent="0.25">
      <c r="A38" s="13" t="str">
        <f>IF(Beds!A38&lt;&gt;"",Beds!A38,"")</f>
        <v>Ramón Albó 006</v>
      </c>
      <c r="B38" s="30">
        <f>IF($A38&lt;&gt;"",SUMIF('data-services'!$A:$A,$A38,'data-services'!E:E),"")</f>
        <v>0</v>
      </c>
    </row>
    <row r="39" spans="1:2" ht="15" customHeight="1" x14ac:dyDescent="0.25">
      <c r="A39" s="13" t="str">
        <f>IF(Beds!A39&lt;&gt;"",Beds!A39,"")</f>
        <v>Robrenyo 67</v>
      </c>
      <c r="B39" s="30">
        <f>IF($A39&lt;&gt;"",SUMIF('data-services'!$A:$A,$A39,'data-services'!E:E),"")</f>
        <v>0</v>
      </c>
    </row>
    <row r="40" spans="1:2" ht="15" customHeight="1" x14ac:dyDescent="0.25">
      <c r="A40" s="13" t="str">
        <f>IF(Beds!A40&lt;&gt;"",Beds!A40,"")</f>
        <v>Sardenya 326</v>
      </c>
      <c r="B40" s="30">
        <f>IF($A40&lt;&gt;"",SUMIF('data-services'!$A:$A,$A40,'data-services'!E:E),"")</f>
        <v>0</v>
      </c>
    </row>
    <row r="41" spans="1:2" ht="15" customHeight="1" x14ac:dyDescent="0.25">
      <c r="A41" s="13" t="str">
        <f>IF(Beds!A41&lt;&gt;"",Beds!A41,"")</f>
        <v>Travessera 43</v>
      </c>
      <c r="B41" s="30">
        <f>IF($A41&lt;&gt;"",SUMIF('data-services'!$A:$A,$A41,'data-services'!E:E),"")</f>
        <v>0</v>
      </c>
    </row>
    <row r="42" spans="1:2" x14ac:dyDescent="0.25">
      <c r="A42" s="17" t="str">
        <f>IF(Beds!A42&lt;&gt;"",Beds!A42,"")</f>
        <v/>
      </c>
      <c r="B42" s="32" t="str">
        <f>IF($A42&lt;&gt;"",SUMIF('data-services'!$A:$A,$A42,'data-services'!E:E),"")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8BDBD"/>
  </sheetPr>
  <dimension ref="A1:B42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/>
    <row r="2" spans="1:2" ht="15" customHeight="1" x14ac:dyDescent="0.25">
      <c r="A2" s="8" t="s">
        <v>34</v>
      </c>
      <c r="B2" s="18">
        <f>'data-beds'!E1</f>
        <v>0</v>
      </c>
    </row>
    <row r="3" spans="1:2" x14ac:dyDescent="0.25">
      <c r="A3" s="11"/>
      <c r="B3" s="19">
        <f t="shared" ref="B3" si="0">DAY(EOMONTH(B2,0))</f>
        <v>31</v>
      </c>
    </row>
    <row r="4" spans="1:2" s="7" customFormat="1" ht="14.25" customHeight="1" x14ac:dyDescent="0.2">
      <c r="A4" s="6" t="str">
        <f>IF(Beds!A4&lt;&gt;"",Beds!A4,"")</f>
        <v>TOTAL</v>
      </c>
      <c r="B4" s="26">
        <f>IF($A4&lt;&gt;"",IF(Beds!B4*Occupancy!B4&lt;&gt;0,'Income rent'!B4/(Beds!B4*Occupancy!B4),0),"")</f>
        <v>0</v>
      </c>
    </row>
    <row r="5" spans="1:2" x14ac:dyDescent="0.25">
      <c r="A5" s="4" t="str">
        <f>IF(Beds!A5&lt;&gt;"",Beds!A5,"")</f>
        <v>VANDOR</v>
      </c>
      <c r="B5" s="27">
        <f>IF($A5&lt;&gt;"",IF(Beds!B5*Occupancy!B5&lt;&gt;0,'Income rent'!B5/(Beds!B5*Occupancy!B5),0),"")</f>
        <v>0</v>
      </c>
    </row>
    <row r="6" spans="1:2" s="2" customFormat="1" ht="12.75" customHeight="1" x14ac:dyDescent="0.2">
      <c r="A6" s="5" t="str">
        <f>IF(Beds!A6&lt;&gt;"",Beds!A6,"")</f>
        <v>BARCELONA</v>
      </c>
      <c r="B6" s="28">
        <f>IF($A6&lt;&gt;"",IF(Beds!B6*Occupancy!B6&lt;&gt;0,'Income rent'!B6/(Beds!B6*Occupancy!B6),0),"")</f>
        <v>0</v>
      </c>
    </row>
    <row r="7" spans="1:2" x14ac:dyDescent="0.25">
      <c r="A7" s="12" t="str">
        <f>IF(Beds!A7&lt;&gt;"",Beds!A7,"")</f>
        <v>Balmes 335</v>
      </c>
      <c r="B7" s="29">
        <f>IF($A7&lt;&gt;"",IF(Beds!B7*Occupancy!B7&lt;&gt;0,'Income rent'!B7/(Beds!B7*Occupancy!B7),0),"")</f>
        <v>0</v>
      </c>
    </row>
    <row r="8" spans="1:2" x14ac:dyDescent="0.25">
      <c r="A8" s="13" t="str">
        <f>IF(Beds!A8&lt;&gt;"",Beds!A8,"")</f>
        <v>Napols 206</v>
      </c>
      <c r="B8" s="30">
        <f>IF($A8&lt;&gt;"",IF(Beds!B8*Occupancy!B8&lt;&gt;0,'Income rent'!B8/(Beds!B8*Occupancy!B8),0),"")</f>
        <v>0</v>
      </c>
    </row>
    <row r="9" spans="1:2" x14ac:dyDescent="0.25">
      <c r="A9" s="13" t="str">
        <f>IF(Beds!A9&lt;&gt;"",Beds!A9,"")</f>
        <v>Rocafort 219</v>
      </c>
      <c r="B9" s="30">
        <f>IF($A9&lt;&gt;"",IF(Beds!B9*Occupancy!B9&lt;&gt;0,'Income rent'!B9/(Beds!B9*Occupancy!B9),0),"")</f>
        <v>0</v>
      </c>
    </row>
    <row r="10" spans="1:2" x14ac:dyDescent="0.25">
      <c r="A10" s="13" t="str">
        <f>IF(Beds!A10&lt;&gt;"",Beds!A10,"")</f>
        <v>Entença 069</v>
      </c>
      <c r="B10" s="30">
        <f>IF($A10&lt;&gt;"",IF(Beds!B10*Occupancy!B10&lt;&gt;0,'Income rent'!B10/(Beds!B10*Occupancy!B10),0),"")</f>
        <v>0</v>
      </c>
    </row>
    <row r="11" spans="1:2" x14ac:dyDescent="0.25">
      <c r="A11" s="13" t="str">
        <f>IF(Beds!A11&lt;&gt;"",Beds!A11,"")</f>
        <v>Avenida Madrid 110</v>
      </c>
      <c r="B11" s="30">
        <f>IF($A11&lt;&gt;"",IF(Beds!B11*Occupancy!B11&lt;&gt;0,'Income rent'!B11/(Beds!B11*Occupancy!B11),0),"")</f>
        <v>0</v>
      </c>
    </row>
    <row r="12" spans="1:2" x14ac:dyDescent="0.25">
      <c r="A12" s="13" t="str">
        <f>IF(Beds!A12&lt;&gt;"",Beds!A12,"")</f>
        <v>Muntaner 448</v>
      </c>
      <c r="B12" s="30">
        <f>IF($A12&lt;&gt;"",IF(Beds!B12*Occupancy!B12&lt;&gt;0,'Income rent'!B12/(Beds!B12*Occupancy!B12),0),"")</f>
        <v>0</v>
      </c>
    </row>
    <row r="13" spans="1:2" x14ac:dyDescent="0.25">
      <c r="A13" s="14" t="str">
        <f>IF(Beds!A13&lt;&gt;"",Beds!A13,"")</f>
        <v/>
      </c>
      <c r="B13" s="31" t="str">
        <f>IF($A13&lt;&gt;"",IF(Beds!B13*Occupancy!B13&lt;&gt;0,'Income rent'!B13/(Beds!B13*Occupancy!B13),0),"")</f>
        <v/>
      </c>
    </row>
    <row r="14" spans="1:2" x14ac:dyDescent="0.25">
      <c r="A14" s="15" t="str">
        <f>IF(Beds!A14&lt;&gt;"",Beds!A14,"")</f>
        <v/>
      </c>
      <c r="B14" s="32" t="str">
        <f>IF($A14&lt;&gt;"",IF(Beds!B14*Occupancy!B14&lt;&gt;0,'Income rent'!B14/(Beds!B14*Occupancy!B14),0),"")</f>
        <v/>
      </c>
    </row>
    <row r="15" spans="1:2" s="2" customFormat="1" ht="12.75" customHeight="1" x14ac:dyDescent="0.2">
      <c r="A15" s="5" t="str">
        <f>IF(Beds!A15&lt;&gt;"",Beds!A15,"")</f>
        <v>VALENCIA</v>
      </c>
      <c r="B15" s="28">
        <f>IF($A15&lt;&gt;"",IF(Beds!B15*Occupancy!B15&lt;&gt;0,'Income rent'!B15/(Beds!B15*Occupancy!B15),0),"")</f>
        <v>0</v>
      </c>
    </row>
    <row r="16" spans="1:2" x14ac:dyDescent="0.25">
      <c r="A16" s="12" t="str">
        <f>IF(Beds!A16&lt;&gt;"",Beds!A16,"")</f>
        <v>Rodriguez De Cepeda 044</v>
      </c>
      <c r="B16" s="29">
        <f>IF($A16&lt;&gt;"",IF(Beds!B16*Occupancy!B16&lt;&gt;0,'Income rent'!B16/(Beds!B16*Occupancy!B16),0),"")</f>
        <v>0</v>
      </c>
    </row>
    <row r="17" spans="1:2" x14ac:dyDescent="0.25">
      <c r="A17" s="13" t="str">
        <f>IF(Beds!A17&lt;&gt;"",Beds!A17,"")</f>
        <v>Salamanca 46</v>
      </c>
      <c r="B17" s="30">
        <f>IF($A17&lt;&gt;"",IF(Beds!B17*Occupancy!B17&lt;&gt;0,'Income rent'!B17/(Beds!B17*Occupancy!B17),0),"")</f>
        <v>0</v>
      </c>
    </row>
    <row r="18" spans="1:2" x14ac:dyDescent="0.25">
      <c r="A18" s="13" t="str">
        <f>IF(Beds!A18&lt;&gt;"",Beds!A18,"")</f>
        <v>Facultades 2</v>
      </c>
      <c r="B18" s="30">
        <f>IF($A18&lt;&gt;"",IF(Beds!B18*Occupancy!B18&lt;&gt;0,'Income rent'!B18/(Beds!B18*Occupancy!B18),0),"")</f>
        <v>0</v>
      </c>
    </row>
    <row r="19" spans="1:2" x14ac:dyDescent="0.25">
      <c r="A19" s="15" t="str">
        <f>IF(Beds!A19&lt;&gt;"",Beds!A19,"")</f>
        <v/>
      </c>
      <c r="B19" s="32" t="str">
        <f>IF($A19&lt;&gt;"",IF(Beds!B19*Occupancy!B19&lt;&gt;0,'Income rent'!B19/(Beds!B19*Occupancy!B19),0),"")</f>
        <v/>
      </c>
    </row>
    <row r="20" spans="1:2" s="2" customFormat="1" ht="12.75" customHeight="1" x14ac:dyDescent="0.2">
      <c r="A20" s="5" t="str">
        <f>IF(Beds!A20&lt;&gt;"",Beds!A20,"")</f>
        <v>BILBAO</v>
      </c>
      <c r="B20" s="28">
        <f>IF($A20&lt;&gt;"",IF(Beds!B20*Occupancy!B20&lt;&gt;0,'Income rent'!B20/(Beds!B20*Occupancy!B20),0),"")</f>
        <v>0</v>
      </c>
    </row>
    <row r="21" spans="1:2" x14ac:dyDescent="0.25">
      <c r="A21" s="12" t="str">
        <f>IF(Beds!A21&lt;&gt;"",Beds!A21,"")</f>
        <v>General Concha 24</v>
      </c>
      <c r="B21" s="29">
        <f>IF($A21&lt;&gt;"",IF(Beds!B21*Occupancy!B21&lt;&gt;0,'Income rent'!B21/(Beds!B21*Occupancy!B21),0),"")</f>
        <v>0</v>
      </c>
    </row>
    <row r="22" spans="1:2" x14ac:dyDescent="0.25">
      <c r="A22" s="16" t="str">
        <f>IF(Beds!A22&lt;&gt;"",Beds!A22,"")</f>
        <v/>
      </c>
      <c r="B22" s="33" t="str">
        <f>IF($A22&lt;&gt;"",IF(Beds!B22*Occupancy!B22&lt;&gt;0,'Income rent'!B22/(Beds!B22*Occupancy!B22),0),"")</f>
        <v/>
      </c>
    </row>
    <row r="23" spans="1:2" x14ac:dyDescent="0.25">
      <c r="A23" s="13" t="str">
        <f>IF(Beds!A23&lt;&gt;"",Beds!A23,"")</f>
        <v/>
      </c>
      <c r="B23" s="30" t="str">
        <f>IF($A23&lt;&gt;"",IF(Beds!B23*Occupancy!B23&lt;&gt;0,'Income rent'!B23/(Beds!B23*Occupancy!B23),0),"")</f>
        <v/>
      </c>
    </row>
    <row r="24" spans="1:2" x14ac:dyDescent="0.25">
      <c r="A24" s="15" t="str">
        <f>IF(Beds!A24&lt;&gt;"",Beds!A24,"")</f>
        <v/>
      </c>
      <c r="B24" s="32" t="str">
        <f>IF($A24&lt;&gt;"",IF(Beds!B24*Occupancy!B24&lt;&gt;0,'Income rent'!B24/(Beds!B24*Occupancy!B24),0),"")</f>
        <v/>
      </c>
    </row>
    <row r="25" spans="1:2" s="2" customFormat="1" ht="12.75" customHeight="1" x14ac:dyDescent="0.2">
      <c r="A25" s="5" t="str">
        <f>IF(Beds!A25&lt;&gt;"",Beds!A25,"")</f>
        <v>MADRID</v>
      </c>
      <c r="B25" s="28">
        <f>IF($A25&lt;&gt;"",IF(Beds!B25*Occupancy!B25&lt;&gt;0,'Income rent'!B25/(Beds!B25*Occupancy!B25),0),"")</f>
        <v>0</v>
      </c>
    </row>
    <row r="26" spans="1:2" x14ac:dyDescent="0.25">
      <c r="A26" s="12" t="str">
        <f>IF(Beds!A26&lt;&gt;"",Beds!A26,"")</f>
        <v>Carlos III 1</v>
      </c>
      <c r="B26" s="29">
        <f>IF($A26&lt;&gt;"",IF(Beds!B26*Occupancy!B26&lt;&gt;0,'Income rent'!B26/(Beds!B26*Occupancy!B26),0),"")</f>
        <v>0</v>
      </c>
    </row>
    <row r="27" spans="1:2" x14ac:dyDescent="0.25">
      <c r="A27" s="13" t="str">
        <f>IF(Beds!A27&lt;&gt;"",Beds!A27,"")</f>
        <v>Carlos III 2</v>
      </c>
      <c r="B27" s="30">
        <f>IF($A27&lt;&gt;"",IF(Beds!B27*Occupancy!B27&lt;&gt;0,'Income rent'!B27/(Beds!B27*Occupancy!B27),0),"")</f>
        <v>0</v>
      </c>
    </row>
    <row r="28" spans="1:2" x14ac:dyDescent="0.25">
      <c r="A28" s="13" t="str">
        <f>IF(Beds!A28&lt;&gt;"",Beds!A28,"")</f>
        <v/>
      </c>
      <c r="B28" s="30" t="str">
        <f>IF($A28&lt;&gt;"",IF(Beds!B28*Occupancy!B28&lt;&gt;0,'Income rent'!B28/(Beds!B28*Occupancy!B28),0),"")</f>
        <v/>
      </c>
    </row>
    <row r="29" spans="1:2" x14ac:dyDescent="0.25">
      <c r="A29" s="15" t="str">
        <f>IF(Beds!A29&lt;&gt;"",Beds!A29,"")</f>
        <v/>
      </c>
      <c r="B29" s="32" t="str">
        <f>IF($A29&lt;&gt;"",IF(Beds!B29*Occupancy!B29&lt;&gt;0,'Income rent'!B29/(Beds!B29*Occupancy!B29),0),"")</f>
        <v/>
      </c>
    </row>
    <row r="30" spans="1:2" x14ac:dyDescent="0.25">
      <c r="A30" s="4" t="str">
        <f>IF(Beds!A30&lt;&gt;"",Beds!A30,"")</f>
        <v>3rd PARTIES</v>
      </c>
      <c r="B30" s="27">
        <f>IF($A30&lt;&gt;"",IF(Beds!B30*Occupancy!B30&lt;&gt;0,'Income rent'!B30/(Beds!B30*Occupancy!B30),0),"")</f>
        <v>0</v>
      </c>
    </row>
    <row r="31" spans="1:2" ht="15" customHeight="1" x14ac:dyDescent="0.25">
      <c r="A31" s="12" t="str">
        <f>IF(Beds!A31&lt;&gt;"",Beds!A31,"")</f>
        <v>Artesania 30</v>
      </c>
      <c r="B31" s="29">
        <f>IF($A31&lt;&gt;"",IF(Beds!B31*Occupancy!B31&lt;&gt;0,'Income rent'!B31/(Beds!B31*Occupancy!B31),0),"")</f>
        <v>0</v>
      </c>
    </row>
    <row r="32" spans="1:2" ht="15" customHeight="1" x14ac:dyDescent="0.25">
      <c r="A32" s="13" t="str">
        <f>IF(Beds!A32&lt;&gt;"",Beds!A32,"")</f>
        <v>Bailén 33</v>
      </c>
      <c r="B32" s="30">
        <f>IF($A32&lt;&gt;"",IF(Beds!B32*Occupancy!B32&lt;&gt;0,'Income rent'!B32/(Beds!B32*Occupancy!B32),0),"")</f>
        <v>0</v>
      </c>
    </row>
    <row r="33" spans="1:2" ht="15" customHeight="1" x14ac:dyDescent="0.25">
      <c r="A33" s="13" t="str">
        <f>IF(Beds!A33&lt;&gt;"",Beds!A33,"")</f>
        <v>Consell De Cent 222</v>
      </c>
      <c r="B33" s="30">
        <f>IF($A33&lt;&gt;"",IF(Beds!B33*Occupancy!B33&lt;&gt;0,'Income rent'!B33/(Beds!B33*Occupancy!B33),0),"")</f>
        <v>0</v>
      </c>
    </row>
    <row r="34" spans="1:2" ht="15" customHeight="1" x14ac:dyDescent="0.25">
      <c r="A34" s="13" t="str">
        <f>IF(Beds!A34&lt;&gt;"",Beds!A34,"")</f>
        <v>Córcega 52</v>
      </c>
      <c r="B34" s="30">
        <f>IF($A34&lt;&gt;"",IF(Beds!B34*Occupancy!B34&lt;&gt;0,'Income rent'!B34/(Beds!B34*Occupancy!B34),0),"")</f>
        <v>0</v>
      </c>
    </row>
    <row r="35" spans="1:2" ht="15" customHeight="1" x14ac:dyDescent="0.25">
      <c r="A35" s="13" t="str">
        <f>IF(Beds!A35&lt;&gt;"",Beds!A35,"")</f>
        <v>Corcega 207</v>
      </c>
      <c r="B35" s="30">
        <f>IF($A35&lt;&gt;"",IF(Beds!B35*Occupancy!B35&lt;&gt;0,'Income rent'!B35/(Beds!B35*Occupancy!B35),0),"")</f>
        <v>0</v>
      </c>
    </row>
    <row r="36" spans="1:2" ht="15" customHeight="1" x14ac:dyDescent="0.25">
      <c r="A36" s="13" t="str">
        <f>IF(Beds!A36&lt;&gt;"",Beds!A36,"")</f>
        <v>Encarnación 160</v>
      </c>
      <c r="B36" s="30">
        <f>IF($A36&lt;&gt;"",IF(Beds!B36*Occupancy!B36&lt;&gt;0,'Income rent'!B36/(Beds!B36*Occupancy!B36),0),"")</f>
        <v>0</v>
      </c>
    </row>
    <row r="37" spans="1:2" ht="15" customHeight="1" x14ac:dyDescent="0.25">
      <c r="A37" s="13" t="str">
        <f>IF(Beds!A37&lt;&gt;"",Beds!A37,"")</f>
        <v>Gran Via 598</v>
      </c>
      <c r="B37" s="30">
        <f>IF($A37&lt;&gt;"",IF(Beds!B37*Occupancy!B37&lt;&gt;0,'Income rent'!B37/(Beds!B37*Occupancy!B37),0),"")</f>
        <v>0</v>
      </c>
    </row>
    <row r="38" spans="1:2" ht="15" customHeight="1" x14ac:dyDescent="0.25">
      <c r="A38" s="13" t="str">
        <f>IF(Beds!A38&lt;&gt;"",Beds!A38,"")</f>
        <v>Ramón Albó 006</v>
      </c>
      <c r="B38" s="30">
        <f>IF($A38&lt;&gt;"",IF(Beds!B38*Occupancy!B38&lt;&gt;0,'Income rent'!B38/(Beds!B38*Occupancy!B38),0),"")</f>
        <v>0</v>
      </c>
    </row>
    <row r="39" spans="1:2" ht="15" customHeight="1" x14ac:dyDescent="0.25">
      <c r="A39" s="13" t="str">
        <f>IF(Beds!A39&lt;&gt;"",Beds!A39,"")</f>
        <v>Robrenyo 67</v>
      </c>
      <c r="B39" s="30">
        <f>IF($A39&lt;&gt;"",IF(Beds!B39*Occupancy!B39&lt;&gt;0,'Income rent'!B39/(Beds!B39*Occupancy!B39),0),"")</f>
        <v>0</v>
      </c>
    </row>
    <row r="40" spans="1:2" ht="15" customHeight="1" x14ac:dyDescent="0.25">
      <c r="A40" s="13" t="str">
        <f>IF(Beds!A40&lt;&gt;"",Beds!A40,"")</f>
        <v>Sardenya 326</v>
      </c>
      <c r="B40" s="30">
        <f>IF($A40&lt;&gt;"",IF(Beds!B40*Occupancy!B40&lt;&gt;0,'Income rent'!B40/(Beds!B40*Occupancy!B40),0),"")</f>
        <v>0</v>
      </c>
    </row>
    <row r="41" spans="1:2" ht="15" customHeight="1" x14ac:dyDescent="0.25">
      <c r="A41" s="13" t="str">
        <f>IF(Beds!A41&lt;&gt;"",Beds!A41,"")</f>
        <v>Travessera 43</v>
      </c>
      <c r="B41" s="30">
        <f>IF($A41&lt;&gt;"",IF(Beds!B41*Occupancy!B41&lt;&gt;0,'Income rent'!B41/(Beds!B41*Occupancy!B41),0),"")</f>
        <v>0</v>
      </c>
    </row>
    <row r="42" spans="1:2" x14ac:dyDescent="0.25">
      <c r="A42" s="17" t="str">
        <f>IF(Beds!A42&lt;&gt;"",Beds!A42,"")</f>
        <v/>
      </c>
      <c r="B42" s="32" t="str">
        <f>IF($A42&lt;&gt;"",IF(Beds!B42*Occupancy!B42&lt;&gt;0,'Income rent'!B42/(Beds!B42*Occupancy!B42),0),"")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8BDBD"/>
  </sheetPr>
  <dimension ref="A1:B42"/>
  <sheetViews>
    <sheetView showGridLines="0" workbookViewId="0"/>
  </sheetViews>
  <sheetFormatPr baseColWidth="10" defaultColWidth="12.140625" defaultRowHeight="13.5" x14ac:dyDescent="0.25"/>
  <cols>
    <col min="1" max="1" width="40.7109375" style="3" customWidth="1"/>
    <col min="2" max="16384" width="12.140625" style="1"/>
  </cols>
  <sheetData>
    <row r="1" spans="1:2" ht="24" customHeight="1" x14ac:dyDescent="0.25"/>
    <row r="2" spans="1:2" ht="15" customHeight="1" x14ac:dyDescent="0.25">
      <c r="A2" s="8" t="s">
        <v>35</v>
      </c>
      <c r="B2" s="18">
        <f>'data-beds'!E1</f>
        <v>0</v>
      </c>
    </row>
    <row r="3" spans="1:2" x14ac:dyDescent="0.25">
      <c r="A3" s="11"/>
      <c r="B3" s="19">
        <f t="shared" ref="B3" si="0">DAY(EOMONTH(B2,0))</f>
        <v>31</v>
      </c>
    </row>
    <row r="4" spans="1:2" s="7" customFormat="1" ht="14.25" customHeight="1" x14ac:dyDescent="0.2">
      <c r="A4" s="6" t="str">
        <f>IF(Beds!A4&lt;&gt;"",Beds!A4,"")</f>
        <v>TOTAL</v>
      </c>
      <c r="B4" s="26">
        <f>IF($A4&lt;&gt;"",IF(Beds!B4&lt;&gt;0,'Income rent'!B4/Beds!B4,0),"")</f>
        <v>0</v>
      </c>
    </row>
    <row r="5" spans="1:2" x14ac:dyDescent="0.25">
      <c r="A5" s="4" t="str">
        <f>IF(Beds!A5&lt;&gt;"",Beds!A5,"")</f>
        <v>VANDOR</v>
      </c>
      <c r="B5" s="27">
        <f>IF($A5&lt;&gt;"",IF(Beds!B5&lt;&gt;0,'Income rent'!B5/Beds!B5,0),"")</f>
        <v>0</v>
      </c>
    </row>
    <row r="6" spans="1:2" s="2" customFormat="1" ht="12.75" customHeight="1" x14ac:dyDescent="0.2">
      <c r="A6" s="5" t="str">
        <f>IF(Beds!A6&lt;&gt;"",Beds!A6,"")</f>
        <v>BARCELONA</v>
      </c>
      <c r="B6" s="28">
        <f>IF($A6&lt;&gt;"",IF(Beds!B6&lt;&gt;0,'Income rent'!B6/Beds!B6,0),"")</f>
        <v>0</v>
      </c>
    </row>
    <row r="7" spans="1:2" x14ac:dyDescent="0.25">
      <c r="A7" s="12" t="str">
        <f>IF(Beds!A7&lt;&gt;"",Beds!A7,"")</f>
        <v>Balmes 335</v>
      </c>
      <c r="B7" s="29">
        <f>IF($A7&lt;&gt;"",IF(Beds!B7&lt;&gt;0,'Income rent'!B7/Beds!B7,0),"")</f>
        <v>0</v>
      </c>
    </row>
    <row r="8" spans="1:2" x14ac:dyDescent="0.25">
      <c r="A8" s="13" t="str">
        <f>IF(Beds!A8&lt;&gt;"",Beds!A8,"")</f>
        <v>Napols 206</v>
      </c>
      <c r="B8" s="30">
        <f>IF($A8&lt;&gt;"",IF(Beds!B8&lt;&gt;0,'Income rent'!B8/Beds!B8,0),"")</f>
        <v>0</v>
      </c>
    </row>
    <row r="9" spans="1:2" x14ac:dyDescent="0.25">
      <c r="A9" s="13" t="str">
        <f>IF(Beds!A9&lt;&gt;"",Beds!A9,"")</f>
        <v>Rocafort 219</v>
      </c>
      <c r="B9" s="30">
        <f>IF($A9&lt;&gt;"",IF(Beds!B9&lt;&gt;0,'Income rent'!B9/Beds!B9,0),"")</f>
        <v>0</v>
      </c>
    </row>
    <row r="10" spans="1:2" x14ac:dyDescent="0.25">
      <c r="A10" s="13" t="str">
        <f>IF(Beds!A10&lt;&gt;"",Beds!A10,"")</f>
        <v>Entença 069</v>
      </c>
      <c r="B10" s="30">
        <f>IF($A10&lt;&gt;"",IF(Beds!B10&lt;&gt;0,'Income rent'!B10/Beds!B10,0),"")</f>
        <v>0</v>
      </c>
    </row>
    <row r="11" spans="1:2" x14ac:dyDescent="0.25">
      <c r="A11" s="13" t="str">
        <f>IF(Beds!A11&lt;&gt;"",Beds!A11,"")</f>
        <v>Avenida Madrid 110</v>
      </c>
      <c r="B11" s="30">
        <f>IF($A11&lt;&gt;"",IF(Beds!B11&lt;&gt;0,'Income rent'!B11/Beds!B11,0),"")</f>
        <v>0</v>
      </c>
    </row>
    <row r="12" spans="1:2" x14ac:dyDescent="0.25">
      <c r="A12" s="13" t="str">
        <f>IF(Beds!A12&lt;&gt;"",Beds!A12,"")</f>
        <v>Muntaner 448</v>
      </c>
      <c r="B12" s="30">
        <f>IF($A12&lt;&gt;"",IF(Beds!B12&lt;&gt;0,'Income rent'!B12/Beds!B12,0),"")</f>
        <v>0</v>
      </c>
    </row>
    <row r="13" spans="1:2" x14ac:dyDescent="0.25">
      <c r="A13" s="14" t="str">
        <f>IF(Beds!A13&lt;&gt;"",Beds!A13,"")</f>
        <v/>
      </c>
      <c r="B13" s="31" t="str">
        <f>IF($A13&lt;&gt;"",IF(Beds!B13&lt;&gt;0,'Income rent'!B13/Beds!B13,0),"")</f>
        <v/>
      </c>
    </row>
    <row r="14" spans="1:2" x14ac:dyDescent="0.25">
      <c r="A14" s="15" t="str">
        <f>IF(Beds!A14&lt;&gt;"",Beds!A14,"")</f>
        <v/>
      </c>
      <c r="B14" s="32" t="str">
        <f>IF($A14&lt;&gt;"",IF(Beds!B14&lt;&gt;0,'Income rent'!B14/Beds!B14,0),"")</f>
        <v/>
      </c>
    </row>
    <row r="15" spans="1:2" s="2" customFormat="1" ht="12.75" customHeight="1" x14ac:dyDescent="0.2">
      <c r="A15" s="5" t="str">
        <f>IF(Beds!A15&lt;&gt;"",Beds!A15,"")</f>
        <v>VALENCIA</v>
      </c>
      <c r="B15" s="28">
        <f>IF($A15&lt;&gt;"",IF(Beds!B15&lt;&gt;0,'Income rent'!B15/Beds!B15,0),"")</f>
        <v>0</v>
      </c>
    </row>
    <row r="16" spans="1:2" x14ac:dyDescent="0.25">
      <c r="A16" s="12" t="str">
        <f>IF(Beds!A16&lt;&gt;"",Beds!A16,"")</f>
        <v>Rodriguez De Cepeda 044</v>
      </c>
      <c r="B16" s="29">
        <f>IF($A16&lt;&gt;"",IF(Beds!B16&lt;&gt;0,'Income rent'!B16/Beds!B16,0),"")</f>
        <v>0</v>
      </c>
    </row>
    <row r="17" spans="1:2" x14ac:dyDescent="0.25">
      <c r="A17" s="13" t="str">
        <f>IF(Beds!A17&lt;&gt;"",Beds!A17,"")</f>
        <v>Salamanca 46</v>
      </c>
      <c r="B17" s="30">
        <f>IF($A17&lt;&gt;"",IF(Beds!B17&lt;&gt;0,'Income rent'!B17/Beds!B17,0),"")</f>
        <v>0</v>
      </c>
    </row>
    <row r="18" spans="1:2" x14ac:dyDescent="0.25">
      <c r="A18" s="13" t="str">
        <f>IF(Beds!A18&lt;&gt;"",Beds!A18,"")</f>
        <v>Facultades 2</v>
      </c>
      <c r="B18" s="30">
        <f>IF($A18&lt;&gt;"",IF(Beds!B18&lt;&gt;0,'Income rent'!B18/Beds!B18,0),"")</f>
        <v>0</v>
      </c>
    </row>
    <row r="19" spans="1:2" x14ac:dyDescent="0.25">
      <c r="A19" s="15" t="str">
        <f>IF(Beds!A19&lt;&gt;"",Beds!A19,"")</f>
        <v/>
      </c>
      <c r="B19" s="32" t="str">
        <f>IF($A19&lt;&gt;"",IF(Beds!B19&lt;&gt;0,'Income rent'!B19/Beds!B19,0),"")</f>
        <v/>
      </c>
    </row>
    <row r="20" spans="1:2" s="2" customFormat="1" ht="12.75" customHeight="1" x14ac:dyDescent="0.2">
      <c r="A20" s="5" t="str">
        <f>IF(Beds!A20&lt;&gt;"",Beds!A20,"")</f>
        <v>BILBAO</v>
      </c>
      <c r="B20" s="28">
        <f>IF($A20&lt;&gt;"",IF(Beds!B20&lt;&gt;0,'Income rent'!B20/Beds!B20,0),"")</f>
        <v>0</v>
      </c>
    </row>
    <row r="21" spans="1:2" x14ac:dyDescent="0.25">
      <c r="A21" s="12" t="str">
        <f>IF(Beds!A21&lt;&gt;"",Beds!A21,"")</f>
        <v>General Concha 24</v>
      </c>
      <c r="B21" s="29">
        <f>IF($A21&lt;&gt;"",IF(Beds!B21&lt;&gt;0,'Income rent'!B21/Beds!B21,0),"")</f>
        <v>0</v>
      </c>
    </row>
    <row r="22" spans="1:2" x14ac:dyDescent="0.25">
      <c r="A22" s="16" t="str">
        <f>IF(Beds!A22&lt;&gt;"",Beds!A22,"")</f>
        <v/>
      </c>
      <c r="B22" s="33" t="str">
        <f>IF($A22&lt;&gt;"",IF(Beds!B22&lt;&gt;0,'Income rent'!B22/Beds!B22,0),"")</f>
        <v/>
      </c>
    </row>
    <row r="23" spans="1:2" x14ac:dyDescent="0.25">
      <c r="A23" s="13" t="str">
        <f>IF(Beds!A23&lt;&gt;"",Beds!A23,"")</f>
        <v/>
      </c>
      <c r="B23" s="30" t="str">
        <f>IF($A23&lt;&gt;"",IF(Beds!B23&lt;&gt;0,'Income rent'!B23/Beds!B23,0),"")</f>
        <v/>
      </c>
    </row>
    <row r="24" spans="1:2" x14ac:dyDescent="0.25">
      <c r="A24" s="15" t="str">
        <f>IF(Beds!A24&lt;&gt;"",Beds!A24,"")</f>
        <v/>
      </c>
      <c r="B24" s="32" t="str">
        <f>IF($A24&lt;&gt;"",IF(Beds!B24&lt;&gt;0,'Income rent'!B24/Beds!B24,0),"")</f>
        <v/>
      </c>
    </row>
    <row r="25" spans="1:2" s="2" customFormat="1" ht="12.75" customHeight="1" x14ac:dyDescent="0.2">
      <c r="A25" s="5" t="str">
        <f>IF(Beds!A25&lt;&gt;"",Beds!A25,"")</f>
        <v>MADRID</v>
      </c>
      <c r="B25" s="28">
        <f>IF($A25&lt;&gt;"",IF(Beds!B25&lt;&gt;0,'Income rent'!B25/Beds!B25,0),"")</f>
        <v>0</v>
      </c>
    </row>
    <row r="26" spans="1:2" x14ac:dyDescent="0.25">
      <c r="A26" s="12" t="str">
        <f>IF(Beds!A26&lt;&gt;"",Beds!A26,"")</f>
        <v>Carlos III 1</v>
      </c>
      <c r="B26" s="29">
        <f>IF($A26&lt;&gt;"",IF(Beds!B26&lt;&gt;0,'Income rent'!B26/Beds!B26,0),"")</f>
        <v>0</v>
      </c>
    </row>
    <row r="27" spans="1:2" x14ac:dyDescent="0.25">
      <c r="A27" s="13" t="str">
        <f>IF(Beds!A27&lt;&gt;"",Beds!A27,"")</f>
        <v>Carlos III 2</v>
      </c>
      <c r="B27" s="30">
        <f>IF($A27&lt;&gt;"",IF(Beds!B27&lt;&gt;0,'Income rent'!B27/Beds!B27,0),"")</f>
        <v>0</v>
      </c>
    </row>
    <row r="28" spans="1:2" x14ac:dyDescent="0.25">
      <c r="A28" s="13" t="str">
        <f>IF(Beds!A28&lt;&gt;"",Beds!A28,"")</f>
        <v/>
      </c>
      <c r="B28" s="30" t="str">
        <f>IF($A28&lt;&gt;"",IF(Beds!B28&lt;&gt;0,'Income rent'!B28/Beds!B28,0),"")</f>
        <v/>
      </c>
    </row>
    <row r="29" spans="1:2" x14ac:dyDescent="0.25">
      <c r="A29" s="15" t="str">
        <f>IF(Beds!A29&lt;&gt;"",Beds!A29,"")</f>
        <v/>
      </c>
      <c r="B29" s="32" t="str">
        <f>IF($A29&lt;&gt;"",IF(Beds!B29&lt;&gt;0,'Income rent'!B29/Beds!B29,0),"")</f>
        <v/>
      </c>
    </row>
    <row r="30" spans="1:2" x14ac:dyDescent="0.25">
      <c r="A30" s="4" t="str">
        <f>IF(Beds!A30&lt;&gt;"",Beds!A30,"")</f>
        <v>3rd PARTIES</v>
      </c>
      <c r="B30" s="27">
        <f>IF($A30&lt;&gt;"",IF(Beds!B30&lt;&gt;0,'Income rent'!B30/Beds!B30,0),"")</f>
        <v>0</v>
      </c>
    </row>
    <row r="31" spans="1:2" ht="15" customHeight="1" x14ac:dyDescent="0.25">
      <c r="A31" s="12" t="str">
        <f>IF(Beds!A31&lt;&gt;"",Beds!A31,"")</f>
        <v>Artesania 30</v>
      </c>
      <c r="B31" s="29">
        <f>IF($A31&lt;&gt;"",IF(Beds!B31&lt;&gt;0,'Income rent'!B31/Beds!B31,0),"")</f>
        <v>0</v>
      </c>
    </row>
    <row r="32" spans="1:2" ht="15" customHeight="1" x14ac:dyDescent="0.25">
      <c r="A32" s="13" t="str">
        <f>IF(Beds!A32&lt;&gt;"",Beds!A32,"")</f>
        <v>Bailén 33</v>
      </c>
      <c r="B32" s="30">
        <f>IF($A32&lt;&gt;"",IF(Beds!B32&lt;&gt;0,'Income rent'!B32/Beds!B32,0),"")</f>
        <v>0</v>
      </c>
    </row>
    <row r="33" spans="1:2" ht="15" customHeight="1" x14ac:dyDescent="0.25">
      <c r="A33" s="13" t="str">
        <f>IF(Beds!A33&lt;&gt;"",Beds!A33,"")</f>
        <v>Consell De Cent 222</v>
      </c>
      <c r="B33" s="30">
        <f>IF($A33&lt;&gt;"",IF(Beds!B33&lt;&gt;0,'Income rent'!B33/Beds!B33,0),"")</f>
        <v>0</v>
      </c>
    </row>
    <row r="34" spans="1:2" ht="15" customHeight="1" x14ac:dyDescent="0.25">
      <c r="A34" s="13" t="str">
        <f>IF(Beds!A34&lt;&gt;"",Beds!A34,"")</f>
        <v>Córcega 52</v>
      </c>
      <c r="B34" s="30">
        <f>IF($A34&lt;&gt;"",IF(Beds!B34&lt;&gt;0,'Income rent'!B34/Beds!B34,0),"")</f>
        <v>0</v>
      </c>
    </row>
    <row r="35" spans="1:2" ht="15" customHeight="1" x14ac:dyDescent="0.25">
      <c r="A35" s="13" t="str">
        <f>IF(Beds!A35&lt;&gt;"",Beds!A35,"")</f>
        <v>Corcega 207</v>
      </c>
      <c r="B35" s="30">
        <f>IF($A35&lt;&gt;"",IF(Beds!B35&lt;&gt;0,'Income rent'!B35/Beds!B35,0),"")</f>
        <v>0</v>
      </c>
    </row>
    <row r="36" spans="1:2" ht="15" customHeight="1" x14ac:dyDescent="0.25">
      <c r="A36" s="13" t="str">
        <f>IF(Beds!A36&lt;&gt;"",Beds!A36,"")</f>
        <v>Encarnación 160</v>
      </c>
      <c r="B36" s="30">
        <f>IF($A36&lt;&gt;"",IF(Beds!B36&lt;&gt;0,'Income rent'!B36/Beds!B36,0),"")</f>
        <v>0</v>
      </c>
    </row>
    <row r="37" spans="1:2" ht="15" customHeight="1" x14ac:dyDescent="0.25">
      <c r="A37" s="13" t="str">
        <f>IF(Beds!A37&lt;&gt;"",Beds!A37,"")</f>
        <v>Gran Via 598</v>
      </c>
      <c r="B37" s="30">
        <f>IF($A37&lt;&gt;"",IF(Beds!B37&lt;&gt;0,'Income rent'!B37/Beds!B37,0),"")</f>
        <v>0</v>
      </c>
    </row>
    <row r="38" spans="1:2" ht="15" customHeight="1" x14ac:dyDescent="0.25">
      <c r="A38" s="13" t="str">
        <f>IF(Beds!A38&lt;&gt;"",Beds!A38,"")</f>
        <v>Ramón Albó 006</v>
      </c>
      <c r="B38" s="30">
        <f>IF($A38&lt;&gt;"",IF(Beds!B38&lt;&gt;0,'Income rent'!B38/Beds!B38,0),"")</f>
        <v>0</v>
      </c>
    </row>
    <row r="39" spans="1:2" ht="15" customHeight="1" x14ac:dyDescent="0.25">
      <c r="A39" s="13" t="str">
        <f>IF(Beds!A39&lt;&gt;"",Beds!A39,"")</f>
        <v>Robrenyo 67</v>
      </c>
      <c r="B39" s="30">
        <f>IF($A39&lt;&gt;"",IF(Beds!B39&lt;&gt;0,'Income rent'!B39/Beds!B39,0),"")</f>
        <v>0</v>
      </c>
    </row>
    <row r="40" spans="1:2" ht="15" customHeight="1" x14ac:dyDescent="0.25">
      <c r="A40" s="13" t="str">
        <f>IF(Beds!A40&lt;&gt;"",Beds!A40,"")</f>
        <v>Sardenya 326</v>
      </c>
      <c r="B40" s="30">
        <f>IF($A40&lt;&gt;"",IF(Beds!B40&lt;&gt;0,'Income rent'!B40/Beds!B40,0),"")</f>
        <v>0</v>
      </c>
    </row>
    <row r="41" spans="1:2" ht="15" customHeight="1" x14ac:dyDescent="0.25">
      <c r="A41" s="13" t="str">
        <f>IF(Beds!A41&lt;&gt;"",Beds!A41,"")</f>
        <v>Travessera 43</v>
      </c>
      <c r="B41" s="30">
        <f>IF($A41&lt;&gt;"",IF(Beds!B41&lt;&gt;0,'Income rent'!B41/Beds!B41,0),"")</f>
        <v>0</v>
      </c>
    </row>
    <row r="42" spans="1:2" x14ac:dyDescent="0.25">
      <c r="A42" s="17" t="str">
        <f>IF(Beds!A42&lt;&gt;"",Beds!A42,"")</f>
        <v/>
      </c>
      <c r="B42" s="32" t="str">
        <f>IF($A42&lt;&gt;"",IF(Beds!B42&lt;&gt;0,'Income rent'!B42/Beds!B42,0),"")</f>
        <v/>
      </c>
    </row>
  </sheetData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"/>
  <sheetViews>
    <sheetView workbookViewId="0"/>
  </sheetViews>
  <sheetFormatPr baseColWidth="10" defaultColWidth="9.140625" defaultRowHeight="15" x14ac:dyDescent="0.25"/>
  <cols>
    <col min="5" max="22" width="10.42578125" bestFit="1" customWidth="1"/>
  </cols>
  <sheetData>
    <row r="1" spans="1:22" x14ac:dyDescent="0.25">
      <c r="A1" s="9" t="s">
        <v>36</v>
      </c>
      <c r="B1" s="9" t="s">
        <v>37</v>
      </c>
      <c r="C1" s="9" t="s">
        <v>38</v>
      </c>
      <c r="D1" s="9" t="s">
        <v>39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"/>
  <sheetViews>
    <sheetView workbookViewId="0"/>
  </sheetViews>
  <sheetFormatPr baseColWidth="10" defaultColWidth="9.140625" defaultRowHeight="15" x14ac:dyDescent="0.25"/>
  <sheetData>
    <row r="1" spans="1:22" x14ac:dyDescent="0.25">
      <c r="A1" s="9" t="s">
        <v>36</v>
      </c>
      <c r="B1" s="9" t="s">
        <v>37</v>
      </c>
      <c r="C1" s="9" t="s">
        <v>38</v>
      </c>
      <c r="D1" s="9" t="s">
        <v>39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"/>
  <sheetViews>
    <sheetView workbookViewId="0"/>
  </sheetViews>
  <sheetFormatPr baseColWidth="10" defaultColWidth="9.140625" defaultRowHeight="15" x14ac:dyDescent="0.25"/>
  <sheetData>
    <row r="1" spans="1:22" x14ac:dyDescent="0.25">
      <c r="A1" s="9" t="s">
        <v>36</v>
      </c>
      <c r="B1" s="9" t="s">
        <v>37</v>
      </c>
      <c r="C1" s="9" t="s">
        <v>38</v>
      </c>
      <c r="D1" s="9" t="s">
        <v>39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"/>
  <sheetViews>
    <sheetView workbookViewId="0"/>
  </sheetViews>
  <sheetFormatPr baseColWidth="10" defaultColWidth="9.140625" defaultRowHeight="15" x14ac:dyDescent="0.25"/>
  <sheetData>
    <row r="1" spans="1:22" x14ac:dyDescent="0.25">
      <c r="A1" s="9" t="s">
        <v>36</v>
      </c>
      <c r="B1" s="9" t="s">
        <v>37</v>
      </c>
      <c r="C1" s="9" t="s">
        <v>38</v>
      </c>
      <c r="D1" s="9" t="s">
        <v>39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Beds</vt:lpstr>
      <vt:lpstr>Nights</vt:lpstr>
      <vt:lpstr>Occupancy</vt:lpstr>
      <vt:lpstr>Income rent</vt:lpstr>
      <vt:lpstr>Income services</vt:lpstr>
      <vt:lpstr>Revpob</vt:lpstr>
      <vt:lpstr>Revpab</vt:lpstr>
      <vt:lpstr>data-beds</vt:lpstr>
      <vt:lpstr>data-nights</vt:lpstr>
      <vt:lpstr>data-rent</vt:lpstr>
      <vt:lpstr>data-services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2023-06-29T17:00:38Z</dcterms:created>
  <dcterms:modified xsi:type="dcterms:W3CDTF">2023-06-30T12:41:25Z</dcterms:modified>
</cp:coreProperties>
</file>