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083c369d3e5366/Documentos/BDDAD/project/sprint02/insert/"/>
    </mc:Choice>
  </mc:AlternateContent>
  <xr:revisionPtr revIDLastSave="0" documentId="14_{E4E3DFCF-8980-4858-83F6-1409E947AB2A}" xr6:coauthVersionLast="47" xr6:coauthVersionMax="47" xr10:uidLastSave="{00000000-0000-0000-0000-000000000000}"/>
  <bookViews>
    <workbookView xWindow="-108" yWindow="-108" windowWidth="23256" windowHeight="12456" activeTab="5" xr2:uid="{ACBD79A1-D35B-4D3E-A78E-4F35CA726952}"/>
  </bookViews>
  <sheets>
    <sheet name="Plantas" sheetId="1" r:id="rId1"/>
    <sheet name="Sheet1" sheetId="6" r:id="rId2"/>
    <sheet name="Fator Produção" sheetId="4" r:id="rId3"/>
    <sheet name="Exploração agrícola" sheetId="2" r:id="rId4"/>
    <sheet name="Culturas" sheetId="5" r:id="rId5"/>
    <sheet name="Operações" sheetId="3" r:id="rId6"/>
  </sheets>
  <definedNames>
    <definedName name="_xlnm._FilterDatabase" localSheetId="5" hidden="1">Operações!$B$1:$L$209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8" i="3" l="1"/>
  <c r="K24" i="4"/>
  <c r="K25" i="4"/>
  <c r="K26" i="4"/>
  <c r="K27" i="4"/>
  <c r="K28" i="4"/>
  <c r="K29" i="4"/>
  <c r="K30" i="4"/>
  <c r="K31" i="4"/>
  <c r="K32" i="4"/>
  <c r="K33" i="4"/>
  <c r="K23" i="4"/>
  <c r="I238" i="1"/>
  <c r="I239" i="1"/>
  <c r="I240" i="1"/>
  <c r="I241" i="1"/>
  <c r="I242" i="1"/>
  <c r="I243" i="1"/>
  <c r="I244" i="1"/>
  <c r="I245" i="1"/>
  <c r="I246" i="1"/>
  <c r="I247" i="1"/>
  <c r="I248" i="1"/>
  <c r="I249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62" i="1"/>
  <c r="I463" i="1"/>
  <c r="I464" i="1"/>
  <c r="I465" i="1"/>
  <c r="I233" i="1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54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D139" i="4"/>
  <c r="D140" i="4"/>
  <c r="D141" i="4"/>
  <c r="D142" i="4"/>
  <c r="D143" i="4"/>
  <c r="D144" i="4"/>
  <c r="D145" i="4"/>
  <c r="D146" i="4"/>
  <c r="D147" i="4"/>
  <c r="D148" i="4"/>
  <c r="D149" i="4"/>
  <c r="D138" i="4"/>
  <c r="K52" i="5"/>
  <c r="C146" i="4"/>
  <c r="C147" i="4" s="1"/>
  <c r="C148" i="4" s="1"/>
  <c r="C149" i="4" s="1"/>
  <c r="C145" i="4"/>
  <c r="C144" i="4"/>
  <c r="C139" i="4"/>
  <c r="C140" i="4"/>
  <c r="C141" i="4"/>
  <c r="C142" i="4"/>
  <c r="C143" i="4"/>
  <c r="C138" i="4"/>
  <c r="B148" i="4"/>
  <c r="B149" i="4"/>
  <c r="B147" i="4"/>
  <c r="A144" i="4"/>
  <c r="A145" i="4" s="1"/>
  <c r="A146" i="4" s="1"/>
  <c r="A147" i="4" s="1"/>
  <c r="A148" i="4" s="1"/>
  <c r="A149" i="4" s="1"/>
  <c r="A138" i="4"/>
  <c r="A139" i="4"/>
  <c r="A140" i="4"/>
  <c r="A141" i="4"/>
  <c r="A142" i="4"/>
  <c r="A143" i="4"/>
  <c r="C133" i="4"/>
  <c r="C132" i="4"/>
  <c r="C131" i="4"/>
  <c r="C130" i="4"/>
  <c r="C129" i="4"/>
  <c r="C128" i="4"/>
  <c r="C127" i="4"/>
  <c r="C126" i="4"/>
  <c r="C124" i="4"/>
  <c r="K124" i="4" s="1"/>
  <c r="C125" i="4"/>
  <c r="K125" i="4" s="1"/>
  <c r="C123" i="4"/>
  <c r="K123" i="4"/>
  <c r="B133" i="4"/>
  <c r="B132" i="4"/>
  <c r="B131" i="4"/>
  <c r="A133" i="4"/>
  <c r="A234" i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132" i="4"/>
  <c r="B128" i="4"/>
  <c r="B129" i="4"/>
  <c r="B130" i="4"/>
  <c r="A131" i="4"/>
  <c r="A130" i="4"/>
  <c r="A129" i="4"/>
  <c r="A128" i="4"/>
  <c r="A127" i="4"/>
  <c r="B126" i="4"/>
  <c r="B127" i="4"/>
  <c r="B125" i="4"/>
  <c r="B124" i="4"/>
  <c r="A126" i="4"/>
  <c r="A125" i="4"/>
  <c r="B123" i="4"/>
  <c r="A124" i="4"/>
  <c r="A123" i="4"/>
  <c r="C116" i="4"/>
  <c r="C117" i="4"/>
  <c r="C118" i="4"/>
  <c r="C115" i="4"/>
  <c r="B118" i="4"/>
  <c r="B116" i="4"/>
  <c r="B117" i="4"/>
  <c r="B115" i="4"/>
  <c r="A115" i="4"/>
  <c r="A116" i="4" s="1"/>
  <c r="A117" i="4" s="1"/>
  <c r="A118" i="4" s="1"/>
  <c r="A104" i="4"/>
  <c r="A105" i="4"/>
  <c r="A106" i="4"/>
  <c r="A107" i="4"/>
  <c r="B107" i="4"/>
  <c r="A108" i="4"/>
  <c r="B108" i="4"/>
  <c r="B109" i="4"/>
  <c r="I128" i="1"/>
  <c r="C73" i="4"/>
  <c r="C74" i="4"/>
  <c r="C75" i="4"/>
  <c r="C76" i="4"/>
  <c r="C77" i="4"/>
  <c r="C72" i="4"/>
  <c r="C58" i="4"/>
  <c r="C59" i="4"/>
  <c r="C60" i="4"/>
  <c r="C61" i="4"/>
  <c r="C57" i="4"/>
  <c r="C45" i="4"/>
  <c r="C46" i="4"/>
  <c r="C47" i="4"/>
  <c r="C44" i="4"/>
  <c r="I56" i="2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997" i="3"/>
  <c r="I57" i="2"/>
  <c r="I58" i="2"/>
  <c r="I59" i="2"/>
  <c r="I60" i="2"/>
  <c r="I26" i="2"/>
  <c r="I27" i="2"/>
  <c r="I28" i="2"/>
  <c r="I29" i="2"/>
  <c r="I30" i="2"/>
  <c r="I31" i="2"/>
  <c r="I25" i="2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I876" i="3"/>
  <c r="I877" i="3"/>
  <c r="I878" i="3"/>
  <c r="I879" i="3"/>
  <c r="I880" i="3"/>
  <c r="I881" i="3"/>
  <c r="I882" i="3"/>
  <c r="I883" i="3"/>
  <c r="I884" i="3"/>
  <c r="I875" i="3"/>
  <c r="D99" i="5"/>
  <c r="D100" i="5"/>
  <c r="D102" i="5"/>
  <c r="I443" i="3"/>
  <c r="I444" i="3"/>
  <c r="I445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A402" i="3"/>
  <c r="I238" i="3"/>
  <c r="I220" i="3"/>
  <c r="K79" i="5"/>
  <c r="K39" i="5"/>
  <c r="I107" i="1"/>
  <c r="I984" i="3"/>
  <c r="I985" i="3"/>
  <c r="I986" i="3"/>
  <c r="I982" i="3"/>
  <c r="I926" i="3"/>
  <c r="I929" i="3"/>
  <c r="I930" i="3"/>
  <c r="I931" i="3"/>
  <c r="I932" i="3"/>
  <c r="I934" i="3"/>
  <c r="I936" i="3"/>
  <c r="I937" i="3"/>
  <c r="I943" i="3"/>
  <c r="I944" i="3"/>
  <c r="I949" i="3"/>
  <c r="I950" i="3"/>
  <c r="I951" i="3"/>
  <c r="I952" i="3"/>
  <c r="I953" i="3"/>
  <c r="I955" i="3"/>
  <c r="I958" i="3"/>
  <c r="I965" i="3"/>
  <c r="I966" i="3"/>
  <c r="I967" i="3"/>
  <c r="I970" i="3"/>
  <c r="I971" i="3"/>
  <c r="I924" i="3"/>
  <c r="I896" i="3"/>
  <c r="I897" i="3"/>
  <c r="I898" i="3"/>
  <c r="I899" i="3"/>
  <c r="I900" i="3"/>
  <c r="I901" i="3"/>
  <c r="I902" i="3"/>
  <c r="I903" i="3"/>
  <c r="I904" i="3"/>
  <c r="I905" i="3"/>
  <c r="I906" i="3"/>
  <c r="I908" i="3"/>
  <c r="I909" i="3"/>
  <c r="I911" i="3"/>
  <c r="I912" i="3"/>
  <c r="I895" i="3"/>
  <c r="I858" i="3"/>
  <c r="I830" i="3"/>
  <c r="I856" i="3"/>
  <c r="I857" i="3"/>
  <c r="I859" i="3"/>
  <c r="I860" i="3"/>
  <c r="I861" i="3"/>
  <c r="I862" i="3"/>
  <c r="I863" i="3"/>
  <c r="I864" i="3"/>
  <c r="I855" i="3"/>
  <c r="I843" i="3"/>
  <c r="I844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12" i="3"/>
  <c r="I806" i="3"/>
  <c r="I807" i="3"/>
  <c r="I808" i="3"/>
  <c r="I809" i="3"/>
  <c r="I810" i="3"/>
  <c r="I811" i="3"/>
  <c r="I813" i="3"/>
  <c r="I814" i="3"/>
  <c r="I815" i="3"/>
  <c r="I816" i="3"/>
  <c r="I817" i="3"/>
  <c r="I818" i="3"/>
  <c r="I819" i="3"/>
  <c r="I805" i="3"/>
  <c r="I692" i="3"/>
  <c r="I456" i="3"/>
  <c r="A983" i="3"/>
  <c r="I983" i="3" s="1"/>
  <c r="A968" i="3"/>
  <c r="A969" i="3" s="1"/>
  <c r="I969" i="3" s="1"/>
  <c r="A966" i="3"/>
  <c r="A959" i="3"/>
  <c r="A960" i="3" s="1"/>
  <c r="A961" i="3" s="1"/>
  <c r="A962" i="3" s="1"/>
  <c r="A963" i="3" s="1"/>
  <c r="A964" i="3" s="1"/>
  <c r="I964" i="3" s="1"/>
  <c r="A956" i="3"/>
  <c r="A957" i="3" s="1"/>
  <c r="I957" i="3" s="1"/>
  <c r="A954" i="3"/>
  <c r="I954" i="3" s="1"/>
  <c r="A945" i="3"/>
  <c r="A946" i="3" s="1"/>
  <c r="A947" i="3" s="1"/>
  <c r="A948" i="3" s="1"/>
  <c r="I948" i="3" s="1"/>
  <c r="A938" i="3"/>
  <c r="I938" i="3" s="1"/>
  <c r="A933" i="3"/>
  <c r="I933" i="3" s="1"/>
  <c r="A935" i="3"/>
  <c r="I935" i="3" s="1"/>
  <c r="C1021" i="3"/>
  <c r="C1020" i="3"/>
  <c r="C1019" i="3"/>
  <c r="C1018" i="3"/>
  <c r="C1017" i="3"/>
  <c r="C1016" i="3"/>
  <c r="C1015" i="3"/>
  <c r="C1014" i="3"/>
  <c r="C1013" i="3"/>
  <c r="C1012" i="3"/>
  <c r="A927" i="3"/>
  <c r="I927" i="3" s="1"/>
  <c r="C1011" i="3"/>
  <c r="C1010" i="3"/>
  <c r="C1008" i="3"/>
  <c r="A925" i="3"/>
  <c r="I925" i="3" s="1"/>
  <c r="C1007" i="3"/>
  <c r="C1009" i="3"/>
  <c r="C1006" i="3"/>
  <c r="C1005" i="3"/>
  <c r="C1004" i="3"/>
  <c r="C1003" i="3"/>
  <c r="C1002" i="3"/>
  <c r="C1001" i="3"/>
  <c r="C1000" i="3"/>
  <c r="C999" i="3"/>
  <c r="B998" i="3"/>
  <c r="B997" i="3"/>
  <c r="C998" i="3"/>
  <c r="C997" i="3"/>
  <c r="A997" i="3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913" i="3"/>
  <c r="I913" i="3" s="1"/>
  <c r="A910" i="3"/>
  <c r="I910" i="3" s="1"/>
  <c r="I794" i="3"/>
  <c r="I793" i="3"/>
  <c r="A907" i="3"/>
  <c r="I907" i="3" s="1"/>
  <c r="I725" i="3"/>
  <c r="I735" i="3"/>
  <c r="I743" i="3"/>
  <c r="I754" i="3"/>
  <c r="I761" i="3"/>
  <c r="I767" i="3"/>
  <c r="I768" i="3"/>
  <c r="I773" i="3"/>
  <c r="I774" i="3"/>
  <c r="I776" i="3"/>
  <c r="I782" i="3"/>
  <c r="I718" i="3"/>
  <c r="I675" i="3"/>
  <c r="I676" i="3"/>
  <c r="I677" i="3"/>
  <c r="I678" i="3"/>
  <c r="I679" i="3"/>
  <c r="I680" i="3"/>
  <c r="I681" i="3"/>
  <c r="I694" i="3"/>
  <c r="I697" i="3"/>
  <c r="I698" i="3"/>
  <c r="I699" i="3"/>
  <c r="I704" i="3"/>
  <c r="I674" i="3"/>
  <c r="A705" i="3"/>
  <c r="A706" i="3" s="1"/>
  <c r="A707" i="3" s="1"/>
  <c r="I707" i="3" s="1"/>
  <c r="A700" i="3"/>
  <c r="A698" i="3"/>
  <c r="A695" i="3"/>
  <c r="A696" i="3" s="1"/>
  <c r="I696" i="3" s="1"/>
  <c r="A693" i="3"/>
  <c r="I693" i="3" s="1"/>
  <c r="K40" i="5"/>
  <c r="A777" i="3"/>
  <c r="A778" i="3" s="1"/>
  <c r="A779" i="3" s="1"/>
  <c r="A780" i="3" s="1"/>
  <c r="A781" i="3" s="1"/>
  <c r="I781" i="3" s="1"/>
  <c r="A769" i="3"/>
  <c r="A770" i="3" s="1"/>
  <c r="A771" i="3" s="1"/>
  <c r="A772" i="3" s="1"/>
  <c r="A773" i="3" s="1"/>
  <c r="A774" i="3" s="1"/>
  <c r="A775" i="3" s="1"/>
  <c r="I775" i="3" s="1"/>
  <c r="K164" i="4"/>
  <c r="A762" i="3"/>
  <c r="A763" i="3" s="1"/>
  <c r="A764" i="3" s="1"/>
  <c r="A765" i="3" s="1"/>
  <c r="A766" i="3" s="1"/>
  <c r="I766" i="3" s="1"/>
  <c r="K169" i="4"/>
  <c r="K168" i="4"/>
  <c r="A755" i="3"/>
  <c r="A756" i="3" s="1"/>
  <c r="A757" i="3" s="1"/>
  <c r="A758" i="3" s="1"/>
  <c r="A759" i="3" s="1"/>
  <c r="A760" i="3" s="1"/>
  <c r="I760" i="3" s="1"/>
  <c r="K167" i="4"/>
  <c r="A744" i="3"/>
  <c r="A745" i="3" s="1"/>
  <c r="A746" i="3" s="1"/>
  <c r="A747" i="3" s="1"/>
  <c r="A748" i="3" s="1"/>
  <c r="A749" i="3" s="1"/>
  <c r="A736" i="3"/>
  <c r="A726" i="3"/>
  <c r="A727" i="3" s="1"/>
  <c r="A728" i="3" s="1"/>
  <c r="A729" i="3" s="1"/>
  <c r="A730" i="3" s="1"/>
  <c r="A731" i="3" s="1"/>
  <c r="A732" i="3" s="1"/>
  <c r="A733" i="3" s="1"/>
  <c r="A719" i="3"/>
  <c r="K109" i="4"/>
  <c r="A457" i="3"/>
  <c r="B77" i="4"/>
  <c r="B61" i="4"/>
  <c r="B60" i="4"/>
  <c r="C31" i="4"/>
  <c r="C33" i="4"/>
  <c r="C32" i="4"/>
  <c r="A239" i="3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B32" i="4"/>
  <c r="B33" i="4"/>
  <c r="B31" i="4"/>
  <c r="K165" i="4"/>
  <c r="K166" i="4"/>
  <c r="K143" i="4"/>
  <c r="K121" i="4"/>
  <c r="K122" i="4"/>
  <c r="A88" i="4"/>
  <c r="K88" i="4" s="1"/>
  <c r="A72" i="4"/>
  <c r="F31" i="4" s="1"/>
  <c r="A57" i="4"/>
  <c r="K57" i="4" s="1"/>
  <c r="A44" i="4"/>
  <c r="D33" i="4" s="1"/>
  <c r="A24" i="4"/>
  <c r="D31" i="2"/>
  <c r="C31" i="2"/>
  <c r="B31" i="2"/>
  <c r="A42" i="2"/>
  <c r="E56" i="2" s="1"/>
  <c r="A43" i="2"/>
  <c r="E58" i="2" s="1"/>
  <c r="A221" i="3"/>
  <c r="I444" i="1" l="1"/>
  <c r="I412" i="1"/>
  <c r="I380" i="1"/>
  <c r="I364" i="1"/>
  <c r="I332" i="1"/>
  <c r="I252" i="1"/>
  <c r="I459" i="1"/>
  <c r="I443" i="1"/>
  <c r="I427" i="1"/>
  <c r="I411" i="1"/>
  <c r="I395" i="1"/>
  <c r="I379" i="1"/>
  <c r="I363" i="1"/>
  <c r="I347" i="1"/>
  <c r="I331" i="1"/>
  <c r="I315" i="1"/>
  <c r="I299" i="1"/>
  <c r="I283" i="1"/>
  <c r="I267" i="1"/>
  <c r="I251" i="1"/>
  <c r="I235" i="1"/>
  <c r="I461" i="1"/>
  <c r="I445" i="1"/>
  <c r="I429" i="1"/>
  <c r="I413" i="1"/>
  <c r="I397" i="1"/>
  <c r="I381" i="1"/>
  <c r="I365" i="1"/>
  <c r="I349" i="1"/>
  <c r="I333" i="1"/>
  <c r="I317" i="1"/>
  <c r="I301" i="1"/>
  <c r="I285" i="1"/>
  <c r="I269" i="1"/>
  <c r="I253" i="1"/>
  <c r="I237" i="1"/>
  <c r="I460" i="1"/>
  <c r="I428" i="1"/>
  <c r="I396" i="1"/>
  <c r="I348" i="1"/>
  <c r="I316" i="1"/>
  <c r="I300" i="1"/>
  <c r="I284" i="1"/>
  <c r="I268" i="1"/>
  <c r="I236" i="1"/>
  <c r="I458" i="1"/>
  <c r="I442" i="1"/>
  <c r="I426" i="1"/>
  <c r="I410" i="1"/>
  <c r="I394" i="1"/>
  <c r="I378" i="1"/>
  <c r="I362" i="1"/>
  <c r="I346" i="1"/>
  <c r="I330" i="1"/>
  <c r="I314" i="1"/>
  <c r="I298" i="1"/>
  <c r="I282" i="1"/>
  <c r="I266" i="1"/>
  <c r="I250" i="1"/>
  <c r="I234" i="1"/>
  <c r="K144" i="4"/>
  <c r="K129" i="4"/>
  <c r="K128" i="4"/>
  <c r="K126" i="4"/>
  <c r="K132" i="4"/>
  <c r="K130" i="4"/>
  <c r="K131" i="4"/>
  <c r="K127" i="4"/>
  <c r="I756" i="3"/>
  <c r="I755" i="3"/>
  <c r="I963" i="3"/>
  <c r="I769" i="3"/>
  <c r="I962" i="3"/>
  <c r="I772" i="3"/>
  <c r="I771" i="3"/>
  <c r="I770" i="3"/>
  <c r="I968" i="3"/>
  <c r="I748" i="3"/>
  <c r="I747" i="3"/>
  <c r="A939" i="3"/>
  <c r="A928" i="3"/>
  <c r="I928" i="3" s="1"/>
  <c r="I947" i="3"/>
  <c r="I732" i="3"/>
  <c r="I946" i="3"/>
  <c r="I706" i="3"/>
  <c r="I764" i="3"/>
  <c r="I731" i="3"/>
  <c r="I961" i="3"/>
  <c r="I945" i="3"/>
  <c r="I763" i="3"/>
  <c r="I730" i="3"/>
  <c r="I960" i="3"/>
  <c r="I780" i="3"/>
  <c r="I762" i="3"/>
  <c r="I959" i="3"/>
  <c r="I779" i="3"/>
  <c r="I778" i="3"/>
  <c r="I777" i="3"/>
  <c r="I759" i="3"/>
  <c r="I956" i="3"/>
  <c r="I695" i="3"/>
  <c r="I758" i="3"/>
  <c r="I757" i="3"/>
  <c r="I42" i="2"/>
  <c r="A89" i="4"/>
  <c r="K89" i="4" s="1"/>
  <c r="D32" i="4"/>
  <c r="D31" i="4"/>
  <c r="A222" i="3"/>
  <c r="I221" i="3"/>
  <c r="A458" i="3"/>
  <c r="I457" i="3"/>
  <c r="A720" i="3"/>
  <c r="I719" i="3"/>
  <c r="A734" i="3"/>
  <c r="I734" i="3" s="1"/>
  <c r="I733" i="3"/>
  <c r="I729" i="3"/>
  <c r="A737" i="3"/>
  <c r="I736" i="3"/>
  <c r="I728" i="3"/>
  <c r="A750" i="3"/>
  <c r="I749" i="3"/>
  <c r="A701" i="3"/>
  <c r="I700" i="3"/>
  <c r="I746" i="3"/>
  <c r="I727" i="3"/>
  <c r="I705" i="3"/>
  <c r="I745" i="3"/>
  <c r="I726" i="3"/>
  <c r="I744" i="3"/>
  <c r="I765" i="3"/>
  <c r="K120" i="4"/>
  <c r="K104" i="4"/>
  <c r="K106" i="4"/>
  <c r="K105" i="4"/>
  <c r="A73" i="4"/>
  <c r="K72" i="4"/>
  <c r="A44" i="2"/>
  <c r="A45" i="2" s="1"/>
  <c r="E60" i="2" s="1"/>
  <c r="A25" i="4"/>
  <c r="I43" i="2"/>
  <c r="A45" i="4"/>
  <c r="K44" i="4"/>
  <c r="A58" i="4"/>
  <c r="E57" i="2"/>
  <c r="I939" i="3" l="1"/>
  <c r="A940" i="3"/>
  <c r="E59" i="2"/>
  <c r="I44" i="2"/>
  <c r="A90" i="4"/>
  <c r="K90" i="4" s="1"/>
  <c r="K108" i="4"/>
  <c r="A702" i="3"/>
  <c r="I701" i="3"/>
  <c r="A751" i="3"/>
  <c r="I750" i="3"/>
  <c r="A738" i="3"/>
  <c r="I737" i="3"/>
  <c r="A721" i="3"/>
  <c r="I720" i="3"/>
  <c r="A459" i="3"/>
  <c r="I458" i="3"/>
  <c r="A223" i="3"/>
  <c r="I222" i="3"/>
  <c r="A26" i="4"/>
  <c r="A91" i="4"/>
  <c r="K91" i="4" s="1"/>
  <c r="K145" i="4"/>
  <c r="A74" i="4"/>
  <c r="K73" i="4"/>
  <c r="K45" i="4"/>
  <c r="A46" i="4"/>
  <c r="I45" i="2"/>
  <c r="A59" i="4"/>
  <c r="K58" i="4"/>
  <c r="A941" i="3" l="1"/>
  <c r="I940" i="3"/>
  <c r="K107" i="4"/>
  <c r="A27" i="4"/>
  <c r="A224" i="3"/>
  <c r="I223" i="3"/>
  <c r="A460" i="3"/>
  <c r="I459" i="3"/>
  <c r="A722" i="3"/>
  <c r="I721" i="3"/>
  <c r="A739" i="3"/>
  <c r="I738" i="3"/>
  <c r="A752" i="3"/>
  <c r="I751" i="3"/>
  <c r="A703" i="3"/>
  <c r="I703" i="3" s="1"/>
  <c r="I702" i="3"/>
  <c r="A92" i="4"/>
  <c r="A93" i="4" s="1"/>
  <c r="K93" i="4" s="1"/>
  <c r="A47" i="4"/>
  <c r="K47" i="4" s="1"/>
  <c r="K46" i="4"/>
  <c r="A75" i="4"/>
  <c r="K74" i="4"/>
  <c r="K146" i="4"/>
  <c r="K59" i="4"/>
  <c r="A60" i="4"/>
  <c r="A942" i="3" l="1"/>
  <c r="I942" i="3" s="1"/>
  <c r="I941" i="3"/>
  <c r="A28" i="4"/>
  <c r="A29" i="4" s="1"/>
  <c r="A753" i="3"/>
  <c r="I753" i="3" s="1"/>
  <c r="I752" i="3"/>
  <c r="A740" i="3"/>
  <c r="I739" i="3"/>
  <c r="A723" i="3"/>
  <c r="I722" i="3"/>
  <c r="A461" i="3"/>
  <c r="I460" i="3"/>
  <c r="A225" i="3"/>
  <c r="I224" i="3"/>
  <c r="K92" i="4"/>
  <c r="E33" i="4"/>
  <c r="E31" i="4"/>
  <c r="K147" i="4"/>
  <c r="K75" i="4"/>
  <c r="A76" i="4"/>
  <c r="A61" i="4"/>
  <c r="E32" i="4" s="1"/>
  <c r="K60" i="4"/>
  <c r="A226" i="3" l="1"/>
  <c r="I225" i="3"/>
  <c r="A462" i="3"/>
  <c r="I461" i="3"/>
  <c r="A724" i="3"/>
  <c r="I724" i="3" s="1"/>
  <c r="I723" i="3"/>
  <c r="A741" i="3"/>
  <c r="I740" i="3"/>
  <c r="A77" i="4"/>
  <c r="K76" i="4"/>
  <c r="K148" i="4"/>
  <c r="K61" i="4"/>
  <c r="A30" i="4"/>
  <c r="A742" i="3" l="1"/>
  <c r="I742" i="3" s="1"/>
  <c r="I741" i="3"/>
  <c r="A463" i="3"/>
  <c r="I462" i="3"/>
  <c r="A227" i="3"/>
  <c r="I227" i="3" s="1"/>
  <c r="I226" i="3"/>
  <c r="K149" i="4"/>
  <c r="F33" i="4"/>
  <c r="K77" i="4"/>
  <c r="F32" i="4"/>
  <c r="A31" i="4"/>
  <c r="A464" i="3" l="1"/>
  <c r="I463" i="3"/>
  <c r="A32" i="4"/>
  <c r="K150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G105" i="5"/>
  <c r="G104" i="5"/>
  <c r="F104" i="5"/>
  <c r="F105" i="5"/>
  <c r="G103" i="5"/>
  <c r="F103" i="5"/>
  <c r="G94" i="5"/>
  <c r="G96" i="5"/>
  <c r="G97" i="5"/>
  <c r="G98" i="5"/>
  <c r="G99" i="5"/>
  <c r="G100" i="5"/>
  <c r="G101" i="5"/>
  <c r="G102" i="5"/>
  <c r="G95" i="5"/>
  <c r="F96" i="5"/>
  <c r="F97" i="5"/>
  <c r="F98" i="5"/>
  <c r="F99" i="5"/>
  <c r="F100" i="5"/>
  <c r="F101" i="5"/>
  <c r="F102" i="5"/>
  <c r="F95" i="5"/>
  <c r="A129" i="1"/>
  <c r="I129" i="1" s="1"/>
  <c r="G90" i="5"/>
  <c r="G91" i="5"/>
  <c r="G92" i="5"/>
  <c r="G93" i="5"/>
  <c r="G89" i="5"/>
  <c r="F94" i="5"/>
  <c r="F93" i="5"/>
  <c r="F92" i="5"/>
  <c r="F91" i="5"/>
  <c r="F90" i="5"/>
  <c r="F89" i="5"/>
  <c r="A108" i="1"/>
  <c r="I108" i="1" s="1"/>
  <c r="A52" i="5"/>
  <c r="K53" i="5" s="1"/>
  <c r="A80" i="5"/>
  <c r="K80" i="5" s="1"/>
  <c r="A109" i="1" l="1"/>
  <c r="A465" i="3"/>
  <c r="I464" i="3"/>
  <c r="A53" i="5"/>
  <c r="K54" i="5" s="1"/>
  <c r="K151" i="4"/>
  <c r="A33" i="4"/>
  <c r="A81" i="5"/>
  <c r="K81" i="5" s="1"/>
  <c r="A130" i="1"/>
  <c r="I130" i="1" s="1"/>
  <c r="I109" i="1" l="1"/>
  <c r="A110" i="1"/>
  <c r="A54" i="5"/>
  <c r="K55" i="5" s="1"/>
  <c r="A466" i="3"/>
  <c r="I465" i="3"/>
  <c r="K152" i="4"/>
  <c r="K153" i="4"/>
  <c r="A82" i="5"/>
  <c r="K82" i="5" s="1"/>
  <c r="A131" i="1"/>
  <c r="I131" i="1" s="1"/>
  <c r="I110" i="1" l="1"/>
  <c r="A111" i="1"/>
  <c r="A55" i="5"/>
  <c r="D88" i="5" s="1"/>
  <c r="A467" i="3"/>
  <c r="I466" i="3"/>
  <c r="D92" i="5"/>
  <c r="D94" i="5"/>
  <c r="D90" i="5"/>
  <c r="K56" i="5"/>
  <c r="A56" i="5"/>
  <c r="A83" i="5"/>
  <c r="K83" i="5" s="1"/>
  <c r="A132" i="1"/>
  <c r="I132" i="1" s="1"/>
  <c r="I111" i="1" l="1"/>
  <c r="A112" i="1"/>
  <c r="A468" i="3"/>
  <c r="I467" i="3"/>
  <c r="K57" i="5"/>
  <c r="A57" i="5"/>
  <c r="A84" i="5"/>
  <c r="K84" i="5" s="1"/>
  <c r="A133" i="1"/>
  <c r="I133" i="1" s="1"/>
  <c r="I112" i="1" l="1"/>
  <c r="A113" i="1"/>
  <c r="A469" i="3"/>
  <c r="I468" i="3"/>
  <c r="K58" i="5"/>
  <c r="A58" i="5"/>
  <c r="A85" i="5"/>
  <c r="K85" i="5" s="1"/>
  <c r="A134" i="1"/>
  <c r="I134" i="1" s="1"/>
  <c r="I113" i="1" l="1"/>
  <c r="A114" i="1"/>
  <c r="A470" i="3"/>
  <c r="I469" i="3"/>
  <c r="D91" i="5"/>
  <c r="D93" i="5"/>
  <c r="D89" i="5"/>
  <c r="K59" i="5"/>
  <c r="A59" i="5"/>
  <c r="D95" i="5" s="1"/>
  <c r="A86" i="5"/>
  <c r="K86" i="5" s="1"/>
  <c r="A135" i="1"/>
  <c r="I135" i="1" s="1"/>
  <c r="I114" i="1" l="1"/>
  <c r="A115" i="1"/>
  <c r="A471" i="3"/>
  <c r="I470" i="3"/>
  <c r="K60" i="5"/>
  <c r="A60" i="5"/>
  <c r="D96" i="5" s="1"/>
  <c r="A87" i="5"/>
  <c r="K87" i="5" s="1"/>
  <c r="A136" i="1"/>
  <c r="I136" i="1" s="1"/>
  <c r="I115" i="1" l="1"/>
  <c r="A116" i="1"/>
  <c r="A472" i="3"/>
  <c r="I471" i="3"/>
  <c r="K61" i="5"/>
  <c r="A61" i="5"/>
  <c r="A88" i="5"/>
  <c r="K88" i="5" s="1"/>
  <c r="A137" i="1"/>
  <c r="I137" i="1" s="1"/>
  <c r="I116" i="1" l="1"/>
  <c r="A117" i="1"/>
  <c r="I117" i="1" s="1"/>
  <c r="A473" i="3"/>
  <c r="I472" i="3"/>
  <c r="D97" i="5"/>
  <c r="K62" i="5"/>
  <c r="A62" i="5"/>
  <c r="A89" i="5"/>
  <c r="K89" i="5" s="1"/>
  <c r="A138" i="1"/>
  <c r="I138" i="1" s="1"/>
  <c r="A474" i="3" l="1"/>
  <c r="I473" i="3"/>
  <c r="D101" i="5"/>
  <c r="D98" i="5"/>
  <c r="K63" i="5"/>
  <c r="A63" i="5"/>
  <c r="A90" i="5"/>
  <c r="K90" i="5" s="1"/>
  <c r="A139" i="1"/>
  <c r="I139" i="1" s="1"/>
  <c r="A475" i="3" l="1"/>
  <c r="I474" i="3"/>
  <c r="K64" i="5"/>
  <c r="A64" i="5"/>
  <c r="D103" i="5" s="1"/>
  <c r="A91" i="5"/>
  <c r="K91" i="5" s="1"/>
  <c r="A140" i="1"/>
  <c r="I140" i="1" s="1"/>
  <c r="A476" i="3" l="1"/>
  <c r="I475" i="3"/>
  <c r="K65" i="5"/>
  <c r="A65" i="5"/>
  <c r="D104" i="5" s="1"/>
  <c r="A92" i="5"/>
  <c r="K92" i="5" s="1"/>
  <c r="A141" i="1"/>
  <c r="I141" i="1" s="1"/>
  <c r="A477" i="3" l="1"/>
  <c r="I476" i="3"/>
  <c r="K66" i="5"/>
  <c r="A66" i="5"/>
  <c r="D105" i="5" s="1"/>
  <c r="A93" i="5"/>
  <c r="K93" i="5" s="1"/>
  <c r="A142" i="1"/>
  <c r="I142" i="1" s="1"/>
  <c r="A478" i="3" l="1"/>
  <c r="I477" i="3"/>
  <c r="K67" i="5"/>
  <c r="A67" i="5"/>
  <c r="A94" i="5"/>
  <c r="K94" i="5" s="1"/>
  <c r="A143" i="1"/>
  <c r="I143" i="1" s="1"/>
  <c r="K68" i="5" l="1"/>
  <c r="A68" i="5"/>
  <c r="K69" i="5" s="1"/>
  <c r="A479" i="3"/>
  <c r="I478" i="3"/>
  <c r="A95" i="5"/>
  <c r="K95" i="5" s="1"/>
  <c r="A144" i="1"/>
  <c r="I144" i="1" s="1"/>
  <c r="A480" i="3" l="1"/>
  <c r="I479" i="3"/>
  <c r="A96" i="5"/>
  <c r="K96" i="5" s="1"/>
  <c r="A145" i="1"/>
  <c r="I145" i="1" s="1"/>
  <c r="A481" i="3" l="1"/>
  <c r="I480" i="3"/>
  <c r="A97" i="5"/>
  <c r="K97" i="5" s="1"/>
  <c r="A146" i="1"/>
  <c r="I146" i="1" s="1"/>
  <c r="A482" i="3" l="1"/>
  <c r="I481" i="3"/>
  <c r="A98" i="5"/>
  <c r="K98" i="5" s="1"/>
  <c r="A147" i="1"/>
  <c r="I147" i="1" s="1"/>
  <c r="A483" i="3" l="1"/>
  <c r="I482" i="3"/>
  <c r="A99" i="5"/>
  <c r="K99" i="5" s="1"/>
  <c r="A148" i="1"/>
  <c r="I148" i="1" s="1"/>
  <c r="A484" i="3" l="1"/>
  <c r="I483" i="3"/>
  <c r="A100" i="5"/>
  <c r="K100" i="5" s="1"/>
  <c r="A149" i="1"/>
  <c r="I149" i="1" s="1"/>
  <c r="A485" i="3" l="1"/>
  <c r="I484" i="3"/>
  <c r="A101" i="5"/>
  <c r="K101" i="5" s="1"/>
  <c r="A150" i="1"/>
  <c r="I150" i="1" s="1"/>
  <c r="A486" i="3" l="1"/>
  <c r="I485" i="3"/>
  <c r="A102" i="5"/>
  <c r="K102" i="5" s="1"/>
  <c r="A151" i="1"/>
  <c r="I151" i="1" s="1"/>
  <c r="A487" i="3" l="1"/>
  <c r="I486" i="3"/>
  <c r="A103" i="5"/>
  <c r="K103" i="5" s="1"/>
  <c r="A152" i="1"/>
  <c r="I152" i="1" s="1"/>
  <c r="A488" i="3" l="1"/>
  <c r="I487" i="3"/>
  <c r="A104" i="5"/>
  <c r="K104" i="5" s="1"/>
  <c r="A153" i="1"/>
  <c r="I153" i="1" s="1"/>
  <c r="A489" i="3" l="1"/>
  <c r="I488" i="3"/>
  <c r="A105" i="5"/>
  <c r="K105" i="5" s="1"/>
  <c r="A154" i="1"/>
  <c r="I154" i="1" s="1"/>
  <c r="A490" i="3" l="1"/>
  <c r="I489" i="3"/>
  <c r="A155" i="1"/>
  <c r="I155" i="1" s="1"/>
  <c r="A491" i="3" l="1"/>
  <c r="I490" i="3"/>
  <c r="A156" i="1"/>
  <c r="I156" i="1" s="1"/>
  <c r="A492" i="3" l="1"/>
  <c r="I491" i="3"/>
  <c r="A157" i="1"/>
  <c r="I157" i="1" s="1"/>
  <c r="A493" i="3" l="1"/>
  <c r="I492" i="3"/>
  <c r="A158" i="1"/>
  <c r="I158" i="1" s="1"/>
  <c r="A494" i="3" l="1"/>
  <c r="I493" i="3"/>
  <c r="A159" i="1"/>
  <c r="I159" i="1" s="1"/>
  <c r="A495" i="3" l="1"/>
  <c r="I494" i="3"/>
  <c r="A160" i="1"/>
  <c r="I160" i="1" s="1"/>
  <c r="A496" i="3" l="1"/>
  <c r="I495" i="3"/>
  <c r="A161" i="1"/>
  <c r="I161" i="1" s="1"/>
  <c r="A497" i="3" l="1"/>
  <c r="I496" i="3"/>
  <c r="A162" i="1"/>
  <c r="I162" i="1" s="1"/>
  <c r="A498" i="3" l="1"/>
  <c r="I497" i="3"/>
  <c r="A163" i="1"/>
  <c r="I163" i="1" s="1"/>
  <c r="A499" i="3" l="1"/>
  <c r="I498" i="3"/>
  <c r="A164" i="1"/>
  <c r="I164" i="1" s="1"/>
  <c r="A500" i="3" l="1"/>
  <c r="I499" i="3"/>
  <c r="A165" i="1"/>
  <c r="I165" i="1" s="1"/>
  <c r="A501" i="3" l="1"/>
  <c r="I500" i="3"/>
  <c r="A166" i="1"/>
  <c r="I166" i="1" s="1"/>
  <c r="A502" i="3" l="1"/>
  <c r="I501" i="3"/>
  <c r="A167" i="1"/>
  <c r="I167" i="1" s="1"/>
  <c r="A503" i="3" l="1"/>
  <c r="I502" i="3"/>
  <c r="A168" i="1"/>
  <c r="I168" i="1" s="1"/>
  <c r="A504" i="3" l="1"/>
  <c r="I503" i="3"/>
  <c r="A169" i="1"/>
  <c r="I169" i="1" s="1"/>
  <c r="A505" i="3" l="1"/>
  <c r="I504" i="3"/>
  <c r="A170" i="1"/>
  <c r="I170" i="1" s="1"/>
  <c r="A506" i="3" l="1"/>
  <c r="I505" i="3"/>
  <c r="A171" i="1"/>
  <c r="I171" i="1" s="1"/>
  <c r="A507" i="3" l="1"/>
  <c r="I506" i="3"/>
  <c r="A172" i="1"/>
  <c r="I172" i="1" s="1"/>
  <c r="A508" i="3" l="1"/>
  <c r="I507" i="3"/>
  <c r="A173" i="1"/>
  <c r="I173" i="1" s="1"/>
  <c r="A509" i="3" l="1"/>
  <c r="I508" i="3"/>
  <c r="A174" i="1"/>
  <c r="I174" i="1" s="1"/>
  <c r="A510" i="3" l="1"/>
  <c r="I509" i="3"/>
  <c r="A175" i="1"/>
  <c r="I175" i="1" s="1"/>
  <c r="A511" i="3" l="1"/>
  <c r="I510" i="3"/>
  <c r="A176" i="1"/>
  <c r="I176" i="1" s="1"/>
  <c r="A512" i="3" l="1"/>
  <c r="I511" i="3"/>
  <c r="A177" i="1"/>
  <c r="I177" i="1" s="1"/>
  <c r="A513" i="3" l="1"/>
  <c r="I512" i="3"/>
  <c r="A178" i="1"/>
  <c r="I178" i="1" s="1"/>
  <c r="A514" i="3" l="1"/>
  <c r="I513" i="3"/>
  <c r="A179" i="1"/>
  <c r="I179" i="1" s="1"/>
  <c r="A515" i="3" l="1"/>
  <c r="I514" i="3"/>
  <c r="A180" i="1"/>
  <c r="I180" i="1" s="1"/>
  <c r="A516" i="3" l="1"/>
  <c r="I515" i="3"/>
  <c r="A181" i="1"/>
  <c r="I181" i="1" s="1"/>
  <c r="A517" i="3" l="1"/>
  <c r="I516" i="3"/>
  <c r="A182" i="1"/>
  <c r="I182" i="1" s="1"/>
  <c r="A518" i="3" l="1"/>
  <c r="I517" i="3"/>
  <c r="A183" i="1"/>
  <c r="I183" i="1" s="1"/>
  <c r="A519" i="3" l="1"/>
  <c r="I518" i="3"/>
  <c r="A184" i="1"/>
  <c r="I184" i="1" s="1"/>
  <c r="A520" i="3" l="1"/>
  <c r="I519" i="3"/>
  <c r="A185" i="1"/>
  <c r="I185" i="1" s="1"/>
  <c r="A521" i="3" l="1"/>
  <c r="I520" i="3"/>
  <c r="A186" i="1"/>
  <c r="I186" i="1" s="1"/>
  <c r="A522" i="3" l="1"/>
  <c r="I521" i="3"/>
  <c r="A187" i="1"/>
  <c r="I187" i="1" s="1"/>
  <c r="A523" i="3" l="1"/>
  <c r="I522" i="3"/>
  <c r="A188" i="1"/>
  <c r="I188" i="1" s="1"/>
  <c r="A524" i="3" l="1"/>
  <c r="I523" i="3"/>
  <c r="A189" i="1"/>
  <c r="I189" i="1" s="1"/>
  <c r="A525" i="3" l="1"/>
  <c r="I524" i="3"/>
  <c r="A190" i="1"/>
  <c r="I190" i="1" s="1"/>
  <c r="A526" i="3" l="1"/>
  <c r="I525" i="3"/>
  <c r="A191" i="1"/>
  <c r="I191" i="1" s="1"/>
  <c r="A527" i="3" l="1"/>
  <c r="I526" i="3"/>
  <c r="A192" i="1"/>
  <c r="I192" i="1" s="1"/>
  <c r="A528" i="3" l="1"/>
  <c r="I527" i="3"/>
  <c r="A193" i="1"/>
  <c r="I193" i="1" s="1"/>
  <c r="A529" i="3" l="1"/>
  <c r="I528" i="3"/>
  <c r="A194" i="1"/>
  <c r="I194" i="1" s="1"/>
  <c r="A530" i="3" l="1"/>
  <c r="I529" i="3"/>
  <c r="A195" i="1"/>
  <c r="I195" i="1" s="1"/>
  <c r="A531" i="3" l="1"/>
  <c r="I530" i="3"/>
  <c r="A196" i="1"/>
  <c r="I196" i="1" s="1"/>
  <c r="A532" i="3" l="1"/>
  <c r="I531" i="3"/>
  <c r="A197" i="1"/>
  <c r="I197" i="1" s="1"/>
  <c r="A533" i="3" l="1"/>
  <c r="I532" i="3"/>
  <c r="A198" i="1"/>
  <c r="I198" i="1" s="1"/>
  <c r="A534" i="3" l="1"/>
  <c r="I533" i="3"/>
  <c r="A199" i="1"/>
  <c r="I199" i="1" s="1"/>
  <c r="A535" i="3" l="1"/>
  <c r="I534" i="3"/>
  <c r="A200" i="1"/>
  <c r="I200" i="1" s="1"/>
  <c r="A536" i="3" l="1"/>
  <c r="I535" i="3"/>
  <c r="A201" i="1"/>
  <c r="I201" i="1" s="1"/>
  <c r="A537" i="3" l="1"/>
  <c r="I536" i="3"/>
  <c r="A202" i="1"/>
  <c r="I202" i="1" s="1"/>
  <c r="A538" i="3" l="1"/>
  <c r="I537" i="3"/>
  <c r="A203" i="1"/>
  <c r="I203" i="1" s="1"/>
  <c r="A539" i="3" l="1"/>
  <c r="I538" i="3"/>
  <c r="A204" i="1"/>
  <c r="I204" i="1" s="1"/>
  <c r="A540" i="3" l="1"/>
  <c r="I539" i="3"/>
  <c r="A205" i="1"/>
  <c r="I205" i="1" s="1"/>
  <c r="A541" i="3" l="1"/>
  <c r="I540" i="3"/>
  <c r="A206" i="1"/>
  <c r="I206" i="1" s="1"/>
  <c r="A542" i="3" l="1"/>
  <c r="I541" i="3"/>
  <c r="A207" i="1"/>
  <c r="I207" i="1" s="1"/>
  <c r="A543" i="3" l="1"/>
  <c r="I542" i="3"/>
  <c r="A208" i="1"/>
  <c r="I208" i="1" s="1"/>
  <c r="A544" i="3" l="1"/>
  <c r="I543" i="3"/>
  <c r="A209" i="1"/>
  <c r="I209" i="1" s="1"/>
  <c r="A545" i="3" l="1"/>
  <c r="I544" i="3"/>
  <c r="A210" i="1"/>
  <c r="I210" i="1" s="1"/>
  <c r="A546" i="3" l="1"/>
  <c r="I545" i="3"/>
  <c r="A211" i="1"/>
  <c r="I211" i="1" s="1"/>
  <c r="A547" i="3" l="1"/>
  <c r="I546" i="3"/>
  <c r="A212" i="1"/>
  <c r="I212" i="1" s="1"/>
  <c r="A548" i="3" l="1"/>
  <c r="I547" i="3"/>
  <c r="A213" i="1"/>
  <c r="I213" i="1" s="1"/>
  <c r="A549" i="3" l="1"/>
  <c r="I548" i="3"/>
  <c r="A214" i="1"/>
  <c r="I214" i="1" s="1"/>
  <c r="A550" i="3" l="1"/>
  <c r="I549" i="3"/>
  <c r="A215" i="1"/>
  <c r="I215" i="1" s="1"/>
  <c r="A551" i="3" l="1"/>
  <c r="I550" i="3"/>
  <c r="A216" i="1"/>
  <c r="I216" i="1" s="1"/>
  <c r="A552" i="3" l="1"/>
  <c r="I551" i="3"/>
  <c r="A217" i="1"/>
  <c r="I217" i="1" s="1"/>
  <c r="A553" i="3" l="1"/>
  <c r="I552" i="3"/>
  <c r="A218" i="1"/>
  <c r="I218" i="1" s="1"/>
  <c r="A554" i="3" l="1"/>
  <c r="I553" i="3"/>
  <c r="A219" i="1"/>
  <c r="I219" i="1" s="1"/>
  <c r="A555" i="3" l="1"/>
  <c r="I554" i="3"/>
  <c r="A220" i="1"/>
  <c r="I220" i="1" s="1"/>
  <c r="A556" i="3" l="1"/>
  <c r="I555" i="3"/>
  <c r="A221" i="1"/>
  <c r="I221" i="1" s="1"/>
  <c r="A557" i="3" l="1"/>
  <c r="I556" i="3"/>
  <c r="A222" i="1"/>
  <c r="I222" i="1" s="1"/>
  <c r="A558" i="3" l="1"/>
  <c r="I557" i="3"/>
  <c r="A559" i="3" l="1"/>
  <c r="I558" i="3"/>
  <c r="A560" i="3" l="1"/>
  <c r="I559" i="3"/>
  <c r="A561" i="3" l="1"/>
  <c r="I560" i="3"/>
  <c r="A562" i="3" l="1"/>
  <c r="I561" i="3"/>
  <c r="A563" i="3" l="1"/>
  <c r="I562" i="3"/>
  <c r="A564" i="3" l="1"/>
  <c r="I563" i="3"/>
  <c r="A565" i="3" l="1"/>
  <c r="I564" i="3"/>
  <c r="A566" i="3" l="1"/>
  <c r="I565" i="3"/>
  <c r="A567" i="3" l="1"/>
  <c r="I566" i="3"/>
  <c r="A568" i="3" l="1"/>
  <c r="I567" i="3"/>
  <c r="A569" i="3" l="1"/>
  <c r="I568" i="3"/>
  <c r="A570" i="3" l="1"/>
  <c r="I569" i="3"/>
  <c r="A571" i="3" l="1"/>
  <c r="I570" i="3"/>
  <c r="A572" i="3" l="1"/>
  <c r="I571" i="3"/>
  <c r="A573" i="3" l="1"/>
  <c r="I572" i="3"/>
  <c r="A574" i="3" l="1"/>
  <c r="I573" i="3"/>
  <c r="A575" i="3" l="1"/>
  <c r="I574" i="3"/>
  <c r="A576" i="3" l="1"/>
  <c r="I575" i="3"/>
  <c r="A577" i="3" l="1"/>
  <c r="I576" i="3"/>
  <c r="A578" i="3" l="1"/>
  <c r="I577" i="3"/>
  <c r="A579" i="3" l="1"/>
  <c r="I578" i="3"/>
  <c r="A580" i="3" l="1"/>
  <c r="I579" i="3"/>
  <c r="A581" i="3" l="1"/>
  <c r="I580" i="3"/>
  <c r="A582" i="3" l="1"/>
  <c r="I581" i="3"/>
  <c r="A583" i="3" l="1"/>
  <c r="I582" i="3"/>
  <c r="A584" i="3" l="1"/>
  <c r="I583" i="3"/>
  <c r="A585" i="3" l="1"/>
  <c r="I584" i="3"/>
  <c r="A586" i="3" l="1"/>
  <c r="I585" i="3"/>
  <c r="A587" i="3" l="1"/>
  <c r="I586" i="3"/>
  <c r="A588" i="3" l="1"/>
  <c r="I587" i="3"/>
  <c r="A589" i="3" l="1"/>
  <c r="I588" i="3"/>
  <c r="A590" i="3" l="1"/>
  <c r="I589" i="3"/>
  <c r="A591" i="3" l="1"/>
  <c r="I590" i="3"/>
  <c r="A592" i="3" l="1"/>
  <c r="I591" i="3"/>
  <c r="A593" i="3" l="1"/>
  <c r="I592" i="3"/>
  <c r="A594" i="3" l="1"/>
  <c r="I593" i="3"/>
  <c r="A595" i="3" l="1"/>
  <c r="I594" i="3"/>
  <c r="A596" i="3" l="1"/>
  <c r="I595" i="3"/>
  <c r="A597" i="3" l="1"/>
  <c r="I596" i="3"/>
  <c r="A598" i="3" l="1"/>
  <c r="I597" i="3"/>
  <c r="A599" i="3" l="1"/>
  <c r="I598" i="3"/>
  <c r="A600" i="3" l="1"/>
  <c r="I599" i="3"/>
  <c r="A601" i="3" l="1"/>
  <c r="I600" i="3"/>
  <c r="A602" i="3" l="1"/>
  <c r="I601" i="3"/>
  <c r="A603" i="3" l="1"/>
  <c r="I602" i="3"/>
  <c r="A604" i="3" l="1"/>
  <c r="I603" i="3"/>
  <c r="A605" i="3" l="1"/>
  <c r="I604" i="3"/>
  <c r="A606" i="3" l="1"/>
  <c r="I605" i="3"/>
  <c r="A607" i="3" l="1"/>
  <c r="I606" i="3"/>
  <c r="A608" i="3" l="1"/>
  <c r="I607" i="3"/>
  <c r="A609" i="3" l="1"/>
  <c r="I608" i="3"/>
  <c r="A610" i="3" l="1"/>
  <c r="I609" i="3"/>
  <c r="A611" i="3" l="1"/>
  <c r="I610" i="3"/>
  <c r="A612" i="3" l="1"/>
  <c r="I611" i="3"/>
  <c r="A613" i="3" l="1"/>
  <c r="I612" i="3"/>
  <c r="A614" i="3" l="1"/>
  <c r="I613" i="3"/>
  <c r="A615" i="3" l="1"/>
  <c r="I614" i="3"/>
  <c r="A616" i="3" l="1"/>
  <c r="I615" i="3"/>
  <c r="A617" i="3" l="1"/>
  <c r="I616" i="3"/>
  <c r="A618" i="3" l="1"/>
  <c r="I617" i="3"/>
  <c r="A619" i="3" l="1"/>
  <c r="I618" i="3"/>
  <c r="A620" i="3" l="1"/>
  <c r="I619" i="3"/>
  <c r="A621" i="3" l="1"/>
  <c r="I620" i="3"/>
  <c r="A622" i="3" l="1"/>
  <c r="I621" i="3"/>
  <c r="A623" i="3" l="1"/>
  <c r="I622" i="3"/>
  <c r="A624" i="3" l="1"/>
  <c r="I623" i="3"/>
  <c r="A625" i="3" l="1"/>
  <c r="I624" i="3"/>
  <c r="A626" i="3" l="1"/>
  <c r="I625" i="3"/>
  <c r="A627" i="3" l="1"/>
  <c r="I626" i="3"/>
  <c r="A628" i="3" l="1"/>
  <c r="I627" i="3"/>
  <c r="A629" i="3" l="1"/>
  <c r="I628" i="3"/>
  <c r="A630" i="3" l="1"/>
  <c r="I629" i="3"/>
  <c r="A631" i="3" l="1"/>
  <c r="I630" i="3"/>
  <c r="A632" i="3" l="1"/>
  <c r="I631" i="3"/>
  <c r="A633" i="3" l="1"/>
  <c r="I632" i="3"/>
  <c r="A634" i="3" l="1"/>
  <c r="I633" i="3"/>
  <c r="A635" i="3" l="1"/>
  <c r="I634" i="3"/>
  <c r="A636" i="3" l="1"/>
  <c r="I635" i="3"/>
  <c r="A637" i="3" l="1"/>
  <c r="I636" i="3"/>
  <c r="A638" i="3" l="1"/>
  <c r="I637" i="3"/>
  <c r="A639" i="3" l="1"/>
  <c r="I638" i="3"/>
  <c r="A640" i="3" l="1"/>
  <c r="I639" i="3"/>
  <c r="A641" i="3" l="1"/>
  <c r="I640" i="3"/>
  <c r="A642" i="3" l="1"/>
  <c r="I641" i="3"/>
  <c r="A643" i="3" l="1"/>
  <c r="I642" i="3"/>
  <c r="A644" i="3" l="1"/>
  <c r="I643" i="3"/>
  <c r="A645" i="3" l="1"/>
  <c r="I644" i="3"/>
  <c r="A646" i="3" l="1"/>
  <c r="I645" i="3"/>
  <c r="A647" i="3" l="1"/>
  <c r="I646" i="3"/>
  <c r="A648" i="3" l="1"/>
  <c r="I647" i="3"/>
  <c r="A649" i="3" l="1"/>
  <c r="I648" i="3"/>
  <c r="A650" i="3" l="1"/>
  <c r="I649" i="3"/>
  <c r="A651" i="3" l="1"/>
  <c r="I650" i="3"/>
  <c r="A652" i="3" l="1"/>
  <c r="I651" i="3"/>
  <c r="A653" i="3" l="1"/>
  <c r="I652" i="3"/>
  <c r="A654" i="3" l="1"/>
  <c r="I653" i="3"/>
  <c r="A655" i="3" l="1"/>
  <c r="I654" i="3"/>
  <c r="A656" i="3" l="1"/>
  <c r="I655" i="3"/>
  <c r="A657" i="3" l="1"/>
  <c r="I656" i="3"/>
  <c r="A658" i="3" l="1"/>
  <c r="I657" i="3"/>
  <c r="A659" i="3" l="1"/>
  <c r="I658" i="3"/>
  <c r="A660" i="3" l="1"/>
  <c r="I659" i="3"/>
  <c r="A661" i="3" l="1"/>
  <c r="I660" i="3"/>
  <c r="A662" i="3" l="1"/>
  <c r="I661" i="3"/>
  <c r="A663" i="3" l="1"/>
  <c r="I663" i="3" s="1"/>
  <c r="I662" i="3"/>
</calcChain>
</file>

<file path=xl/sharedStrings.xml><?xml version="1.0" encoding="utf-8"?>
<sst xmlns="http://schemas.openxmlformats.org/spreadsheetml/2006/main" count="3798" uniqueCount="521">
  <si>
    <t xml:space="preserve">ID </t>
  </si>
  <si>
    <t>Espécie</t>
  </si>
  <si>
    <t>Nome comum</t>
  </si>
  <si>
    <t>Variedade</t>
  </si>
  <si>
    <t>Tipo Plantação</t>
  </si>
  <si>
    <t>ID Tipo Plantação</t>
  </si>
  <si>
    <t>Sementeira/Plantação</t>
  </si>
  <si>
    <t>Poda</t>
  </si>
  <si>
    <t>Floração</t>
  </si>
  <si>
    <t>Colheita</t>
  </si>
  <si>
    <t>Prunus domestica</t>
  </si>
  <si>
    <t>Ameixoeira</t>
  </si>
  <si>
    <t>RAINHA CLAUDIA CARANGUEJEIRA</t>
  </si>
  <si>
    <t>Permanente</t>
  </si>
  <si>
    <t>Novembro a dezembro</t>
  </si>
  <si>
    <t>Fevereiro a março</t>
  </si>
  <si>
    <t>Julho a agosto</t>
  </si>
  <si>
    <t>PRESIDENT</t>
  </si>
  <si>
    <t>STANLEY</t>
  </si>
  <si>
    <t>ANGELENO</t>
  </si>
  <si>
    <t>BLACK BEAUTY</t>
  </si>
  <si>
    <t>BLACK STAR</t>
  </si>
  <si>
    <t>BLACK GOLD</t>
  </si>
  <si>
    <t>BLACK DIAMOND</t>
  </si>
  <si>
    <t>BLACK AMBER</t>
  </si>
  <si>
    <t>BLACK SPLENDOR</t>
  </si>
  <si>
    <t>FORTUNA</t>
  </si>
  <si>
    <t>FRIAR</t>
  </si>
  <si>
    <t>EL DORADO</t>
  </si>
  <si>
    <t>ELEPHANT HEART</t>
  </si>
  <si>
    <t>GOLDEN JAPAN</t>
  </si>
  <si>
    <t>HARRY PITCHON</t>
  </si>
  <si>
    <t>LAETITIA</t>
  </si>
  <si>
    <t>METLEY</t>
  </si>
  <si>
    <t>MIRABELLE DE NANCY</t>
  </si>
  <si>
    <t>QUEEN ROSE</t>
  </si>
  <si>
    <t>RED BEAUT</t>
  </si>
  <si>
    <t>SANTA ROSA</t>
  </si>
  <si>
    <t>SHIRO</t>
  </si>
  <si>
    <t>SUNGOLD</t>
  </si>
  <si>
    <t>WILSON PERFECTION</t>
  </si>
  <si>
    <t>AUTUMN GIANT</t>
  </si>
  <si>
    <t>Prunus armeniaca</t>
  </si>
  <si>
    <t>Damasqueiro</t>
  </si>
  <si>
    <t>BULIDA</t>
  </si>
  <si>
    <t>CANINO</t>
  </si>
  <si>
    <t>LIABAUD</t>
  </si>
  <si>
    <t>MAILLOT JAUNE</t>
  </si>
  <si>
    <t>POLONAIS</t>
  </si>
  <si>
    <t>Malus domestica</t>
  </si>
  <si>
    <t>Macieira</t>
  </si>
  <si>
    <t>AKANE</t>
  </si>
  <si>
    <t>Março a abril</t>
  </si>
  <si>
    <t>Agosto a setembro</t>
  </si>
  <si>
    <t>BELGOLDEN</t>
  </si>
  <si>
    <t>BRAVO DE ESMOLFE</t>
  </si>
  <si>
    <t>CASA NOVA DE ALCOBAÇA</t>
  </si>
  <si>
    <t>EROVAN</t>
  </si>
  <si>
    <t>FUJI</t>
  </si>
  <si>
    <t>GRANNY SMITH</t>
  </si>
  <si>
    <t>GOLDEN DELICIOUS</t>
  </si>
  <si>
    <t>HI-EARLY</t>
  </si>
  <si>
    <t>JONAGORED</t>
  </si>
  <si>
    <t>LYSGOLDEN</t>
  </si>
  <si>
    <t>MUTSU</t>
  </si>
  <si>
    <t>PORTA DA LOJA</t>
  </si>
  <si>
    <t>Janeiro</t>
  </si>
  <si>
    <t>Abril a maio</t>
  </si>
  <si>
    <t>REINETTE OU CANADA</t>
  </si>
  <si>
    <t>REINETTE OU GRAND FAY</t>
  </si>
  <si>
    <t>RISCADINHA DE PALMELA</t>
  </si>
  <si>
    <t>ROYAL GALA</t>
  </si>
  <si>
    <t>REDCHIEF</t>
  </si>
  <si>
    <t>STARKING</t>
  </si>
  <si>
    <t>SUMMER RED</t>
  </si>
  <si>
    <t>WELL'SPUR DELICIOUS</t>
  </si>
  <si>
    <t>NOIVA</t>
  </si>
  <si>
    <t>OLHO ABERTO</t>
  </si>
  <si>
    <t>CAMOESA ROSA</t>
  </si>
  <si>
    <t>MALÁPIO</t>
  </si>
  <si>
    <t>GRONHO DOCE</t>
  </si>
  <si>
    <t>PÉ DE BOI </t>
  </si>
  <si>
    <t>PINOVA</t>
  </si>
  <si>
    <t>PARDO LINDO</t>
  </si>
  <si>
    <t>PIPO DE BASTO</t>
  </si>
  <si>
    <t>PRIMA</t>
  </si>
  <si>
    <t>QUERINA</t>
  </si>
  <si>
    <t>VISTA BELLA</t>
  </si>
  <si>
    <t>GOLDEN SMOOTHEE</t>
  </si>
  <si>
    <t>GOLDEN SUPREMA</t>
  </si>
  <si>
    <t>GLOSTER 69</t>
  </si>
  <si>
    <t>FREEDOM</t>
  </si>
  <si>
    <t>Pyrus pyrifolia</t>
  </si>
  <si>
    <t>Pera Nashi</t>
  </si>
  <si>
    <t>SNINSEIKI</t>
  </si>
  <si>
    <t>KUMOI</t>
  </si>
  <si>
    <t>HOSUI</t>
  </si>
  <si>
    <t>NIJISSEIKI</t>
  </si>
  <si>
    <t>Daucus carota subsp. Sativus</t>
  </si>
  <si>
    <t>Cenoura</t>
  </si>
  <si>
    <t>Carson Hybrid</t>
  </si>
  <si>
    <t>Temporária</t>
  </si>
  <si>
    <t>80 dias</t>
  </si>
  <si>
    <t>Red Cored Chantenay</t>
  </si>
  <si>
    <t>Danvers Half Long</t>
  </si>
  <si>
    <t>Imperator 58</t>
  </si>
  <si>
    <t>Sugarsnax Hybrid</t>
  </si>
  <si>
    <t>Nelson Hybrid</t>
  </si>
  <si>
    <t>Scarlet Nantes</t>
  </si>
  <si>
    <t>Lupinus luteus</t>
  </si>
  <si>
    <t>Tremoço</t>
  </si>
  <si>
    <t>Amarelo</t>
  </si>
  <si>
    <t>Lupinus albus</t>
  </si>
  <si>
    <t>Branco</t>
  </si>
  <si>
    <t>Zea mays</t>
  </si>
  <si>
    <t>Milho</t>
  </si>
  <si>
    <t>MAS 24.C</t>
  </si>
  <si>
    <t>Abril a junho</t>
  </si>
  <si>
    <t>Julho a setembro</t>
  </si>
  <si>
    <t>Doce Golden Bantam</t>
  </si>
  <si>
    <t>Brassica rapa</t>
  </si>
  <si>
    <t>Nabo greleiro</t>
  </si>
  <si>
    <t>Senhora Conceição</t>
  </si>
  <si>
    <t>Março a setembro</t>
  </si>
  <si>
    <t>Junho a fevereiro</t>
  </si>
  <si>
    <t>Olea europaea</t>
  </si>
  <si>
    <t>Oliveira</t>
  </si>
  <si>
    <t>COBRANÇOSA</t>
  </si>
  <si>
    <t>Outubro a novembro</t>
  </si>
  <si>
    <t>ARBEQUINA</t>
  </si>
  <si>
    <t>HOJIBLANCA</t>
  </si>
  <si>
    <t>NEGRINHA DO FREIXO</t>
  </si>
  <si>
    <t>PICUAL</t>
  </si>
  <si>
    <t>MAÇANILHA</t>
  </si>
  <si>
    <t>CONSERVA DE ELVAS</t>
  </si>
  <si>
    <t>Galega </t>
  </si>
  <si>
    <t>Nabo</t>
  </si>
  <si>
    <t>S. Cosme</t>
  </si>
  <si>
    <t>Fevereiro a abril, agosto a outubro</t>
  </si>
  <si>
    <t>90 dias</t>
  </si>
  <si>
    <t>Vitis vinifera</t>
  </si>
  <si>
    <t>Videira</t>
  </si>
  <si>
    <t>Dona Maria</t>
  </si>
  <si>
    <t>Dezembro a janeiro</t>
  </si>
  <si>
    <t>Maio</t>
  </si>
  <si>
    <t>Junho a agosto</t>
  </si>
  <si>
    <t>Cardinal</t>
  </si>
  <si>
    <t>Produto_Agricola</t>
  </si>
  <si>
    <t>idProduto_Agricola</t>
  </si>
  <si>
    <t>nome</t>
  </si>
  <si>
    <t>Planta</t>
  </si>
  <si>
    <t>idPlanta</t>
  </si>
  <si>
    <t>Produto_Agricolaid</t>
  </si>
  <si>
    <t>Tipo_Culturaid</t>
  </si>
  <si>
    <t>variedade</t>
  </si>
  <si>
    <t>especie</t>
  </si>
  <si>
    <t>Periodo</t>
  </si>
  <si>
    <t>idPeriodo</t>
  </si>
  <si>
    <t>Plantaid</t>
  </si>
  <si>
    <t>tipo_periodo</t>
  </si>
  <si>
    <t>periodo</t>
  </si>
  <si>
    <t>ID Operações</t>
  </si>
  <si>
    <t>ID Parcela</t>
  </si>
  <si>
    <t>Parcela</t>
  </si>
  <si>
    <t>Operação</t>
  </si>
  <si>
    <t>ID Tipo Operação</t>
  </si>
  <si>
    <t>Modo</t>
  </si>
  <si>
    <t>Cultura</t>
  </si>
  <si>
    <t>ID Cultura</t>
  </si>
  <si>
    <t>Data</t>
  </si>
  <si>
    <t>Quantidade</t>
  </si>
  <si>
    <t>Unidade</t>
  </si>
  <si>
    <t>Fator de produção</t>
  </si>
  <si>
    <t>Campo Grande</t>
  </si>
  <si>
    <t>Plantação</t>
  </si>
  <si>
    <t>Oliveira Galega</t>
  </si>
  <si>
    <t>un</t>
  </si>
  <si>
    <t>Oliveira Picual</t>
  </si>
  <si>
    <t>Lameiro da ponte</t>
  </si>
  <si>
    <t>Macieira Jonagored</t>
  </si>
  <si>
    <t>Macieira Fuji</t>
  </si>
  <si>
    <t>Macieira Royal Gala</t>
  </si>
  <si>
    <t>Rega</t>
  </si>
  <si>
    <t>m3</t>
  </si>
  <si>
    <t>Fertilização</t>
  </si>
  <si>
    <t>Solo</t>
  </si>
  <si>
    <t>kg</t>
  </si>
  <si>
    <t>Patentkali</t>
  </si>
  <si>
    <t>Vinha</t>
  </si>
  <si>
    <t>Videira Dona Maria</t>
  </si>
  <si>
    <t>Videira Cardinal</t>
  </si>
  <si>
    <t>ESTA Kieserit</t>
  </si>
  <si>
    <t>Aplicação fitofármaco</t>
  </si>
  <si>
    <t>Calda Bordalesa ASCENZA</t>
  </si>
  <si>
    <t>Horta Nova</t>
  </si>
  <si>
    <t>Sementeira</t>
  </si>
  <si>
    <t>Cenoura Scarlet Nantes</t>
  </si>
  <si>
    <t>Campo do poço</t>
  </si>
  <si>
    <t>Biocal Composto</t>
  </si>
  <si>
    <t>Milho MAS 24.C</t>
  </si>
  <si>
    <t>ha</t>
  </si>
  <si>
    <t>Cenoura Nelson Hybrid</t>
  </si>
  <si>
    <t>Nabo S. Cosme</t>
  </si>
  <si>
    <t>Campo da bouça</t>
  </si>
  <si>
    <t>Tremoço Amarelo</t>
  </si>
  <si>
    <t>Incorporação no solo</t>
  </si>
  <si>
    <t>Milho Doce Golden Bantam</t>
  </si>
  <si>
    <t>Foliar</t>
  </si>
  <si>
    <t>EPSO Microtop</t>
  </si>
  <si>
    <t>Nabo greleiro Senhora Conceição</t>
  </si>
  <si>
    <t>ColheitaOperacao_Agricolaid</t>
  </si>
  <si>
    <t>Designação</t>
  </si>
  <si>
    <t>Fabricante</t>
  </si>
  <si>
    <t>Formato</t>
  </si>
  <si>
    <t>Tipo</t>
  </si>
  <si>
    <t>Aplicação</t>
  </si>
  <si>
    <t>C1</t>
  </si>
  <si>
    <t>Perc.</t>
  </si>
  <si>
    <t>C2</t>
  </si>
  <si>
    <t>C3</t>
  </si>
  <si>
    <t>C4</t>
  </si>
  <si>
    <t>ASCENZA</t>
  </si>
  <si>
    <t>Pó molhável</t>
  </si>
  <si>
    <t>Fitofármaco</t>
  </si>
  <si>
    <t>Fungicida</t>
  </si>
  <si>
    <t>CU</t>
  </si>
  <si>
    <t>Enxofre Bayer 80 WG</t>
  </si>
  <si>
    <t>Bayer</t>
  </si>
  <si>
    <t>S</t>
  </si>
  <si>
    <t>K+S</t>
  </si>
  <si>
    <t>Granulado</t>
  </si>
  <si>
    <t>Adubo</t>
  </si>
  <si>
    <t>Adubo solo</t>
  </si>
  <si>
    <t>K</t>
  </si>
  <si>
    <t>Mg</t>
  </si>
  <si>
    <t>Adubo foliar+Fertirrega</t>
  </si>
  <si>
    <t>B</t>
  </si>
  <si>
    <t>Mn</t>
  </si>
  <si>
    <t>EPSO Top</t>
  </si>
  <si>
    <t>Adubo foliar</t>
  </si>
  <si>
    <t>Biocal CaCo3</t>
  </si>
  <si>
    <t>Biocal</t>
  </si>
  <si>
    <t>Corretor</t>
  </si>
  <si>
    <t>Correção solo</t>
  </si>
  <si>
    <t>CaCO3</t>
  </si>
  <si>
    <t>MgCO3</t>
  </si>
  <si>
    <t>Pó</t>
  </si>
  <si>
    <t>MgO</t>
  </si>
  <si>
    <t>Sonata</t>
  </si>
  <si>
    <t>Líquido</t>
  </si>
  <si>
    <t>Bacillus pumilus</t>
  </si>
  <si>
    <t xml:space="preserve">FLiPPER </t>
  </si>
  <si>
    <t>Emulsão de óleo em água</t>
  </si>
  <si>
    <t>Insecticida</t>
  </si>
  <si>
    <t>Ácidos gordos (na forma de sais de potássio)</t>
  </si>
  <si>
    <t>Requiem Prime</t>
  </si>
  <si>
    <t>Terpenóides</t>
  </si>
  <si>
    <t>Fator_Producao</t>
  </si>
  <si>
    <t>idFator_Producao</t>
  </si>
  <si>
    <t>nome_comercial</t>
  </si>
  <si>
    <t>fabricante</t>
  </si>
  <si>
    <t>Classificacao_Fator_Producaoid</t>
  </si>
  <si>
    <t>Formulacao_Fator_Producaoid</t>
  </si>
  <si>
    <t>Tipo_Aplicacao_Fator_Producaoid</t>
  </si>
  <si>
    <t>Classificacao_Fator_Producao</t>
  </si>
  <si>
    <t>idClassificacao_Fator_Producao</t>
  </si>
  <si>
    <t>designacao</t>
  </si>
  <si>
    <t>Fertilizante</t>
  </si>
  <si>
    <t>Formulacao_Fator_Producao</t>
  </si>
  <si>
    <t>idFormula_Fator_Producao</t>
  </si>
  <si>
    <t>Tipo_Aplicacao_Fator_Producao</t>
  </si>
  <si>
    <t>idTipo_Aplicacao_Fator_Producao</t>
  </si>
  <si>
    <t>Elemento</t>
  </si>
  <si>
    <t>id</t>
  </si>
  <si>
    <t>Substancia</t>
  </si>
  <si>
    <t>idFabricante</t>
  </si>
  <si>
    <t>nome_fabricante</t>
  </si>
  <si>
    <t>Fabricante_Fator_Producao</t>
  </si>
  <si>
    <t>FabricanteidFabricante</t>
  </si>
  <si>
    <t>Fator_ProducaoidFator_Producao</t>
  </si>
  <si>
    <t>Quimico</t>
  </si>
  <si>
    <t>idQuimico</t>
  </si>
  <si>
    <t>tipo_quimico</t>
  </si>
  <si>
    <t>1-Elemento 2-Substancia</t>
  </si>
  <si>
    <t>Fator_Producao_Quimico</t>
  </si>
  <si>
    <t>Fator_Producaoid</t>
  </si>
  <si>
    <t>QuimicoidQuimico</t>
  </si>
  <si>
    <t>quantidade</t>
  </si>
  <si>
    <t>ID</t>
  </si>
  <si>
    <t>Dimensão</t>
  </si>
  <si>
    <t>Campo grande</t>
  </si>
  <si>
    <t>Lameiro do moinho</t>
  </si>
  <si>
    <t>Horta nova</t>
  </si>
  <si>
    <t>Armazém</t>
  </si>
  <si>
    <t>Espigueiro</t>
  </si>
  <si>
    <t>m2</t>
  </si>
  <si>
    <t>Armazém novo</t>
  </si>
  <si>
    <t>Garagem</t>
  </si>
  <si>
    <t>Armazém grande</t>
  </si>
  <si>
    <t>Moinho</t>
  </si>
  <si>
    <t>Tanque do campo grande</t>
  </si>
  <si>
    <t>Poço da bouça</t>
  </si>
  <si>
    <t>Parcela_Agricola</t>
  </si>
  <si>
    <t>area</t>
  </si>
  <si>
    <t>unidade</t>
  </si>
  <si>
    <t>Horta</t>
  </si>
  <si>
    <t>Tipo_Edificio</t>
  </si>
  <si>
    <t>idTipo_Edificio</t>
  </si>
  <si>
    <t>tipo</t>
  </si>
  <si>
    <t>Edificio</t>
  </si>
  <si>
    <t>idEdificio</t>
  </si>
  <si>
    <t>Tipo_Edificioid</t>
  </si>
  <si>
    <t>NULL</t>
  </si>
  <si>
    <t>Data Inicial</t>
  </si>
  <si>
    <t>Data Final</t>
  </si>
  <si>
    <t>Unidades</t>
  </si>
  <si>
    <t>Cenoura Sugarsnax Hybrid</t>
  </si>
  <si>
    <t>Cenoura Danvers Half Long</t>
  </si>
  <si>
    <t>Tipo_Cultura</t>
  </si>
  <si>
    <t>idTipo_Cultura</t>
  </si>
  <si>
    <t>Temporario</t>
  </si>
  <si>
    <t>idCultura</t>
  </si>
  <si>
    <t>nome_cultura</t>
  </si>
  <si>
    <t>Cultura_instalada</t>
  </si>
  <si>
    <t>idCultura_Instalada</t>
  </si>
  <si>
    <t>Parcela_Agricolaid</t>
  </si>
  <si>
    <t>data_instalacao</t>
  </si>
  <si>
    <t>Culturaid</t>
  </si>
  <si>
    <t>data_fecho</t>
  </si>
  <si>
    <t>TO_DATE('06/10/2016', 'DD/MM/YYYY')</t>
  </si>
  <si>
    <t>TO_DATE('10/10/2016', 'DD/MM/YYYY')</t>
  </si>
  <si>
    <t>TO_DATE('01/07/2017', 'DD/MM/YYYY')</t>
  </si>
  <si>
    <t>TO_DATE('01/08/2017', 'DD/MM/YYYY')</t>
  </si>
  <si>
    <t>TO_DATE('12/10/2018', 'DD/MM/YYYY')</t>
  </si>
  <si>
    <t>TO_DATE('10/10/2020', 'DD/MM/YYYY')</t>
  </si>
  <si>
    <t>TO_DATE('30/03/2021', 'DD/MM/YYYY')</t>
  </si>
  <si>
    <t>TO_DATE('04/10/2021', 'DD/MM/YYYY')</t>
  </si>
  <si>
    <t>TO_DATE('12/08/2021', 'DD/MM/YYYY')</t>
  </si>
  <si>
    <t>TO_DATE('15/04/2021', 'DD/MM/YYYY')</t>
  </si>
  <si>
    <t>TO_DATE('21/08/2021', 'DD/MM/YYYY')</t>
  </si>
  <si>
    <t>TO_DATE('10/03/2021', 'DD/MM/YYYY')</t>
  </si>
  <si>
    <t>TO_DATE('05/04/2022', 'DD/MM/YYYY')</t>
  </si>
  <si>
    <t>TO_DATE('05/04/2020', 'DD/MM/YYYY')</t>
  </si>
  <si>
    <t>TO_DATE('20/08/2020', 'DD/MM/YYYY')</t>
  </si>
  <si>
    <t>TO_DATE('12/10/2020', 'DD/MM/YYYY')</t>
  </si>
  <si>
    <t>TO_DATE('15/03/2021', 'DD/MM/YYYY')</t>
  </si>
  <si>
    <t>TO_DATE('03/4/2021', 'DD/MM/YYYY')</t>
  </si>
  <si>
    <t>TO_DATE('25/08/2021', 'DD/MM/YYYY')</t>
  </si>
  <si>
    <t>TO_DATE('06/10/2021', 'DD/MM/YYYY')</t>
  </si>
  <si>
    <t>TO_DATE('19/03/2022', 'DD/MM/YYYY')</t>
  </si>
  <si>
    <t>TO_DATE('08/04/2022', 'DD/MM/YYYY')</t>
  </si>
  <si>
    <t>TO_DATE('18/08/2022', 'DD/MM/YYYY')</t>
  </si>
  <si>
    <t>TO_DATE('12/10/2022', 'DD/MM/YYYY')</t>
  </si>
  <si>
    <t>TO_DATE('20/03/2023', 'DD/MM/YYYY')</t>
  </si>
  <si>
    <t>TO_DATE('10/03/2020', 'DD/MM/YYYY')</t>
  </si>
  <si>
    <t>TO_DATE('15/05/2020', 'DD/MM/YYYY')</t>
  </si>
  <si>
    <t>TO_DATE('02/06/2020', 'DD/MM/YYYY')</t>
  </si>
  <si>
    <t>TO_DATE('09/08/2020', 'DD/MM/YYYY')</t>
  </si>
  <si>
    <t>TO_DATE('20/09/2020', 'DD/MM/YYYY')</t>
  </si>
  <si>
    <t>TO_DATE('01/10/2021', 'DD/MM/YYYY')</t>
  </si>
  <si>
    <t>TO_DATE('15/05/2021', 'DD/MM/YYYY')</t>
  </si>
  <si>
    <t>TO_DATE('02/06/2021', 'DD/MM/YYYY')</t>
  </si>
  <si>
    <t>TO_DATE('09/08/2021', 'DD/MM/YYYY')</t>
  </si>
  <si>
    <t>TO_DATE('20/09/2021', 'DD/MM/YYYY')</t>
  </si>
  <si>
    <t>TO_DATE('01/10/2022', 'DD/MM/YYYY')</t>
  </si>
  <si>
    <t>TO_DATE('06/03/2022', 'DD/MM/YYYY')</t>
  </si>
  <si>
    <t>TO_DATE('16/05/2022', 'DD/MM/YYYY')</t>
  </si>
  <si>
    <t>TO_DATE('30/05/2022', 'DD/MM/YYYY')</t>
  </si>
  <si>
    <t>TO_DATE('09/05/2022', 'DD/MM/YYYY')</t>
  </si>
  <si>
    <t>TO_DATE('20/09/2022', 'DD/MM/YYYY')</t>
  </si>
  <si>
    <t>TO_DATE('14/01/2023', 'DD/MM/YYYY')</t>
  </si>
  <si>
    <t>TO_DATE('10/01/2018', 'DD/MM/YYYY')</t>
  </si>
  <si>
    <t>TO_DATE('11/01/2018', 'DD/MM/YYYY')</t>
  </si>
  <si>
    <t>Tipo_Operacao_Agricola</t>
  </si>
  <si>
    <t>idTipo_Operacao_Agricola</t>
  </si>
  <si>
    <t>Operacao_Agricola</t>
  </si>
  <si>
    <t>idOperacao_Agricola</t>
  </si>
  <si>
    <t>data</t>
  </si>
  <si>
    <t>Tipo_Operacao_Agricolaid</t>
  </si>
  <si>
    <t>TO_DATE('07/01/2017', 'DD/MM/YYYY')</t>
  </si>
  <si>
    <t>TO_DATE('08/01/2017', 'DD/MM/YYYY')</t>
  </si>
  <si>
    <t>TO_DATE('03/07/2017', 'DD/MM/YYYY')</t>
  </si>
  <si>
    <t>TO_DATE('10/07/2017', 'DD/MM/YYYY')</t>
  </si>
  <si>
    <t>TO_DATE('10/08/2017', 'DD/MM/YYYY')</t>
  </si>
  <si>
    <t>TO_DATE('10/09/2017', 'DD/MM/YYYY')</t>
  </si>
  <si>
    <t>TO_DATE('04/11/2017', 'DD/MM/YYYY')</t>
  </si>
  <si>
    <t>TO_DATE('10/12/2017', 'DD/MM/YYYY')</t>
  </si>
  <si>
    <t>TO_DATE('07/01/2018', 'DD/MM/YYYY')</t>
  </si>
  <si>
    <t>TO_DATE('08/01/2018', 'DD/MM/YYYY')</t>
  </si>
  <si>
    <t>TO_DATE('06/02/2018', 'DD/MM/YYYY')</t>
  </si>
  <si>
    <t>TO_DATE('03/07/2018', 'DD/MM/YYYY')</t>
  </si>
  <si>
    <t>TO_DATE('10/07/2018', 'DD/MM/YYYY')</t>
  </si>
  <si>
    <t>TO_DATE('10/08/2018', 'DD/MM/YYYY')</t>
  </si>
  <si>
    <t>TO_DATE('11/08/2018', 'DD/MM/YYYY')</t>
  </si>
  <si>
    <t>TO_DATE('02/09/2018', 'DD/MM/YYYY')</t>
  </si>
  <si>
    <t>TO_DATE('10/09/2018', 'DD/MM/YYYY')</t>
  </si>
  <si>
    <t>TO_DATE('17/11/2018', 'DD/MM/YYYY')</t>
  </si>
  <si>
    <t>TO_DATE('10/12/2018', 'DD/MM/YYYY')</t>
  </si>
  <si>
    <t>TO_DATE('16/12/2018', 'DD/MM/YYYY')</t>
  </si>
  <si>
    <t>TO_DATE('18/12/2018', 'DD/MM/YYYY')</t>
  </si>
  <si>
    <t>TO_DATE('07/01/2019', 'DD/MM/YYYY')</t>
  </si>
  <si>
    <t>TO_DATE('08/01/2019', 'DD/MM/YYYY')</t>
  </si>
  <si>
    <t>TO_DATE('20/01/2019', 'DD/MM/YYYY')</t>
  </si>
  <si>
    <t>TO_DATE('06/02/2019', 'DD/MM/YYYY')</t>
  </si>
  <si>
    <t>TO_DATE('03/07/2019', 'DD/MM/YYYY')</t>
  </si>
  <si>
    <t>TO_DATE('10/07/2019', 'DD/MM/YYYY')</t>
  </si>
  <si>
    <t>TO_DATE('10/08/2019', 'DD/MM/YYYY')</t>
  </si>
  <si>
    <t>TO_DATE('11/08/2019', 'DD/MM/YYYY')</t>
  </si>
  <si>
    <t>TO_DATE('15/11/2019', 'DD/MM/YYYY')</t>
  </si>
  <si>
    <t>TO_DATE('16/12/2019', 'DD/MM/YYYY')</t>
  </si>
  <si>
    <t>TO_DATE('18/12/2019', 'DD/MM/YYYY')</t>
  </si>
  <si>
    <t>TO_DATE('20/01/2020', 'DD/MM/YYYY')</t>
  </si>
  <si>
    <t>TO_DATE('12/03/2020', 'DD/MM/YYYY')</t>
  </si>
  <si>
    <t>TO_DATE('30/03/2020', 'DD/MM/YYYY')</t>
  </si>
  <si>
    <t>TO_DATE('05/05/2020', 'DD/MM/YYYY')</t>
  </si>
  <si>
    <t>TO_DATE('03/07/2020', 'DD/MM/YYYY')</t>
  </si>
  <si>
    <t>TO_DATE('10/07/2020', 'DD/MM/YYYY')</t>
  </si>
  <si>
    <t>TO_DATE('12/07/2020', 'DD/MM/YYYY')</t>
  </si>
  <si>
    <t>TO_DATE('15/07/2020', 'DD/MM/YYYY')</t>
  </si>
  <si>
    <t>TO_DATE('28/07/2020', 'DD/MM/YYYY')</t>
  </si>
  <si>
    <t>TO_DATE('10/08/2020', 'DD/MM/YYYY')</t>
  </si>
  <si>
    <t>TO_DATE('11/08/2020', 'DD/MM/YYYY')</t>
  </si>
  <si>
    <t>TO_DATE('12/08/2020', 'DD/MM/YYYY')</t>
  </si>
  <si>
    <t>TO_DATE('28/08/2020', 'DD/MM/YYYY')</t>
  </si>
  <si>
    <t>TO_DATE('07/09/2020', 'DD/MM/YYYY')</t>
  </si>
  <si>
    <t>TO_DATE('10/11/2020', 'DD/MM/YYYY')</t>
  </si>
  <si>
    <t>TO_DATE('15/11/2020', 'DD/MM/YYYY')</t>
  </si>
  <si>
    <t>TO_DATE('05/12/2020', 'DD/MM/YYYY')</t>
  </si>
  <si>
    <t>TO_DATE('10/12/2020', 'DD/MM/YYYY')</t>
  </si>
  <si>
    <t>TO_DATE('15/12/2020', 'DD/MM/YYYY')</t>
  </si>
  <si>
    <t>TO_DATE('16/12/2020', 'DD/MM/YYYY')</t>
  </si>
  <si>
    <t>TO_DATE('18/12/2020', 'DD/MM/YYYY')</t>
  </si>
  <si>
    <t>TO_DATE('04/01/2021', 'DD/MM/YYYY')</t>
  </si>
  <si>
    <t>TO_DATE('20/01/2021', 'DD/MM/YYYY')</t>
  </si>
  <si>
    <t>TO_DATE('14/03/2021', 'DD/MM/YYYY')</t>
  </si>
  <si>
    <t>TO_DATE('03/04/2021', 'DD/MM/YYYY')</t>
  </si>
  <si>
    <t>TO_DATE('02/05/2021', 'DD/MM/YYYY')</t>
  </si>
  <si>
    <t>TO_DATE('05/05/2021', 'DD/MM/YYYY')</t>
  </si>
  <si>
    <t>TO_DATe('20/06/2021', 'DD/MM/YYYY')</t>
  </si>
  <si>
    <t>TO_DATE('03/07/2021', 'DD/MM/YYYY')</t>
  </si>
  <si>
    <t>TO_DATE('05/07/2021', 'DD/MM/YYYY')</t>
  </si>
  <si>
    <t>TO_DATE('07/07/2021', 'DD/MM/YYYY')</t>
  </si>
  <si>
    <t>TO_DATE('10/07/2021', 'DD/MM/YYYY')</t>
  </si>
  <si>
    <t>TO_DATE('12/07/2021', 'DD/MM/YYYY')</t>
  </si>
  <si>
    <t>TO_DATE('15/07/2021', 'DD/MM/YYYY')</t>
  </si>
  <si>
    <t>TO_DATE('20/07/2021', 'DD/MM/YYYY')</t>
  </si>
  <si>
    <t>TO_DATE('24/07/2021', 'DD/MM/YYYY')</t>
  </si>
  <si>
    <t>TO_DATE('30/07/2021', 'DD/MM/YYYY')</t>
  </si>
  <si>
    <t>TO_DATE('07/08/2021', 'DD/MM/YYYY')</t>
  </si>
  <si>
    <t>TO_DATE('10/08/2021', 'DD/MM/YYYY')</t>
  </si>
  <si>
    <t>TO_DATE('17/08/2021', 'DD/MM/YYYY')</t>
  </si>
  <si>
    <t>TO_DATE('24/08/2021', 'DD/MM/YYYY')</t>
  </si>
  <si>
    <t>TO_DATE('28/08/2021', 'DD/MM/YYYY')</t>
  </si>
  <si>
    <t>TO_DATE('05/09/2021', 'DD/MM/YYYY')</t>
  </si>
  <si>
    <t>TO_DATE('07/09/2021', 'DD/MM/YYYY')</t>
  </si>
  <si>
    <t>TO_DATE('12/09/2021', 'DD/MM/YYYY')</t>
  </si>
  <si>
    <t>TO_DATE('23/09/2021', 'DD/MM/YYYY')</t>
  </si>
  <si>
    <t>TO_DATE('03/10/2021', 'DD/MM/YYYY')</t>
  </si>
  <si>
    <t>TO_DATE('12/10/2021', 'DD/MM/YYYY')</t>
  </si>
  <si>
    <t>TO_DATE('03/11/2021', 'DD/MM/YYYY')</t>
  </si>
  <si>
    <t>TO_DATE('10/11/2021', 'DD/MM/YYYY')</t>
  </si>
  <si>
    <t>TO_DATE('15/11/2021', 'DD/MM/YYYY')</t>
  </si>
  <si>
    <t>TO_DATE('17/11/2021', 'DD/MM/YYYY')</t>
  </si>
  <si>
    <t>TO_DATE('28/11/2021', 'DD/MM/YYYY')</t>
  </si>
  <si>
    <t>TO_DATE('03/12/2021', 'DD/MM/YYYY')</t>
  </si>
  <si>
    <t>TO_DATE('16/12/2021', 'DD/MM/YYYY')</t>
  </si>
  <si>
    <t>TO_DATE('18/12/2021', 'DD/MM/YYYY')</t>
  </si>
  <si>
    <t>TO_DATE('04/01/2022', 'DD/MM/YYYY')</t>
  </si>
  <si>
    <t>TO_DATE('20/01/2022', 'DD/MM/YYYY')</t>
  </si>
  <si>
    <t>TO_DATE('15/04/2022', 'DD/MM/YYYY')</t>
  </si>
  <si>
    <t>TO_DATE('05/05/2022', 'DD/MM/YYYY')</t>
  </si>
  <si>
    <t>TO_DATE('13/05/2022', 'DD/MM/YYYY')</t>
  </si>
  <si>
    <t>TO_DATE('15/05/2022', 'DD/MM/YYYY')</t>
  </si>
  <si>
    <t>TO_DATE('05/06/2022', 'DD/MM/YYYY')</t>
  </si>
  <si>
    <t>TO_DATE('30/06/2022', 'DD/MM/YYYY')</t>
  </si>
  <si>
    <t>TO_DATE('02/07/2022', 'DD/MM/YYYY')</t>
  </si>
  <si>
    <t>TO_DATE('03/07/2022', 'DD/MM/YYYY')</t>
  </si>
  <si>
    <t>TO_DATE('10/07/2022', 'DD/MM/YYYY')</t>
  </si>
  <si>
    <t>TO_DATE('12/07/2022', 'DD/MM/YYYY')</t>
  </si>
  <si>
    <t>TO_DATE('15/07/2022', 'DD/MM/YYYY')</t>
  </si>
  <si>
    <t>TO_DATE('20/07/2022', 'DD/MM/YYYY')</t>
  </si>
  <si>
    <t>TO_DATE('24/07/2022', 'DD/MM/YYYY')</t>
  </si>
  <si>
    <t>TO_DATE('30/07/2022', 'DD/MM/YYYY')</t>
  </si>
  <si>
    <t>TO_DATE('07/08/2022', 'DD/MM/YYYY')</t>
  </si>
  <si>
    <t>TO_DATE('10/08/2022', 'DD/MM/YYYY')</t>
  </si>
  <si>
    <t>TO_DATE('12/08/2022', 'DD/MM/YYYY')</t>
  </si>
  <si>
    <t>TO_DATE('17/08/2022', 'DD/MM/YYYY')</t>
  </si>
  <si>
    <t>TO_DATE('20/08/2022', 'DD/MM/YYYY')</t>
  </si>
  <si>
    <t>TO_DATE('24/08/2022', 'DD/MM/YYYY')</t>
  </si>
  <si>
    <t>TO_DATE('05/09/2022', 'DD/MM/YYYY')</t>
  </si>
  <si>
    <t>TO_DATE('07/09/2022', 'DD/MM/YYYY')</t>
  </si>
  <si>
    <t>TO_DATE('11/09/2022', 'DD/MM/YYYY')</t>
  </si>
  <si>
    <t>TO_DATE('17/10/2022', 'DD/MM/YYYY')</t>
  </si>
  <si>
    <t>TO_DATE('06/11/2022', 'DD/MM/YYYY')</t>
  </si>
  <si>
    <t>TO_DATE('10/11/2022', 'DD/MM/YYYY')</t>
  </si>
  <si>
    <t>TO_DATE('12/11/2022', 'DD/MM/YYYY')</t>
  </si>
  <si>
    <t>TO_DATE('15/11/2022', 'DD/MM/YYYY')</t>
  </si>
  <si>
    <t>TO_DATE('04/12/2022', 'DD/MM/YYYY')</t>
  </si>
  <si>
    <t>TO_DATE('07/12/2022', 'DD/MM/YYYY')</t>
  </si>
  <si>
    <t>TO_DATE('11/12/2022', 'DD/MM/YYYY')</t>
  </si>
  <si>
    <t>TO_DATE('16/12/2022', 'DD/MM/YYYY')</t>
  </si>
  <si>
    <t>TO_DATE('18/12/2022', 'DD/MM/YYYY')</t>
  </si>
  <si>
    <t>TO_DATE('12/01/2023', 'DD/MM/YYYY')</t>
  </si>
  <si>
    <t>TO_DATE('20/01/2023', 'DD/MM/YYYY')</t>
  </si>
  <si>
    <t>Operacao_Agricola_Parcela_Agricola</t>
  </si>
  <si>
    <t>Operacao_Agricolaid</t>
  </si>
  <si>
    <t>Plantacao</t>
  </si>
  <si>
    <t>Modo_fertilizacao</t>
  </si>
  <si>
    <t>idModo_fertilizacao</t>
  </si>
  <si>
    <t>modo</t>
  </si>
  <si>
    <t>Fertilizacao</t>
  </si>
  <si>
    <t>Modo_fertilizacaoid</t>
  </si>
  <si>
    <t>Fertilizacao_Fator_Producao</t>
  </si>
  <si>
    <t>FertilizacaoOperacao_Agricolaid</t>
  </si>
  <si>
    <t>Aplicacao_fitofarmaco</t>
  </si>
  <si>
    <t>Fator_Producao_Aplicacao_fitofarmaco</t>
  </si>
  <si>
    <t>Aplicacao_fitofarmacoOperacao_Agricolaid</t>
  </si>
  <si>
    <t>Incorporacao_solo</t>
  </si>
  <si>
    <t>Parcela_Agricola_Fator_Producao</t>
  </si>
  <si>
    <t>idParcela_Agricola_Fator_Producao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</si>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</sst>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/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FF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70C0"/>
      <name val="Calibri"/>
      <family val="2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165" fontId="0" fillId="0" borderId="0" xfId="0" applyNumberFormat="1"/>
    <xf numFmtId="0" fontId="0" fillId="0" borderId="0" xfId="0" quotePrefix="1"/>
    <xf numFmtId="0" fontId="4" fillId="0" borderId="0" xfId="0" applyFont="1"/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left"/>
    </xf>
    <xf numFmtId="1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165" fontId="1" fillId="0" borderId="0" xfId="0" applyNumberFormat="1" applyFont="1"/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3" fillId="0" borderId="0" xfId="0" applyFont="1"/>
    <xf numFmtId="0" fontId="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0" fillId="0" borderId="0" xfId="0" applyAlignment="1">
      <alignment vertical="top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4F46-7FB7-481B-9DAE-CE325D568C4A}">
  <dimension ref="A1:AF465"/>
  <sheetViews>
    <sheetView topLeftCell="A104" zoomScale="48" zoomScaleNormal="55" workbookViewId="0">
      <selection activeCell="I143" sqref="I143"/>
    </sheetView>
  </sheetViews>
  <sheetFormatPr defaultRowHeight="14.4" x14ac:dyDescent="0.3"/>
  <cols>
    <col min="1" max="1" width="20" customWidth="1"/>
    <col min="2" max="2" width="27.6640625" customWidth="1"/>
    <col min="3" max="3" width="25.33203125" customWidth="1"/>
    <col min="4" max="4" width="32.33203125" customWidth="1"/>
    <col min="5" max="5" width="32.44140625" customWidth="1"/>
    <col min="6" max="6" width="30.33203125" customWidth="1"/>
    <col min="7" max="7" width="30" customWidth="1"/>
    <col min="8" max="8" width="31" customWidth="1"/>
    <col min="9" max="9" width="25" customWidth="1"/>
    <col min="10" max="10" width="19.6640625" bestFit="1" customWidth="1"/>
    <col min="11" max="11" width="10.33203125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M1">
        <v>1</v>
      </c>
      <c r="N1">
        <v>2</v>
      </c>
      <c r="O1">
        <v>3</v>
      </c>
      <c r="P1">
        <v>4</v>
      </c>
    </row>
    <row r="2" spans="1:16" x14ac:dyDescent="0.3">
      <c r="A2" s="7">
        <v>1</v>
      </c>
      <c r="B2" t="s">
        <v>10</v>
      </c>
      <c r="C2" t="s">
        <v>11</v>
      </c>
      <c r="D2" t="s">
        <v>12</v>
      </c>
      <c r="E2" t="s">
        <v>13</v>
      </c>
      <c r="F2" s="7">
        <v>1</v>
      </c>
      <c r="H2" t="s">
        <v>14</v>
      </c>
      <c r="I2" t="s">
        <v>15</v>
      </c>
      <c r="J2" t="s">
        <v>16</v>
      </c>
    </row>
    <row r="3" spans="1:16" x14ac:dyDescent="0.3">
      <c r="A3" s="7">
        <f>A2+1</f>
        <v>2</v>
      </c>
      <c r="B3" t="s">
        <v>10</v>
      </c>
      <c r="C3" t="s">
        <v>11</v>
      </c>
      <c r="D3" t="s">
        <v>17</v>
      </c>
      <c r="E3" t="s">
        <v>13</v>
      </c>
      <c r="F3" s="7">
        <v>1</v>
      </c>
      <c r="H3" t="s">
        <v>14</v>
      </c>
      <c r="I3" t="s">
        <v>15</v>
      </c>
      <c r="J3" t="s">
        <v>16</v>
      </c>
    </row>
    <row r="4" spans="1:16" x14ac:dyDescent="0.3">
      <c r="A4" s="7">
        <f t="shared" ref="A4:A67" si="0">A3+1</f>
        <v>3</v>
      </c>
      <c r="B4" t="s">
        <v>10</v>
      </c>
      <c r="C4" t="s">
        <v>11</v>
      </c>
      <c r="D4" t="s">
        <v>18</v>
      </c>
      <c r="E4" t="s">
        <v>13</v>
      </c>
      <c r="F4" s="7">
        <v>1</v>
      </c>
      <c r="H4" t="s">
        <v>14</v>
      </c>
      <c r="I4" t="s">
        <v>15</v>
      </c>
      <c r="J4" t="s">
        <v>16</v>
      </c>
    </row>
    <row r="5" spans="1:16" x14ac:dyDescent="0.3">
      <c r="A5" s="7">
        <f t="shared" si="0"/>
        <v>4</v>
      </c>
      <c r="B5" t="s">
        <v>10</v>
      </c>
      <c r="C5" t="s">
        <v>11</v>
      </c>
      <c r="D5" t="s">
        <v>19</v>
      </c>
      <c r="E5" t="s">
        <v>13</v>
      </c>
      <c r="F5" s="7">
        <v>1</v>
      </c>
      <c r="H5" t="s">
        <v>14</v>
      </c>
      <c r="I5" t="s">
        <v>15</v>
      </c>
      <c r="J5" t="s">
        <v>16</v>
      </c>
    </row>
    <row r="6" spans="1:16" x14ac:dyDescent="0.3">
      <c r="A6" s="7">
        <f t="shared" si="0"/>
        <v>5</v>
      </c>
      <c r="B6" t="s">
        <v>10</v>
      </c>
      <c r="C6" t="s">
        <v>11</v>
      </c>
      <c r="D6" t="s">
        <v>20</v>
      </c>
      <c r="E6" t="s">
        <v>13</v>
      </c>
      <c r="F6" s="7">
        <v>1</v>
      </c>
      <c r="H6" t="s">
        <v>14</v>
      </c>
      <c r="I6" t="s">
        <v>15</v>
      </c>
      <c r="J6" t="s">
        <v>16</v>
      </c>
    </row>
    <row r="7" spans="1:16" x14ac:dyDescent="0.3">
      <c r="A7" s="7">
        <f t="shared" si="0"/>
        <v>6</v>
      </c>
      <c r="B7" t="s">
        <v>10</v>
      </c>
      <c r="C7" t="s">
        <v>11</v>
      </c>
      <c r="D7" t="s">
        <v>21</v>
      </c>
      <c r="E7" t="s">
        <v>13</v>
      </c>
      <c r="F7" s="7">
        <v>1</v>
      </c>
      <c r="H7" t="s">
        <v>14</v>
      </c>
      <c r="I7" t="s">
        <v>15</v>
      </c>
      <c r="J7" t="s">
        <v>16</v>
      </c>
    </row>
    <row r="8" spans="1:16" x14ac:dyDescent="0.3">
      <c r="A8" s="7">
        <f t="shared" si="0"/>
        <v>7</v>
      </c>
      <c r="B8" t="s">
        <v>10</v>
      </c>
      <c r="C8" t="s">
        <v>11</v>
      </c>
      <c r="D8" t="s">
        <v>22</v>
      </c>
      <c r="E8" t="s">
        <v>13</v>
      </c>
      <c r="F8" s="7">
        <v>1</v>
      </c>
      <c r="H8" t="s">
        <v>14</v>
      </c>
      <c r="I8" t="s">
        <v>15</v>
      </c>
      <c r="J8" t="s">
        <v>16</v>
      </c>
    </row>
    <row r="9" spans="1:16" x14ac:dyDescent="0.3">
      <c r="A9" s="7">
        <f t="shared" si="0"/>
        <v>8</v>
      </c>
      <c r="B9" t="s">
        <v>10</v>
      </c>
      <c r="C9" t="s">
        <v>11</v>
      </c>
      <c r="D9" t="s">
        <v>23</v>
      </c>
      <c r="E9" t="s">
        <v>13</v>
      </c>
      <c r="F9" s="7">
        <v>1</v>
      </c>
      <c r="H9" t="s">
        <v>14</v>
      </c>
      <c r="I9" t="s">
        <v>15</v>
      </c>
      <c r="J9" t="s">
        <v>16</v>
      </c>
    </row>
    <row r="10" spans="1:16" x14ac:dyDescent="0.3">
      <c r="A10" s="7">
        <f t="shared" si="0"/>
        <v>9</v>
      </c>
      <c r="B10" t="s">
        <v>10</v>
      </c>
      <c r="C10" t="s">
        <v>11</v>
      </c>
      <c r="D10" t="s">
        <v>24</v>
      </c>
      <c r="E10" t="s">
        <v>13</v>
      </c>
      <c r="F10" s="7">
        <v>1</v>
      </c>
      <c r="H10" t="s">
        <v>14</v>
      </c>
      <c r="I10" t="s">
        <v>15</v>
      </c>
      <c r="J10" t="s">
        <v>16</v>
      </c>
    </row>
    <row r="11" spans="1:16" x14ac:dyDescent="0.3">
      <c r="A11" s="7">
        <f t="shared" si="0"/>
        <v>10</v>
      </c>
      <c r="B11" t="s">
        <v>10</v>
      </c>
      <c r="C11" t="s">
        <v>11</v>
      </c>
      <c r="D11" t="s">
        <v>25</v>
      </c>
      <c r="E11" t="s">
        <v>13</v>
      </c>
      <c r="F11" s="7">
        <v>1</v>
      </c>
      <c r="H11" t="s">
        <v>14</v>
      </c>
      <c r="I11" t="s">
        <v>15</v>
      </c>
      <c r="J11" t="s">
        <v>16</v>
      </c>
    </row>
    <row r="12" spans="1:16" x14ac:dyDescent="0.3">
      <c r="A12" s="7">
        <f t="shared" si="0"/>
        <v>11</v>
      </c>
      <c r="B12" t="s">
        <v>10</v>
      </c>
      <c r="C12" t="s">
        <v>11</v>
      </c>
      <c r="D12" t="s">
        <v>26</v>
      </c>
      <c r="E12" t="s">
        <v>13</v>
      </c>
      <c r="F12" s="7">
        <v>1</v>
      </c>
      <c r="H12" t="s">
        <v>14</v>
      </c>
      <c r="I12" t="s">
        <v>15</v>
      </c>
      <c r="J12" t="s">
        <v>16</v>
      </c>
    </row>
    <row r="13" spans="1:16" x14ac:dyDescent="0.3">
      <c r="A13" s="7">
        <f t="shared" si="0"/>
        <v>12</v>
      </c>
      <c r="B13" t="s">
        <v>10</v>
      </c>
      <c r="C13" t="s">
        <v>11</v>
      </c>
      <c r="D13" t="s">
        <v>27</v>
      </c>
      <c r="E13" t="s">
        <v>13</v>
      </c>
      <c r="F13" s="7">
        <v>1</v>
      </c>
      <c r="H13" t="s">
        <v>14</v>
      </c>
      <c r="I13" t="s">
        <v>15</v>
      </c>
      <c r="J13" t="s">
        <v>16</v>
      </c>
    </row>
    <row r="14" spans="1:16" x14ac:dyDescent="0.3">
      <c r="A14" s="7">
        <f t="shared" si="0"/>
        <v>13</v>
      </c>
      <c r="B14" t="s">
        <v>10</v>
      </c>
      <c r="C14" t="s">
        <v>11</v>
      </c>
      <c r="D14" t="s">
        <v>28</v>
      </c>
      <c r="E14" t="s">
        <v>13</v>
      </c>
      <c r="F14" s="7">
        <v>1</v>
      </c>
      <c r="H14" t="s">
        <v>14</v>
      </c>
      <c r="I14" t="s">
        <v>15</v>
      </c>
      <c r="J14" t="s">
        <v>16</v>
      </c>
    </row>
    <row r="15" spans="1:16" x14ac:dyDescent="0.3">
      <c r="A15" s="7">
        <f t="shared" si="0"/>
        <v>14</v>
      </c>
      <c r="B15" t="s">
        <v>10</v>
      </c>
      <c r="C15" t="s">
        <v>11</v>
      </c>
      <c r="D15" t="s">
        <v>29</v>
      </c>
      <c r="E15" t="s">
        <v>13</v>
      </c>
      <c r="F15" s="7">
        <v>1</v>
      </c>
      <c r="H15" t="s">
        <v>14</v>
      </c>
      <c r="I15" t="s">
        <v>15</v>
      </c>
      <c r="J15" t="s">
        <v>16</v>
      </c>
    </row>
    <row r="16" spans="1:16" x14ac:dyDescent="0.3">
      <c r="A16" s="7">
        <f t="shared" si="0"/>
        <v>15</v>
      </c>
      <c r="B16" t="s">
        <v>10</v>
      </c>
      <c r="C16" t="s">
        <v>11</v>
      </c>
      <c r="D16" t="s">
        <v>30</v>
      </c>
      <c r="E16" t="s">
        <v>13</v>
      </c>
      <c r="F16" s="7">
        <v>1</v>
      </c>
      <c r="H16" t="s">
        <v>14</v>
      </c>
      <c r="I16" t="s">
        <v>15</v>
      </c>
      <c r="J16" t="s">
        <v>16</v>
      </c>
    </row>
    <row r="17" spans="1:10" x14ac:dyDescent="0.3">
      <c r="A17" s="7">
        <f t="shared" si="0"/>
        <v>16</v>
      </c>
      <c r="B17" t="s">
        <v>10</v>
      </c>
      <c r="C17" t="s">
        <v>11</v>
      </c>
      <c r="D17" t="s">
        <v>31</v>
      </c>
      <c r="E17" t="s">
        <v>13</v>
      </c>
      <c r="F17" s="7">
        <v>1</v>
      </c>
      <c r="H17" t="s">
        <v>14</v>
      </c>
      <c r="I17" t="s">
        <v>15</v>
      </c>
      <c r="J17" t="s">
        <v>16</v>
      </c>
    </row>
    <row r="18" spans="1:10" x14ac:dyDescent="0.3">
      <c r="A18" s="7">
        <f t="shared" si="0"/>
        <v>17</v>
      </c>
      <c r="B18" t="s">
        <v>10</v>
      </c>
      <c r="C18" t="s">
        <v>11</v>
      </c>
      <c r="D18" t="s">
        <v>32</v>
      </c>
      <c r="E18" t="s">
        <v>13</v>
      </c>
      <c r="F18" s="7">
        <v>1</v>
      </c>
      <c r="H18" t="s">
        <v>14</v>
      </c>
      <c r="I18" t="s">
        <v>15</v>
      </c>
      <c r="J18" t="s">
        <v>16</v>
      </c>
    </row>
    <row r="19" spans="1:10" x14ac:dyDescent="0.3">
      <c r="A19" s="7">
        <f t="shared" si="0"/>
        <v>18</v>
      </c>
      <c r="B19" t="s">
        <v>10</v>
      </c>
      <c r="C19" t="s">
        <v>11</v>
      </c>
      <c r="D19" t="s">
        <v>33</v>
      </c>
      <c r="E19" t="s">
        <v>13</v>
      </c>
      <c r="F19" s="7">
        <v>1</v>
      </c>
      <c r="H19" t="s">
        <v>14</v>
      </c>
      <c r="I19" t="s">
        <v>15</v>
      </c>
      <c r="J19" t="s">
        <v>16</v>
      </c>
    </row>
    <row r="20" spans="1:10" x14ac:dyDescent="0.3">
      <c r="A20" s="7">
        <f t="shared" si="0"/>
        <v>19</v>
      </c>
      <c r="B20" t="s">
        <v>10</v>
      </c>
      <c r="C20" t="s">
        <v>11</v>
      </c>
      <c r="D20" t="s">
        <v>34</v>
      </c>
      <c r="E20" t="s">
        <v>13</v>
      </c>
      <c r="F20" s="7">
        <v>1</v>
      </c>
      <c r="H20" t="s">
        <v>14</v>
      </c>
      <c r="I20" t="s">
        <v>15</v>
      </c>
      <c r="J20" t="s">
        <v>16</v>
      </c>
    </row>
    <row r="21" spans="1:10" x14ac:dyDescent="0.3">
      <c r="A21" s="7">
        <f t="shared" si="0"/>
        <v>20</v>
      </c>
      <c r="B21" t="s">
        <v>10</v>
      </c>
      <c r="C21" t="s">
        <v>11</v>
      </c>
      <c r="D21" t="s">
        <v>35</v>
      </c>
      <c r="E21" t="s">
        <v>13</v>
      </c>
      <c r="F21" s="7">
        <v>1</v>
      </c>
      <c r="H21" t="s">
        <v>14</v>
      </c>
      <c r="I21" t="s">
        <v>15</v>
      </c>
      <c r="J21" t="s">
        <v>16</v>
      </c>
    </row>
    <row r="22" spans="1:10" x14ac:dyDescent="0.3">
      <c r="A22" s="7">
        <f t="shared" si="0"/>
        <v>21</v>
      </c>
      <c r="B22" t="s">
        <v>10</v>
      </c>
      <c r="C22" t="s">
        <v>11</v>
      </c>
      <c r="D22" t="s">
        <v>36</v>
      </c>
      <c r="E22" t="s">
        <v>13</v>
      </c>
      <c r="F22" s="7">
        <v>1</v>
      </c>
      <c r="H22" t="s">
        <v>14</v>
      </c>
      <c r="I22" t="s">
        <v>15</v>
      </c>
      <c r="J22" t="s">
        <v>16</v>
      </c>
    </row>
    <row r="23" spans="1:10" x14ac:dyDescent="0.3">
      <c r="A23" s="7">
        <f t="shared" si="0"/>
        <v>22</v>
      </c>
      <c r="B23" t="s">
        <v>10</v>
      </c>
      <c r="C23" t="s">
        <v>11</v>
      </c>
      <c r="D23" t="s">
        <v>37</v>
      </c>
      <c r="E23" t="s">
        <v>13</v>
      </c>
      <c r="F23" s="7">
        <v>1</v>
      </c>
      <c r="H23" t="s">
        <v>14</v>
      </c>
      <c r="I23" t="s">
        <v>15</v>
      </c>
      <c r="J23" t="s">
        <v>16</v>
      </c>
    </row>
    <row r="24" spans="1:10" x14ac:dyDescent="0.3">
      <c r="A24" s="7">
        <f t="shared" si="0"/>
        <v>23</v>
      </c>
      <c r="B24" t="s">
        <v>10</v>
      </c>
      <c r="C24" t="s">
        <v>11</v>
      </c>
      <c r="D24" t="s">
        <v>38</v>
      </c>
      <c r="E24" t="s">
        <v>13</v>
      </c>
      <c r="F24" s="7">
        <v>1</v>
      </c>
      <c r="H24" t="s">
        <v>14</v>
      </c>
      <c r="I24" t="s">
        <v>15</v>
      </c>
      <c r="J24" t="s">
        <v>16</v>
      </c>
    </row>
    <row r="25" spans="1:10" x14ac:dyDescent="0.3">
      <c r="A25" s="7">
        <f t="shared" si="0"/>
        <v>24</v>
      </c>
      <c r="B25" t="s">
        <v>10</v>
      </c>
      <c r="C25" t="s">
        <v>11</v>
      </c>
      <c r="D25" t="s">
        <v>39</v>
      </c>
      <c r="E25" t="s">
        <v>13</v>
      </c>
      <c r="F25" s="7">
        <v>1</v>
      </c>
      <c r="H25" t="s">
        <v>14</v>
      </c>
      <c r="I25" t="s">
        <v>15</v>
      </c>
      <c r="J25" t="s">
        <v>16</v>
      </c>
    </row>
    <row r="26" spans="1:10" x14ac:dyDescent="0.3">
      <c r="A26" s="7">
        <f t="shared" si="0"/>
        <v>25</v>
      </c>
      <c r="B26" t="s">
        <v>10</v>
      </c>
      <c r="C26" t="s">
        <v>11</v>
      </c>
      <c r="D26" t="s">
        <v>40</v>
      </c>
      <c r="E26" t="s">
        <v>13</v>
      </c>
      <c r="F26" s="7">
        <v>1</v>
      </c>
      <c r="H26" t="s">
        <v>14</v>
      </c>
      <c r="I26" t="s">
        <v>15</v>
      </c>
      <c r="J26" t="s">
        <v>16</v>
      </c>
    </row>
    <row r="27" spans="1:10" x14ac:dyDescent="0.3">
      <c r="A27" s="7">
        <f t="shared" si="0"/>
        <v>26</v>
      </c>
      <c r="B27" t="s">
        <v>10</v>
      </c>
      <c r="C27" t="s">
        <v>11</v>
      </c>
      <c r="D27" t="s">
        <v>41</v>
      </c>
      <c r="E27" t="s">
        <v>13</v>
      </c>
      <c r="F27" s="7">
        <v>1</v>
      </c>
      <c r="H27" t="s">
        <v>14</v>
      </c>
      <c r="I27" t="s">
        <v>15</v>
      </c>
      <c r="J27" t="s">
        <v>16</v>
      </c>
    </row>
    <row r="28" spans="1:10" x14ac:dyDescent="0.3">
      <c r="A28" s="7">
        <f t="shared" si="0"/>
        <v>27</v>
      </c>
      <c r="B28" t="s">
        <v>42</v>
      </c>
      <c r="C28" t="s">
        <v>43</v>
      </c>
      <c r="D28" t="s">
        <v>44</v>
      </c>
      <c r="E28" t="s">
        <v>13</v>
      </c>
      <c r="F28" s="7">
        <v>1</v>
      </c>
      <c r="H28" t="s">
        <v>14</v>
      </c>
      <c r="I28" t="s">
        <v>15</v>
      </c>
      <c r="J28" t="s">
        <v>16</v>
      </c>
    </row>
    <row r="29" spans="1:10" x14ac:dyDescent="0.3">
      <c r="A29" s="7">
        <f t="shared" si="0"/>
        <v>28</v>
      </c>
      <c r="B29" t="s">
        <v>42</v>
      </c>
      <c r="C29" t="s">
        <v>43</v>
      </c>
      <c r="D29" t="s">
        <v>45</v>
      </c>
      <c r="E29" t="s">
        <v>13</v>
      </c>
      <c r="F29" s="7">
        <v>1</v>
      </c>
      <c r="H29" t="s">
        <v>14</v>
      </c>
      <c r="I29" t="s">
        <v>15</v>
      </c>
      <c r="J29" t="s">
        <v>16</v>
      </c>
    </row>
    <row r="30" spans="1:10" x14ac:dyDescent="0.3">
      <c r="A30" s="7">
        <f t="shared" si="0"/>
        <v>29</v>
      </c>
      <c r="B30" t="s">
        <v>42</v>
      </c>
      <c r="C30" t="s">
        <v>43</v>
      </c>
      <c r="D30" t="s">
        <v>46</v>
      </c>
      <c r="E30" t="s">
        <v>13</v>
      </c>
      <c r="F30" s="7">
        <v>1</v>
      </c>
      <c r="H30" t="s">
        <v>14</v>
      </c>
      <c r="I30" t="s">
        <v>15</v>
      </c>
      <c r="J30" t="s">
        <v>16</v>
      </c>
    </row>
    <row r="31" spans="1:10" x14ac:dyDescent="0.3">
      <c r="A31" s="7">
        <f t="shared" si="0"/>
        <v>30</v>
      </c>
      <c r="B31" t="s">
        <v>42</v>
      </c>
      <c r="C31" t="s">
        <v>43</v>
      </c>
      <c r="D31" t="s">
        <v>47</v>
      </c>
      <c r="E31" t="s">
        <v>13</v>
      </c>
      <c r="F31" s="7">
        <v>1</v>
      </c>
      <c r="H31" t="s">
        <v>14</v>
      </c>
      <c r="I31" t="s">
        <v>15</v>
      </c>
      <c r="J31" t="s">
        <v>16</v>
      </c>
    </row>
    <row r="32" spans="1:10" x14ac:dyDescent="0.3">
      <c r="A32" s="7">
        <f t="shared" si="0"/>
        <v>31</v>
      </c>
      <c r="B32" t="s">
        <v>42</v>
      </c>
      <c r="C32" t="s">
        <v>43</v>
      </c>
      <c r="D32" t="s">
        <v>48</v>
      </c>
      <c r="E32" t="s">
        <v>13</v>
      </c>
      <c r="F32" s="7">
        <v>1</v>
      </c>
      <c r="H32" t="s">
        <v>14</v>
      </c>
      <c r="I32" t="s">
        <v>15</v>
      </c>
      <c r="J32" t="s">
        <v>16</v>
      </c>
    </row>
    <row r="33" spans="1:10" x14ac:dyDescent="0.3">
      <c r="A33" s="7">
        <f t="shared" si="0"/>
        <v>32</v>
      </c>
      <c r="B33" t="s">
        <v>49</v>
      </c>
      <c r="C33" t="s">
        <v>50</v>
      </c>
      <c r="D33" t="s">
        <v>51</v>
      </c>
      <c r="E33" t="s">
        <v>13</v>
      </c>
      <c r="F33" s="7">
        <v>1</v>
      </c>
      <c r="H33" t="s">
        <v>14</v>
      </c>
      <c r="I33" t="s">
        <v>52</v>
      </c>
      <c r="J33" t="s">
        <v>53</v>
      </c>
    </row>
    <row r="34" spans="1:10" x14ac:dyDescent="0.3">
      <c r="A34" s="7">
        <f t="shared" si="0"/>
        <v>33</v>
      </c>
      <c r="B34" t="s">
        <v>49</v>
      </c>
      <c r="C34" t="s">
        <v>50</v>
      </c>
      <c r="D34" t="s">
        <v>54</v>
      </c>
      <c r="E34" t="s">
        <v>13</v>
      </c>
      <c r="F34" s="7">
        <v>1</v>
      </c>
      <c r="H34" t="s">
        <v>14</v>
      </c>
      <c r="I34" t="s">
        <v>52</v>
      </c>
      <c r="J34" t="s">
        <v>53</v>
      </c>
    </row>
    <row r="35" spans="1:10" x14ac:dyDescent="0.3">
      <c r="A35" s="7">
        <f t="shared" si="0"/>
        <v>34</v>
      </c>
      <c r="B35" t="s">
        <v>49</v>
      </c>
      <c r="C35" t="s">
        <v>50</v>
      </c>
      <c r="D35" t="s">
        <v>55</v>
      </c>
      <c r="E35" t="s">
        <v>13</v>
      </c>
      <c r="F35" s="7">
        <v>1</v>
      </c>
      <c r="H35" t="s">
        <v>14</v>
      </c>
      <c r="I35" t="s">
        <v>52</v>
      </c>
      <c r="J35" t="s">
        <v>53</v>
      </c>
    </row>
    <row r="36" spans="1:10" x14ac:dyDescent="0.3">
      <c r="A36" s="7">
        <f t="shared" si="0"/>
        <v>35</v>
      </c>
      <c r="B36" t="s">
        <v>49</v>
      </c>
      <c r="C36" t="s">
        <v>50</v>
      </c>
      <c r="D36" t="s">
        <v>56</v>
      </c>
      <c r="E36" t="s">
        <v>13</v>
      </c>
      <c r="F36" s="7">
        <v>1</v>
      </c>
      <c r="H36" t="s">
        <v>14</v>
      </c>
      <c r="I36" t="s">
        <v>52</v>
      </c>
      <c r="J36" t="s">
        <v>53</v>
      </c>
    </row>
    <row r="37" spans="1:10" x14ac:dyDescent="0.3">
      <c r="A37" s="7">
        <f t="shared" si="0"/>
        <v>36</v>
      </c>
      <c r="B37" t="s">
        <v>49</v>
      </c>
      <c r="C37" t="s">
        <v>50</v>
      </c>
      <c r="D37" t="s">
        <v>57</v>
      </c>
      <c r="E37" t="s">
        <v>13</v>
      </c>
      <c r="F37" s="7">
        <v>1</v>
      </c>
      <c r="H37" t="s">
        <v>14</v>
      </c>
      <c r="I37" t="s">
        <v>52</v>
      </c>
      <c r="J37" t="s">
        <v>53</v>
      </c>
    </row>
    <row r="38" spans="1:10" x14ac:dyDescent="0.3">
      <c r="A38" s="7">
        <f t="shared" si="0"/>
        <v>37</v>
      </c>
      <c r="B38" t="s">
        <v>49</v>
      </c>
      <c r="C38" t="s">
        <v>50</v>
      </c>
      <c r="D38" t="s">
        <v>58</v>
      </c>
      <c r="E38" t="s">
        <v>13</v>
      </c>
      <c r="F38" s="7">
        <v>1</v>
      </c>
      <c r="H38" t="s">
        <v>14</v>
      </c>
      <c r="I38" t="s">
        <v>52</v>
      </c>
      <c r="J38" t="s">
        <v>53</v>
      </c>
    </row>
    <row r="39" spans="1:10" x14ac:dyDescent="0.3">
      <c r="A39" s="7">
        <f t="shared" si="0"/>
        <v>38</v>
      </c>
      <c r="B39" t="s">
        <v>49</v>
      </c>
      <c r="C39" t="s">
        <v>50</v>
      </c>
      <c r="D39" t="s">
        <v>59</v>
      </c>
      <c r="E39" t="s">
        <v>13</v>
      </c>
      <c r="F39" s="7">
        <v>1</v>
      </c>
      <c r="H39" t="s">
        <v>14</v>
      </c>
      <c r="I39" t="s">
        <v>52</v>
      </c>
      <c r="J39" t="s">
        <v>53</v>
      </c>
    </row>
    <row r="40" spans="1:10" x14ac:dyDescent="0.3">
      <c r="A40" s="7">
        <f t="shared" si="0"/>
        <v>39</v>
      </c>
      <c r="B40" t="s">
        <v>49</v>
      </c>
      <c r="C40" t="s">
        <v>50</v>
      </c>
      <c r="D40" t="s">
        <v>60</v>
      </c>
      <c r="E40" t="s">
        <v>13</v>
      </c>
      <c r="F40" s="7">
        <v>1</v>
      </c>
      <c r="H40" t="s">
        <v>14</v>
      </c>
      <c r="I40" t="s">
        <v>52</v>
      </c>
      <c r="J40" t="s">
        <v>53</v>
      </c>
    </row>
    <row r="41" spans="1:10" x14ac:dyDescent="0.3">
      <c r="A41" s="7">
        <f t="shared" si="0"/>
        <v>40</v>
      </c>
      <c r="B41" t="s">
        <v>49</v>
      </c>
      <c r="C41" t="s">
        <v>50</v>
      </c>
      <c r="D41" t="s">
        <v>61</v>
      </c>
      <c r="E41" t="s">
        <v>13</v>
      </c>
      <c r="F41" s="7">
        <v>1</v>
      </c>
      <c r="H41" t="s">
        <v>14</v>
      </c>
      <c r="I41" t="s">
        <v>52</v>
      </c>
      <c r="J41" t="s">
        <v>53</v>
      </c>
    </row>
    <row r="42" spans="1:10" x14ac:dyDescent="0.3">
      <c r="A42" s="7">
        <f t="shared" si="0"/>
        <v>41</v>
      </c>
      <c r="B42" t="s">
        <v>49</v>
      </c>
      <c r="C42" t="s">
        <v>50</v>
      </c>
      <c r="D42" t="s">
        <v>62</v>
      </c>
      <c r="E42" t="s">
        <v>13</v>
      </c>
      <c r="F42" s="7">
        <v>1</v>
      </c>
      <c r="H42" t="s">
        <v>14</v>
      </c>
      <c r="I42" t="s">
        <v>52</v>
      </c>
      <c r="J42" t="s">
        <v>53</v>
      </c>
    </row>
    <row r="43" spans="1:10" x14ac:dyDescent="0.3">
      <c r="A43" s="7">
        <f t="shared" si="0"/>
        <v>42</v>
      </c>
      <c r="B43" t="s">
        <v>49</v>
      </c>
      <c r="C43" t="s">
        <v>50</v>
      </c>
      <c r="D43" t="s">
        <v>63</v>
      </c>
      <c r="E43" t="s">
        <v>13</v>
      </c>
      <c r="F43" s="7">
        <v>1</v>
      </c>
      <c r="H43" t="s">
        <v>14</v>
      </c>
      <c r="I43" t="s">
        <v>52</v>
      </c>
      <c r="J43" t="s">
        <v>53</v>
      </c>
    </row>
    <row r="44" spans="1:10" x14ac:dyDescent="0.3">
      <c r="A44" s="7">
        <f t="shared" si="0"/>
        <v>43</v>
      </c>
      <c r="B44" t="s">
        <v>49</v>
      </c>
      <c r="C44" t="s">
        <v>50</v>
      </c>
      <c r="D44" t="s">
        <v>64</v>
      </c>
      <c r="E44" t="s">
        <v>13</v>
      </c>
      <c r="F44" s="7">
        <v>1</v>
      </c>
      <c r="H44" t="s">
        <v>14</v>
      </c>
      <c r="I44" t="s">
        <v>52</v>
      </c>
      <c r="J44" t="s">
        <v>53</v>
      </c>
    </row>
    <row r="45" spans="1:10" x14ac:dyDescent="0.3">
      <c r="A45" s="7">
        <f t="shared" si="0"/>
        <v>44</v>
      </c>
      <c r="B45" t="s">
        <v>49</v>
      </c>
      <c r="C45" t="s">
        <v>50</v>
      </c>
      <c r="D45" t="s">
        <v>65</v>
      </c>
      <c r="E45" t="s">
        <v>13</v>
      </c>
      <c r="F45" s="7">
        <v>1</v>
      </c>
      <c r="H45" t="s">
        <v>66</v>
      </c>
      <c r="I45" t="s">
        <v>67</v>
      </c>
      <c r="J45" t="s">
        <v>14</v>
      </c>
    </row>
    <row r="46" spans="1:10" x14ac:dyDescent="0.3">
      <c r="A46" s="7">
        <f t="shared" si="0"/>
        <v>45</v>
      </c>
      <c r="B46" t="s">
        <v>49</v>
      </c>
      <c r="C46" t="s">
        <v>50</v>
      </c>
      <c r="D46" t="s">
        <v>68</v>
      </c>
      <c r="E46" t="s">
        <v>13</v>
      </c>
      <c r="F46" s="7">
        <v>1</v>
      </c>
      <c r="H46" t="s">
        <v>14</v>
      </c>
      <c r="I46" t="s">
        <v>52</v>
      </c>
      <c r="J46" t="s">
        <v>53</v>
      </c>
    </row>
    <row r="47" spans="1:10" x14ac:dyDescent="0.3">
      <c r="A47" s="7">
        <f t="shared" si="0"/>
        <v>46</v>
      </c>
      <c r="B47" t="s">
        <v>49</v>
      </c>
      <c r="C47" t="s">
        <v>50</v>
      </c>
      <c r="D47" t="s">
        <v>69</v>
      </c>
      <c r="E47" t="s">
        <v>13</v>
      </c>
      <c r="F47" s="7">
        <v>1</v>
      </c>
      <c r="H47" t="s">
        <v>14</v>
      </c>
      <c r="I47" t="s">
        <v>52</v>
      </c>
      <c r="J47" t="s">
        <v>53</v>
      </c>
    </row>
    <row r="48" spans="1:10" x14ac:dyDescent="0.3">
      <c r="A48" s="7">
        <f t="shared" si="0"/>
        <v>47</v>
      </c>
      <c r="B48" t="s">
        <v>49</v>
      </c>
      <c r="C48" t="s">
        <v>50</v>
      </c>
      <c r="D48" t="s">
        <v>70</v>
      </c>
      <c r="E48" t="s">
        <v>13</v>
      </c>
      <c r="F48" s="7">
        <v>1</v>
      </c>
      <c r="H48" t="s">
        <v>14</v>
      </c>
      <c r="I48" t="s">
        <v>52</v>
      </c>
      <c r="J48" t="s">
        <v>53</v>
      </c>
    </row>
    <row r="49" spans="1:10" x14ac:dyDescent="0.3">
      <c r="A49" s="7">
        <f t="shared" si="0"/>
        <v>48</v>
      </c>
      <c r="B49" t="s">
        <v>49</v>
      </c>
      <c r="C49" t="s">
        <v>50</v>
      </c>
      <c r="D49" t="s">
        <v>71</v>
      </c>
      <c r="E49" t="s">
        <v>13</v>
      </c>
      <c r="F49" s="7">
        <v>1</v>
      </c>
      <c r="H49" t="s">
        <v>14</v>
      </c>
      <c r="I49" t="s">
        <v>52</v>
      </c>
      <c r="J49" t="s">
        <v>53</v>
      </c>
    </row>
    <row r="50" spans="1:10" x14ac:dyDescent="0.3">
      <c r="A50" s="7">
        <f t="shared" si="0"/>
        <v>49</v>
      </c>
      <c r="B50" t="s">
        <v>49</v>
      </c>
      <c r="C50" t="s">
        <v>50</v>
      </c>
      <c r="D50" t="s">
        <v>72</v>
      </c>
      <c r="E50" t="s">
        <v>13</v>
      </c>
      <c r="F50" s="7">
        <v>1</v>
      </c>
      <c r="H50" t="s">
        <v>14</v>
      </c>
      <c r="I50" t="s">
        <v>52</v>
      </c>
      <c r="J50" t="s">
        <v>53</v>
      </c>
    </row>
    <row r="51" spans="1:10" x14ac:dyDescent="0.3">
      <c r="A51" s="7">
        <f t="shared" si="0"/>
        <v>50</v>
      </c>
      <c r="B51" t="s">
        <v>49</v>
      </c>
      <c r="C51" t="s">
        <v>50</v>
      </c>
      <c r="D51" t="s">
        <v>73</v>
      </c>
      <c r="E51" t="s">
        <v>13</v>
      </c>
      <c r="F51" s="7">
        <v>1</v>
      </c>
      <c r="H51" t="s">
        <v>14</v>
      </c>
      <c r="I51" t="s">
        <v>52</v>
      </c>
      <c r="J51" t="s">
        <v>53</v>
      </c>
    </row>
    <row r="52" spans="1:10" x14ac:dyDescent="0.3">
      <c r="A52" s="7">
        <f t="shared" si="0"/>
        <v>51</v>
      </c>
      <c r="B52" t="s">
        <v>49</v>
      </c>
      <c r="C52" t="s">
        <v>50</v>
      </c>
      <c r="D52" t="s">
        <v>74</v>
      </c>
      <c r="E52" t="s">
        <v>13</v>
      </c>
      <c r="F52" s="7">
        <v>1</v>
      </c>
      <c r="H52" t="s">
        <v>14</v>
      </c>
      <c r="I52" t="s">
        <v>52</v>
      </c>
      <c r="J52" t="s">
        <v>53</v>
      </c>
    </row>
    <row r="53" spans="1:10" x14ac:dyDescent="0.3">
      <c r="A53" s="7">
        <f t="shared" si="0"/>
        <v>52</v>
      </c>
      <c r="B53" t="s">
        <v>49</v>
      </c>
      <c r="C53" t="s">
        <v>50</v>
      </c>
      <c r="D53" t="s">
        <v>75</v>
      </c>
      <c r="E53" t="s">
        <v>13</v>
      </c>
      <c r="F53" s="7">
        <v>1</v>
      </c>
      <c r="H53" t="s">
        <v>14</v>
      </c>
      <c r="I53" t="s">
        <v>52</v>
      </c>
      <c r="J53" t="s">
        <v>53</v>
      </c>
    </row>
    <row r="54" spans="1:10" x14ac:dyDescent="0.3">
      <c r="A54" s="7">
        <f t="shared" si="0"/>
        <v>53</v>
      </c>
      <c r="B54" t="s">
        <v>49</v>
      </c>
      <c r="C54" t="s">
        <v>50</v>
      </c>
      <c r="D54" t="s">
        <v>76</v>
      </c>
      <c r="E54" t="s">
        <v>13</v>
      </c>
      <c r="F54" s="7">
        <v>1</v>
      </c>
      <c r="H54" t="s">
        <v>14</v>
      </c>
      <c r="I54" t="s">
        <v>52</v>
      </c>
      <c r="J54" t="s">
        <v>53</v>
      </c>
    </row>
    <row r="55" spans="1:10" x14ac:dyDescent="0.3">
      <c r="A55" s="7">
        <f t="shared" si="0"/>
        <v>54</v>
      </c>
      <c r="B55" t="s">
        <v>49</v>
      </c>
      <c r="C55" t="s">
        <v>50</v>
      </c>
      <c r="D55" t="s">
        <v>77</v>
      </c>
      <c r="E55" t="s">
        <v>13</v>
      </c>
      <c r="F55" s="7">
        <v>1</v>
      </c>
      <c r="H55" t="s">
        <v>14</v>
      </c>
      <c r="I55" t="s">
        <v>52</v>
      </c>
      <c r="J55" t="s">
        <v>53</v>
      </c>
    </row>
    <row r="56" spans="1:10" x14ac:dyDescent="0.3">
      <c r="A56" s="7">
        <f t="shared" si="0"/>
        <v>55</v>
      </c>
      <c r="B56" t="s">
        <v>49</v>
      </c>
      <c r="C56" t="s">
        <v>50</v>
      </c>
      <c r="D56" t="s">
        <v>78</v>
      </c>
      <c r="E56" t="s">
        <v>13</v>
      </c>
      <c r="F56" s="7">
        <v>1</v>
      </c>
      <c r="H56" t="s">
        <v>14</v>
      </c>
      <c r="I56" t="s">
        <v>52</v>
      </c>
      <c r="J56" t="s">
        <v>53</v>
      </c>
    </row>
    <row r="57" spans="1:10" x14ac:dyDescent="0.3">
      <c r="A57" s="7">
        <f t="shared" si="0"/>
        <v>56</v>
      </c>
      <c r="B57" t="s">
        <v>49</v>
      </c>
      <c r="C57" t="s">
        <v>50</v>
      </c>
      <c r="D57" t="s">
        <v>79</v>
      </c>
      <c r="E57" t="s">
        <v>13</v>
      </c>
      <c r="F57" s="7">
        <v>1</v>
      </c>
      <c r="H57" t="s">
        <v>14</v>
      </c>
      <c r="I57" t="s">
        <v>52</v>
      </c>
      <c r="J57" t="s">
        <v>53</v>
      </c>
    </row>
    <row r="58" spans="1:10" x14ac:dyDescent="0.3">
      <c r="A58" s="7">
        <f t="shared" si="0"/>
        <v>57</v>
      </c>
      <c r="B58" t="s">
        <v>49</v>
      </c>
      <c r="C58" t="s">
        <v>50</v>
      </c>
      <c r="D58" t="s">
        <v>80</v>
      </c>
      <c r="E58" t="s">
        <v>13</v>
      </c>
      <c r="F58" s="7">
        <v>1</v>
      </c>
      <c r="H58" t="s">
        <v>14</v>
      </c>
      <c r="I58" t="s">
        <v>52</v>
      </c>
      <c r="J58" t="s">
        <v>53</v>
      </c>
    </row>
    <row r="59" spans="1:10" x14ac:dyDescent="0.3">
      <c r="A59" s="7">
        <f t="shared" si="0"/>
        <v>58</v>
      </c>
      <c r="B59" t="s">
        <v>49</v>
      </c>
      <c r="C59" t="s">
        <v>50</v>
      </c>
      <c r="D59" t="s">
        <v>81</v>
      </c>
      <c r="E59" t="s">
        <v>13</v>
      </c>
      <c r="F59" s="7">
        <v>1</v>
      </c>
      <c r="H59" t="s">
        <v>14</v>
      </c>
      <c r="I59" t="s">
        <v>52</v>
      </c>
      <c r="J59" t="s">
        <v>53</v>
      </c>
    </row>
    <row r="60" spans="1:10" x14ac:dyDescent="0.3">
      <c r="A60" s="7">
        <f t="shared" si="0"/>
        <v>59</v>
      </c>
      <c r="B60" t="s">
        <v>49</v>
      </c>
      <c r="C60" t="s">
        <v>50</v>
      </c>
      <c r="D60" t="s">
        <v>82</v>
      </c>
      <c r="E60" t="s">
        <v>13</v>
      </c>
      <c r="F60" s="7">
        <v>1</v>
      </c>
      <c r="H60" t="s">
        <v>14</v>
      </c>
      <c r="I60" t="s">
        <v>52</v>
      </c>
      <c r="J60" t="s">
        <v>53</v>
      </c>
    </row>
    <row r="61" spans="1:10" x14ac:dyDescent="0.3">
      <c r="A61" s="7">
        <f t="shared" si="0"/>
        <v>60</v>
      </c>
      <c r="B61" t="s">
        <v>49</v>
      </c>
      <c r="C61" t="s">
        <v>50</v>
      </c>
      <c r="D61" t="s">
        <v>83</v>
      </c>
      <c r="E61" t="s">
        <v>13</v>
      </c>
      <c r="F61" s="7">
        <v>1</v>
      </c>
      <c r="H61" t="s">
        <v>14</v>
      </c>
      <c r="I61" t="s">
        <v>52</v>
      </c>
      <c r="J61" t="s">
        <v>53</v>
      </c>
    </row>
    <row r="62" spans="1:10" x14ac:dyDescent="0.3">
      <c r="A62" s="7">
        <f t="shared" si="0"/>
        <v>61</v>
      </c>
      <c r="B62" t="s">
        <v>49</v>
      </c>
      <c r="C62" t="s">
        <v>50</v>
      </c>
      <c r="D62" t="s">
        <v>84</v>
      </c>
      <c r="E62" t="s">
        <v>13</v>
      </c>
      <c r="F62" s="7">
        <v>1</v>
      </c>
      <c r="H62" t="s">
        <v>14</v>
      </c>
      <c r="I62" t="s">
        <v>52</v>
      </c>
      <c r="J62" t="s">
        <v>53</v>
      </c>
    </row>
    <row r="63" spans="1:10" x14ac:dyDescent="0.3">
      <c r="A63" s="7">
        <f t="shared" si="0"/>
        <v>62</v>
      </c>
      <c r="B63" t="s">
        <v>49</v>
      </c>
      <c r="C63" t="s">
        <v>50</v>
      </c>
      <c r="D63" t="s">
        <v>85</v>
      </c>
      <c r="E63" t="s">
        <v>13</v>
      </c>
      <c r="F63" s="7">
        <v>1</v>
      </c>
      <c r="H63" t="s">
        <v>14</v>
      </c>
      <c r="I63" t="s">
        <v>52</v>
      </c>
      <c r="J63" t="s">
        <v>53</v>
      </c>
    </row>
    <row r="64" spans="1:10" x14ac:dyDescent="0.3">
      <c r="A64" s="7">
        <f t="shared" si="0"/>
        <v>63</v>
      </c>
      <c r="B64" t="s">
        <v>49</v>
      </c>
      <c r="C64" t="s">
        <v>50</v>
      </c>
      <c r="D64" t="s">
        <v>86</v>
      </c>
      <c r="E64" t="s">
        <v>13</v>
      </c>
      <c r="F64" s="7">
        <v>1</v>
      </c>
      <c r="H64" t="s">
        <v>14</v>
      </c>
      <c r="I64" t="s">
        <v>52</v>
      </c>
      <c r="J64" t="s">
        <v>53</v>
      </c>
    </row>
    <row r="65" spans="1:10" x14ac:dyDescent="0.3">
      <c r="A65" s="7">
        <f t="shared" si="0"/>
        <v>64</v>
      </c>
      <c r="B65" t="s">
        <v>49</v>
      </c>
      <c r="C65" t="s">
        <v>50</v>
      </c>
      <c r="D65" t="s">
        <v>87</v>
      </c>
      <c r="E65" t="s">
        <v>13</v>
      </c>
      <c r="F65" s="7">
        <v>1</v>
      </c>
      <c r="H65" t="s">
        <v>14</v>
      </c>
      <c r="I65" t="s">
        <v>52</v>
      </c>
      <c r="J65" t="s">
        <v>53</v>
      </c>
    </row>
    <row r="66" spans="1:10" x14ac:dyDescent="0.3">
      <c r="A66" s="7">
        <f t="shared" si="0"/>
        <v>65</v>
      </c>
      <c r="B66" t="s">
        <v>49</v>
      </c>
      <c r="C66" t="s">
        <v>50</v>
      </c>
      <c r="D66" t="s">
        <v>88</v>
      </c>
      <c r="E66" t="s">
        <v>13</v>
      </c>
      <c r="F66" s="7">
        <v>1</v>
      </c>
      <c r="H66" t="s">
        <v>14</v>
      </c>
      <c r="I66" t="s">
        <v>52</v>
      </c>
      <c r="J66" t="s">
        <v>53</v>
      </c>
    </row>
    <row r="67" spans="1:10" x14ac:dyDescent="0.3">
      <c r="A67" s="7">
        <f t="shared" si="0"/>
        <v>66</v>
      </c>
      <c r="B67" t="s">
        <v>49</v>
      </c>
      <c r="C67" t="s">
        <v>50</v>
      </c>
      <c r="D67" t="s">
        <v>89</v>
      </c>
      <c r="E67" t="s">
        <v>13</v>
      </c>
      <c r="F67" s="7">
        <v>1</v>
      </c>
      <c r="H67" t="s">
        <v>14</v>
      </c>
      <c r="I67" t="s">
        <v>52</v>
      </c>
      <c r="J67" t="s">
        <v>53</v>
      </c>
    </row>
    <row r="68" spans="1:10" x14ac:dyDescent="0.3">
      <c r="A68" s="7">
        <f t="shared" ref="A68:A96" si="1">A67+1</f>
        <v>67</v>
      </c>
      <c r="B68" t="s">
        <v>49</v>
      </c>
      <c r="C68" t="s">
        <v>50</v>
      </c>
      <c r="D68" t="s">
        <v>90</v>
      </c>
      <c r="E68" t="s">
        <v>13</v>
      </c>
      <c r="F68" s="7">
        <v>1</v>
      </c>
      <c r="H68" t="s">
        <v>14</v>
      </c>
      <c r="I68" t="s">
        <v>52</v>
      </c>
      <c r="J68" t="s">
        <v>53</v>
      </c>
    </row>
    <row r="69" spans="1:10" x14ac:dyDescent="0.3">
      <c r="A69" s="7">
        <f t="shared" si="1"/>
        <v>68</v>
      </c>
      <c r="B69" t="s">
        <v>49</v>
      </c>
      <c r="C69" t="s">
        <v>50</v>
      </c>
      <c r="D69" t="s">
        <v>91</v>
      </c>
      <c r="E69" t="s">
        <v>13</v>
      </c>
      <c r="F69" s="7">
        <v>1</v>
      </c>
      <c r="H69" t="s">
        <v>14</v>
      </c>
      <c r="I69" t="s">
        <v>52</v>
      </c>
      <c r="J69" t="s">
        <v>53</v>
      </c>
    </row>
    <row r="70" spans="1:10" x14ac:dyDescent="0.3">
      <c r="A70" s="7">
        <f t="shared" si="1"/>
        <v>69</v>
      </c>
      <c r="B70" t="s">
        <v>92</v>
      </c>
      <c r="C70" t="s">
        <v>93</v>
      </c>
      <c r="D70" t="s">
        <v>94</v>
      </c>
      <c r="E70" t="s">
        <v>13</v>
      </c>
      <c r="F70" s="7">
        <v>1</v>
      </c>
    </row>
    <row r="71" spans="1:10" x14ac:dyDescent="0.3">
      <c r="A71" s="7">
        <f t="shared" si="1"/>
        <v>70</v>
      </c>
      <c r="B71" t="s">
        <v>92</v>
      </c>
      <c r="C71" t="s">
        <v>93</v>
      </c>
      <c r="D71" t="s">
        <v>95</v>
      </c>
      <c r="E71" t="s">
        <v>13</v>
      </c>
      <c r="F71" s="7">
        <v>1</v>
      </c>
    </row>
    <row r="72" spans="1:10" x14ac:dyDescent="0.3">
      <c r="A72" s="7">
        <f t="shared" si="1"/>
        <v>71</v>
      </c>
      <c r="B72" t="s">
        <v>92</v>
      </c>
      <c r="C72" t="s">
        <v>93</v>
      </c>
      <c r="D72" t="s">
        <v>96</v>
      </c>
      <c r="E72" t="s">
        <v>13</v>
      </c>
      <c r="F72" s="7">
        <v>1</v>
      </c>
    </row>
    <row r="73" spans="1:10" x14ac:dyDescent="0.3">
      <c r="A73" s="7">
        <f t="shared" si="1"/>
        <v>72</v>
      </c>
      <c r="B73" t="s">
        <v>92</v>
      </c>
      <c r="C73" t="s">
        <v>93</v>
      </c>
      <c r="D73" t="s">
        <v>97</v>
      </c>
      <c r="E73" t="s">
        <v>13</v>
      </c>
      <c r="F73" s="7">
        <v>1</v>
      </c>
    </row>
    <row r="74" spans="1:10" x14ac:dyDescent="0.3">
      <c r="A74" s="7">
        <f t="shared" si="1"/>
        <v>73</v>
      </c>
      <c r="B74" t="s">
        <v>98</v>
      </c>
      <c r="C74" t="s">
        <v>99</v>
      </c>
      <c r="D74" t="s">
        <v>100</v>
      </c>
      <c r="E74" t="s">
        <v>101</v>
      </c>
      <c r="F74" s="7">
        <v>2</v>
      </c>
      <c r="J74" t="s">
        <v>102</v>
      </c>
    </row>
    <row r="75" spans="1:10" x14ac:dyDescent="0.3">
      <c r="A75" s="7">
        <f t="shared" si="1"/>
        <v>74</v>
      </c>
      <c r="B75" t="s">
        <v>98</v>
      </c>
      <c r="C75" t="s">
        <v>99</v>
      </c>
      <c r="D75" t="s">
        <v>103</v>
      </c>
      <c r="E75" t="s">
        <v>101</v>
      </c>
      <c r="F75" s="7">
        <v>2</v>
      </c>
      <c r="J75" t="s">
        <v>102</v>
      </c>
    </row>
    <row r="76" spans="1:10" x14ac:dyDescent="0.3">
      <c r="A76" s="7">
        <f t="shared" si="1"/>
        <v>75</v>
      </c>
      <c r="B76" t="s">
        <v>98</v>
      </c>
      <c r="C76" t="s">
        <v>99</v>
      </c>
      <c r="D76" t="s">
        <v>104</v>
      </c>
      <c r="E76" t="s">
        <v>101</v>
      </c>
      <c r="F76" s="7">
        <v>2</v>
      </c>
      <c r="J76" t="s">
        <v>102</v>
      </c>
    </row>
    <row r="77" spans="1:10" x14ac:dyDescent="0.3">
      <c r="A77" s="7">
        <f t="shared" si="1"/>
        <v>76</v>
      </c>
      <c r="B77" t="s">
        <v>98</v>
      </c>
      <c r="C77" t="s">
        <v>99</v>
      </c>
      <c r="D77" t="s">
        <v>105</v>
      </c>
      <c r="E77" t="s">
        <v>101</v>
      </c>
      <c r="F77" s="7">
        <v>2</v>
      </c>
      <c r="J77" t="s">
        <v>102</v>
      </c>
    </row>
    <row r="78" spans="1:10" x14ac:dyDescent="0.3">
      <c r="A78" s="7">
        <f t="shared" si="1"/>
        <v>77</v>
      </c>
      <c r="B78" t="s">
        <v>98</v>
      </c>
      <c r="C78" t="s">
        <v>99</v>
      </c>
      <c r="D78" t="s">
        <v>106</v>
      </c>
      <c r="E78" t="s">
        <v>101</v>
      </c>
      <c r="F78" s="7">
        <v>2</v>
      </c>
      <c r="J78" t="s">
        <v>102</v>
      </c>
    </row>
    <row r="79" spans="1:10" x14ac:dyDescent="0.3">
      <c r="A79" s="7">
        <f t="shared" si="1"/>
        <v>78</v>
      </c>
      <c r="B79" t="s">
        <v>98</v>
      </c>
      <c r="C79" t="s">
        <v>99</v>
      </c>
      <c r="D79" t="s">
        <v>107</v>
      </c>
      <c r="E79" t="s">
        <v>101</v>
      </c>
      <c r="F79" s="7">
        <v>2</v>
      </c>
      <c r="J79" t="s">
        <v>102</v>
      </c>
    </row>
    <row r="80" spans="1:10" x14ac:dyDescent="0.3">
      <c r="A80" s="7">
        <f t="shared" si="1"/>
        <v>79</v>
      </c>
      <c r="B80" t="s">
        <v>98</v>
      </c>
      <c r="C80" t="s">
        <v>99</v>
      </c>
      <c r="D80" t="s">
        <v>108</v>
      </c>
      <c r="E80" t="s">
        <v>101</v>
      </c>
      <c r="F80" s="7">
        <v>2</v>
      </c>
      <c r="J80" t="s">
        <v>102</v>
      </c>
    </row>
    <row r="81" spans="1:10" x14ac:dyDescent="0.3">
      <c r="A81" s="7">
        <f t="shared" si="1"/>
        <v>80</v>
      </c>
      <c r="B81" t="s">
        <v>109</v>
      </c>
      <c r="C81" t="s">
        <v>110</v>
      </c>
      <c r="D81" t="s">
        <v>111</v>
      </c>
      <c r="E81" t="s">
        <v>101</v>
      </c>
      <c r="F81" s="7">
        <v>2</v>
      </c>
    </row>
    <row r="82" spans="1:10" x14ac:dyDescent="0.3">
      <c r="A82" s="7">
        <f t="shared" si="1"/>
        <v>81</v>
      </c>
      <c r="B82" t="s">
        <v>112</v>
      </c>
      <c r="C82" t="s">
        <v>110</v>
      </c>
      <c r="D82" t="s">
        <v>113</v>
      </c>
      <c r="E82" t="s">
        <v>101</v>
      </c>
      <c r="F82" s="7">
        <v>2</v>
      </c>
    </row>
    <row r="83" spans="1:10" x14ac:dyDescent="0.3">
      <c r="A83" s="7">
        <f t="shared" si="1"/>
        <v>82</v>
      </c>
      <c r="B83" t="s">
        <v>114</v>
      </c>
      <c r="C83" t="s">
        <v>115</v>
      </c>
      <c r="D83" t="s">
        <v>116</v>
      </c>
      <c r="E83" t="s">
        <v>101</v>
      </c>
      <c r="F83" s="7">
        <v>2</v>
      </c>
      <c r="G83" t="s">
        <v>117</v>
      </c>
      <c r="J83" t="s">
        <v>118</v>
      </c>
    </row>
    <row r="84" spans="1:10" x14ac:dyDescent="0.3">
      <c r="A84" s="7">
        <f t="shared" si="1"/>
        <v>83</v>
      </c>
      <c r="B84" t="s">
        <v>114</v>
      </c>
      <c r="C84" t="s">
        <v>115</v>
      </c>
      <c r="D84" t="s">
        <v>119</v>
      </c>
      <c r="E84" t="s">
        <v>101</v>
      </c>
      <c r="F84" s="7">
        <v>2</v>
      </c>
      <c r="G84" t="s">
        <v>117</v>
      </c>
      <c r="J84" t="s">
        <v>118</v>
      </c>
    </row>
    <row r="85" spans="1:10" x14ac:dyDescent="0.3">
      <c r="A85" s="7">
        <f t="shared" si="1"/>
        <v>84</v>
      </c>
      <c r="B85" t="s">
        <v>120</v>
      </c>
      <c r="C85" t="s">
        <v>121</v>
      </c>
      <c r="D85" t="s">
        <v>122</v>
      </c>
      <c r="E85" t="s">
        <v>101</v>
      </c>
      <c r="F85" s="7">
        <v>2</v>
      </c>
      <c r="G85" t="s">
        <v>123</v>
      </c>
      <c r="J85" t="s">
        <v>124</v>
      </c>
    </row>
    <row r="86" spans="1:10" x14ac:dyDescent="0.3">
      <c r="A86" s="7">
        <f t="shared" si="1"/>
        <v>85</v>
      </c>
      <c r="B86" t="s">
        <v>125</v>
      </c>
      <c r="C86" t="s">
        <v>126</v>
      </c>
      <c r="D86" t="s">
        <v>127</v>
      </c>
      <c r="E86" t="s">
        <v>13</v>
      </c>
      <c r="F86" s="7">
        <v>1</v>
      </c>
      <c r="J86" t="s">
        <v>128</v>
      </c>
    </row>
    <row r="87" spans="1:10" x14ac:dyDescent="0.3">
      <c r="A87" s="7">
        <f t="shared" si="1"/>
        <v>86</v>
      </c>
      <c r="B87" t="s">
        <v>125</v>
      </c>
      <c r="C87" t="s">
        <v>126</v>
      </c>
      <c r="D87" t="s">
        <v>129</v>
      </c>
      <c r="E87" t="s">
        <v>13</v>
      </c>
      <c r="F87" s="7">
        <v>1</v>
      </c>
      <c r="J87" t="s">
        <v>128</v>
      </c>
    </row>
    <row r="88" spans="1:10" x14ac:dyDescent="0.3">
      <c r="A88" s="7">
        <f t="shared" si="1"/>
        <v>87</v>
      </c>
      <c r="B88" t="s">
        <v>125</v>
      </c>
      <c r="C88" t="s">
        <v>126</v>
      </c>
      <c r="D88" t="s">
        <v>130</v>
      </c>
      <c r="E88" t="s">
        <v>13</v>
      </c>
      <c r="F88" s="7">
        <v>1</v>
      </c>
      <c r="J88" t="s">
        <v>128</v>
      </c>
    </row>
    <row r="89" spans="1:10" x14ac:dyDescent="0.3">
      <c r="A89" s="7">
        <f t="shared" si="1"/>
        <v>88</v>
      </c>
      <c r="B89" t="s">
        <v>125</v>
      </c>
      <c r="C89" t="s">
        <v>126</v>
      </c>
      <c r="D89" t="s">
        <v>131</v>
      </c>
      <c r="E89" t="s">
        <v>13</v>
      </c>
      <c r="F89" s="7">
        <v>1</v>
      </c>
      <c r="J89" t="s">
        <v>128</v>
      </c>
    </row>
    <row r="90" spans="1:10" x14ac:dyDescent="0.3">
      <c r="A90" s="7">
        <f t="shared" si="1"/>
        <v>89</v>
      </c>
      <c r="B90" t="s">
        <v>125</v>
      </c>
      <c r="C90" t="s">
        <v>126</v>
      </c>
      <c r="D90" t="s">
        <v>132</v>
      </c>
      <c r="E90" t="s">
        <v>13</v>
      </c>
      <c r="F90" s="7">
        <v>1</v>
      </c>
      <c r="J90" t="s">
        <v>128</v>
      </c>
    </row>
    <row r="91" spans="1:10" x14ac:dyDescent="0.3">
      <c r="A91" s="7">
        <f t="shared" si="1"/>
        <v>90</v>
      </c>
      <c r="B91" t="s">
        <v>125</v>
      </c>
      <c r="C91" t="s">
        <v>126</v>
      </c>
      <c r="D91" t="s">
        <v>133</v>
      </c>
      <c r="E91" t="s">
        <v>13</v>
      </c>
      <c r="F91" s="7">
        <v>1</v>
      </c>
      <c r="J91" t="s">
        <v>128</v>
      </c>
    </row>
    <row r="92" spans="1:10" x14ac:dyDescent="0.3">
      <c r="A92" s="7">
        <f t="shared" si="1"/>
        <v>91</v>
      </c>
      <c r="B92" t="s">
        <v>125</v>
      </c>
      <c r="C92" t="s">
        <v>126</v>
      </c>
      <c r="D92" t="s">
        <v>134</v>
      </c>
      <c r="E92" t="s">
        <v>13</v>
      </c>
      <c r="F92" s="7">
        <v>1</v>
      </c>
      <c r="J92" t="s">
        <v>128</v>
      </c>
    </row>
    <row r="93" spans="1:10" x14ac:dyDescent="0.3">
      <c r="A93" s="7">
        <f t="shared" si="1"/>
        <v>92</v>
      </c>
      <c r="B93" t="s">
        <v>125</v>
      </c>
      <c r="C93" t="s">
        <v>126</v>
      </c>
      <c r="D93" t="s">
        <v>135</v>
      </c>
      <c r="E93" t="s">
        <v>13</v>
      </c>
      <c r="F93" s="7">
        <v>1</v>
      </c>
      <c r="J93" t="s">
        <v>128</v>
      </c>
    </row>
    <row r="94" spans="1:10" x14ac:dyDescent="0.3">
      <c r="A94" s="7">
        <f t="shared" si="1"/>
        <v>93</v>
      </c>
      <c r="B94" t="s">
        <v>120</v>
      </c>
      <c r="C94" t="s">
        <v>136</v>
      </c>
      <c r="D94" t="s">
        <v>137</v>
      </c>
      <c r="E94" t="s">
        <v>101</v>
      </c>
      <c r="F94" s="7">
        <v>2</v>
      </c>
      <c r="G94" t="s">
        <v>138</v>
      </c>
      <c r="J94" t="s">
        <v>139</v>
      </c>
    </row>
    <row r="95" spans="1:10" x14ac:dyDescent="0.3">
      <c r="A95" s="7">
        <f t="shared" si="1"/>
        <v>94</v>
      </c>
      <c r="B95" t="s">
        <v>140</v>
      </c>
      <c r="C95" t="s">
        <v>141</v>
      </c>
      <c r="D95" t="s">
        <v>142</v>
      </c>
      <c r="E95" t="s">
        <v>13</v>
      </c>
      <c r="F95" s="7">
        <v>1</v>
      </c>
      <c r="H95" t="s">
        <v>143</v>
      </c>
      <c r="I95" t="s">
        <v>144</v>
      </c>
      <c r="J95" t="s">
        <v>145</v>
      </c>
    </row>
    <row r="96" spans="1:10" x14ac:dyDescent="0.3">
      <c r="A96" s="7">
        <f t="shared" si="1"/>
        <v>95</v>
      </c>
      <c r="B96" t="s">
        <v>140</v>
      </c>
      <c r="C96" t="s">
        <v>141</v>
      </c>
      <c r="D96" t="s">
        <v>146</v>
      </c>
      <c r="E96" t="s">
        <v>13</v>
      </c>
      <c r="F96" s="7">
        <v>1</v>
      </c>
      <c r="H96" t="s">
        <v>143</v>
      </c>
      <c r="I96" t="s">
        <v>144</v>
      </c>
      <c r="J96" t="s">
        <v>145</v>
      </c>
    </row>
    <row r="105" spans="1:14" x14ac:dyDescent="0.3">
      <c r="A105" s="10" t="s">
        <v>147</v>
      </c>
    </row>
    <row r="106" spans="1:14" x14ac:dyDescent="0.3">
      <c r="A106" s="2" t="s">
        <v>148</v>
      </c>
      <c r="B106" s="2" t="s">
        <v>149</v>
      </c>
    </row>
    <row r="107" spans="1:14" x14ac:dyDescent="0.3">
      <c r="A107" s="7">
        <v>1</v>
      </c>
      <c r="B107" t="s">
        <v>11</v>
      </c>
      <c r="G107" s="13"/>
      <c r="I107" s="13" t="str">
        <f t="shared" ref="I107:I117" si="2" xml:space="preserve"> "INSERT INTO "&amp;$A$105&amp;"("&amp;$A$106&amp;","&amp;$B$106&amp;") VALUES("&amp;A107&amp;",'"&amp;B107&amp;"');"</f>
        <v>INSERT INTO Produto_Agricola(idProduto_Agricola,nome) VALUES(1,'Ameixoeira');</v>
      </c>
      <c r="J107" s="13"/>
      <c r="M107" s="13"/>
      <c r="N107" s="13"/>
    </row>
    <row r="108" spans="1:14" x14ac:dyDescent="0.3">
      <c r="A108" s="7">
        <f t="shared" ref="A108:A117" si="3">A107+1</f>
        <v>2</v>
      </c>
      <c r="B108" t="s">
        <v>43</v>
      </c>
      <c r="G108" s="13"/>
      <c r="I108" s="13" t="str">
        <f t="shared" si="2"/>
        <v>INSERT INTO Produto_Agricola(idProduto_Agricola,nome) VALUES(2,'Damasqueiro');</v>
      </c>
      <c r="J108" s="13"/>
      <c r="M108" s="13"/>
      <c r="N108" s="13"/>
    </row>
    <row r="109" spans="1:14" x14ac:dyDescent="0.3">
      <c r="A109" s="7">
        <f t="shared" si="3"/>
        <v>3</v>
      </c>
      <c r="B109" t="s">
        <v>50</v>
      </c>
      <c r="G109" s="13"/>
      <c r="I109" s="13" t="str">
        <f t="shared" si="2"/>
        <v>INSERT INTO Produto_Agricola(idProduto_Agricola,nome) VALUES(3,'Macieira');</v>
      </c>
      <c r="J109" s="13"/>
      <c r="M109" s="13"/>
      <c r="N109" s="13"/>
    </row>
    <row r="110" spans="1:14" x14ac:dyDescent="0.3">
      <c r="A110" s="7">
        <f t="shared" si="3"/>
        <v>4</v>
      </c>
      <c r="B110" t="s">
        <v>93</v>
      </c>
      <c r="G110" s="13"/>
      <c r="I110" s="13" t="str">
        <f t="shared" si="2"/>
        <v>INSERT INTO Produto_Agricola(idProduto_Agricola,nome) VALUES(4,'Pera Nashi');</v>
      </c>
      <c r="J110" s="13"/>
      <c r="M110" s="13"/>
      <c r="N110" s="13"/>
    </row>
    <row r="111" spans="1:14" x14ac:dyDescent="0.3">
      <c r="A111" s="7">
        <f t="shared" si="3"/>
        <v>5</v>
      </c>
      <c r="B111" t="s">
        <v>99</v>
      </c>
      <c r="G111" s="13"/>
      <c r="I111" s="13" t="str">
        <f t="shared" si="2"/>
        <v>INSERT INTO Produto_Agricola(idProduto_Agricola,nome) VALUES(5,'Cenoura');</v>
      </c>
      <c r="J111" s="13"/>
      <c r="M111" s="13"/>
      <c r="N111" s="13"/>
    </row>
    <row r="112" spans="1:14" x14ac:dyDescent="0.3">
      <c r="A112" s="7">
        <f t="shared" si="3"/>
        <v>6</v>
      </c>
      <c r="B112" t="s">
        <v>110</v>
      </c>
      <c r="G112" s="13"/>
      <c r="I112" s="13" t="str">
        <f t="shared" si="2"/>
        <v>INSERT INTO Produto_Agricola(idProduto_Agricola,nome) VALUES(6,'Tremoço');</v>
      </c>
      <c r="J112" s="13"/>
      <c r="M112" s="13"/>
      <c r="N112" s="13"/>
    </row>
    <row r="113" spans="1:32" x14ac:dyDescent="0.3">
      <c r="A113" s="7">
        <f t="shared" si="3"/>
        <v>7</v>
      </c>
      <c r="B113" t="s">
        <v>115</v>
      </c>
      <c r="G113" s="13"/>
      <c r="I113" s="13" t="str">
        <f t="shared" si="2"/>
        <v>INSERT INTO Produto_Agricola(idProduto_Agricola,nome) VALUES(7,'Milho');</v>
      </c>
      <c r="J113" s="13"/>
      <c r="M113" s="13"/>
      <c r="N113" s="13"/>
    </row>
    <row r="114" spans="1:32" x14ac:dyDescent="0.3">
      <c r="A114" s="7">
        <f t="shared" si="3"/>
        <v>8</v>
      </c>
      <c r="B114" t="s">
        <v>121</v>
      </c>
      <c r="G114" s="13"/>
      <c r="I114" s="13" t="str">
        <f t="shared" si="2"/>
        <v>INSERT INTO Produto_Agricola(idProduto_Agricola,nome) VALUES(8,'Nabo greleiro');</v>
      </c>
      <c r="J114" s="13"/>
      <c r="M114" s="13"/>
      <c r="N114" s="13"/>
    </row>
    <row r="115" spans="1:32" x14ac:dyDescent="0.3">
      <c r="A115" s="7">
        <f t="shared" si="3"/>
        <v>9</v>
      </c>
      <c r="B115" t="s">
        <v>126</v>
      </c>
      <c r="G115" s="13"/>
      <c r="I115" s="13" t="str">
        <f t="shared" si="2"/>
        <v>INSERT INTO Produto_Agricola(idProduto_Agricola,nome) VALUES(9,'Oliveira');</v>
      </c>
      <c r="J115" s="13"/>
      <c r="M115" s="13"/>
      <c r="N115" s="13"/>
    </row>
    <row r="116" spans="1:32" x14ac:dyDescent="0.3">
      <c r="A116" s="7">
        <f t="shared" si="3"/>
        <v>10</v>
      </c>
      <c r="B116" t="s">
        <v>136</v>
      </c>
      <c r="G116" s="13"/>
      <c r="I116" s="13" t="str">
        <f t="shared" si="2"/>
        <v>INSERT INTO Produto_Agricola(idProduto_Agricola,nome) VALUES(10,'Nabo');</v>
      </c>
      <c r="J116" s="13"/>
      <c r="M116" s="13"/>
      <c r="N116" s="13"/>
    </row>
    <row r="117" spans="1:32" x14ac:dyDescent="0.3">
      <c r="A117" s="7">
        <f t="shared" si="3"/>
        <v>11</v>
      </c>
      <c r="B117" t="s">
        <v>141</v>
      </c>
      <c r="G117" s="13"/>
      <c r="I117" s="13" t="str">
        <f t="shared" si="2"/>
        <v>INSERT INTO Produto_Agricola(idProduto_Agricola,nome) VALUES(11,'Videira');</v>
      </c>
      <c r="J117" s="13"/>
      <c r="M117" s="13"/>
      <c r="N117" s="13"/>
    </row>
    <row r="118" spans="1:32" x14ac:dyDescent="0.3">
      <c r="B118" s="7"/>
      <c r="D118" s="13"/>
      <c r="E118" s="13"/>
      <c r="F118" s="13"/>
      <c r="G118" s="13"/>
    </row>
    <row r="126" spans="1:32" x14ac:dyDescent="0.3">
      <c r="A126" s="10" t="s">
        <v>150</v>
      </c>
    </row>
    <row r="127" spans="1:32" x14ac:dyDescent="0.3">
      <c r="A127" s="2" t="s">
        <v>151</v>
      </c>
      <c r="B127" s="2" t="s">
        <v>152</v>
      </c>
      <c r="C127" s="2" t="s">
        <v>153</v>
      </c>
      <c r="D127" s="2" t="s">
        <v>154</v>
      </c>
      <c r="E127" s="2" t="s">
        <v>155</v>
      </c>
      <c r="F127" s="2"/>
      <c r="G127" s="2"/>
      <c r="H127" s="2"/>
    </row>
    <row r="128" spans="1:32" x14ac:dyDescent="0.3">
      <c r="A128" s="7">
        <v>1</v>
      </c>
      <c r="B128" s="7">
        <v>1</v>
      </c>
      <c r="C128" s="7">
        <v>1</v>
      </c>
      <c r="D128" t="s">
        <v>12</v>
      </c>
      <c r="E128" t="s">
        <v>10</v>
      </c>
      <c r="G128" s="12"/>
      <c r="I128" s="13" t="str">
        <f t="shared" ref="I128:I159" si="4">"INSERT INTO Planta(" &amp; $A$127 &amp; ", " &amp; $B$127 &amp;  ", " &amp; $C$127 &amp;  ", " &amp; $D$127 &amp;  ", " &amp; $E$127 &amp; ") VALUES(" &amp; A128 &amp; ", " &amp; B128 &amp; ", " &amp; C128 &amp; ",'" &amp; D128 &amp; "', '"&amp; E128&amp;"');"</f>
        <v>INSERT INTO Planta(idPlanta, Produto_Agricolaid, Tipo_Culturaid, variedade, especie) VALUES(1, 1, 1,'RAINHA CLAUDIA CARANGUEJEIRA', 'Prunus domestica');</v>
      </c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3"/>
    </row>
    <row r="129" spans="1:32" x14ac:dyDescent="0.3">
      <c r="A129" s="7">
        <f t="shared" ref="A129:A160" si="5">A128+1</f>
        <v>2</v>
      </c>
      <c r="B129" s="7">
        <v>1</v>
      </c>
      <c r="C129" s="7">
        <v>1</v>
      </c>
      <c r="D129" t="s">
        <v>17</v>
      </c>
      <c r="E129" t="s">
        <v>10</v>
      </c>
      <c r="G129" s="12"/>
      <c r="I129" s="13" t="str">
        <f t="shared" si="4"/>
        <v>INSERT INTO Planta(idPlanta, Produto_Agricolaid, Tipo_Culturaid, variedade, especie) VALUES(2, 1, 1,'PRESIDENT', 'Prunus domestica');</v>
      </c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3"/>
    </row>
    <row r="130" spans="1:32" x14ac:dyDescent="0.3">
      <c r="A130" s="7">
        <f t="shared" si="5"/>
        <v>3</v>
      </c>
      <c r="B130" s="7">
        <v>1</v>
      </c>
      <c r="C130" s="7">
        <v>1</v>
      </c>
      <c r="D130" t="s">
        <v>18</v>
      </c>
      <c r="E130" t="s">
        <v>10</v>
      </c>
      <c r="G130" s="12"/>
      <c r="I130" s="13" t="str">
        <f t="shared" si="4"/>
        <v>INSERT INTO Planta(idPlanta, Produto_Agricolaid, Tipo_Culturaid, variedade, especie) VALUES(3, 1, 1,'STANLEY', 'Prunus domestica');</v>
      </c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3"/>
    </row>
    <row r="131" spans="1:32" x14ac:dyDescent="0.3">
      <c r="A131" s="7">
        <f t="shared" si="5"/>
        <v>4</v>
      </c>
      <c r="B131" s="7">
        <v>1</v>
      </c>
      <c r="C131" s="7">
        <v>1</v>
      </c>
      <c r="D131" t="s">
        <v>19</v>
      </c>
      <c r="E131" t="s">
        <v>10</v>
      </c>
      <c r="G131" s="12"/>
      <c r="I131" s="13" t="str">
        <f t="shared" si="4"/>
        <v>INSERT INTO Planta(idPlanta, Produto_Agricolaid, Tipo_Culturaid, variedade, especie) VALUES(4, 1, 1,'ANGELENO', 'Prunus domestica');</v>
      </c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3"/>
    </row>
    <row r="132" spans="1:32" x14ac:dyDescent="0.3">
      <c r="A132" s="7">
        <f t="shared" si="5"/>
        <v>5</v>
      </c>
      <c r="B132" s="7">
        <v>1</v>
      </c>
      <c r="C132" s="7">
        <v>1</v>
      </c>
      <c r="D132" t="s">
        <v>20</v>
      </c>
      <c r="E132" t="s">
        <v>10</v>
      </c>
      <c r="G132" s="12"/>
      <c r="I132" s="13" t="str">
        <f t="shared" si="4"/>
        <v>INSERT INTO Planta(idPlanta, Produto_Agricolaid, Tipo_Culturaid, variedade, especie) VALUES(5, 1, 1,'BLACK BEAUTY', 'Prunus domestica');</v>
      </c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3"/>
    </row>
    <row r="133" spans="1:32" x14ac:dyDescent="0.3">
      <c r="A133" s="7">
        <f t="shared" si="5"/>
        <v>6</v>
      </c>
      <c r="B133" s="7">
        <v>1</v>
      </c>
      <c r="C133" s="7">
        <v>1</v>
      </c>
      <c r="D133" t="s">
        <v>21</v>
      </c>
      <c r="E133" t="s">
        <v>10</v>
      </c>
      <c r="G133" s="12"/>
      <c r="I133" s="13" t="str">
        <f t="shared" si="4"/>
        <v>INSERT INTO Planta(idPlanta, Produto_Agricolaid, Tipo_Culturaid, variedade, especie) VALUES(6, 1, 1,'BLACK STAR', 'Prunus domestica');</v>
      </c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3"/>
    </row>
    <row r="134" spans="1:32" x14ac:dyDescent="0.3">
      <c r="A134" s="7">
        <f t="shared" si="5"/>
        <v>7</v>
      </c>
      <c r="B134" s="7">
        <v>1</v>
      </c>
      <c r="C134" s="7">
        <v>1</v>
      </c>
      <c r="D134" t="s">
        <v>22</v>
      </c>
      <c r="E134" t="s">
        <v>10</v>
      </c>
      <c r="G134" s="12"/>
      <c r="I134" s="13" t="str">
        <f t="shared" si="4"/>
        <v>INSERT INTO Planta(idPlanta, Produto_Agricolaid, Tipo_Culturaid, variedade, especie) VALUES(7, 1, 1,'BLACK GOLD', 'Prunus domestica');</v>
      </c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3"/>
    </row>
    <row r="135" spans="1:32" x14ac:dyDescent="0.3">
      <c r="A135" s="7">
        <f t="shared" si="5"/>
        <v>8</v>
      </c>
      <c r="B135" s="7">
        <v>1</v>
      </c>
      <c r="C135" s="7">
        <v>1</v>
      </c>
      <c r="D135" t="s">
        <v>23</v>
      </c>
      <c r="E135" t="s">
        <v>10</v>
      </c>
      <c r="G135" s="12"/>
      <c r="I135" s="13" t="str">
        <f t="shared" si="4"/>
        <v>INSERT INTO Planta(idPlanta, Produto_Agricolaid, Tipo_Culturaid, variedade, especie) VALUES(8, 1, 1,'BLACK DIAMOND', 'Prunus domestica');</v>
      </c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3"/>
    </row>
    <row r="136" spans="1:32" x14ac:dyDescent="0.3">
      <c r="A136" s="7">
        <f t="shared" si="5"/>
        <v>9</v>
      </c>
      <c r="B136" s="7">
        <v>1</v>
      </c>
      <c r="C136" s="7">
        <v>1</v>
      </c>
      <c r="D136" t="s">
        <v>24</v>
      </c>
      <c r="E136" t="s">
        <v>10</v>
      </c>
      <c r="G136" s="12"/>
      <c r="I136" s="13" t="str">
        <f t="shared" si="4"/>
        <v>INSERT INTO Planta(idPlanta, Produto_Agricolaid, Tipo_Culturaid, variedade, especie) VALUES(9, 1, 1,'BLACK AMBER', 'Prunus domestica');</v>
      </c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3"/>
    </row>
    <row r="137" spans="1:32" x14ac:dyDescent="0.3">
      <c r="A137" s="7">
        <f t="shared" si="5"/>
        <v>10</v>
      </c>
      <c r="B137" s="7">
        <v>1</v>
      </c>
      <c r="C137" s="7">
        <v>1</v>
      </c>
      <c r="D137" t="s">
        <v>25</v>
      </c>
      <c r="E137" t="s">
        <v>10</v>
      </c>
      <c r="G137" s="12"/>
      <c r="I137" s="13" t="str">
        <f t="shared" si="4"/>
        <v>INSERT INTO Planta(idPlanta, Produto_Agricolaid, Tipo_Culturaid, variedade, especie) VALUES(10, 1, 1,'BLACK SPLENDOR', 'Prunus domestica');</v>
      </c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3"/>
    </row>
    <row r="138" spans="1:32" x14ac:dyDescent="0.3">
      <c r="A138" s="7">
        <f t="shared" si="5"/>
        <v>11</v>
      </c>
      <c r="B138" s="7">
        <v>1</v>
      </c>
      <c r="C138" s="7">
        <v>1</v>
      </c>
      <c r="D138" t="s">
        <v>26</v>
      </c>
      <c r="E138" t="s">
        <v>10</v>
      </c>
      <c r="G138" s="12"/>
      <c r="I138" s="13" t="str">
        <f t="shared" si="4"/>
        <v>INSERT INTO Planta(idPlanta, Produto_Agricolaid, Tipo_Culturaid, variedade, especie) VALUES(11, 1, 1,'FORTUNA', 'Prunus domestica');</v>
      </c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3"/>
    </row>
    <row r="139" spans="1:32" x14ac:dyDescent="0.3">
      <c r="A139" s="7">
        <f t="shared" si="5"/>
        <v>12</v>
      </c>
      <c r="B139" s="7">
        <v>1</v>
      </c>
      <c r="C139" s="7">
        <v>1</v>
      </c>
      <c r="D139" t="s">
        <v>27</v>
      </c>
      <c r="E139" t="s">
        <v>10</v>
      </c>
      <c r="G139" s="12"/>
      <c r="I139" s="13" t="str">
        <f t="shared" si="4"/>
        <v>INSERT INTO Planta(idPlanta, Produto_Agricolaid, Tipo_Culturaid, variedade, especie) VALUES(12, 1, 1,'FRIAR', 'Prunus domestica');</v>
      </c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3"/>
    </row>
    <row r="140" spans="1:32" x14ac:dyDescent="0.3">
      <c r="A140" s="7">
        <f t="shared" si="5"/>
        <v>13</v>
      </c>
      <c r="B140" s="7">
        <v>1</v>
      </c>
      <c r="C140" s="7">
        <v>1</v>
      </c>
      <c r="D140" t="s">
        <v>28</v>
      </c>
      <c r="E140" t="s">
        <v>10</v>
      </c>
      <c r="G140" s="12"/>
      <c r="I140" s="13" t="str">
        <f t="shared" si="4"/>
        <v>INSERT INTO Planta(idPlanta, Produto_Agricolaid, Tipo_Culturaid, variedade, especie) VALUES(13, 1, 1,'EL DORADO', 'Prunus domestica');</v>
      </c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3"/>
    </row>
    <row r="141" spans="1:32" x14ac:dyDescent="0.3">
      <c r="A141" s="7">
        <f t="shared" si="5"/>
        <v>14</v>
      </c>
      <c r="B141" s="7">
        <v>1</v>
      </c>
      <c r="C141" s="7">
        <v>1</v>
      </c>
      <c r="D141" t="s">
        <v>29</v>
      </c>
      <c r="E141" t="s">
        <v>10</v>
      </c>
      <c r="G141" s="12"/>
      <c r="I141" s="13" t="str">
        <f t="shared" si="4"/>
        <v>INSERT INTO Planta(idPlanta, Produto_Agricolaid, Tipo_Culturaid, variedade, especie) VALUES(14, 1, 1,'ELEPHANT HEART', 'Prunus domestica');</v>
      </c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3"/>
    </row>
    <row r="142" spans="1:32" x14ac:dyDescent="0.3">
      <c r="A142" s="7">
        <f t="shared" si="5"/>
        <v>15</v>
      </c>
      <c r="B142" s="7">
        <v>1</v>
      </c>
      <c r="C142" s="7">
        <v>1</v>
      </c>
      <c r="D142" t="s">
        <v>30</v>
      </c>
      <c r="E142" t="s">
        <v>10</v>
      </c>
      <c r="G142" s="12"/>
      <c r="I142" s="13" t="str">
        <f t="shared" si="4"/>
        <v>INSERT INTO Planta(idPlanta, Produto_Agricolaid, Tipo_Culturaid, variedade, especie) VALUES(15, 1, 1,'GOLDEN JAPAN', 'Prunus domestica');</v>
      </c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3"/>
    </row>
    <row r="143" spans="1:32" x14ac:dyDescent="0.3">
      <c r="A143" s="7">
        <f t="shared" si="5"/>
        <v>16</v>
      </c>
      <c r="B143" s="7">
        <v>1</v>
      </c>
      <c r="C143" s="7">
        <v>1</v>
      </c>
      <c r="D143" t="s">
        <v>31</v>
      </c>
      <c r="E143" t="s">
        <v>10</v>
      </c>
      <c r="G143" s="12"/>
      <c r="I143" s="13" t="str">
        <f t="shared" si="4"/>
        <v>INSERT INTO Planta(idPlanta, Produto_Agricolaid, Tipo_Culturaid, variedade, especie) VALUES(16, 1, 1,'HARRY PITCHON', 'Prunus domestica');</v>
      </c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3"/>
    </row>
    <row r="144" spans="1:32" x14ac:dyDescent="0.3">
      <c r="A144" s="7">
        <f t="shared" si="5"/>
        <v>17</v>
      </c>
      <c r="B144" s="7">
        <v>1</v>
      </c>
      <c r="C144" s="7">
        <v>1</v>
      </c>
      <c r="D144" t="s">
        <v>32</v>
      </c>
      <c r="E144" t="s">
        <v>10</v>
      </c>
      <c r="G144" s="12"/>
      <c r="I144" s="13" t="str">
        <f t="shared" si="4"/>
        <v>INSERT INTO Planta(idPlanta, Produto_Agricolaid, Tipo_Culturaid, variedade, especie) VALUES(17, 1, 1,'LAETITIA', 'Prunus domestica');</v>
      </c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3"/>
    </row>
    <row r="145" spans="1:32" x14ac:dyDescent="0.3">
      <c r="A145" s="7">
        <f t="shared" si="5"/>
        <v>18</v>
      </c>
      <c r="B145" s="7">
        <v>1</v>
      </c>
      <c r="C145" s="7">
        <v>1</v>
      </c>
      <c r="D145" t="s">
        <v>33</v>
      </c>
      <c r="E145" t="s">
        <v>10</v>
      </c>
      <c r="G145" s="12"/>
      <c r="I145" s="13" t="str">
        <f t="shared" si="4"/>
        <v>INSERT INTO Planta(idPlanta, Produto_Agricolaid, Tipo_Culturaid, variedade, especie) VALUES(18, 1, 1,'METLEY', 'Prunus domestica');</v>
      </c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3"/>
    </row>
    <row r="146" spans="1:32" x14ac:dyDescent="0.3">
      <c r="A146" s="7">
        <f t="shared" si="5"/>
        <v>19</v>
      </c>
      <c r="B146" s="7">
        <v>1</v>
      </c>
      <c r="C146" s="7">
        <v>1</v>
      </c>
      <c r="D146" t="s">
        <v>34</v>
      </c>
      <c r="E146" t="s">
        <v>10</v>
      </c>
      <c r="G146" s="12"/>
      <c r="I146" s="13" t="str">
        <f t="shared" si="4"/>
        <v>INSERT INTO Planta(idPlanta, Produto_Agricolaid, Tipo_Culturaid, variedade, especie) VALUES(19, 1, 1,'MIRABELLE DE NANCY', 'Prunus domestica');</v>
      </c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3"/>
    </row>
    <row r="147" spans="1:32" x14ac:dyDescent="0.3">
      <c r="A147" s="7">
        <f t="shared" si="5"/>
        <v>20</v>
      </c>
      <c r="B147" s="7">
        <v>1</v>
      </c>
      <c r="C147" s="7">
        <v>1</v>
      </c>
      <c r="D147" t="s">
        <v>35</v>
      </c>
      <c r="E147" t="s">
        <v>10</v>
      </c>
      <c r="G147" s="12"/>
      <c r="I147" s="13" t="str">
        <f t="shared" si="4"/>
        <v>INSERT INTO Planta(idPlanta, Produto_Agricolaid, Tipo_Culturaid, variedade, especie) VALUES(20, 1, 1,'QUEEN ROSE', 'Prunus domestica');</v>
      </c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3"/>
    </row>
    <row r="148" spans="1:32" x14ac:dyDescent="0.3">
      <c r="A148" s="7">
        <f t="shared" si="5"/>
        <v>21</v>
      </c>
      <c r="B148" s="7">
        <v>1</v>
      </c>
      <c r="C148" s="7">
        <v>1</v>
      </c>
      <c r="D148" t="s">
        <v>36</v>
      </c>
      <c r="E148" t="s">
        <v>10</v>
      </c>
      <c r="G148" s="12"/>
      <c r="I148" s="13" t="str">
        <f t="shared" si="4"/>
        <v>INSERT INTO Planta(idPlanta, Produto_Agricolaid, Tipo_Culturaid, variedade, especie) VALUES(21, 1, 1,'RED BEAUT', 'Prunus domestica');</v>
      </c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3"/>
    </row>
    <row r="149" spans="1:32" x14ac:dyDescent="0.3">
      <c r="A149" s="7">
        <f t="shared" si="5"/>
        <v>22</v>
      </c>
      <c r="B149" s="7">
        <v>1</v>
      </c>
      <c r="C149" s="7">
        <v>1</v>
      </c>
      <c r="D149" t="s">
        <v>37</v>
      </c>
      <c r="E149" t="s">
        <v>10</v>
      </c>
      <c r="G149" s="12"/>
      <c r="I149" s="13" t="str">
        <f t="shared" si="4"/>
        <v>INSERT INTO Planta(idPlanta, Produto_Agricolaid, Tipo_Culturaid, variedade, especie) VALUES(22, 1, 1,'SANTA ROSA', 'Prunus domestica');</v>
      </c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3"/>
    </row>
    <row r="150" spans="1:32" x14ac:dyDescent="0.3">
      <c r="A150" s="7">
        <f t="shared" si="5"/>
        <v>23</v>
      </c>
      <c r="B150" s="7">
        <v>1</v>
      </c>
      <c r="C150" s="7">
        <v>1</v>
      </c>
      <c r="D150" t="s">
        <v>38</v>
      </c>
      <c r="E150" t="s">
        <v>10</v>
      </c>
      <c r="G150" s="12"/>
      <c r="I150" s="13" t="str">
        <f t="shared" si="4"/>
        <v>INSERT INTO Planta(idPlanta, Produto_Agricolaid, Tipo_Culturaid, variedade, especie) VALUES(23, 1, 1,'SHIRO', 'Prunus domestica');</v>
      </c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3"/>
    </row>
    <row r="151" spans="1:32" x14ac:dyDescent="0.3">
      <c r="A151" s="7">
        <f t="shared" si="5"/>
        <v>24</v>
      </c>
      <c r="B151" s="7">
        <v>1</v>
      </c>
      <c r="C151" s="7">
        <v>1</v>
      </c>
      <c r="D151" t="s">
        <v>39</v>
      </c>
      <c r="E151" t="s">
        <v>10</v>
      </c>
      <c r="G151" s="12"/>
      <c r="I151" s="13" t="str">
        <f t="shared" si="4"/>
        <v>INSERT INTO Planta(idPlanta, Produto_Agricolaid, Tipo_Culturaid, variedade, especie) VALUES(24, 1, 1,'SUNGOLD', 'Prunus domestica');</v>
      </c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3"/>
    </row>
    <row r="152" spans="1:32" x14ac:dyDescent="0.3">
      <c r="A152" s="7">
        <f t="shared" si="5"/>
        <v>25</v>
      </c>
      <c r="B152" s="7">
        <v>1</v>
      </c>
      <c r="C152" s="7">
        <v>1</v>
      </c>
      <c r="D152" t="s">
        <v>40</v>
      </c>
      <c r="E152" t="s">
        <v>10</v>
      </c>
      <c r="G152" s="12"/>
      <c r="I152" s="13" t="str">
        <f t="shared" si="4"/>
        <v>INSERT INTO Planta(idPlanta, Produto_Agricolaid, Tipo_Culturaid, variedade, especie) VALUES(25, 1, 1,'WILSON PERFECTION', 'Prunus domestica');</v>
      </c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3"/>
    </row>
    <row r="153" spans="1:32" x14ac:dyDescent="0.3">
      <c r="A153" s="7">
        <f t="shared" si="5"/>
        <v>26</v>
      </c>
      <c r="B153" s="7">
        <v>1</v>
      </c>
      <c r="C153" s="7">
        <v>1</v>
      </c>
      <c r="D153" t="s">
        <v>41</v>
      </c>
      <c r="E153" t="s">
        <v>10</v>
      </c>
      <c r="G153" s="12"/>
      <c r="I153" s="13" t="str">
        <f t="shared" si="4"/>
        <v>INSERT INTO Planta(idPlanta, Produto_Agricolaid, Tipo_Culturaid, variedade, especie) VALUES(26, 1, 1,'AUTUMN GIANT', 'Prunus domestica');</v>
      </c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3"/>
    </row>
    <row r="154" spans="1:32" x14ac:dyDescent="0.3">
      <c r="A154" s="7">
        <f t="shared" si="5"/>
        <v>27</v>
      </c>
      <c r="B154" s="7">
        <v>2</v>
      </c>
      <c r="C154" s="7">
        <v>1</v>
      </c>
      <c r="D154" t="s">
        <v>44</v>
      </c>
      <c r="E154" t="s">
        <v>42</v>
      </c>
      <c r="G154" s="12"/>
      <c r="I154" s="13" t="str">
        <f t="shared" si="4"/>
        <v>INSERT INTO Planta(idPlanta, Produto_Agricolaid, Tipo_Culturaid, variedade, especie) VALUES(27, 2, 1,'BULIDA', 'Prunus armeniaca');</v>
      </c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3"/>
    </row>
    <row r="155" spans="1:32" x14ac:dyDescent="0.3">
      <c r="A155" s="7">
        <f t="shared" si="5"/>
        <v>28</v>
      </c>
      <c r="B155" s="7">
        <v>2</v>
      </c>
      <c r="C155" s="7">
        <v>1</v>
      </c>
      <c r="D155" t="s">
        <v>45</v>
      </c>
      <c r="E155" t="s">
        <v>42</v>
      </c>
      <c r="G155" s="12"/>
      <c r="I155" s="13" t="str">
        <f t="shared" si="4"/>
        <v>INSERT INTO Planta(idPlanta, Produto_Agricolaid, Tipo_Culturaid, variedade, especie) VALUES(28, 2, 1,'CANINO', 'Prunus armeniaca');</v>
      </c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3"/>
    </row>
    <row r="156" spans="1:32" x14ac:dyDescent="0.3">
      <c r="A156" s="7">
        <f t="shared" si="5"/>
        <v>29</v>
      </c>
      <c r="B156" s="7">
        <v>2</v>
      </c>
      <c r="C156" s="7">
        <v>1</v>
      </c>
      <c r="D156" t="s">
        <v>46</v>
      </c>
      <c r="E156" t="s">
        <v>42</v>
      </c>
      <c r="G156" s="12"/>
      <c r="I156" s="13" t="str">
        <f t="shared" si="4"/>
        <v>INSERT INTO Planta(idPlanta, Produto_Agricolaid, Tipo_Culturaid, variedade, especie) VALUES(29, 2, 1,'LIABAUD', 'Prunus armeniaca');</v>
      </c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3"/>
    </row>
    <row r="157" spans="1:32" x14ac:dyDescent="0.3">
      <c r="A157" s="7">
        <f t="shared" si="5"/>
        <v>30</v>
      </c>
      <c r="B157" s="7">
        <v>2</v>
      </c>
      <c r="C157" s="7">
        <v>1</v>
      </c>
      <c r="D157" t="s">
        <v>47</v>
      </c>
      <c r="E157" t="s">
        <v>42</v>
      </c>
      <c r="G157" s="12"/>
      <c r="I157" s="13" t="str">
        <f t="shared" si="4"/>
        <v>INSERT INTO Planta(idPlanta, Produto_Agricolaid, Tipo_Culturaid, variedade, especie) VALUES(30, 2, 1,'MAILLOT JAUNE', 'Prunus armeniaca');</v>
      </c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3"/>
    </row>
    <row r="158" spans="1:32" x14ac:dyDescent="0.3">
      <c r="A158" s="7">
        <f t="shared" si="5"/>
        <v>31</v>
      </c>
      <c r="B158" s="7">
        <v>2</v>
      </c>
      <c r="C158" s="7">
        <v>1</v>
      </c>
      <c r="D158" t="s">
        <v>48</v>
      </c>
      <c r="E158" t="s">
        <v>42</v>
      </c>
      <c r="G158" s="12"/>
      <c r="I158" s="13" t="str">
        <f t="shared" si="4"/>
        <v>INSERT INTO Planta(idPlanta, Produto_Agricolaid, Tipo_Culturaid, variedade, especie) VALUES(31, 2, 1,'POLONAIS', 'Prunus armeniaca');</v>
      </c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3"/>
    </row>
    <row r="159" spans="1:32" x14ac:dyDescent="0.3">
      <c r="A159" s="7">
        <f t="shared" si="5"/>
        <v>32</v>
      </c>
      <c r="B159" s="7">
        <v>3</v>
      </c>
      <c r="C159" s="7">
        <v>1</v>
      </c>
      <c r="D159" t="s">
        <v>51</v>
      </c>
      <c r="E159" t="s">
        <v>49</v>
      </c>
      <c r="G159" s="12"/>
      <c r="I159" s="13" t="str">
        <f t="shared" si="4"/>
        <v>INSERT INTO Planta(idPlanta, Produto_Agricolaid, Tipo_Culturaid, variedade, especie) VALUES(32, 3, 1,'AKANE', 'Malus domestica');</v>
      </c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3"/>
    </row>
    <row r="160" spans="1:32" x14ac:dyDescent="0.3">
      <c r="A160" s="7">
        <f t="shared" si="5"/>
        <v>33</v>
      </c>
      <c r="B160" s="7">
        <v>3</v>
      </c>
      <c r="C160" s="7">
        <v>1</v>
      </c>
      <c r="D160" t="s">
        <v>54</v>
      </c>
      <c r="E160" t="s">
        <v>49</v>
      </c>
      <c r="G160" s="12"/>
      <c r="I160" s="13" t="str">
        <f t="shared" ref="I160:I191" si="6">"INSERT INTO Planta(" &amp; $A$127 &amp; ", " &amp; $B$127 &amp;  ", " &amp; $C$127 &amp;  ", " &amp; $D$127 &amp;  ", " &amp; $E$127 &amp; ") VALUES(" &amp; A160 &amp; ", " &amp; B160 &amp; ", " &amp; C160 &amp; ",'" &amp; D160 &amp; "', '"&amp; E160&amp;"');"</f>
        <v>INSERT INTO Planta(idPlanta, Produto_Agricolaid, Tipo_Culturaid, variedade, especie) VALUES(33, 3, 1,'BELGOLDEN', 'Malus domestica');</v>
      </c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3"/>
    </row>
    <row r="161" spans="1:32" x14ac:dyDescent="0.3">
      <c r="A161" s="7">
        <f t="shared" ref="A161:A192" si="7">A160+1</f>
        <v>34</v>
      </c>
      <c r="B161" s="7">
        <v>3</v>
      </c>
      <c r="C161" s="7">
        <v>1</v>
      </c>
      <c r="D161" t="s">
        <v>55</v>
      </c>
      <c r="E161" t="s">
        <v>49</v>
      </c>
      <c r="G161" s="12"/>
      <c r="I161" s="13" t="str">
        <f t="shared" si="6"/>
        <v>INSERT INTO Planta(idPlanta, Produto_Agricolaid, Tipo_Culturaid, variedade, especie) VALUES(34, 3, 1,'BRAVO DE ESMOLFE', 'Malus domestica');</v>
      </c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3"/>
    </row>
    <row r="162" spans="1:32" x14ac:dyDescent="0.3">
      <c r="A162" s="7">
        <f t="shared" si="7"/>
        <v>35</v>
      </c>
      <c r="B162" s="7">
        <v>3</v>
      </c>
      <c r="C162" s="7">
        <v>1</v>
      </c>
      <c r="D162" t="s">
        <v>56</v>
      </c>
      <c r="E162" t="s">
        <v>49</v>
      </c>
      <c r="G162" s="12"/>
      <c r="I162" s="13" t="str">
        <f t="shared" si="6"/>
        <v>INSERT INTO Planta(idPlanta, Produto_Agricolaid, Tipo_Culturaid, variedade, especie) VALUES(35, 3, 1,'CASA NOVA DE ALCOBAÇA', 'Malus domestica');</v>
      </c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3"/>
    </row>
    <row r="163" spans="1:32" x14ac:dyDescent="0.3">
      <c r="A163" s="7">
        <f t="shared" si="7"/>
        <v>36</v>
      </c>
      <c r="B163" s="7">
        <v>3</v>
      </c>
      <c r="C163" s="7">
        <v>1</v>
      </c>
      <c r="D163" t="s">
        <v>57</v>
      </c>
      <c r="E163" t="s">
        <v>49</v>
      </c>
      <c r="G163" s="12"/>
      <c r="I163" s="13" t="str">
        <f t="shared" si="6"/>
        <v>INSERT INTO Planta(idPlanta, Produto_Agricolaid, Tipo_Culturaid, variedade, especie) VALUES(36, 3, 1,'EROVAN', 'Malus domestica');</v>
      </c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3"/>
    </row>
    <row r="164" spans="1:32" x14ac:dyDescent="0.3">
      <c r="A164" s="7">
        <f t="shared" si="7"/>
        <v>37</v>
      </c>
      <c r="B164" s="7">
        <v>3</v>
      </c>
      <c r="C164" s="7">
        <v>1</v>
      </c>
      <c r="D164" t="s">
        <v>58</v>
      </c>
      <c r="E164" t="s">
        <v>49</v>
      </c>
      <c r="G164" s="12"/>
      <c r="I164" s="13" t="str">
        <f t="shared" si="6"/>
        <v>INSERT INTO Planta(idPlanta, Produto_Agricolaid, Tipo_Culturaid, variedade, especie) VALUES(37, 3, 1,'FUJI', 'Malus domestica');</v>
      </c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3"/>
    </row>
    <row r="165" spans="1:32" x14ac:dyDescent="0.3">
      <c r="A165" s="7">
        <f t="shared" si="7"/>
        <v>38</v>
      </c>
      <c r="B165" s="7">
        <v>3</v>
      </c>
      <c r="C165" s="7">
        <v>1</v>
      </c>
      <c r="D165" t="s">
        <v>59</v>
      </c>
      <c r="E165" t="s">
        <v>49</v>
      </c>
      <c r="G165" s="12"/>
      <c r="I165" s="13" t="str">
        <f t="shared" si="6"/>
        <v>INSERT INTO Planta(idPlanta, Produto_Agricolaid, Tipo_Culturaid, variedade, especie) VALUES(38, 3, 1,'GRANNY SMITH', 'Malus domestica');</v>
      </c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3"/>
    </row>
    <row r="166" spans="1:32" x14ac:dyDescent="0.3">
      <c r="A166" s="7">
        <f t="shared" si="7"/>
        <v>39</v>
      </c>
      <c r="B166" s="7">
        <v>3</v>
      </c>
      <c r="C166" s="7">
        <v>1</v>
      </c>
      <c r="D166" t="s">
        <v>60</v>
      </c>
      <c r="E166" t="s">
        <v>49</v>
      </c>
      <c r="G166" s="12"/>
      <c r="I166" s="13" t="str">
        <f t="shared" si="6"/>
        <v>INSERT INTO Planta(idPlanta, Produto_Agricolaid, Tipo_Culturaid, variedade, especie) VALUES(39, 3, 1,'GOLDEN DELICIOUS', 'Malus domestica');</v>
      </c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3"/>
    </row>
    <row r="167" spans="1:32" x14ac:dyDescent="0.3">
      <c r="A167" s="7">
        <f t="shared" si="7"/>
        <v>40</v>
      </c>
      <c r="B167" s="7">
        <v>3</v>
      </c>
      <c r="C167" s="7">
        <v>1</v>
      </c>
      <c r="D167" t="s">
        <v>61</v>
      </c>
      <c r="E167" t="s">
        <v>49</v>
      </c>
      <c r="G167" s="12"/>
      <c r="I167" s="13" t="str">
        <f t="shared" si="6"/>
        <v>INSERT INTO Planta(idPlanta, Produto_Agricolaid, Tipo_Culturaid, variedade, especie) VALUES(40, 3, 1,'HI-EARLY', 'Malus domestica');</v>
      </c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3"/>
    </row>
    <row r="168" spans="1:32" x14ac:dyDescent="0.3">
      <c r="A168" s="7">
        <f t="shared" si="7"/>
        <v>41</v>
      </c>
      <c r="B168" s="7">
        <v>3</v>
      </c>
      <c r="C168" s="7">
        <v>1</v>
      </c>
      <c r="D168" t="s">
        <v>62</v>
      </c>
      <c r="E168" t="s">
        <v>49</v>
      </c>
      <c r="G168" s="12"/>
      <c r="I168" s="13" t="str">
        <f t="shared" si="6"/>
        <v>INSERT INTO Planta(idPlanta, Produto_Agricolaid, Tipo_Culturaid, variedade, especie) VALUES(41, 3, 1,'JONAGORED', 'Malus domestica');</v>
      </c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3"/>
    </row>
    <row r="169" spans="1:32" x14ac:dyDescent="0.3">
      <c r="A169" s="7">
        <f t="shared" si="7"/>
        <v>42</v>
      </c>
      <c r="B169" s="7">
        <v>3</v>
      </c>
      <c r="C169" s="7">
        <v>1</v>
      </c>
      <c r="D169" t="s">
        <v>63</v>
      </c>
      <c r="E169" t="s">
        <v>49</v>
      </c>
      <c r="G169" s="12"/>
      <c r="I169" s="13" t="str">
        <f t="shared" si="6"/>
        <v>INSERT INTO Planta(idPlanta, Produto_Agricolaid, Tipo_Culturaid, variedade, especie) VALUES(42, 3, 1,'LYSGOLDEN', 'Malus domestica');</v>
      </c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3"/>
    </row>
    <row r="170" spans="1:32" x14ac:dyDescent="0.3">
      <c r="A170" s="7">
        <f t="shared" si="7"/>
        <v>43</v>
      </c>
      <c r="B170" s="7">
        <v>3</v>
      </c>
      <c r="C170" s="7">
        <v>1</v>
      </c>
      <c r="D170" t="s">
        <v>64</v>
      </c>
      <c r="E170" t="s">
        <v>49</v>
      </c>
      <c r="G170" s="12"/>
      <c r="I170" s="13" t="str">
        <f t="shared" si="6"/>
        <v>INSERT INTO Planta(idPlanta, Produto_Agricolaid, Tipo_Culturaid, variedade, especie) VALUES(43, 3, 1,'MUTSU', 'Malus domestica');</v>
      </c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3"/>
    </row>
    <row r="171" spans="1:32" x14ac:dyDescent="0.3">
      <c r="A171" s="7">
        <f t="shared" si="7"/>
        <v>44</v>
      </c>
      <c r="B171" s="7">
        <v>3</v>
      </c>
      <c r="C171" s="7">
        <v>1</v>
      </c>
      <c r="D171" t="s">
        <v>65</v>
      </c>
      <c r="E171" t="s">
        <v>49</v>
      </c>
      <c r="I171" s="13" t="str">
        <f t="shared" si="6"/>
        <v>INSERT INTO Planta(idPlanta, Produto_Agricolaid, Tipo_Culturaid, variedade, especie) VALUES(44, 3, 1,'PORTA DA LOJA', 'Malus domestica');</v>
      </c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3"/>
    </row>
    <row r="172" spans="1:32" x14ac:dyDescent="0.3">
      <c r="A172" s="7">
        <f t="shared" si="7"/>
        <v>45</v>
      </c>
      <c r="B172" s="7">
        <v>3</v>
      </c>
      <c r="C172" s="7">
        <v>1</v>
      </c>
      <c r="D172" t="s">
        <v>68</v>
      </c>
      <c r="E172" t="s">
        <v>49</v>
      </c>
      <c r="G172" s="12"/>
      <c r="I172" s="13" t="str">
        <f t="shared" si="6"/>
        <v>INSERT INTO Planta(idPlanta, Produto_Agricolaid, Tipo_Culturaid, variedade, especie) VALUES(45, 3, 1,'REINETTE OU CANADA', 'Malus domestica');</v>
      </c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3"/>
    </row>
    <row r="173" spans="1:32" x14ac:dyDescent="0.3">
      <c r="A173" s="7">
        <f t="shared" si="7"/>
        <v>46</v>
      </c>
      <c r="B173" s="7">
        <v>3</v>
      </c>
      <c r="C173" s="7">
        <v>1</v>
      </c>
      <c r="D173" t="s">
        <v>69</v>
      </c>
      <c r="E173" t="s">
        <v>49</v>
      </c>
      <c r="G173" s="12"/>
      <c r="I173" s="13" t="str">
        <f t="shared" si="6"/>
        <v>INSERT INTO Planta(idPlanta, Produto_Agricolaid, Tipo_Culturaid, variedade, especie) VALUES(46, 3, 1,'REINETTE OU GRAND FAY', 'Malus domestica');</v>
      </c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3"/>
    </row>
    <row r="174" spans="1:32" x14ac:dyDescent="0.3">
      <c r="A174" s="7">
        <f t="shared" si="7"/>
        <v>47</v>
      </c>
      <c r="B174" s="7">
        <v>3</v>
      </c>
      <c r="C174" s="7">
        <v>1</v>
      </c>
      <c r="D174" t="s">
        <v>70</v>
      </c>
      <c r="E174" t="s">
        <v>49</v>
      </c>
      <c r="G174" s="12"/>
      <c r="I174" s="13" t="str">
        <f t="shared" si="6"/>
        <v>INSERT INTO Planta(idPlanta, Produto_Agricolaid, Tipo_Culturaid, variedade, especie) VALUES(47, 3, 1,'RISCADINHA DE PALMELA', 'Malus domestica');</v>
      </c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3"/>
    </row>
    <row r="175" spans="1:32" x14ac:dyDescent="0.3">
      <c r="A175" s="7">
        <f t="shared" si="7"/>
        <v>48</v>
      </c>
      <c r="B175" s="7">
        <v>3</v>
      </c>
      <c r="C175" s="7">
        <v>1</v>
      </c>
      <c r="D175" t="s">
        <v>71</v>
      </c>
      <c r="E175" t="s">
        <v>49</v>
      </c>
      <c r="G175" s="12"/>
      <c r="I175" s="13" t="str">
        <f t="shared" si="6"/>
        <v>INSERT INTO Planta(idPlanta, Produto_Agricolaid, Tipo_Culturaid, variedade, especie) VALUES(48, 3, 1,'ROYAL GALA', 'Malus domestica');</v>
      </c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3"/>
    </row>
    <row r="176" spans="1:32" x14ac:dyDescent="0.3">
      <c r="A176" s="7">
        <f t="shared" si="7"/>
        <v>49</v>
      </c>
      <c r="B176" s="7">
        <v>3</v>
      </c>
      <c r="C176" s="7">
        <v>1</v>
      </c>
      <c r="D176" t="s">
        <v>72</v>
      </c>
      <c r="E176" t="s">
        <v>49</v>
      </c>
      <c r="G176" s="12"/>
      <c r="I176" s="13" t="str">
        <f t="shared" si="6"/>
        <v>INSERT INTO Planta(idPlanta, Produto_Agricolaid, Tipo_Culturaid, variedade, especie) VALUES(49, 3, 1,'REDCHIEF', 'Malus domestica');</v>
      </c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3"/>
    </row>
    <row r="177" spans="1:32" x14ac:dyDescent="0.3">
      <c r="A177" s="7">
        <f t="shared" si="7"/>
        <v>50</v>
      </c>
      <c r="B177" s="7">
        <v>3</v>
      </c>
      <c r="C177" s="7">
        <v>1</v>
      </c>
      <c r="D177" t="s">
        <v>73</v>
      </c>
      <c r="E177" t="s">
        <v>49</v>
      </c>
      <c r="G177" s="12"/>
      <c r="I177" s="13" t="str">
        <f t="shared" si="6"/>
        <v>INSERT INTO Planta(idPlanta, Produto_Agricolaid, Tipo_Culturaid, variedade, especie) VALUES(50, 3, 1,'STARKING', 'Malus domestica');</v>
      </c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3"/>
    </row>
    <row r="178" spans="1:32" x14ac:dyDescent="0.3">
      <c r="A178" s="7">
        <f t="shared" si="7"/>
        <v>51</v>
      </c>
      <c r="B178" s="7">
        <v>3</v>
      </c>
      <c r="C178" s="7">
        <v>1</v>
      </c>
      <c r="D178" t="s">
        <v>74</v>
      </c>
      <c r="E178" t="s">
        <v>49</v>
      </c>
      <c r="G178" s="12"/>
      <c r="I178" s="13" t="str">
        <f t="shared" si="6"/>
        <v>INSERT INTO Planta(idPlanta, Produto_Agricolaid, Tipo_Culturaid, variedade, especie) VALUES(51, 3, 1,'SUMMER RED', 'Malus domestica');</v>
      </c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3"/>
    </row>
    <row r="179" spans="1:32" x14ac:dyDescent="0.3">
      <c r="A179" s="7">
        <f t="shared" si="7"/>
        <v>52</v>
      </c>
      <c r="B179" s="7">
        <v>3</v>
      </c>
      <c r="C179" s="7">
        <v>1</v>
      </c>
      <c r="D179" t="s">
        <v>75</v>
      </c>
      <c r="E179" t="s">
        <v>49</v>
      </c>
      <c r="G179" s="12"/>
      <c r="I179" s="13" t="str">
        <f t="shared" si="6"/>
        <v>INSERT INTO Planta(idPlanta, Produto_Agricolaid, Tipo_Culturaid, variedade, especie) VALUES(52, 3, 1,'WELL'SPUR DELICIOUS', 'Malus domestica');</v>
      </c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3"/>
    </row>
    <row r="180" spans="1:32" x14ac:dyDescent="0.3">
      <c r="A180" s="7">
        <f t="shared" si="7"/>
        <v>53</v>
      </c>
      <c r="B180" s="7">
        <v>3</v>
      </c>
      <c r="C180" s="7">
        <v>1</v>
      </c>
      <c r="D180" t="s">
        <v>76</v>
      </c>
      <c r="E180" t="s">
        <v>49</v>
      </c>
      <c r="G180" s="12"/>
      <c r="I180" s="13" t="str">
        <f t="shared" si="6"/>
        <v>INSERT INTO Planta(idPlanta, Produto_Agricolaid, Tipo_Culturaid, variedade, especie) VALUES(53, 3, 1,'NOIVA', 'Malus domestica');</v>
      </c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3"/>
    </row>
    <row r="181" spans="1:32" x14ac:dyDescent="0.3">
      <c r="A181" s="7">
        <f t="shared" si="7"/>
        <v>54</v>
      </c>
      <c r="B181" s="7">
        <v>3</v>
      </c>
      <c r="C181" s="7">
        <v>1</v>
      </c>
      <c r="D181" t="s">
        <v>77</v>
      </c>
      <c r="E181" t="s">
        <v>49</v>
      </c>
      <c r="G181" s="12"/>
      <c r="I181" s="13" t="str">
        <f t="shared" si="6"/>
        <v>INSERT INTO Planta(idPlanta, Produto_Agricolaid, Tipo_Culturaid, variedade, especie) VALUES(54, 3, 1,'OLHO ABERTO', 'Malus domestica');</v>
      </c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3"/>
    </row>
    <row r="182" spans="1:32" x14ac:dyDescent="0.3">
      <c r="A182" s="7">
        <f t="shared" si="7"/>
        <v>55</v>
      </c>
      <c r="B182" s="7">
        <v>3</v>
      </c>
      <c r="C182" s="7">
        <v>1</v>
      </c>
      <c r="D182" t="s">
        <v>78</v>
      </c>
      <c r="E182" t="s">
        <v>49</v>
      </c>
      <c r="G182" s="12"/>
      <c r="I182" s="13" t="str">
        <f t="shared" si="6"/>
        <v>INSERT INTO Planta(idPlanta, Produto_Agricolaid, Tipo_Culturaid, variedade, especie) VALUES(55, 3, 1,'CAMOESA ROSA', 'Malus domestica');</v>
      </c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3"/>
    </row>
    <row r="183" spans="1:32" x14ac:dyDescent="0.3">
      <c r="A183" s="7">
        <f t="shared" si="7"/>
        <v>56</v>
      </c>
      <c r="B183" s="7">
        <v>3</v>
      </c>
      <c r="C183" s="7">
        <v>1</v>
      </c>
      <c r="D183" t="s">
        <v>79</v>
      </c>
      <c r="E183" t="s">
        <v>49</v>
      </c>
      <c r="G183" s="12"/>
      <c r="I183" s="13" t="str">
        <f t="shared" si="6"/>
        <v>INSERT INTO Planta(idPlanta, Produto_Agricolaid, Tipo_Culturaid, variedade, especie) VALUES(56, 3, 1,'MALÁPIO', 'Malus domestica');</v>
      </c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3"/>
    </row>
    <row r="184" spans="1:32" x14ac:dyDescent="0.3">
      <c r="A184" s="7">
        <f t="shared" si="7"/>
        <v>57</v>
      </c>
      <c r="B184" s="7">
        <v>3</v>
      </c>
      <c r="C184" s="7">
        <v>1</v>
      </c>
      <c r="D184" t="s">
        <v>80</v>
      </c>
      <c r="E184" t="s">
        <v>49</v>
      </c>
      <c r="G184" s="12"/>
      <c r="I184" s="13" t="str">
        <f t="shared" si="6"/>
        <v>INSERT INTO Planta(idPlanta, Produto_Agricolaid, Tipo_Culturaid, variedade, especie) VALUES(57, 3, 1,'GRONHO DOCE', 'Malus domestica');</v>
      </c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3"/>
    </row>
    <row r="185" spans="1:32" x14ac:dyDescent="0.3">
      <c r="A185" s="7">
        <f t="shared" si="7"/>
        <v>58</v>
      </c>
      <c r="B185" s="7">
        <v>3</v>
      </c>
      <c r="C185" s="7">
        <v>1</v>
      </c>
      <c r="D185" t="s">
        <v>81</v>
      </c>
      <c r="E185" t="s">
        <v>49</v>
      </c>
      <c r="G185" s="12"/>
      <c r="I185" s="13" t="str">
        <f t="shared" si="6"/>
        <v>INSERT INTO Planta(idPlanta, Produto_Agricolaid, Tipo_Culturaid, variedade, especie) VALUES(58, 3, 1,'PÉ DE BOI ', 'Malus domestica');</v>
      </c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3"/>
    </row>
    <row r="186" spans="1:32" x14ac:dyDescent="0.3">
      <c r="A186" s="7">
        <f t="shared" si="7"/>
        <v>59</v>
      </c>
      <c r="B186" s="7">
        <v>3</v>
      </c>
      <c r="C186" s="7">
        <v>1</v>
      </c>
      <c r="D186" t="s">
        <v>82</v>
      </c>
      <c r="E186" t="s">
        <v>49</v>
      </c>
      <c r="G186" s="12"/>
      <c r="I186" s="13" t="str">
        <f t="shared" si="6"/>
        <v>INSERT INTO Planta(idPlanta, Produto_Agricolaid, Tipo_Culturaid, variedade, especie) VALUES(59, 3, 1,'PINOVA', 'Malus domestica');</v>
      </c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3"/>
    </row>
    <row r="187" spans="1:32" x14ac:dyDescent="0.3">
      <c r="A187" s="7">
        <f t="shared" si="7"/>
        <v>60</v>
      </c>
      <c r="B187" s="7">
        <v>3</v>
      </c>
      <c r="C187" s="7">
        <v>1</v>
      </c>
      <c r="D187" t="s">
        <v>83</v>
      </c>
      <c r="E187" t="s">
        <v>49</v>
      </c>
      <c r="G187" s="12"/>
      <c r="I187" s="13" t="str">
        <f t="shared" si="6"/>
        <v>INSERT INTO Planta(idPlanta, Produto_Agricolaid, Tipo_Culturaid, variedade, especie) VALUES(60, 3, 1,'PARDO LINDO', 'Malus domestica');</v>
      </c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3"/>
    </row>
    <row r="188" spans="1:32" x14ac:dyDescent="0.3">
      <c r="A188" s="7">
        <f t="shared" si="7"/>
        <v>61</v>
      </c>
      <c r="B188" s="7">
        <v>3</v>
      </c>
      <c r="C188" s="7">
        <v>1</v>
      </c>
      <c r="D188" t="s">
        <v>84</v>
      </c>
      <c r="E188" t="s">
        <v>49</v>
      </c>
      <c r="G188" s="12"/>
      <c r="I188" s="13" t="str">
        <f t="shared" si="6"/>
        <v>INSERT INTO Planta(idPlanta, Produto_Agricolaid, Tipo_Culturaid, variedade, especie) VALUES(61, 3, 1,'PIPO DE BASTO', 'Malus domestica');</v>
      </c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3"/>
    </row>
    <row r="189" spans="1:32" x14ac:dyDescent="0.3">
      <c r="A189" s="7">
        <f t="shared" si="7"/>
        <v>62</v>
      </c>
      <c r="B189" s="7">
        <v>3</v>
      </c>
      <c r="C189" s="7">
        <v>1</v>
      </c>
      <c r="D189" t="s">
        <v>85</v>
      </c>
      <c r="E189" t="s">
        <v>49</v>
      </c>
      <c r="G189" s="12"/>
      <c r="I189" s="13" t="str">
        <f t="shared" si="6"/>
        <v>INSERT INTO Planta(idPlanta, Produto_Agricolaid, Tipo_Culturaid, variedade, especie) VALUES(62, 3, 1,'PRIMA', 'Malus domestica');</v>
      </c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3"/>
    </row>
    <row r="190" spans="1:32" x14ac:dyDescent="0.3">
      <c r="A190" s="7">
        <f t="shared" si="7"/>
        <v>63</v>
      </c>
      <c r="B190" s="7">
        <v>3</v>
      </c>
      <c r="C190" s="7">
        <v>1</v>
      </c>
      <c r="D190" t="s">
        <v>86</v>
      </c>
      <c r="E190" t="s">
        <v>49</v>
      </c>
      <c r="G190" s="12"/>
      <c r="I190" s="13" t="str">
        <f t="shared" si="6"/>
        <v>INSERT INTO Planta(idPlanta, Produto_Agricolaid, Tipo_Culturaid, variedade, especie) VALUES(63, 3, 1,'QUERINA', 'Malus domestica');</v>
      </c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3"/>
    </row>
    <row r="191" spans="1:32" x14ac:dyDescent="0.3">
      <c r="A191" s="7">
        <f t="shared" si="7"/>
        <v>64</v>
      </c>
      <c r="B191" s="7">
        <v>3</v>
      </c>
      <c r="C191" s="7">
        <v>1</v>
      </c>
      <c r="D191" t="s">
        <v>87</v>
      </c>
      <c r="E191" t="s">
        <v>49</v>
      </c>
      <c r="G191" s="12"/>
      <c r="I191" s="13" t="str">
        <f t="shared" si="6"/>
        <v>INSERT INTO Planta(idPlanta, Produto_Agricolaid, Tipo_Culturaid, variedade, especie) VALUES(64, 3, 1,'VISTA BELLA', 'Malus domestica');</v>
      </c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3"/>
    </row>
    <row r="192" spans="1:32" x14ac:dyDescent="0.3">
      <c r="A192" s="7">
        <f t="shared" si="7"/>
        <v>65</v>
      </c>
      <c r="B192" s="7">
        <v>3</v>
      </c>
      <c r="C192" s="7">
        <v>1</v>
      </c>
      <c r="D192" t="s">
        <v>88</v>
      </c>
      <c r="E192" t="s">
        <v>49</v>
      </c>
      <c r="G192" s="12"/>
      <c r="I192" s="13" t="str">
        <f t="shared" ref="I192:I222" si="8">"INSERT INTO Planta(" &amp; $A$127 &amp; ", " &amp; $B$127 &amp;  ", " &amp; $C$127 &amp;  ", " &amp; $D$127 &amp;  ", " &amp; $E$127 &amp; ") VALUES(" &amp; A192 &amp; ", " &amp; B192 &amp; ", " &amp; C192 &amp; ",'" &amp; D192 &amp; "', '"&amp; E192&amp;"');"</f>
        <v>INSERT INTO Planta(idPlanta, Produto_Agricolaid, Tipo_Culturaid, variedade, especie) VALUES(65, 3, 1,'GOLDEN SMOOTHEE', 'Malus domestica');</v>
      </c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3"/>
    </row>
    <row r="193" spans="1:32" x14ac:dyDescent="0.3">
      <c r="A193" s="7">
        <f t="shared" ref="A193:A220" si="9">A192+1</f>
        <v>66</v>
      </c>
      <c r="B193" s="7">
        <v>3</v>
      </c>
      <c r="C193" s="7">
        <v>1</v>
      </c>
      <c r="D193" t="s">
        <v>89</v>
      </c>
      <c r="E193" t="s">
        <v>49</v>
      </c>
      <c r="G193" s="12"/>
      <c r="I193" s="13" t="str">
        <f t="shared" si="8"/>
        <v>INSERT INTO Planta(idPlanta, Produto_Agricolaid, Tipo_Culturaid, variedade, especie) VALUES(66, 3, 1,'GOLDEN SUPREMA', 'Malus domestica');</v>
      </c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3"/>
    </row>
    <row r="194" spans="1:32" x14ac:dyDescent="0.3">
      <c r="A194" s="7">
        <f t="shared" si="9"/>
        <v>67</v>
      </c>
      <c r="B194" s="7">
        <v>3</v>
      </c>
      <c r="C194" s="7">
        <v>1</v>
      </c>
      <c r="D194" t="s">
        <v>90</v>
      </c>
      <c r="E194" t="s">
        <v>49</v>
      </c>
      <c r="G194" s="12"/>
      <c r="I194" s="13" t="str">
        <f t="shared" si="8"/>
        <v>INSERT INTO Planta(idPlanta, Produto_Agricolaid, Tipo_Culturaid, variedade, especie) VALUES(67, 3, 1,'GLOSTER 69', 'Malus domestica');</v>
      </c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3"/>
    </row>
    <row r="195" spans="1:32" x14ac:dyDescent="0.3">
      <c r="A195" s="7">
        <f t="shared" si="9"/>
        <v>68</v>
      </c>
      <c r="B195" s="7">
        <v>3</v>
      </c>
      <c r="C195" s="7">
        <v>1</v>
      </c>
      <c r="D195" t="s">
        <v>91</v>
      </c>
      <c r="E195" t="s">
        <v>49</v>
      </c>
      <c r="G195" s="12"/>
      <c r="I195" s="13" t="str">
        <f t="shared" si="8"/>
        <v>INSERT INTO Planta(idPlanta, Produto_Agricolaid, Tipo_Culturaid, variedade, especie) VALUES(68, 3, 1,'FREEDOM', 'Malus domestica');</v>
      </c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3"/>
    </row>
    <row r="196" spans="1:32" x14ac:dyDescent="0.3">
      <c r="A196" s="7">
        <f t="shared" si="9"/>
        <v>69</v>
      </c>
      <c r="B196" s="7">
        <v>4</v>
      </c>
      <c r="C196" s="7">
        <v>1</v>
      </c>
      <c r="D196" t="s">
        <v>94</v>
      </c>
      <c r="E196" t="s">
        <v>92</v>
      </c>
      <c r="I196" s="13" t="str">
        <f t="shared" si="8"/>
        <v>INSERT INTO Planta(idPlanta, Produto_Agricolaid, Tipo_Culturaid, variedade, especie) VALUES(69, 4, 1,'SNINSEIKI', 'Pyrus pyrifolia');</v>
      </c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3"/>
    </row>
    <row r="197" spans="1:32" x14ac:dyDescent="0.3">
      <c r="A197" s="7">
        <f t="shared" si="9"/>
        <v>70</v>
      </c>
      <c r="B197" s="7">
        <v>4</v>
      </c>
      <c r="C197" s="7">
        <v>1</v>
      </c>
      <c r="D197" t="s">
        <v>95</v>
      </c>
      <c r="E197" t="s">
        <v>92</v>
      </c>
      <c r="I197" s="13" t="str">
        <f t="shared" si="8"/>
        <v>INSERT INTO Planta(idPlanta, Produto_Agricolaid, Tipo_Culturaid, variedade, especie) VALUES(70, 4, 1,'KUMOI', 'Pyrus pyrifolia');</v>
      </c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3"/>
    </row>
    <row r="198" spans="1:32" x14ac:dyDescent="0.3">
      <c r="A198" s="7">
        <f t="shared" si="9"/>
        <v>71</v>
      </c>
      <c r="B198" s="7">
        <v>4</v>
      </c>
      <c r="C198" s="7">
        <v>1</v>
      </c>
      <c r="D198" t="s">
        <v>96</v>
      </c>
      <c r="E198" t="s">
        <v>92</v>
      </c>
      <c r="I198" s="13" t="str">
        <f t="shared" si="8"/>
        <v>INSERT INTO Planta(idPlanta, Produto_Agricolaid, Tipo_Culturaid, variedade, especie) VALUES(71, 4, 1,'HOSUI', 'Pyrus pyrifolia');</v>
      </c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3"/>
    </row>
    <row r="199" spans="1:32" x14ac:dyDescent="0.3">
      <c r="A199" s="7">
        <f t="shared" si="9"/>
        <v>72</v>
      </c>
      <c r="B199" s="7">
        <v>4</v>
      </c>
      <c r="C199" s="7">
        <v>1</v>
      </c>
      <c r="D199" t="s">
        <v>97</v>
      </c>
      <c r="E199" t="s">
        <v>92</v>
      </c>
      <c r="I199" s="13" t="str">
        <f t="shared" si="8"/>
        <v>INSERT INTO Planta(idPlanta, Produto_Agricolaid, Tipo_Culturaid, variedade, especie) VALUES(72, 4, 1,'NIJISSEIKI', 'Pyrus pyrifolia');</v>
      </c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3"/>
    </row>
    <row r="200" spans="1:32" x14ac:dyDescent="0.3">
      <c r="A200" s="7">
        <f t="shared" si="9"/>
        <v>73</v>
      </c>
      <c r="B200" s="7">
        <v>5</v>
      </c>
      <c r="C200" s="7">
        <v>2</v>
      </c>
      <c r="D200" t="s">
        <v>100</v>
      </c>
      <c r="E200" t="s">
        <v>98</v>
      </c>
      <c r="I200" s="13" t="str">
        <f t="shared" si="8"/>
        <v>INSERT INTO Planta(idPlanta, Produto_Agricolaid, Tipo_Culturaid, variedade, especie) VALUES(73, 5, 2,'Carson Hybrid', 'Daucus carota subsp. Sativus');</v>
      </c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3"/>
    </row>
    <row r="201" spans="1:32" x14ac:dyDescent="0.3">
      <c r="A201" s="7">
        <f t="shared" si="9"/>
        <v>74</v>
      </c>
      <c r="B201" s="7">
        <v>5</v>
      </c>
      <c r="C201" s="7">
        <v>2</v>
      </c>
      <c r="D201" t="s">
        <v>103</v>
      </c>
      <c r="E201" t="s">
        <v>98</v>
      </c>
      <c r="I201" s="13" t="str">
        <f t="shared" si="8"/>
        <v>INSERT INTO Planta(idPlanta, Produto_Agricolaid, Tipo_Culturaid, variedade, especie) VALUES(74, 5, 2,'Red Cored Chantenay', 'Daucus carota subsp. Sativus');</v>
      </c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3"/>
    </row>
    <row r="202" spans="1:32" x14ac:dyDescent="0.3">
      <c r="A202" s="7">
        <f t="shared" si="9"/>
        <v>75</v>
      </c>
      <c r="B202" s="7">
        <v>5</v>
      </c>
      <c r="C202" s="7">
        <v>2</v>
      </c>
      <c r="D202" t="s">
        <v>104</v>
      </c>
      <c r="E202" t="s">
        <v>98</v>
      </c>
      <c r="I202" s="13" t="str">
        <f t="shared" si="8"/>
        <v>INSERT INTO Planta(idPlanta, Produto_Agricolaid, Tipo_Culturaid, variedade, especie) VALUES(75, 5, 2,'Danvers Half Long', 'Daucus carota subsp. Sativus');</v>
      </c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3"/>
    </row>
    <row r="203" spans="1:32" x14ac:dyDescent="0.3">
      <c r="A203" s="7">
        <f t="shared" si="9"/>
        <v>76</v>
      </c>
      <c r="B203" s="7">
        <v>5</v>
      </c>
      <c r="C203" s="7">
        <v>2</v>
      </c>
      <c r="D203" t="s">
        <v>105</v>
      </c>
      <c r="E203" t="s">
        <v>98</v>
      </c>
      <c r="I203" s="13" t="str">
        <f t="shared" si="8"/>
        <v>INSERT INTO Planta(idPlanta, Produto_Agricolaid, Tipo_Culturaid, variedade, especie) VALUES(76, 5, 2,'Imperator 58', 'Daucus carota subsp. Sativus');</v>
      </c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3"/>
    </row>
    <row r="204" spans="1:32" x14ac:dyDescent="0.3">
      <c r="A204" s="7">
        <f t="shared" si="9"/>
        <v>77</v>
      </c>
      <c r="B204" s="7">
        <v>5</v>
      </c>
      <c r="C204" s="7">
        <v>2</v>
      </c>
      <c r="D204" t="s">
        <v>106</v>
      </c>
      <c r="E204" t="s">
        <v>98</v>
      </c>
      <c r="I204" s="13" t="str">
        <f t="shared" si="8"/>
        <v>INSERT INTO Planta(idPlanta, Produto_Agricolaid, Tipo_Culturaid, variedade, especie) VALUES(77, 5, 2,'Sugarsnax Hybrid', 'Daucus carota subsp. Sativus');</v>
      </c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3"/>
    </row>
    <row r="205" spans="1:32" x14ac:dyDescent="0.3">
      <c r="A205" s="7">
        <f t="shared" si="9"/>
        <v>78</v>
      </c>
      <c r="B205" s="7">
        <v>5</v>
      </c>
      <c r="C205" s="7">
        <v>2</v>
      </c>
      <c r="D205" t="s">
        <v>107</v>
      </c>
      <c r="E205" t="s">
        <v>98</v>
      </c>
      <c r="I205" s="13" t="str">
        <f t="shared" si="8"/>
        <v>INSERT INTO Planta(idPlanta, Produto_Agricolaid, Tipo_Culturaid, variedade, especie) VALUES(78, 5, 2,'Nelson Hybrid', 'Daucus carota subsp. Sativus');</v>
      </c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3"/>
    </row>
    <row r="206" spans="1:32" x14ac:dyDescent="0.3">
      <c r="A206" s="7">
        <f t="shared" si="9"/>
        <v>79</v>
      </c>
      <c r="B206" s="7">
        <v>5</v>
      </c>
      <c r="C206" s="7">
        <v>2</v>
      </c>
      <c r="D206" t="s">
        <v>108</v>
      </c>
      <c r="E206" t="s">
        <v>98</v>
      </c>
      <c r="I206" s="13" t="str">
        <f t="shared" si="8"/>
        <v>INSERT INTO Planta(idPlanta, Produto_Agricolaid, Tipo_Culturaid, variedade, especie) VALUES(79, 5, 2,'Scarlet Nantes', 'Daucus carota subsp. Sativus');</v>
      </c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3"/>
    </row>
    <row r="207" spans="1:32" x14ac:dyDescent="0.3">
      <c r="A207" s="7">
        <f t="shared" si="9"/>
        <v>80</v>
      </c>
      <c r="B207" s="7">
        <v>6</v>
      </c>
      <c r="C207" s="7">
        <v>2</v>
      </c>
      <c r="D207" t="s">
        <v>111</v>
      </c>
      <c r="E207" t="s">
        <v>109</v>
      </c>
      <c r="I207" s="13" t="str">
        <f t="shared" si="8"/>
        <v>INSERT INTO Planta(idPlanta, Produto_Agricolaid, Tipo_Culturaid, variedade, especie) VALUES(80, 6, 2,'Amarelo', 'Lupinus luteus');</v>
      </c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3"/>
    </row>
    <row r="208" spans="1:32" x14ac:dyDescent="0.3">
      <c r="A208" s="7">
        <f t="shared" si="9"/>
        <v>81</v>
      </c>
      <c r="B208" s="7">
        <v>6</v>
      </c>
      <c r="C208" s="7">
        <v>2</v>
      </c>
      <c r="D208" t="s">
        <v>113</v>
      </c>
      <c r="E208" t="s">
        <v>112</v>
      </c>
      <c r="I208" s="13" t="str">
        <f t="shared" si="8"/>
        <v>INSERT INTO Planta(idPlanta, Produto_Agricolaid, Tipo_Culturaid, variedade, especie) VALUES(81, 6, 2,'Branco', 'Lupinus albus');</v>
      </c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3"/>
    </row>
    <row r="209" spans="1:32" x14ac:dyDescent="0.3">
      <c r="A209" s="7">
        <f t="shared" si="9"/>
        <v>82</v>
      </c>
      <c r="B209" s="7">
        <v>7</v>
      </c>
      <c r="C209" s="7">
        <v>2</v>
      </c>
      <c r="D209" t="s">
        <v>116</v>
      </c>
      <c r="E209" t="s">
        <v>114</v>
      </c>
      <c r="I209" s="13" t="str">
        <f t="shared" si="8"/>
        <v>INSERT INTO Planta(idPlanta, Produto_Agricolaid, Tipo_Culturaid, variedade, especie) VALUES(82, 7, 2,'MAS 24.C', 'Zea mays');</v>
      </c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3"/>
    </row>
    <row r="210" spans="1:32" x14ac:dyDescent="0.3">
      <c r="A210" s="7">
        <f t="shared" si="9"/>
        <v>83</v>
      </c>
      <c r="B210" s="7">
        <v>7</v>
      </c>
      <c r="C210" s="7">
        <v>2</v>
      </c>
      <c r="D210" t="s">
        <v>119</v>
      </c>
      <c r="E210" t="s">
        <v>114</v>
      </c>
      <c r="I210" s="13" t="str">
        <f t="shared" si="8"/>
        <v>INSERT INTO Planta(idPlanta, Produto_Agricolaid, Tipo_Culturaid, variedade, especie) VALUES(83, 7, 2,'Doce Golden Bantam', 'Zea mays');</v>
      </c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3"/>
    </row>
    <row r="211" spans="1:32" x14ac:dyDescent="0.3">
      <c r="A211" s="7">
        <f t="shared" si="9"/>
        <v>84</v>
      </c>
      <c r="B211" s="7">
        <v>8</v>
      </c>
      <c r="C211" s="7">
        <v>2</v>
      </c>
      <c r="D211" t="s">
        <v>122</v>
      </c>
      <c r="E211" t="s">
        <v>120</v>
      </c>
      <c r="I211" s="13" t="str">
        <f t="shared" si="8"/>
        <v>INSERT INTO Planta(idPlanta, Produto_Agricolaid, Tipo_Culturaid, variedade, especie) VALUES(84, 8, 2,'Senhora Conceição', 'Brassica rapa');</v>
      </c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3"/>
    </row>
    <row r="212" spans="1:32" x14ac:dyDescent="0.3">
      <c r="A212" s="7">
        <f t="shared" si="9"/>
        <v>85</v>
      </c>
      <c r="B212" s="7">
        <v>9</v>
      </c>
      <c r="C212" s="7">
        <v>1</v>
      </c>
      <c r="D212" t="s">
        <v>127</v>
      </c>
      <c r="E212" t="s">
        <v>125</v>
      </c>
      <c r="I212" s="13" t="str">
        <f t="shared" si="8"/>
        <v>INSERT INTO Planta(idPlanta, Produto_Agricolaid, Tipo_Culturaid, variedade, especie) VALUES(85, 9, 1,'COBRANÇOSA', 'Olea europaea');</v>
      </c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3"/>
    </row>
    <row r="213" spans="1:32" x14ac:dyDescent="0.3">
      <c r="A213" s="7">
        <f t="shared" si="9"/>
        <v>86</v>
      </c>
      <c r="B213" s="7">
        <v>9</v>
      </c>
      <c r="C213" s="7">
        <v>1</v>
      </c>
      <c r="D213" t="s">
        <v>129</v>
      </c>
      <c r="E213" t="s">
        <v>125</v>
      </c>
      <c r="I213" s="13" t="str">
        <f t="shared" si="8"/>
        <v>INSERT INTO Planta(idPlanta, Produto_Agricolaid, Tipo_Culturaid, variedade, especie) VALUES(86, 9, 1,'ARBEQUINA', 'Olea europaea');</v>
      </c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3"/>
    </row>
    <row r="214" spans="1:32" x14ac:dyDescent="0.3">
      <c r="A214" s="7">
        <f t="shared" si="9"/>
        <v>87</v>
      </c>
      <c r="B214" s="7">
        <v>9</v>
      </c>
      <c r="C214" s="7">
        <v>1</v>
      </c>
      <c r="D214" t="s">
        <v>130</v>
      </c>
      <c r="E214" t="s">
        <v>125</v>
      </c>
      <c r="I214" s="13" t="str">
        <f t="shared" si="8"/>
        <v>INSERT INTO Planta(idPlanta, Produto_Agricolaid, Tipo_Culturaid, variedade, especie) VALUES(87, 9, 1,'HOJIBLANCA', 'Olea europaea');</v>
      </c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3"/>
    </row>
    <row r="215" spans="1:32" x14ac:dyDescent="0.3">
      <c r="A215" s="7">
        <f t="shared" si="9"/>
        <v>88</v>
      </c>
      <c r="B215" s="7">
        <v>9</v>
      </c>
      <c r="C215" s="7">
        <v>1</v>
      </c>
      <c r="D215" t="s">
        <v>131</v>
      </c>
      <c r="E215" t="s">
        <v>125</v>
      </c>
      <c r="I215" s="13" t="str">
        <f t="shared" si="8"/>
        <v>INSERT INTO Planta(idPlanta, Produto_Agricolaid, Tipo_Culturaid, variedade, especie) VALUES(88, 9, 1,'NEGRINHA DO FREIXO', 'Olea europaea');</v>
      </c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3"/>
    </row>
    <row r="216" spans="1:32" x14ac:dyDescent="0.3">
      <c r="A216" s="7">
        <f t="shared" si="9"/>
        <v>89</v>
      </c>
      <c r="B216" s="7">
        <v>9</v>
      </c>
      <c r="C216" s="7">
        <v>1</v>
      </c>
      <c r="D216" t="s">
        <v>132</v>
      </c>
      <c r="E216" t="s">
        <v>125</v>
      </c>
      <c r="I216" s="13" t="str">
        <f t="shared" si="8"/>
        <v>INSERT INTO Planta(idPlanta, Produto_Agricolaid, Tipo_Culturaid, variedade, especie) VALUES(89, 9, 1,'PICUAL', 'Olea europaea');</v>
      </c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3"/>
    </row>
    <row r="217" spans="1:32" x14ac:dyDescent="0.3">
      <c r="A217" s="7">
        <f t="shared" si="9"/>
        <v>90</v>
      </c>
      <c r="B217" s="7">
        <v>9</v>
      </c>
      <c r="C217" s="7">
        <v>1</v>
      </c>
      <c r="D217" t="s">
        <v>133</v>
      </c>
      <c r="E217" t="s">
        <v>125</v>
      </c>
      <c r="I217" s="13" t="str">
        <f t="shared" si="8"/>
        <v>INSERT INTO Planta(idPlanta, Produto_Agricolaid, Tipo_Culturaid, variedade, especie) VALUES(90, 9, 1,'MAÇANILHA', 'Olea europaea');</v>
      </c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3"/>
    </row>
    <row r="218" spans="1:32" x14ac:dyDescent="0.3">
      <c r="A218" s="7">
        <f t="shared" si="9"/>
        <v>91</v>
      </c>
      <c r="B218" s="7">
        <v>9</v>
      </c>
      <c r="C218" s="7">
        <v>1</v>
      </c>
      <c r="D218" t="s">
        <v>134</v>
      </c>
      <c r="E218" t="s">
        <v>125</v>
      </c>
      <c r="I218" s="13" t="str">
        <f t="shared" si="8"/>
        <v>INSERT INTO Planta(idPlanta, Produto_Agricolaid, Tipo_Culturaid, variedade, especie) VALUES(91, 9, 1,'CONSERVA DE ELVAS', 'Olea europaea');</v>
      </c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3"/>
    </row>
    <row r="219" spans="1:32" x14ac:dyDescent="0.3">
      <c r="A219" s="7">
        <f t="shared" si="9"/>
        <v>92</v>
      </c>
      <c r="B219" s="7">
        <v>9</v>
      </c>
      <c r="C219" s="7">
        <v>1</v>
      </c>
      <c r="D219" t="s">
        <v>135</v>
      </c>
      <c r="E219" t="s">
        <v>125</v>
      </c>
      <c r="I219" s="13" t="str">
        <f t="shared" si="8"/>
        <v>INSERT INTO Planta(idPlanta, Produto_Agricolaid, Tipo_Culturaid, variedade, especie) VALUES(92, 9, 1,'Galega ', 'Olea europaea');</v>
      </c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3"/>
    </row>
    <row r="220" spans="1:32" x14ac:dyDescent="0.3">
      <c r="A220" s="7">
        <f t="shared" si="9"/>
        <v>93</v>
      </c>
      <c r="B220" s="7">
        <v>10</v>
      </c>
      <c r="C220" s="7">
        <v>2</v>
      </c>
      <c r="D220" t="s">
        <v>137</v>
      </c>
      <c r="E220" t="s">
        <v>120</v>
      </c>
      <c r="I220" s="13" t="str">
        <f t="shared" si="8"/>
        <v>INSERT INTO Planta(idPlanta, Produto_Agricolaid, Tipo_Culturaid, variedade, especie) VALUES(93, 10, 2,'S. Cosme', 'Brassica rapa');</v>
      </c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3"/>
    </row>
    <row r="221" spans="1:32" x14ac:dyDescent="0.3">
      <c r="A221" s="7">
        <f>A220+1</f>
        <v>94</v>
      </c>
      <c r="B221" s="7">
        <v>11</v>
      </c>
      <c r="C221" s="7">
        <v>1</v>
      </c>
      <c r="D221" t="s">
        <v>142</v>
      </c>
      <c r="E221" t="s">
        <v>140</v>
      </c>
      <c r="I221" s="13" t="str">
        <f t="shared" si="8"/>
        <v>INSERT INTO Planta(idPlanta, Produto_Agricolaid, Tipo_Culturaid, variedade, especie) VALUES(94, 11, 1,'Dona Maria', 'Vitis vinifera');</v>
      </c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3"/>
    </row>
    <row r="222" spans="1:32" x14ac:dyDescent="0.3">
      <c r="A222" s="7">
        <f>A221+1</f>
        <v>95</v>
      </c>
      <c r="B222" s="7">
        <v>11</v>
      </c>
      <c r="C222" s="7">
        <v>1</v>
      </c>
      <c r="D222" t="s">
        <v>146</v>
      </c>
      <c r="E222" t="s">
        <v>140</v>
      </c>
      <c r="I222" s="13" t="str">
        <f t="shared" si="8"/>
        <v>INSERT INTO Planta(idPlanta, Produto_Agricolaid, Tipo_Culturaid, variedade, especie) VALUES(95, 11, 1,'Cardinal', 'Vitis vinifera');</v>
      </c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3"/>
    </row>
    <row r="223" spans="1:32" x14ac:dyDescent="0.3">
      <c r="A223" s="7"/>
      <c r="F223" s="7"/>
      <c r="H223" s="12"/>
    </row>
    <row r="224" spans="1:32" x14ac:dyDescent="0.3">
      <c r="B224" s="7"/>
      <c r="G224" s="7"/>
    </row>
    <row r="225" spans="1:21" x14ac:dyDescent="0.3">
      <c r="B225" s="7"/>
      <c r="G225" s="7"/>
    </row>
    <row r="226" spans="1:21" x14ac:dyDescent="0.3">
      <c r="B226" s="7"/>
      <c r="G226" s="7"/>
    </row>
    <row r="227" spans="1:21" x14ac:dyDescent="0.3">
      <c r="B227" s="7"/>
      <c r="G227" s="7"/>
    </row>
    <row r="228" spans="1:21" x14ac:dyDescent="0.3">
      <c r="B228" s="7"/>
      <c r="G228" s="7"/>
    </row>
    <row r="229" spans="1:21" x14ac:dyDescent="0.3">
      <c r="B229" s="7"/>
      <c r="G229" s="7"/>
    </row>
    <row r="230" spans="1:21" x14ac:dyDescent="0.3">
      <c r="B230" s="7"/>
      <c r="G230" s="7"/>
    </row>
    <row r="231" spans="1:21" x14ac:dyDescent="0.3">
      <c r="A231" s="10" t="s">
        <v>156</v>
      </c>
      <c r="B231" s="7"/>
      <c r="G231" s="7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</row>
    <row r="232" spans="1:21" x14ac:dyDescent="0.3">
      <c r="A232" s="2" t="s">
        <v>157</v>
      </c>
      <c r="B232" s="2" t="s">
        <v>158</v>
      </c>
      <c r="C232" s="2" t="s">
        <v>159</v>
      </c>
      <c r="D232" s="2" t="s">
        <v>160</v>
      </c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</row>
    <row r="233" spans="1:21" x14ac:dyDescent="0.3">
      <c r="A233" s="7">
        <v>1</v>
      </c>
      <c r="B233" s="7">
        <v>1</v>
      </c>
      <c r="C233" s="7">
        <v>2</v>
      </c>
      <c r="D233" s="12" t="s">
        <v>14</v>
      </c>
      <c r="I233" s="13" t="str">
        <f t="shared" ref="I233:I296" si="10">"INSERT INTO Periodo(" &amp; $A$232 &amp; ", " &amp; $B$232 &amp;  ", " &amp; $C$232 &amp;  ", " &amp; $D$232 &amp;  ") VALUES(" &amp; A233 &amp; ", " &amp; B233 &amp; ", " &amp; C233 &amp; ",'" &amp; D233 &amp; "');"</f>
        <v>INSERT INTO Periodo(idPeriodo, Plantaid, tipo_periodo, periodo) VALUES(1, 1, 2,'Novembro a dezembro');</v>
      </c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</row>
    <row r="234" spans="1:21" x14ac:dyDescent="0.3">
      <c r="A234" s="7">
        <f xml:space="preserve"> A233+1</f>
        <v>2</v>
      </c>
      <c r="B234" s="7">
        <v>1</v>
      </c>
      <c r="C234" s="7">
        <v>3</v>
      </c>
      <c r="D234" t="s">
        <v>15</v>
      </c>
      <c r="I234" s="13" t="str">
        <f t="shared" si="10"/>
        <v>INSERT INTO Periodo(idPeriodo, Plantaid, tipo_periodo, periodo) VALUES(2, 1, 3,'Fevereiro a março');</v>
      </c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</row>
    <row r="235" spans="1:21" x14ac:dyDescent="0.3">
      <c r="A235" s="7">
        <f t="shared" ref="A235:A298" si="11" xml:space="preserve"> A234+1</f>
        <v>3</v>
      </c>
      <c r="B235" s="7">
        <v>1</v>
      </c>
      <c r="C235" s="7">
        <v>4</v>
      </c>
      <c r="D235" t="s">
        <v>16</v>
      </c>
      <c r="I235" s="13" t="str">
        <f t="shared" si="10"/>
        <v>INSERT INTO Periodo(idPeriodo, Plantaid, tipo_periodo, periodo) VALUES(3, 1, 4,'Julho a agosto');</v>
      </c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</row>
    <row r="236" spans="1:21" x14ac:dyDescent="0.3">
      <c r="A236" s="7">
        <f t="shared" si="11"/>
        <v>4</v>
      </c>
      <c r="B236" s="7">
        <v>2</v>
      </c>
      <c r="C236" s="7">
        <v>2</v>
      </c>
      <c r="D236" s="12" t="s">
        <v>14</v>
      </c>
      <c r="I236" s="13" t="str">
        <f t="shared" si="10"/>
        <v>INSERT INTO Periodo(idPeriodo, Plantaid, tipo_periodo, periodo) VALUES(4, 2, 2,'Novembro a dezembro');</v>
      </c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</row>
    <row r="237" spans="1:21" x14ac:dyDescent="0.3">
      <c r="A237" s="7">
        <f t="shared" si="11"/>
        <v>5</v>
      </c>
      <c r="B237" s="7">
        <v>2</v>
      </c>
      <c r="C237" s="7">
        <v>3</v>
      </c>
      <c r="D237" t="s">
        <v>15</v>
      </c>
      <c r="I237" s="13" t="str">
        <f t="shared" si="10"/>
        <v>INSERT INTO Periodo(idPeriodo, Plantaid, tipo_periodo, periodo) VALUES(5, 2, 3,'Fevereiro a março');</v>
      </c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</row>
    <row r="238" spans="1:21" x14ac:dyDescent="0.3">
      <c r="A238" s="7">
        <f t="shared" si="11"/>
        <v>6</v>
      </c>
      <c r="B238" s="7">
        <v>2</v>
      </c>
      <c r="C238" s="7">
        <v>4</v>
      </c>
      <c r="D238" t="s">
        <v>16</v>
      </c>
      <c r="I238" s="13" t="str">
        <f t="shared" si="10"/>
        <v>INSERT INTO Periodo(idPeriodo, Plantaid, tipo_periodo, periodo) VALUES(6, 2, 4,'Julho a agosto');</v>
      </c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</row>
    <row r="239" spans="1:21" x14ac:dyDescent="0.3">
      <c r="A239" s="7">
        <f t="shared" si="11"/>
        <v>7</v>
      </c>
      <c r="B239" s="7">
        <v>3</v>
      </c>
      <c r="C239" s="7">
        <v>2</v>
      </c>
      <c r="D239" s="12" t="s">
        <v>14</v>
      </c>
      <c r="I239" s="13" t="str">
        <f t="shared" si="10"/>
        <v>INSERT INTO Periodo(idPeriodo, Plantaid, tipo_periodo, periodo) VALUES(7, 3, 2,'Novembro a dezembro');</v>
      </c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</row>
    <row r="240" spans="1:21" x14ac:dyDescent="0.3">
      <c r="A240" s="7">
        <f t="shared" si="11"/>
        <v>8</v>
      </c>
      <c r="B240" s="7">
        <v>3</v>
      </c>
      <c r="C240" s="7">
        <v>3</v>
      </c>
      <c r="D240" t="s">
        <v>15</v>
      </c>
      <c r="I240" s="13" t="str">
        <f t="shared" si="10"/>
        <v>INSERT INTO Periodo(idPeriodo, Plantaid, tipo_periodo, periodo) VALUES(8, 3, 3,'Fevereiro a março');</v>
      </c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</row>
    <row r="241" spans="1:21" x14ac:dyDescent="0.3">
      <c r="A241" s="7">
        <f t="shared" si="11"/>
        <v>9</v>
      </c>
      <c r="B241" s="7">
        <v>3</v>
      </c>
      <c r="C241" s="7">
        <v>4</v>
      </c>
      <c r="D241" t="s">
        <v>16</v>
      </c>
      <c r="I241" s="13" t="str">
        <f t="shared" si="10"/>
        <v>INSERT INTO Periodo(idPeriodo, Plantaid, tipo_periodo, periodo) VALUES(9, 3, 4,'Julho a agosto');</v>
      </c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</row>
    <row r="242" spans="1:21" x14ac:dyDescent="0.3">
      <c r="A242" s="7">
        <f t="shared" si="11"/>
        <v>10</v>
      </c>
      <c r="B242" s="7">
        <v>4</v>
      </c>
      <c r="C242" s="7">
        <v>2</v>
      </c>
      <c r="D242" s="12" t="s">
        <v>14</v>
      </c>
      <c r="I242" s="13" t="str">
        <f t="shared" si="10"/>
        <v>INSERT INTO Periodo(idPeriodo, Plantaid, tipo_periodo, periodo) VALUES(10, 4, 2,'Novembro a dezembro');</v>
      </c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</row>
    <row r="243" spans="1:21" x14ac:dyDescent="0.3">
      <c r="A243" s="7">
        <f t="shared" si="11"/>
        <v>11</v>
      </c>
      <c r="B243" s="7">
        <v>4</v>
      </c>
      <c r="C243" s="7">
        <v>3</v>
      </c>
      <c r="D243" t="s">
        <v>15</v>
      </c>
      <c r="I243" s="13" t="str">
        <f t="shared" si="10"/>
        <v>INSERT INTO Periodo(idPeriodo, Plantaid, tipo_periodo, periodo) VALUES(11, 4, 3,'Fevereiro a março');</v>
      </c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</row>
    <row r="244" spans="1:21" x14ac:dyDescent="0.3">
      <c r="A244" s="7">
        <f t="shared" si="11"/>
        <v>12</v>
      </c>
      <c r="B244" s="7">
        <v>4</v>
      </c>
      <c r="C244" s="7">
        <v>4</v>
      </c>
      <c r="D244" t="s">
        <v>16</v>
      </c>
      <c r="I244" s="13" t="str">
        <f t="shared" si="10"/>
        <v>INSERT INTO Periodo(idPeriodo, Plantaid, tipo_periodo, periodo) VALUES(12, 4, 4,'Julho a agosto');</v>
      </c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</row>
    <row r="245" spans="1:21" x14ac:dyDescent="0.3">
      <c r="A245" s="7">
        <f t="shared" si="11"/>
        <v>13</v>
      </c>
      <c r="B245" s="7">
        <v>5</v>
      </c>
      <c r="C245" s="7">
        <v>2</v>
      </c>
      <c r="D245" s="12" t="s">
        <v>14</v>
      </c>
      <c r="I245" s="13" t="str">
        <f t="shared" si="10"/>
        <v>INSERT INTO Periodo(idPeriodo, Plantaid, tipo_periodo, periodo) VALUES(13, 5, 2,'Novembro a dezembro');</v>
      </c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</row>
    <row r="246" spans="1:21" x14ac:dyDescent="0.3">
      <c r="A246" s="7">
        <f t="shared" si="11"/>
        <v>14</v>
      </c>
      <c r="B246" s="7">
        <v>5</v>
      </c>
      <c r="C246" s="7">
        <v>3</v>
      </c>
      <c r="D246" t="s">
        <v>15</v>
      </c>
      <c r="I246" s="13" t="str">
        <f t="shared" si="10"/>
        <v>INSERT INTO Periodo(idPeriodo, Plantaid, tipo_periodo, periodo) VALUES(14, 5, 3,'Fevereiro a março');</v>
      </c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</row>
    <row r="247" spans="1:21" x14ac:dyDescent="0.3">
      <c r="A247" s="7">
        <f t="shared" si="11"/>
        <v>15</v>
      </c>
      <c r="B247" s="7">
        <v>5</v>
      </c>
      <c r="C247" s="7">
        <v>4</v>
      </c>
      <c r="D247" t="s">
        <v>16</v>
      </c>
      <c r="I247" s="13" t="str">
        <f t="shared" si="10"/>
        <v>INSERT INTO Periodo(idPeriodo, Plantaid, tipo_periodo, periodo) VALUES(15, 5, 4,'Julho a agosto');</v>
      </c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</row>
    <row r="248" spans="1:21" x14ac:dyDescent="0.3">
      <c r="A248" s="7">
        <f t="shared" si="11"/>
        <v>16</v>
      </c>
      <c r="B248" s="7">
        <v>6</v>
      </c>
      <c r="C248" s="7">
        <v>2</v>
      </c>
      <c r="D248" s="12" t="s">
        <v>14</v>
      </c>
      <c r="I248" s="13" t="str">
        <f t="shared" si="10"/>
        <v>INSERT INTO Periodo(idPeriodo, Plantaid, tipo_periodo, periodo) VALUES(16, 6, 2,'Novembro a dezembro');</v>
      </c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</row>
    <row r="249" spans="1:21" x14ac:dyDescent="0.3">
      <c r="A249" s="7">
        <f t="shared" si="11"/>
        <v>17</v>
      </c>
      <c r="B249" s="7">
        <v>6</v>
      </c>
      <c r="C249" s="7">
        <v>3</v>
      </c>
      <c r="D249" t="s">
        <v>15</v>
      </c>
      <c r="I249" s="13" t="str">
        <f t="shared" si="10"/>
        <v>INSERT INTO Periodo(idPeriodo, Plantaid, tipo_periodo, periodo) VALUES(17, 6, 3,'Fevereiro a março');</v>
      </c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</row>
    <row r="250" spans="1:21" x14ac:dyDescent="0.3">
      <c r="A250" s="7">
        <f t="shared" si="11"/>
        <v>18</v>
      </c>
      <c r="B250" s="7">
        <v>6</v>
      </c>
      <c r="C250" s="7">
        <v>4</v>
      </c>
      <c r="D250" t="s">
        <v>16</v>
      </c>
      <c r="I250" s="13" t="str">
        <f t="shared" si="10"/>
        <v>INSERT INTO Periodo(idPeriodo, Plantaid, tipo_periodo, periodo) VALUES(18, 6, 4,'Julho a agosto');</v>
      </c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</row>
    <row r="251" spans="1:21" x14ac:dyDescent="0.3">
      <c r="A251" s="7">
        <f t="shared" si="11"/>
        <v>19</v>
      </c>
      <c r="B251" s="7">
        <v>7</v>
      </c>
      <c r="C251" s="7">
        <v>2</v>
      </c>
      <c r="D251" s="12" t="s">
        <v>14</v>
      </c>
      <c r="I251" s="13" t="str">
        <f t="shared" si="10"/>
        <v>INSERT INTO Periodo(idPeriodo, Plantaid, tipo_periodo, periodo) VALUES(19, 7, 2,'Novembro a dezembro');</v>
      </c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</row>
    <row r="252" spans="1:21" x14ac:dyDescent="0.3">
      <c r="A252" s="7">
        <f t="shared" si="11"/>
        <v>20</v>
      </c>
      <c r="B252" s="7">
        <v>7</v>
      </c>
      <c r="C252" s="7">
        <v>3</v>
      </c>
      <c r="D252" t="s">
        <v>15</v>
      </c>
      <c r="I252" s="13" t="str">
        <f t="shared" si="10"/>
        <v>INSERT INTO Periodo(idPeriodo, Plantaid, tipo_periodo, periodo) VALUES(20, 7, 3,'Fevereiro a março');</v>
      </c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</row>
    <row r="253" spans="1:21" x14ac:dyDescent="0.3">
      <c r="A253" s="7">
        <f t="shared" si="11"/>
        <v>21</v>
      </c>
      <c r="B253" s="7">
        <v>7</v>
      </c>
      <c r="C253" s="7">
        <v>4</v>
      </c>
      <c r="D253" t="s">
        <v>16</v>
      </c>
      <c r="I253" s="13" t="str">
        <f t="shared" si="10"/>
        <v>INSERT INTO Periodo(idPeriodo, Plantaid, tipo_periodo, periodo) VALUES(21, 7, 4,'Julho a agosto');</v>
      </c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</row>
    <row r="254" spans="1:21" x14ac:dyDescent="0.3">
      <c r="A254" s="7">
        <f t="shared" si="11"/>
        <v>22</v>
      </c>
      <c r="B254" s="7">
        <v>8</v>
      </c>
      <c r="C254" s="7">
        <v>2</v>
      </c>
      <c r="D254" s="12" t="s">
        <v>14</v>
      </c>
      <c r="I254" s="13" t="str">
        <f t="shared" si="10"/>
        <v>INSERT INTO Periodo(idPeriodo, Plantaid, tipo_periodo, periodo) VALUES(22, 8, 2,'Novembro a dezembro');</v>
      </c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</row>
    <row r="255" spans="1:21" x14ac:dyDescent="0.3">
      <c r="A255" s="7">
        <f t="shared" si="11"/>
        <v>23</v>
      </c>
      <c r="B255" s="7">
        <v>8</v>
      </c>
      <c r="C255" s="7">
        <v>3</v>
      </c>
      <c r="D255" t="s">
        <v>15</v>
      </c>
      <c r="I255" s="13" t="str">
        <f t="shared" si="10"/>
        <v>INSERT INTO Periodo(idPeriodo, Plantaid, tipo_periodo, periodo) VALUES(23, 8, 3,'Fevereiro a março');</v>
      </c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</row>
    <row r="256" spans="1:21" x14ac:dyDescent="0.3">
      <c r="A256" s="7">
        <f t="shared" si="11"/>
        <v>24</v>
      </c>
      <c r="B256" s="7">
        <v>8</v>
      </c>
      <c r="C256" s="7">
        <v>4</v>
      </c>
      <c r="D256" t="s">
        <v>16</v>
      </c>
      <c r="I256" s="13" t="str">
        <f t="shared" si="10"/>
        <v>INSERT INTO Periodo(idPeriodo, Plantaid, tipo_periodo, periodo) VALUES(24, 8, 4,'Julho a agosto');</v>
      </c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</row>
    <row r="257" spans="1:21" x14ac:dyDescent="0.3">
      <c r="A257" s="7">
        <f t="shared" si="11"/>
        <v>25</v>
      </c>
      <c r="B257" s="7">
        <v>9</v>
      </c>
      <c r="C257" s="7">
        <v>2</v>
      </c>
      <c r="D257" s="12" t="s">
        <v>14</v>
      </c>
      <c r="I257" s="13" t="str">
        <f t="shared" si="10"/>
        <v>INSERT INTO Periodo(idPeriodo, Plantaid, tipo_periodo, periodo) VALUES(25, 9, 2,'Novembro a dezembro');</v>
      </c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</row>
    <row r="258" spans="1:21" x14ac:dyDescent="0.3">
      <c r="A258" s="7">
        <f t="shared" si="11"/>
        <v>26</v>
      </c>
      <c r="B258" s="7">
        <v>9</v>
      </c>
      <c r="C258" s="7">
        <v>3</v>
      </c>
      <c r="D258" t="s">
        <v>15</v>
      </c>
      <c r="I258" s="13" t="str">
        <f t="shared" si="10"/>
        <v>INSERT INTO Periodo(idPeriodo, Plantaid, tipo_periodo, periodo) VALUES(26, 9, 3,'Fevereiro a março');</v>
      </c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</row>
    <row r="259" spans="1:21" x14ac:dyDescent="0.3">
      <c r="A259" s="7">
        <f t="shared" si="11"/>
        <v>27</v>
      </c>
      <c r="B259" s="7">
        <v>9</v>
      </c>
      <c r="C259" s="7">
        <v>4</v>
      </c>
      <c r="D259" t="s">
        <v>16</v>
      </c>
      <c r="I259" s="13" t="str">
        <f t="shared" si="10"/>
        <v>INSERT INTO Periodo(idPeriodo, Plantaid, tipo_periodo, periodo) VALUES(27, 9, 4,'Julho a agosto');</v>
      </c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</row>
    <row r="260" spans="1:21" x14ac:dyDescent="0.3">
      <c r="A260" s="7">
        <f t="shared" si="11"/>
        <v>28</v>
      </c>
      <c r="B260" s="7">
        <v>10</v>
      </c>
      <c r="C260" s="7">
        <v>2</v>
      </c>
      <c r="D260" s="12" t="s">
        <v>14</v>
      </c>
      <c r="I260" s="13" t="str">
        <f t="shared" si="10"/>
        <v>INSERT INTO Periodo(idPeriodo, Plantaid, tipo_periodo, periodo) VALUES(28, 10, 2,'Novembro a dezembro');</v>
      </c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</row>
    <row r="261" spans="1:21" x14ac:dyDescent="0.3">
      <c r="A261" s="7">
        <f t="shared" si="11"/>
        <v>29</v>
      </c>
      <c r="B261" s="7">
        <v>10</v>
      </c>
      <c r="C261" s="7">
        <v>3</v>
      </c>
      <c r="D261" t="s">
        <v>15</v>
      </c>
      <c r="I261" s="13" t="str">
        <f t="shared" si="10"/>
        <v>INSERT INTO Periodo(idPeriodo, Plantaid, tipo_periodo, periodo) VALUES(29, 10, 3,'Fevereiro a março');</v>
      </c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</row>
    <row r="262" spans="1:21" x14ac:dyDescent="0.3">
      <c r="A262" s="7">
        <f t="shared" si="11"/>
        <v>30</v>
      </c>
      <c r="B262" s="7">
        <v>10</v>
      </c>
      <c r="C262" s="7">
        <v>4</v>
      </c>
      <c r="D262" t="s">
        <v>16</v>
      </c>
      <c r="I262" s="13" t="str">
        <f t="shared" si="10"/>
        <v>INSERT INTO Periodo(idPeriodo, Plantaid, tipo_periodo, periodo) VALUES(30, 10, 4,'Julho a agosto');</v>
      </c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</row>
    <row r="263" spans="1:21" x14ac:dyDescent="0.3">
      <c r="A263" s="7">
        <f t="shared" si="11"/>
        <v>31</v>
      </c>
      <c r="B263" s="7">
        <v>11</v>
      </c>
      <c r="C263" s="7">
        <v>2</v>
      </c>
      <c r="D263" s="12" t="s">
        <v>14</v>
      </c>
      <c r="I263" s="13" t="str">
        <f t="shared" si="10"/>
        <v>INSERT INTO Periodo(idPeriodo, Plantaid, tipo_periodo, periodo) VALUES(31, 11, 2,'Novembro a dezembro');</v>
      </c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</row>
    <row r="264" spans="1:21" x14ac:dyDescent="0.3">
      <c r="A264" s="7">
        <f t="shared" si="11"/>
        <v>32</v>
      </c>
      <c r="B264" s="7">
        <v>11</v>
      </c>
      <c r="C264" s="7">
        <v>3</v>
      </c>
      <c r="D264" t="s">
        <v>15</v>
      </c>
      <c r="I264" s="13" t="str">
        <f t="shared" si="10"/>
        <v>INSERT INTO Periodo(idPeriodo, Plantaid, tipo_periodo, periodo) VALUES(32, 11, 3,'Fevereiro a março');</v>
      </c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</row>
    <row r="265" spans="1:21" x14ac:dyDescent="0.3">
      <c r="A265" s="7">
        <f t="shared" si="11"/>
        <v>33</v>
      </c>
      <c r="B265" s="7">
        <v>11</v>
      </c>
      <c r="C265" s="7">
        <v>4</v>
      </c>
      <c r="D265" t="s">
        <v>16</v>
      </c>
      <c r="I265" s="13" t="str">
        <f t="shared" si="10"/>
        <v>INSERT INTO Periodo(idPeriodo, Plantaid, tipo_periodo, periodo) VALUES(33, 11, 4,'Julho a agosto');</v>
      </c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</row>
    <row r="266" spans="1:21" x14ac:dyDescent="0.3">
      <c r="A266" s="7">
        <f t="shared" si="11"/>
        <v>34</v>
      </c>
      <c r="B266" s="7">
        <v>12</v>
      </c>
      <c r="C266" s="7">
        <v>2</v>
      </c>
      <c r="D266" s="12" t="s">
        <v>14</v>
      </c>
      <c r="I266" s="13" t="str">
        <f t="shared" si="10"/>
        <v>INSERT INTO Periodo(idPeriodo, Plantaid, tipo_periodo, periodo) VALUES(34, 12, 2,'Novembro a dezembro');</v>
      </c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</row>
    <row r="267" spans="1:21" x14ac:dyDescent="0.3">
      <c r="A267" s="7">
        <f t="shared" si="11"/>
        <v>35</v>
      </c>
      <c r="B267" s="7">
        <v>12</v>
      </c>
      <c r="C267" s="7">
        <v>3</v>
      </c>
      <c r="D267" t="s">
        <v>15</v>
      </c>
      <c r="I267" s="13" t="str">
        <f t="shared" si="10"/>
        <v>INSERT INTO Periodo(idPeriodo, Plantaid, tipo_periodo, periodo) VALUES(35, 12, 3,'Fevereiro a março');</v>
      </c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</row>
    <row r="268" spans="1:21" x14ac:dyDescent="0.3">
      <c r="A268" s="7">
        <f t="shared" si="11"/>
        <v>36</v>
      </c>
      <c r="B268" s="7">
        <v>12</v>
      </c>
      <c r="C268" s="7">
        <v>4</v>
      </c>
      <c r="D268" t="s">
        <v>16</v>
      </c>
      <c r="I268" s="13" t="str">
        <f t="shared" si="10"/>
        <v>INSERT INTO Periodo(idPeriodo, Plantaid, tipo_periodo, periodo) VALUES(36, 12, 4,'Julho a agosto');</v>
      </c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</row>
    <row r="269" spans="1:21" x14ac:dyDescent="0.3">
      <c r="A269" s="7">
        <f t="shared" si="11"/>
        <v>37</v>
      </c>
      <c r="B269" s="7">
        <v>13</v>
      </c>
      <c r="C269" s="7">
        <v>2</v>
      </c>
      <c r="D269" s="12" t="s">
        <v>14</v>
      </c>
      <c r="I269" s="13" t="str">
        <f t="shared" si="10"/>
        <v>INSERT INTO Periodo(idPeriodo, Plantaid, tipo_periodo, periodo) VALUES(37, 13, 2,'Novembro a dezembro');</v>
      </c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</row>
    <row r="270" spans="1:21" x14ac:dyDescent="0.3">
      <c r="A270" s="7">
        <f t="shared" si="11"/>
        <v>38</v>
      </c>
      <c r="B270" s="7">
        <v>13</v>
      </c>
      <c r="C270" s="7">
        <v>3</v>
      </c>
      <c r="D270" t="s">
        <v>15</v>
      </c>
      <c r="I270" s="13" t="str">
        <f t="shared" si="10"/>
        <v>INSERT INTO Periodo(idPeriodo, Plantaid, tipo_periodo, periodo) VALUES(38, 13, 3,'Fevereiro a março');</v>
      </c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</row>
    <row r="271" spans="1:21" x14ac:dyDescent="0.3">
      <c r="A271" s="7">
        <f t="shared" si="11"/>
        <v>39</v>
      </c>
      <c r="B271" s="7">
        <v>13</v>
      </c>
      <c r="C271" s="7">
        <v>4</v>
      </c>
      <c r="D271" t="s">
        <v>16</v>
      </c>
      <c r="I271" s="13" t="str">
        <f t="shared" si="10"/>
        <v>INSERT INTO Periodo(idPeriodo, Plantaid, tipo_periodo, periodo) VALUES(39, 13, 4,'Julho a agosto');</v>
      </c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</row>
    <row r="272" spans="1:21" x14ac:dyDescent="0.3">
      <c r="A272" s="7">
        <f t="shared" si="11"/>
        <v>40</v>
      </c>
      <c r="B272" s="7">
        <v>14</v>
      </c>
      <c r="C272" s="7">
        <v>2</v>
      </c>
      <c r="D272" s="12" t="s">
        <v>14</v>
      </c>
      <c r="I272" s="13" t="str">
        <f t="shared" si="10"/>
        <v>INSERT INTO Periodo(idPeriodo, Plantaid, tipo_periodo, periodo) VALUES(40, 14, 2,'Novembro a dezembro');</v>
      </c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</row>
    <row r="273" spans="1:21" x14ac:dyDescent="0.3">
      <c r="A273" s="7">
        <f t="shared" si="11"/>
        <v>41</v>
      </c>
      <c r="B273" s="7">
        <v>14</v>
      </c>
      <c r="C273" s="7">
        <v>3</v>
      </c>
      <c r="D273" t="s">
        <v>15</v>
      </c>
      <c r="I273" s="13" t="str">
        <f t="shared" si="10"/>
        <v>INSERT INTO Periodo(idPeriodo, Plantaid, tipo_periodo, periodo) VALUES(41, 14, 3,'Fevereiro a março');</v>
      </c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 spans="1:21" x14ac:dyDescent="0.3">
      <c r="A274" s="7">
        <f t="shared" si="11"/>
        <v>42</v>
      </c>
      <c r="B274" s="7">
        <v>14</v>
      </c>
      <c r="C274" s="7">
        <v>4</v>
      </c>
      <c r="D274" t="s">
        <v>16</v>
      </c>
      <c r="I274" s="13" t="str">
        <f t="shared" si="10"/>
        <v>INSERT INTO Periodo(idPeriodo, Plantaid, tipo_periodo, periodo) VALUES(42, 14, 4,'Julho a agosto');</v>
      </c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 spans="1:21" x14ac:dyDescent="0.3">
      <c r="A275" s="7">
        <f t="shared" si="11"/>
        <v>43</v>
      </c>
      <c r="B275" s="7">
        <v>15</v>
      </c>
      <c r="C275" s="7">
        <v>2</v>
      </c>
      <c r="D275" s="12" t="s">
        <v>14</v>
      </c>
      <c r="I275" s="13" t="str">
        <f t="shared" si="10"/>
        <v>INSERT INTO Periodo(idPeriodo, Plantaid, tipo_periodo, periodo) VALUES(43, 15, 2,'Novembro a dezembro');</v>
      </c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 spans="1:21" x14ac:dyDescent="0.3">
      <c r="A276" s="7">
        <f t="shared" si="11"/>
        <v>44</v>
      </c>
      <c r="B276" s="7">
        <v>15</v>
      </c>
      <c r="C276" s="7">
        <v>3</v>
      </c>
      <c r="D276" t="s">
        <v>15</v>
      </c>
      <c r="I276" s="13" t="str">
        <f t="shared" si="10"/>
        <v>INSERT INTO Periodo(idPeriodo, Plantaid, tipo_periodo, periodo) VALUES(44, 15, 3,'Fevereiro a março');</v>
      </c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 spans="1:21" x14ac:dyDescent="0.3">
      <c r="A277" s="7">
        <f t="shared" si="11"/>
        <v>45</v>
      </c>
      <c r="B277" s="7">
        <v>15</v>
      </c>
      <c r="C277" s="7">
        <v>4</v>
      </c>
      <c r="D277" t="s">
        <v>16</v>
      </c>
      <c r="I277" s="13" t="str">
        <f t="shared" si="10"/>
        <v>INSERT INTO Periodo(idPeriodo, Plantaid, tipo_periodo, periodo) VALUES(45, 15, 4,'Julho a agosto');</v>
      </c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spans="1:21" x14ac:dyDescent="0.3">
      <c r="A278" s="7">
        <f t="shared" si="11"/>
        <v>46</v>
      </c>
      <c r="B278" s="7">
        <v>16</v>
      </c>
      <c r="C278" s="7">
        <v>2</v>
      </c>
      <c r="D278" s="12" t="s">
        <v>14</v>
      </c>
      <c r="I278" s="13" t="str">
        <f t="shared" si="10"/>
        <v>INSERT INTO Periodo(idPeriodo, Plantaid, tipo_periodo, periodo) VALUES(46, 16, 2,'Novembro a dezembro');</v>
      </c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x14ac:dyDescent="0.3">
      <c r="A279" s="7">
        <f t="shared" si="11"/>
        <v>47</v>
      </c>
      <c r="B279" s="7">
        <v>16</v>
      </c>
      <c r="C279" s="7">
        <v>3</v>
      </c>
      <c r="D279" t="s">
        <v>15</v>
      </c>
      <c r="I279" s="13" t="str">
        <f t="shared" si="10"/>
        <v>INSERT INTO Periodo(idPeriodo, Plantaid, tipo_periodo, periodo) VALUES(47, 16, 3,'Fevereiro a março');</v>
      </c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x14ac:dyDescent="0.3">
      <c r="A280" s="7">
        <f t="shared" si="11"/>
        <v>48</v>
      </c>
      <c r="B280" s="7">
        <v>16</v>
      </c>
      <c r="C280" s="7">
        <v>4</v>
      </c>
      <c r="D280" t="s">
        <v>16</v>
      </c>
      <c r="I280" s="13" t="str">
        <f t="shared" si="10"/>
        <v>INSERT INTO Periodo(idPeriodo, Plantaid, tipo_periodo, periodo) VALUES(48, 16, 4,'Julho a agosto');</v>
      </c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3">
      <c r="A281" s="7">
        <f t="shared" si="11"/>
        <v>49</v>
      </c>
      <c r="B281" s="7">
        <v>17</v>
      </c>
      <c r="C281" s="7">
        <v>2</v>
      </c>
      <c r="D281" s="12" t="s">
        <v>14</v>
      </c>
      <c r="I281" s="13" t="str">
        <f t="shared" si="10"/>
        <v>INSERT INTO Periodo(idPeriodo, Plantaid, tipo_periodo, periodo) VALUES(49, 17, 2,'Novembro a dezembro');</v>
      </c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3">
      <c r="A282" s="7">
        <f t="shared" si="11"/>
        <v>50</v>
      </c>
      <c r="B282" s="7">
        <v>17</v>
      </c>
      <c r="C282" s="7">
        <v>3</v>
      </c>
      <c r="D282" t="s">
        <v>15</v>
      </c>
      <c r="I282" s="13" t="str">
        <f t="shared" si="10"/>
        <v>INSERT INTO Periodo(idPeriodo, Plantaid, tipo_periodo, periodo) VALUES(50, 17, 3,'Fevereiro a março');</v>
      </c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3">
      <c r="A283" s="7">
        <f t="shared" si="11"/>
        <v>51</v>
      </c>
      <c r="B283" s="7">
        <v>17</v>
      </c>
      <c r="C283" s="7">
        <v>4</v>
      </c>
      <c r="D283" t="s">
        <v>16</v>
      </c>
      <c r="I283" s="13" t="str">
        <f t="shared" si="10"/>
        <v>INSERT INTO Periodo(idPeriodo, Plantaid, tipo_periodo, periodo) VALUES(51, 17, 4,'Julho a agosto');</v>
      </c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3">
      <c r="A284" s="7">
        <f t="shared" si="11"/>
        <v>52</v>
      </c>
      <c r="B284" s="7">
        <v>18</v>
      </c>
      <c r="C284" s="7">
        <v>2</v>
      </c>
      <c r="D284" s="12" t="s">
        <v>14</v>
      </c>
      <c r="I284" s="13" t="str">
        <f t="shared" si="10"/>
        <v>INSERT INTO Periodo(idPeriodo, Plantaid, tipo_periodo, periodo) VALUES(52, 18, 2,'Novembro a dezembro');</v>
      </c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3">
      <c r="A285" s="7">
        <f t="shared" si="11"/>
        <v>53</v>
      </c>
      <c r="B285" s="7">
        <v>18</v>
      </c>
      <c r="C285" s="7">
        <v>3</v>
      </c>
      <c r="D285" t="s">
        <v>15</v>
      </c>
      <c r="I285" s="13" t="str">
        <f t="shared" si="10"/>
        <v>INSERT INTO Periodo(idPeriodo, Plantaid, tipo_periodo, periodo) VALUES(53, 18, 3,'Fevereiro a março');</v>
      </c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3">
      <c r="A286" s="7">
        <f t="shared" si="11"/>
        <v>54</v>
      </c>
      <c r="B286" s="7">
        <v>18</v>
      </c>
      <c r="C286" s="7">
        <v>4</v>
      </c>
      <c r="D286" t="s">
        <v>16</v>
      </c>
      <c r="I286" s="13" t="str">
        <f t="shared" si="10"/>
        <v>INSERT INTO Periodo(idPeriodo, Plantaid, tipo_periodo, periodo) VALUES(54, 18, 4,'Julho a agosto');</v>
      </c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3">
      <c r="A287" s="7">
        <f t="shared" si="11"/>
        <v>55</v>
      </c>
      <c r="B287" s="7">
        <v>19</v>
      </c>
      <c r="C287" s="7">
        <v>2</v>
      </c>
      <c r="D287" s="12" t="s">
        <v>14</v>
      </c>
      <c r="I287" s="13" t="str">
        <f t="shared" si="10"/>
        <v>INSERT INTO Periodo(idPeriodo, Plantaid, tipo_periodo, periodo) VALUES(55, 19, 2,'Novembro a dezembro');</v>
      </c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3">
      <c r="A288" s="7">
        <f t="shared" si="11"/>
        <v>56</v>
      </c>
      <c r="B288" s="7">
        <v>19</v>
      </c>
      <c r="C288" s="7">
        <v>3</v>
      </c>
      <c r="D288" t="s">
        <v>15</v>
      </c>
      <c r="I288" s="13" t="str">
        <f t="shared" si="10"/>
        <v>INSERT INTO Periodo(idPeriodo, Plantaid, tipo_periodo, periodo) VALUES(56, 19, 3,'Fevereiro a março');</v>
      </c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3">
      <c r="A289" s="7">
        <f t="shared" si="11"/>
        <v>57</v>
      </c>
      <c r="B289" s="7">
        <v>19</v>
      </c>
      <c r="C289" s="7">
        <v>4</v>
      </c>
      <c r="D289" t="s">
        <v>16</v>
      </c>
      <c r="I289" s="13" t="str">
        <f t="shared" si="10"/>
        <v>INSERT INTO Periodo(idPeriodo, Plantaid, tipo_periodo, periodo) VALUES(57, 19, 4,'Julho a agosto');</v>
      </c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3">
      <c r="A290" s="7">
        <f t="shared" si="11"/>
        <v>58</v>
      </c>
      <c r="B290" s="7">
        <v>20</v>
      </c>
      <c r="C290" s="7">
        <v>2</v>
      </c>
      <c r="D290" s="12" t="s">
        <v>14</v>
      </c>
      <c r="I290" s="13" t="str">
        <f t="shared" si="10"/>
        <v>INSERT INTO Periodo(idPeriodo, Plantaid, tipo_periodo, periodo) VALUES(58, 20, 2,'Novembro a dezembro');</v>
      </c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3">
      <c r="A291" s="7">
        <f t="shared" si="11"/>
        <v>59</v>
      </c>
      <c r="B291" s="7">
        <v>20</v>
      </c>
      <c r="C291" s="7">
        <v>3</v>
      </c>
      <c r="D291" t="s">
        <v>15</v>
      </c>
      <c r="I291" s="13" t="str">
        <f t="shared" si="10"/>
        <v>INSERT INTO Periodo(idPeriodo, Plantaid, tipo_periodo, periodo) VALUES(59, 20, 3,'Fevereiro a março');</v>
      </c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3">
      <c r="A292" s="7">
        <f t="shared" si="11"/>
        <v>60</v>
      </c>
      <c r="B292" s="7">
        <v>20</v>
      </c>
      <c r="C292" s="7">
        <v>4</v>
      </c>
      <c r="D292" t="s">
        <v>16</v>
      </c>
      <c r="I292" s="13" t="str">
        <f t="shared" si="10"/>
        <v>INSERT INTO Periodo(idPeriodo, Plantaid, tipo_periodo, periodo) VALUES(60, 20, 4,'Julho a agosto');</v>
      </c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3">
      <c r="A293" s="7">
        <f t="shared" si="11"/>
        <v>61</v>
      </c>
      <c r="B293" s="7">
        <v>21</v>
      </c>
      <c r="C293" s="7">
        <v>2</v>
      </c>
      <c r="D293" s="12" t="s">
        <v>14</v>
      </c>
      <c r="I293" s="13" t="str">
        <f t="shared" si="10"/>
        <v>INSERT INTO Periodo(idPeriodo, Plantaid, tipo_periodo, periodo) VALUES(61, 21, 2,'Novembro a dezembro');</v>
      </c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3">
      <c r="A294" s="7">
        <f t="shared" si="11"/>
        <v>62</v>
      </c>
      <c r="B294" s="7">
        <v>21</v>
      </c>
      <c r="C294" s="7">
        <v>3</v>
      </c>
      <c r="D294" t="s">
        <v>15</v>
      </c>
      <c r="I294" s="13" t="str">
        <f t="shared" si="10"/>
        <v>INSERT INTO Periodo(idPeriodo, Plantaid, tipo_periodo, periodo) VALUES(62, 21, 3,'Fevereiro a março');</v>
      </c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3">
      <c r="A295" s="7">
        <f t="shared" si="11"/>
        <v>63</v>
      </c>
      <c r="B295" s="7">
        <v>21</v>
      </c>
      <c r="C295" s="7">
        <v>4</v>
      </c>
      <c r="D295" t="s">
        <v>16</v>
      </c>
      <c r="I295" s="13" t="str">
        <f t="shared" si="10"/>
        <v>INSERT INTO Periodo(idPeriodo, Plantaid, tipo_periodo, periodo) VALUES(63, 21, 4,'Julho a agosto');</v>
      </c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3">
      <c r="A296" s="7">
        <f t="shared" si="11"/>
        <v>64</v>
      </c>
      <c r="B296" s="7">
        <v>22</v>
      </c>
      <c r="C296" s="7">
        <v>2</v>
      </c>
      <c r="D296" s="12" t="s">
        <v>14</v>
      </c>
      <c r="I296" s="13" t="str">
        <f t="shared" si="10"/>
        <v>INSERT INTO Periodo(idPeriodo, Plantaid, tipo_periodo, periodo) VALUES(64, 22, 2,'Novembro a dezembro');</v>
      </c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x14ac:dyDescent="0.3">
      <c r="A297" s="7">
        <f t="shared" si="11"/>
        <v>65</v>
      </c>
      <c r="B297" s="7">
        <v>22</v>
      </c>
      <c r="C297" s="7">
        <v>3</v>
      </c>
      <c r="D297" t="s">
        <v>15</v>
      </c>
      <c r="I297" s="13" t="str">
        <f t="shared" ref="I297:I360" si="12">"INSERT INTO Periodo(" &amp; $A$232 &amp; ", " &amp; $B$232 &amp;  ", " &amp; $C$232 &amp;  ", " &amp; $D$232 &amp;  ") VALUES(" &amp; A297 &amp; ", " &amp; B297 &amp; ", " &amp; C297 &amp; ",'" &amp; D297 &amp; "');"</f>
        <v>INSERT INTO Periodo(idPeriodo, Plantaid, tipo_periodo, periodo) VALUES(65, 22, 3,'Fevereiro a março');</v>
      </c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3">
      <c r="A298" s="7">
        <f t="shared" si="11"/>
        <v>66</v>
      </c>
      <c r="B298" s="7">
        <v>22</v>
      </c>
      <c r="C298" s="7">
        <v>4</v>
      </c>
      <c r="D298" t="s">
        <v>16</v>
      </c>
      <c r="I298" s="13" t="str">
        <f t="shared" si="12"/>
        <v>INSERT INTO Periodo(idPeriodo, Plantaid, tipo_periodo, periodo) VALUES(66, 22, 4,'Julho a agosto');</v>
      </c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 x14ac:dyDescent="0.3">
      <c r="A299" s="7">
        <f t="shared" ref="A299:A362" si="13" xml:space="preserve"> A298+1</f>
        <v>67</v>
      </c>
      <c r="B299" s="7">
        <v>23</v>
      </c>
      <c r="C299" s="7">
        <v>2</v>
      </c>
      <c r="D299" s="12" t="s">
        <v>14</v>
      </c>
      <c r="I299" s="13" t="str">
        <f t="shared" si="12"/>
        <v>INSERT INTO Periodo(idPeriodo, Plantaid, tipo_periodo, periodo) VALUES(67, 23, 2,'Novembro a dezembro');</v>
      </c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 spans="1:21" x14ac:dyDescent="0.3">
      <c r="A300" s="7">
        <f t="shared" si="13"/>
        <v>68</v>
      </c>
      <c r="B300" s="7">
        <v>23</v>
      </c>
      <c r="C300" s="7">
        <v>3</v>
      </c>
      <c r="D300" t="s">
        <v>15</v>
      </c>
      <c r="I300" s="13" t="str">
        <f t="shared" si="12"/>
        <v>INSERT INTO Periodo(idPeriodo, Plantaid, tipo_periodo, periodo) VALUES(68, 23, 3,'Fevereiro a março');</v>
      </c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x14ac:dyDescent="0.3">
      <c r="A301" s="7">
        <f t="shared" si="13"/>
        <v>69</v>
      </c>
      <c r="B301" s="7">
        <v>23</v>
      </c>
      <c r="C301" s="7">
        <v>4</v>
      </c>
      <c r="D301" t="s">
        <v>16</v>
      </c>
      <c r="I301" s="13" t="str">
        <f t="shared" si="12"/>
        <v>INSERT INTO Periodo(idPeriodo, Plantaid, tipo_periodo, periodo) VALUES(69, 23, 4,'Julho a agosto');</v>
      </c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 spans="1:21" x14ac:dyDescent="0.3">
      <c r="A302" s="7">
        <f t="shared" si="13"/>
        <v>70</v>
      </c>
      <c r="B302" s="7">
        <v>24</v>
      </c>
      <c r="C302" s="7">
        <v>2</v>
      </c>
      <c r="D302" s="12" t="s">
        <v>14</v>
      </c>
      <c r="I302" s="13" t="str">
        <f t="shared" si="12"/>
        <v>INSERT INTO Periodo(idPeriodo, Plantaid, tipo_periodo, periodo) VALUES(70, 24, 2,'Novembro a dezembro');</v>
      </c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</row>
    <row r="303" spans="1:21" x14ac:dyDescent="0.3">
      <c r="A303" s="7">
        <f t="shared" si="13"/>
        <v>71</v>
      </c>
      <c r="B303" s="7">
        <v>24</v>
      </c>
      <c r="C303" s="7">
        <v>3</v>
      </c>
      <c r="D303" t="s">
        <v>15</v>
      </c>
      <c r="I303" s="13" t="str">
        <f t="shared" si="12"/>
        <v>INSERT INTO Periodo(idPeriodo, Plantaid, tipo_periodo, periodo) VALUES(71, 24, 3,'Fevereiro a março');</v>
      </c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</row>
    <row r="304" spans="1:21" x14ac:dyDescent="0.3">
      <c r="A304" s="7">
        <f t="shared" si="13"/>
        <v>72</v>
      </c>
      <c r="B304" s="7">
        <v>24</v>
      </c>
      <c r="C304" s="7">
        <v>4</v>
      </c>
      <c r="D304" t="s">
        <v>16</v>
      </c>
      <c r="I304" s="13" t="str">
        <f t="shared" si="12"/>
        <v>INSERT INTO Periodo(idPeriodo, Plantaid, tipo_periodo, periodo) VALUES(72, 24, 4,'Julho a agosto');</v>
      </c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</row>
    <row r="305" spans="1:21" x14ac:dyDescent="0.3">
      <c r="A305" s="7">
        <f t="shared" si="13"/>
        <v>73</v>
      </c>
      <c r="B305" s="7">
        <v>25</v>
      </c>
      <c r="C305" s="7">
        <v>2</v>
      </c>
      <c r="D305" s="12" t="s">
        <v>14</v>
      </c>
      <c r="I305" s="13" t="str">
        <f t="shared" si="12"/>
        <v>INSERT INTO Periodo(idPeriodo, Plantaid, tipo_periodo, periodo) VALUES(73, 25, 2,'Novembro a dezembro');</v>
      </c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</row>
    <row r="306" spans="1:21" x14ac:dyDescent="0.3">
      <c r="A306" s="7">
        <f t="shared" si="13"/>
        <v>74</v>
      </c>
      <c r="B306" s="7">
        <v>25</v>
      </c>
      <c r="C306" s="7">
        <v>3</v>
      </c>
      <c r="D306" t="s">
        <v>15</v>
      </c>
      <c r="I306" s="13" t="str">
        <f t="shared" si="12"/>
        <v>INSERT INTO Periodo(idPeriodo, Plantaid, tipo_periodo, periodo) VALUES(74, 25, 3,'Fevereiro a março');</v>
      </c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</row>
    <row r="307" spans="1:21" x14ac:dyDescent="0.3">
      <c r="A307" s="7">
        <f t="shared" si="13"/>
        <v>75</v>
      </c>
      <c r="B307" s="7">
        <v>25</v>
      </c>
      <c r="C307" s="7">
        <v>4</v>
      </c>
      <c r="D307" t="s">
        <v>16</v>
      </c>
      <c r="I307" s="13" t="str">
        <f t="shared" si="12"/>
        <v>INSERT INTO Periodo(idPeriodo, Plantaid, tipo_periodo, periodo) VALUES(75, 25, 4,'Julho a agosto');</v>
      </c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</row>
    <row r="308" spans="1:21" x14ac:dyDescent="0.3">
      <c r="A308" s="7">
        <f t="shared" si="13"/>
        <v>76</v>
      </c>
      <c r="B308" s="7">
        <v>26</v>
      </c>
      <c r="C308" s="7">
        <v>2</v>
      </c>
      <c r="D308" s="12" t="s">
        <v>14</v>
      </c>
      <c r="I308" s="13" t="str">
        <f t="shared" si="12"/>
        <v>INSERT INTO Periodo(idPeriodo, Plantaid, tipo_periodo, periodo) VALUES(76, 26, 2,'Novembro a dezembro');</v>
      </c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</row>
    <row r="309" spans="1:21" x14ac:dyDescent="0.3">
      <c r="A309" s="7">
        <f t="shared" si="13"/>
        <v>77</v>
      </c>
      <c r="B309" s="7">
        <v>26</v>
      </c>
      <c r="C309" s="7">
        <v>3</v>
      </c>
      <c r="D309" t="s">
        <v>15</v>
      </c>
      <c r="I309" s="13" t="str">
        <f t="shared" si="12"/>
        <v>INSERT INTO Periodo(idPeriodo, Plantaid, tipo_periodo, periodo) VALUES(77, 26, 3,'Fevereiro a março');</v>
      </c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</row>
    <row r="310" spans="1:21" x14ac:dyDescent="0.3">
      <c r="A310" s="7">
        <f t="shared" si="13"/>
        <v>78</v>
      </c>
      <c r="B310" s="7">
        <v>26</v>
      </c>
      <c r="C310" s="7">
        <v>4</v>
      </c>
      <c r="D310" t="s">
        <v>16</v>
      </c>
      <c r="I310" s="13" t="str">
        <f t="shared" si="12"/>
        <v>INSERT INTO Periodo(idPeriodo, Plantaid, tipo_periodo, periodo) VALUES(78, 26, 4,'Julho a agosto');</v>
      </c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 x14ac:dyDescent="0.3">
      <c r="A311" s="7">
        <f t="shared" si="13"/>
        <v>79</v>
      </c>
      <c r="B311" s="7">
        <v>27</v>
      </c>
      <c r="C311" s="7">
        <v>2</v>
      </c>
      <c r="D311" s="12" t="s">
        <v>14</v>
      </c>
      <c r="I311" s="13" t="str">
        <f t="shared" si="12"/>
        <v>INSERT INTO Periodo(idPeriodo, Plantaid, tipo_periodo, periodo) VALUES(79, 27, 2,'Novembro a dezembro');</v>
      </c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</row>
    <row r="312" spans="1:21" x14ac:dyDescent="0.3">
      <c r="A312" s="7">
        <f t="shared" si="13"/>
        <v>80</v>
      </c>
      <c r="B312" s="7">
        <v>27</v>
      </c>
      <c r="C312" s="7">
        <v>3</v>
      </c>
      <c r="D312" t="s">
        <v>15</v>
      </c>
      <c r="I312" s="13" t="str">
        <f t="shared" si="12"/>
        <v>INSERT INTO Periodo(idPeriodo, Plantaid, tipo_periodo, periodo) VALUES(80, 27, 3,'Fevereiro a março');</v>
      </c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</row>
    <row r="313" spans="1:21" x14ac:dyDescent="0.3">
      <c r="A313" s="7">
        <f t="shared" si="13"/>
        <v>81</v>
      </c>
      <c r="B313" s="7">
        <v>27</v>
      </c>
      <c r="C313" s="7">
        <v>4</v>
      </c>
      <c r="D313" t="s">
        <v>16</v>
      </c>
      <c r="I313" s="13" t="str">
        <f t="shared" si="12"/>
        <v>INSERT INTO Periodo(idPeriodo, Plantaid, tipo_periodo, periodo) VALUES(81, 27, 4,'Julho a agosto');</v>
      </c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</row>
    <row r="314" spans="1:21" x14ac:dyDescent="0.3">
      <c r="A314" s="7">
        <f t="shared" si="13"/>
        <v>82</v>
      </c>
      <c r="B314" s="7">
        <v>28</v>
      </c>
      <c r="C314" s="7">
        <v>2</v>
      </c>
      <c r="D314" s="12" t="s">
        <v>14</v>
      </c>
      <c r="I314" s="13" t="str">
        <f t="shared" si="12"/>
        <v>INSERT INTO Periodo(idPeriodo, Plantaid, tipo_periodo, periodo) VALUES(82, 28, 2,'Novembro a dezembro');</v>
      </c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</row>
    <row r="315" spans="1:21" x14ac:dyDescent="0.3">
      <c r="A315" s="7">
        <f t="shared" si="13"/>
        <v>83</v>
      </c>
      <c r="B315" s="7">
        <v>28</v>
      </c>
      <c r="C315" s="7">
        <v>3</v>
      </c>
      <c r="D315" t="s">
        <v>15</v>
      </c>
      <c r="I315" s="13" t="str">
        <f t="shared" si="12"/>
        <v>INSERT INTO Periodo(idPeriodo, Plantaid, tipo_periodo, periodo) VALUES(83, 28, 3,'Fevereiro a março');</v>
      </c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 x14ac:dyDescent="0.3">
      <c r="A316" s="7">
        <f t="shared" si="13"/>
        <v>84</v>
      </c>
      <c r="B316" s="7">
        <v>28</v>
      </c>
      <c r="C316" s="7">
        <v>4</v>
      </c>
      <c r="D316" t="s">
        <v>16</v>
      </c>
      <c r="I316" s="13" t="str">
        <f t="shared" si="12"/>
        <v>INSERT INTO Periodo(idPeriodo, Plantaid, tipo_periodo, periodo) VALUES(84, 28, 4,'Julho a agosto');</v>
      </c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</row>
    <row r="317" spans="1:21" x14ac:dyDescent="0.3">
      <c r="A317" s="7">
        <f t="shared" si="13"/>
        <v>85</v>
      </c>
      <c r="B317" s="7">
        <v>29</v>
      </c>
      <c r="C317" s="7">
        <v>2</v>
      </c>
      <c r="D317" s="12" t="s">
        <v>14</v>
      </c>
      <c r="I317" s="13" t="str">
        <f t="shared" si="12"/>
        <v>INSERT INTO Periodo(idPeriodo, Plantaid, tipo_periodo, periodo) VALUES(85, 29, 2,'Novembro a dezembro');</v>
      </c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</row>
    <row r="318" spans="1:21" x14ac:dyDescent="0.3">
      <c r="A318" s="7">
        <f t="shared" si="13"/>
        <v>86</v>
      </c>
      <c r="B318" s="7">
        <v>29</v>
      </c>
      <c r="C318" s="7">
        <v>3</v>
      </c>
      <c r="D318" t="s">
        <v>15</v>
      </c>
      <c r="I318" s="13" t="str">
        <f t="shared" si="12"/>
        <v>INSERT INTO Periodo(idPeriodo, Plantaid, tipo_periodo, periodo) VALUES(86, 29, 3,'Fevereiro a março');</v>
      </c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</row>
    <row r="319" spans="1:21" x14ac:dyDescent="0.3">
      <c r="A319" s="7">
        <f t="shared" si="13"/>
        <v>87</v>
      </c>
      <c r="B319" s="7">
        <v>29</v>
      </c>
      <c r="C319" s="7">
        <v>4</v>
      </c>
      <c r="D319" t="s">
        <v>16</v>
      </c>
      <c r="I319" s="13" t="str">
        <f t="shared" si="12"/>
        <v>INSERT INTO Periodo(idPeriodo, Plantaid, tipo_periodo, periodo) VALUES(87, 29, 4,'Julho a agosto');</v>
      </c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</row>
    <row r="320" spans="1:21" x14ac:dyDescent="0.3">
      <c r="A320" s="7">
        <f t="shared" si="13"/>
        <v>88</v>
      </c>
      <c r="B320" s="7">
        <v>30</v>
      </c>
      <c r="C320" s="7">
        <v>2</v>
      </c>
      <c r="D320" s="12" t="s">
        <v>14</v>
      </c>
      <c r="I320" s="13" t="str">
        <f t="shared" si="12"/>
        <v>INSERT INTO Periodo(idPeriodo, Plantaid, tipo_periodo, periodo) VALUES(88, 30, 2,'Novembro a dezembro');</v>
      </c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</row>
    <row r="321" spans="1:21" x14ac:dyDescent="0.3">
      <c r="A321" s="7">
        <f t="shared" si="13"/>
        <v>89</v>
      </c>
      <c r="B321" s="7">
        <v>30</v>
      </c>
      <c r="C321" s="7">
        <v>3</v>
      </c>
      <c r="D321" t="s">
        <v>15</v>
      </c>
      <c r="I321" s="13" t="str">
        <f t="shared" si="12"/>
        <v>INSERT INTO Periodo(idPeriodo, Plantaid, tipo_periodo, periodo) VALUES(89, 30, 3,'Fevereiro a março');</v>
      </c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</row>
    <row r="322" spans="1:21" x14ac:dyDescent="0.3">
      <c r="A322" s="7">
        <f t="shared" si="13"/>
        <v>90</v>
      </c>
      <c r="B322" s="7">
        <v>30</v>
      </c>
      <c r="C322" s="7">
        <v>4</v>
      </c>
      <c r="D322" t="s">
        <v>16</v>
      </c>
      <c r="I322" s="13" t="str">
        <f t="shared" si="12"/>
        <v>INSERT INTO Periodo(idPeriodo, Plantaid, tipo_periodo, periodo) VALUES(90, 30, 4,'Julho a agosto');</v>
      </c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3" spans="1:21" x14ac:dyDescent="0.3">
      <c r="A323" s="7">
        <f t="shared" si="13"/>
        <v>91</v>
      </c>
      <c r="B323" s="7">
        <v>31</v>
      </c>
      <c r="C323" s="7">
        <v>2</v>
      </c>
      <c r="D323" s="12" t="s">
        <v>14</v>
      </c>
      <c r="I323" s="13" t="str">
        <f t="shared" si="12"/>
        <v>INSERT INTO Periodo(idPeriodo, Plantaid, tipo_periodo, periodo) VALUES(91, 31, 2,'Novembro a dezembro');</v>
      </c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</row>
    <row r="324" spans="1:21" x14ac:dyDescent="0.3">
      <c r="A324" s="7">
        <f t="shared" si="13"/>
        <v>92</v>
      </c>
      <c r="B324" s="7">
        <v>31</v>
      </c>
      <c r="C324" s="7">
        <v>3</v>
      </c>
      <c r="D324" t="s">
        <v>15</v>
      </c>
      <c r="I324" s="13" t="str">
        <f t="shared" si="12"/>
        <v>INSERT INTO Periodo(idPeriodo, Plantaid, tipo_periodo, periodo) VALUES(92, 31, 3,'Fevereiro a março');</v>
      </c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</row>
    <row r="325" spans="1:21" x14ac:dyDescent="0.3">
      <c r="A325" s="7">
        <f t="shared" si="13"/>
        <v>93</v>
      </c>
      <c r="B325" s="7">
        <v>31</v>
      </c>
      <c r="C325" s="7">
        <v>4</v>
      </c>
      <c r="D325" t="s">
        <v>16</v>
      </c>
      <c r="I325" s="13" t="str">
        <f t="shared" si="12"/>
        <v>INSERT INTO Periodo(idPeriodo, Plantaid, tipo_periodo, periodo) VALUES(93, 31, 4,'Julho a agosto');</v>
      </c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</row>
    <row r="326" spans="1:21" x14ac:dyDescent="0.3">
      <c r="A326" s="7">
        <f t="shared" si="13"/>
        <v>94</v>
      </c>
      <c r="B326" s="7">
        <v>32</v>
      </c>
      <c r="C326" s="7">
        <v>2</v>
      </c>
      <c r="D326" s="12" t="s">
        <v>14</v>
      </c>
      <c r="I326" s="13" t="str">
        <f t="shared" si="12"/>
        <v>INSERT INTO Periodo(idPeriodo, Plantaid, tipo_periodo, periodo) VALUES(94, 32, 2,'Novembro a dezembro');</v>
      </c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</row>
    <row r="327" spans="1:21" x14ac:dyDescent="0.3">
      <c r="A327" s="7">
        <f t="shared" si="13"/>
        <v>95</v>
      </c>
      <c r="B327" s="7">
        <v>32</v>
      </c>
      <c r="C327" s="7">
        <v>3</v>
      </c>
      <c r="D327" t="s">
        <v>52</v>
      </c>
      <c r="I327" s="13" t="str">
        <f t="shared" si="12"/>
        <v>INSERT INTO Periodo(idPeriodo, Plantaid, tipo_periodo, periodo) VALUES(95, 32, 3,'Março a abril');</v>
      </c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</row>
    <row r="328" spans="1:21" x14ac:dyDescent="0.3">
      <c r="A328" s="7">
        <f t="shared" si="13"/>
        <v>96</v>
      </c>
      <c r="B328" s="7">
        <v>32</v>
      </c>
      <c r="C328" s="7">
        <v>4</v>
      </c>
      <c r="D328" t="s">
        <v>53</v>
      </c>
      <c r="I328" s="13" t="str">
        <f t="shared" si="12"/>
        <v>INSERT INTO Periodo(idPeriodo, Plantaid, tipo_periodo, periodo) VALUES(96, 32, 4,'Agosto a setembro');</v>
      </c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</row>
    <row r="329" spans="1:21" x14ac:dyDescent="0.3">
      <c r="A329" s="7">
        <f t="shared" si="13"/>
        <v>97</v>
      </c>
      <c r="B329" s="7">
        <v>33</v>
      </c>
      <c r="C329" s="7">
        <v>2</v>
      </c>
      <c r="D329" s="12" t="s">
        <v>14</v>
      </c>
      <c r="I329" s="13" t="str">
        <f t="shared" si="12"/>
        <v>INSERT INTO Periodo(idPeriodo, Plantaid, tipo_periodo, periodo) VALUES(97, 33, 2,'Novembro a dezembro');</v>
      </c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</row>
    <row r="330" spans="1:21" x14ac:dyDescent="0.3">
      <c r="A330" s="7">
        <f t="shared" si="13"/>
        <v>98</v>
      </c>
      <c r="B330" s="7">
        <v>33</v>
      </c>
      <c r="C330" s="7">
        <v>3</v>
      </c>
      <c r="D330" t="s">
        <v>52</v>
      </c>
      <c r="I330" s="13" t="str">
        <f t="shared" si="12"/>
        <v>INSERT INTO Periodo(idPeriodo, Plantaid, tipo_periodo, periodo) VALUES(98, 33, 3,'Março a abril');</v>
      </c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</row>
    <row r="331" spans="1:21" x14ac:dyDescent="0.3">
      <c r="A331" s="7">
        <f t="shared" si="13"/>
        <v>99</v>
      </c>
      <c r="B331" s="7">
        <v>33</v>
      </c>
      <c r="C331" s="7">
        <v>4</v>
      </c>
      <c r="D331" t="s">
        <v>53</v>
      </c>
      <c r="I331" s="13" t="str">
        <f t="shared" si="12"/>
        <v>INSERT INTO Periodo(idPeriodo, Plantaid, tipo_periodo, periodo) VALUES(99, 33, 4,'Agosto a setembro');</v>
      </c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</row>
    <row r="332" spans="1:21" x14ac:dyDescent="0.3">
      <c r="A332" s="7">
        <f t="shared" si="13"/>
        <v>100</v>
      </c>
      <c r="B332" s="7">
        <v>34</v>
      </c>
      <c r="C332" s="7">
        <v>2</v>
      </c>
      <c r="D332" s="12" t="s">
        <v>14</v>
      </c>
      <c r="I332" s="13" t="str">
        <f t="shared" si="12"/>
        <v>INSERT INTO Periodo(idPeriodo, Plantaid, tipo_periodo, periodo) VALUES(100, 34, 2,'Novembro a dezembro');</v>
      </c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</row>
    <row r="333" spans="1:21" x14ac:dyDescent="0.3">
      <c r="A333" s="7">
        <f t="shared" si="13"/>
        <v>101</v>
      </c>
      <c r="B333" s="7">
        <v>34</v>
      </c>
      <c r="C333" s="7">
        <v>3</v>
      </c>
      <c r="D333" t="s">
        <v>52</v>
      </c>
      <c r="I333" s="13" t="str">
        <f t="shared" si="12"/>
        <v>INSERT INTO Periodo(idPeriodo, Plantaid, tipo_periodo, periodo) VALUES(101, 34, 3,'Março a abril');</v>
      </c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</row>
    <row r="334" spans="1:21" x14ac:dyDescent="0.3">
      <c r="A334" s="7">
        <f t="shared" si="13"/>
        <v>102</v>
      </c>
      <c r="B334" s="7">
        <v>34</v>
      </c>
      <c r="C334" s="7">
        <v>4</v>
      </c>
      <c r="D334" t="s">
        <v>53</v>
      </c>
      <c r="I334" s="13" t="str">
        <f t="shared" si="12"/>
        <v>INSERT INTO Periodo(idPeriodo, Plantaid, tipo_periodo, periodo) VALUES(102, 34, 4,'Agosto a setembro');</v>
      </c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</row>
    <row r="335" spans="1:21" x14ac:dyDescent="0.3">
      <c r="A335" s="7">
        <f t="shared" si="13"/>
        <v>103</v>
      </c>
      <c r="B335" s="7">
        <v>35</v>
      </c>
      <c r="C335" s="7">
        <v>2</v>
      </c>
      <c r="D335" s="12" t="s">
        <v>14</v>
      </c>
      <c r="I335" s="13" t="str">
        <f t="shared" si="12"/>
        <v>INSERT INTO Periodo(idPeriodo, Plantaid, tipo_periodo, periodo) VALUES(103, 35, 2,'Novembro a dezembro');</v>
      </c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</row>
    <row r="336" spans="1:21" x14ac:dyDescent="0.3">
      <c r="A336" s="7">
        <f t="shared" si="13"/>
        <v>104</v>
      </c>
      <c r="B336" s="7">
        <v>35</v>
      </c>
      <c r="C336" s="7">
        <v>3</v>
      </c>
      <c r="D336" t="s">
        <v>52</v>
      </c>
      <c r="I336" s="13" t="str">
        <f t="shared" si="12"/>
        <v>INSERT INTO Periodo(idPeriodo, Plantaid, tipo_periodo, periodo) VALUES(104, 35, 3,'Março a abril');</v>
      </c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</row>
    <row r="337" spans="1:21" x14ac:dyDescent="0.3">
      <c r="A337" s="7">
        <f t="shared" si="13"/>
        <v>105</v>
      </c>
      <c r="B337" s="7">
        <v>35</v>
      </c>
      <c r="C337" s="7">
        <v>4</v>
      </c>
      <c r="D337" t="s">
        <v>53</v>
      </c>
      <c r="I337" s="13" t="str">
        <f t="shared" si="12"/>
        <v>INSERT INTO Periodo(idPeriodo, Plantaid, tipo_periodo, periodo) VALUES(105, 35, 4,'Agosto a setembro');</v>
      </c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</row>
    <row r="338" spans="1:21" x14ac:dyDescent="0.3">
      <c r="A338" s="7">
        <f t="shared" si="13"/>
        <v>106</v>
      </c>
      <c r="B338" s="7">
        <v>36</v>
      </c>
      <c r="C338" s="7">
        <v>2</v>
      </c>
      <c r="D338" s="12" t="s">
        <v>14</v>
      </c>
      <c r="I338" s="13" t="str">
        <f t="shared" si="12"/>
        <v>INSERT INTO Periodo(idPeriodo, Plantaid, tipo_periodo, periodo) VALUES(106, 36, 2,'Novembro a dezembro');</v>
      </c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</row>
    <row r="339" spans="1:21" x14ac:dyDescent="0.3">
      <c r="A339" s="7">
        <f t="shared" si="13"/>
        <v>107</v>
      </c>
      <c r="B339" s="7">
        <v>36</v>
      </c>
      <c r="C339" s="7">
        <v>3</v>
      </c>
      <c r="D339" t="s">
        <v>52</v>
      </c>
      <c r="I339" s="13" t="str">
        <f t="shared" si="12"/>
        <v>INSERT INTO Periodo(idPeriodo, Plantaid, tipo_periodo, periodo) VALUES(107, 36, 3,'Março a abril');</v>
      </c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</row>
    <row r="340" spans="1:21" x14ac:dyDescent="0.3">
      <c r="A340" s="7">
        <f t="shared" si="13"/>
        <v>108</v>
      </c>
      <c r="B340" s="7">
        <v>36</v>
      </c>
      <c r="C340" s="7">
        <v>4</v>
      </c>
      <c r="D340" t="s">
        <v>53</v>
      </c>
      <c r="I340" s="13" t="str">
        <f t="shared" si="12"/>
        <v>INSERT INTO Periodo(idPeriodo, Plantaid, tipo_periodo, periodo) VALUES(108, 36, 4,'Agosto a setembro');</v>
      </c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</row>
    <row r="341" spans="1:21" x14ac:dyDescent="0.3">
      <c r="A341" s="7">
        <f t="shared" si="13"/>
        <v>109</v>
      </c>
      <c r="B341" s="7">
        <v>37</v>
      </c>
      <c r="C341" s="7">
        <v>2</v>
      </c>
      <c r="D341" s="12" t="s">
        <v>14</v>
      </c>
      <c r="I341" s="13" t="str">
        <f t="shared" si="12"/>
        <v>INSERT INTO Periodo(idPeriodo, Plantaid, tipo_periodo, periodo) VALUES(109, 37, 2,'Novembro a dezembro');</v>
      </c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</row>
    <row r="342" spans="1:21" x14ac:dyDescent="0.3">
      <c r="A342" s="7">
        <f t="shared" si="13"/>
        <v>110</v>
      </c>
      <c r="B342" s="7">
        <v>37</v>
      </c>
      <c r="C342" s="7">
        <v>3</v>
      </c>
      <c r="D342" t="s">
        <v>52</v>
      </c>
      <c r="I342" s="13" t="str">
        <f t="shared" si="12"/>
        <v>INSERT INTO Periodo(idPeriodo, Plantaid, tipo_periodo, periodo) VALUES(110, 37, 3,'Março a abril');</v>
      </c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</row>
    <row r="343" spans="1:21" x14ac:dyDescent="0.3">
      <c r="A343" s="7">
        <f t="shared" si="13"/>
        <v>111</v>
      </c>
      <c r="B343" s="7">
        <v>37</v>
      </c>
      <c r="C343" s="7">
        <v>4</v>
      </c>
      <c r="D343" t="s">
        <v>53</v>
      </c>
      <c r="I343" s="13" t="str">
        <f t="shared" si="12"/>
        <v>INSERT INTO Periodo(idPeriodo, Plantaid, tipo_periodo, periodo) VALUES(111, 37, 4,'Agosto a setembro');</v>
      </c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</row>
    <row r="344" spans="1:21" x14ac:dyDescent="0.3">
      <c r="A344" s="7">
        <f t="shared" si="13"/>
        <v>112</v>
      </c>
      <c r="B344" s="7">
        <v>38</v>
      </c>
      <c r="C344" s="7">
        <v>2</v>
      </c>
      <c r="D344" s="12" t="s">
        <v>14</v>
      </c>
      <c r="I344" s="13" t="str">
        <f t="shared" si="12"/>
        <v>INSERT INTO Periodo(idPeriodo, Plantaid, tipo_periodo, periodo) VALUES(112, 38, 2,'Novembro a dezembro');</v>
      </c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</row>
    <row r="345" spans="1:21" x14ac:dyDescent="0.3">
      <c r="A345" s="7">
        <f t="shared" si="13"/>
        <v>113</v>
      </c>
      <c r="B345" s="7">
        <v>38</v>
      </c>
      <c r="C345" s="7">
        <v>3</v>
      </c>
      <c r="D345" t="s">
        <v>52</v>
      </c>
      <c r="I345" s="13" t="str">
        <f t="shared" si="12"/>
        <v>INSERT INTO Periodo(idPeriodo, Plantaid, tipo_periodo, periodo) VALUES(113, 38, 3,'Março a abril');</v>
      </c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</row>
    <row r="346" spans="1:21" x14ac:dyDescent="0.3">
      <c r="A346" s="7">
        <f t="shared" si="13"/>
        <v>114</v>
      </c>
      <c r="B346" s="7">
        <v>38</v>
      </c>
      <c r="C346" s="7">
        <v>4</v>
      </c>
      <c r="D346" t="s">
        <v>53</v>
      </c>
      <c r="I346" s="13" t="str">
        <f t="shared" si="12"/>
        <v>INSERT INTO Periodo(idPeriodo, Plantaid, tipo_periodo, periodo) VALUES(114, 38, 4,'Agosto a setembro');</v>
      </c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</row>
    <row r="347" spans="1:21" x14ac:dyDescent="0.3">
      <c r="A347" s="7">
        <f t="shared" si="13"/>
        <v>115</v>
      </c>
      <c r="B347" s="7">
        <v>39</v>
      </c>
      <c r="C347" s="7">
        <v>2</v>
      </c>
      <c r="D347" s="12" t="s">
        <v>14</v>
      </c>
      <c r="I347" s="13" t="str">
        <f t="shared" si="12"/>
        <v>INSERT INTO Periodo(idPeriodo, Plantaid, tipo_periodo, periodo) VALUES(115, 39, 2,'Novembro a dezembro');</v>
      </c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</row>
    <row r="348" spans="1:21" x14ac:dyDescent="0.3">
      <c r="A348" s="7">
        <f t="shared" si="13"/>
        <v>116</v>
      </c>
      <c r="B348" s="7">
        <v>39</v>
      </c>
      <c r="C348" s="7">
        <v>3</v>
      </c>
      <c r="D348" t="s">
        <v>52</v>
      </c>
      <c r="I348" s="13" t="str">
        <f t="shared" si="12"/>
        <v>INSERT INTO Periodo(idPeriodo, Plantaid, tipo_periodo, periodo) VALUES(116, 39, 3,'Março a abril');</v>
      </c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  <row r="349" spans="1:21" x14ac:dyDescent="0.3">
      <c r="A349" s="7">
        <f t="shared" si="13"/>
        <v>117</v>
      </c>
      <c r="B349" s="7">
        <v>39</v>
      </c>
      <c r="C349" s="7">
        <v>4</v>
      </c>
      <c r="D349" t="s">
        <v>53</v>
      </c>
      <c r="I349" s="13" t="str">
        <f t="shared" si="12"/>
        <v>INSERT INTO Periodo(idPeriodo, Plantaid, tipo_periodo, periodo) VALUES(117, 39, 4,'Agosto a setembro');</v>
      </c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</row>
    <row r="350" spans="1:21" x14ac:dyDescent="0.3">
      <c r="A350" s="7">
        <f t="shared" si="13"/>
        <v>118</v>
      </c>
      <c r="B350" s="7">
        <v>40</v>
      </c>
      <c r="C350" s="7">
        <v>2</v>
      </c>
      <c r="D350" s="12" t="s">
        <v>14</v>
      </c>
      <c r="I350" s="13" t="str">
        <f t="shared" si="12"/>
        <v>INSERT INTO Periodo(idPeriodo, Plantaid, tipo_periodo, periodo) VALUES(118, 40, 2,'Novembro a dezembro');</v>
      </c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</row>
    <row r="351" spans="1:21" x14ac:dyDescent="0.3">
      <c r="A351" s="7">
        <f t="shared" si="13"/>
        <v>119</v>
      </c>
      <c r="B351" s="7">
        <v>40</v>
      </c>
      <c r="C351" s="7">
        <v>3</v>
      </c>
      <c r="D351" t="s">
        <v>52</v>
      </c>
      <c r="I351" s="13" t="str">
        <f t="shared" si="12"/>
        <v>INSERT INTO Periodo(idPeriodo, Plantaid, tipo_periodo, periodo) VALUES(119, 40, 3,'Março a abril');</v>
      </c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</row>
    <row r="352" spans="1:21" x14ac:dyDescent="0.3">
      <c r="A352" s="7">
        <f t="shared" si="13"/>
        <v>120</v>
      </c>
      <c r="B352" s="7">
        <v>40</v>
      </c>
      <c r="C352" s="7">
        <v>4</v>
      </c>
      <c r="D352" t="s">
        <v>53</v>
      </c>
      <c r="I352" s="13" t="str">
        <f t="shared" si="12"/>
        <v>INSERT INTO Periodo(idPeriodo, Plantaid, tipo_periodo, periodo) VALUES(120, 40, 4,'Agosto a setembro');</v>
      </c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</row>
    <row r="353" spans="1:21" x14ac:dyDescent="0.3">
      <c r="A353" s="7">
        <f t="shared" si="13"/>
        <v>121</v>
      </c>
      <c r="B353" s="7">
        <v>41</v>
      </c>
      <c r="C353" s="7">
        <v>2</v>
      </c>
      <c r="D353" s="12" t="s">
        <v>14</v>
      </c>
      <c r="I353" s="13" t="str">
        <f t="shared" si="12"/>
        <v>INSERT INTO Periodo(idPeriodo, Plantaid, tipo_periodo, periodo) VALUES(121, 41, 2,'Novembro a dezembro');</v>
      </c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</row>
    <row r="354" spans="1:21" x14ac:dyDescent="0.3">
      <c r="A354" s="7">
        <f t="shared" si="13"/>
        <v>122</v>
      </c>
      <c r="B354" s="7">
        <v>41</v>
      </c>
      <c r="C354" s="7">
        <v>3</v>
      </c>
      <c r="D354" t="s">
        <v>52</v>
      </c>
      <c r="I354" s="13" t="str">
        <f t="shared" si="12"/>
        <v>INSERT INTO Periodo(idPeriodo, Plantaid, tipo_periodo, periodo) VALUES(122, 41, 3,'Março a abril');</v>
      </c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</row>
    <row r="355" spans="1:21" x14ac:dyDescent="0.3">
      <c r="A355" s="7">
        <f t="shared" si="13"/>
        <v>123</v>
      </c>
      <c r="B355" s="7">
        <v>41</v>
      </c>
      <c r="C355" s="7">
        <v>4</v>
      </c>
      <c r="D355" t="s">
        <v>53</v>
      </c>
      <c r="I355" s="13" t="str">
        <f t="shared" si="12"/>
        <v>INSERT INTO Periodo(idPeriodo, Plantaid, tipo_periodo, periodo) VALUES(123, 41, 4,'Agosto a setembro');</v>
      </c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</row>
    <row r="356" spans="1:21" x14ac:dyDescent="0.3">
      <c r="A356" s="7">
        <f t="shared" si="13"/>
        <v>124</v>
      </c>
      <c r="B356" s="7">
        <v>42</v>
      </c>
      <c r="C356" s="7">
        <v>2</v>
      </c>
      <c r="D356" s="12" t="s">
        <v>14</v>
      </c>
      <c r="I356" s="13" t="str">
        <f t="shared" si="12"/>
        <v>INSERT INTO Periodo(idPeriodo, Plantaid, tipo_periodo, periodo) VALUES(124, 42, 2,'Novembro a dezembro');</v>
      </c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</row>
    <row r="357" spans="1:21" x14ac:dyDescent="0.3">
      <c r="A357" s="7">
        <f t="shared" si="13"/>
        <v>125</v>
      </c>
      <c r="B357" s="7">
        <v>42</v>
      </c>
      <c r="C357" s="7">
        <v>3</v>
      </c>
      <c r="D357" t="s">
        <v>52</v>
      </c>
      <c r="I357" s="13" t="str">
        <f t="shared" si="12"/>
        <v>INSERT INTO Periodo(idPeriodo, Plantaid, tipo_periodo, periodo) VALUES(125, 42, 3,'Março a abril');</v>
      </c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</row>
    <row r="358" spans="1:21" x14ac:dyDescent="0.3">
      <c r="A358" s="7">
        <f t="shared" si="13"/>
        <v>126</v>
      </c>
      <c r="B358" s="7">
        <v>42</v>
      </c>
      <c r="C358" s="7">
        <v>4</v>
      </c>
      <c r="D358" t="s">
        <v>53</v>
      </c>
      <c r="I358" s="13" t="str">
        <f t="shared" si="12"/>
        <v>INSERT INTO Periodo(idPeriodo, Plantaid, tipo_periodo, periodo) VALUES(126, 42, 4,'Agosto a setembro');</v>
      </c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</row>
    <row r="359" spans="1:21" x14ac:dyDescent="0.3">
      <c r="A359" s="7">
        <f t="shared" si="13"/>
        <v>127</v>
      </c>
      <c r="B359" s="7">
        <v>43</v>
      </c>
      <c r="C359" s="7">
        <v>2</v>
      </c>
      <c r="D359" s="12" t="s">
        <v>14</v>
      </c>
      <c r="I359" s="13" t="str">
        <f t="shared" si="12"/>
        <v>INSERT INTO Periodo(idPeriodo, Plantaid, tipo_periodo, periodo) VALUES(127, 43, 2,'Novembro a dezembro');</v>
      </c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</row>
    <row r="360" spans="1:21" x14ac:dyDescent="0.3">
      <c r="A360" s="7">
        <f t="shared" si="13"/>
        <v>128</v>
      </c>
      <c r="B360" s="7">
        <v>43</v>
      </c>
      <c r="C360" s="7">
        <v>3</v>
      </c>
      <c r="D360" t="s">
        <v>52</v>
      </c>
      <c r="I360" s="13" t="str">
        <f t="shared" si="12"/>
        <v>INSERT INTO Periodo(idPeriodo, Plantaid, tipo_periodo, periodo) VALUES(128, 43, 3,'Março a abril');</v>
      </c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</row>
    <row r="361" spans="1:21" x14ac:dyDescent="0.3">
      <c r="A361" s="7">
        <f t="shared" si="13"/>
        <v>129</v>
      </c>
      <c r="B361" s="7">
        <v>43</v>
      </c>
      <c r="C361" s="7">
        <v>4</v>
      </c>
      <c r="D361" t="s">
        <v>53</v>
      </c>
      <c r="I361" s="13" t="str">
        <f t="shared" ref="I361:I424" si="14">"INSERT INTO Periodo(" &amp; $A$232 &amp; ", " &amp; $B$232 &amp;  ", " &amp; $C$232 &amp;  ", " &amp; $D$232 &amp;  ") VALUES(" &amp; A361 &amp; ", " &amp; B361 &amp; ", " &amp; C361 &amp; ",'" &amp; D361 &amp; "');"</f>
        <v>INSERT INTO Periodo(idPeriodo, Plantaid, tipo_periodo, periodo) VALUES(129, 43, 4,'Agosto a setembro');</v>
      </c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</row>
    <row r="362" spans="1:21" x14ac:dyDescent="0.3">
      <c r="A362" s="7">
        <f t="shared" si="13"/>
        <v>130</v>
      </c>
      <c r="B362" s="7">
        <v>44</v>
      </c>
      <c r="C362" s="7">
        <v>2</v>
      </c>
      <c r="D362" t="s">
        <v>66</v>
      </c>
      <c r="I362" s="13" t="str">
        <f t="shared" si="14"/>
        <v>INSERT INTO Periodo(idPeriodo, Plantaid, tipo_periodo, periodo) VALUES(130, 44, 2,'Janeiro');</v>
      </c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</row>
    <row r="363" spans="1:21" x14ac:dyDescent="0.3">
      <c r="A363" s="7">
        <f t="shared" ref="A363:A426" si="15" xml:space="preserve"> A362+1</f>
        <v>131</v>
      </c>
      <c r="B363" s="7">
        <v>44</v>
      </c>
      <c r="C363" s="7">
        <v>3</v>
      </c>
      <c r="D363" t="s">
        <v>67</v>
      </c>
      <c r="I363" s="13" t="str">
        <f t="shared" si="14"/>
        <v>INSERT INTO Periodo(idPeriodo, Plantaid, tipo_periodo, periodo) VALUES(131, 44, 3,'Abril a maio');</v>
      </c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</row>
    <row r="364" spans="1:21" x14ac:dyDescent="0.3">
      <c r="A364" s="7">
        <f t="shared" si="15"/>
        <v>132</v>
      </c>
      <c r="B364" s="7">
        <v>44</v>
      </c>
      <c r="C364" s="7">
        <v>4</v>
      </c>
      <c r="D364" t="s">
        <v>14</v>
      </c>
      <c r="I364" s="13" t="str">
        <f t="shared" si="14"/>
        <v>INSERT INTO Periodo(idPeriodo, Plantaid, tipo_periodo, periodo) VALUES(132, 44, 4,'Novembro a dezembro');</v>
      </c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</row>
    <row r="365" spans="1:21" x14ac:dyDescent="0.3">
      <c r="A365" s="7">
        <f t="shared" si="15"/>
        <v>133</v>
      </c>
      <c r="B365" s="7">
        <v>45</v>
      </c>
      <c r="C365" s="7">
        <v>2</v>
      </c>
      <c r="D365" s="12" t="s">
        <v>14</v>
      </c>
      <c r="I365" s="13" t="str">
        <f t="shared" si="14"/>
        <v>INSERT INTO Periodo(idPeriodo, Plantaid, tipo_periodo, periodo) VALUES(133, 45, 2,'Novembro a dezembro');</v>
      </c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</row>
    <row r="366" spans="1:21" x14ac:dyDescent="0.3">
      <c r="A366" s="7">
        <f t="shared" si="15"/>
        <v>134</v>
      </c>
      <c r="B366" s="7">
        <v>45</v>
      </c>
      <c r="C366" s="7">
        <v>3</v>
      </c>
      <c r="D366" t="s">
        <v>52</v>
      </c>
      <c r="I366" s="13" t="str">
        <f t="shared" si="14"/>
        <v>INSERT INTO Periodo(idPeriodo, Plantaid, tipo_periodo, periodo) VALUES(134, 45, 3,'Março a abril');</v>
      </c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</row>
    <row r="367" spans="1:21" x14ac:dyDescent="0.3">
      <c r="A367" s="7">
        <f t="shared" si="15"/>
        <v>135</v>
      </c>
      <c r="B367" s="7">
        <v>45</v>
      </c>
      <c r="C367" s="7">
        <v>4</v>
      </c>
      <c r="D367" t="s">
        <v>53</v>
      </c>
      <c r="I367" s="13" t="str">
        <f t="shared" si="14"/>
        <v>INSERT INTO Periodo(idPeriodo, Plantaid, tipo_periodo, periodo) VALUES(135, 45, 4,'Agosto a setembro');</v>
      </c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</row>
    <row r="368" spans="1:21" x14ac:dyDescent="0.3">
      <c r="A368" s="7">
        <f t="shared" si="15"/>
        <v>136</v>
      </c>
      <c r="B368" s="7">
        <v>46</v>
      </c>
      <c r="C368" s="7">
        <v>2</v>
      </c>
      <c r="D368" s="12" t="s">
        <v>14</v>
      </c>
      <c r="I368" s="13" t="str">
        <f t="shared" si="14"/>
        <v>INSERT INTO Periodo(idPeriodo, Plantaid, tipo_periodo, periodo) VALUES(136, 46, 2,'Novembro a dezembro');</v>
      </c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</row>
    <row r="369" spans="1:21" x14ac:dyDescent="0.3">
      <c r="A369" s="7">
        <f t="shared" si="15"/>
        <v>137</v>
      </c>
      <c r="B369" s="7">
        <v>46</v>
      </c>
      <c r="C369" s="7">
        <v>3</v>
      </c>
      <c r="D369" t="s">
        <v>52</v>
      </c>
      <c r="I369" s="13" t="str">
        <f t="shared" si="14"/>
        <v>INSERT INTO Periodo(idPeriodo, Plantaid, tipo_periodo, periodo) VALUES(137, 46, 3,'Março a abril');</v>
      </c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</row>
    <row r="370" spans="1:21" x14ac:dyDescent="0.3">
      <c r="A370" s="7">
        <f t="shared" si="15"/>
        <v>138</v>
      </c>
      <c r="B370" s="7">
        <v>46</v>
      </c>
      <c r="C370" s="7">
        <v>4</v>
      </c>
      <c r="D370" t="s">
        <v>53</v>
      </c>
      <c r="I370" s="13" t="str">
        <f t="shared" si="14"/>
        <v>INSERT INTO Periodo(idPeriodo, Plantaid, tipo_periodo, periodo) VALUES(138, 46, 4,'Agosto a setembro');</v>
      </c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</row>
    <row r="371" spans="1:21" x14ac:dyDescent="0.3">
      <c r="A371" s="7">
        <f t="shared" si="15"/>
        <v>139</v>
      </c>
      <c r="B371" s="7">
        <v>47</v>
      </c>
      <c r="C371" s="7">
        <v>2</v>
      </c>
      <c r="D371" s="12" t="s">
        <v>14</v>
      </c>
      <c r="I371" s="13" t="str">
        <f t="shared" si="14"/>
        <v>INSERT INTO Periodo(idPeriodo, Plantaid, tipo_periodo, periodo) VALUES(139, 47, 2,'Novembro a dezembro');</v>
      </c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</row>
    <row r="372" spans="1:21" x14ac:dyDescent="0.3">
      <c r="A372" s="7">
        <f t="shared" si="15"/>
        <v>140</v>
      </c>
      <c r="B372" s="7">
        <v>47</v>
      </c>
      <c r="C372" s="7">
        <v>3</v>
      </c>
      <c r="D372" t="s">
        <v>52</v>
      </c>
      <c r="I372" s="13" t="str">
        <f t="shared" si="14"/>
        <v>INSERT INTO Periodo(idPeriodo, Plantaid, tipo_periodo, periodo) VALUES(140, 47, 3,'Março a abril');</v>
      </c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</row>
    <row r="373" spans="1:21" x14ac:dyDescent="0.3">
      <c r="A373" s="7">
        <f t="shared" si="15"/>
        <v>141</v>
      </c>
      <c r="B373" s="7">
        <v>47</v>
      </c>
      <c r="C373" s="7">
        <v>4</v>
      </c>
      <c r="D373" t="s">
        <v>53</v>
      </c>
      <c r="I373" s="13" t="str">
        <f t="shared" si="14"/>
        <v>INSERT INTO Periodo(idPeriodo, Plantaid, tipo_periodo, periodo) VALUES(141, 47, 4,'Agosto a setembro');</v>
      </c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</row>
    <row r="374" spans="1:21" x14ac:dyDescent="0.3">
      <c r="A374" s="7">
        <f t="shared" si="15"/>
        <v>142</v>
      </c>
      <c r="B374" s="7">
        <v>48</v>
      </c>
      <c r="C374" s="7">
        <v>2</v>
      </c>
      <c r="D374" s="12" t="s">
        <v>14</v>
      </c>
      <c r="I374" s="13" t="str">
        <f t="shared" si="14"/>
        <v>INSERT INTO Periodo(idPeriodo, Plantaid, tipo_periodo, periodo) VALUES(142, 48, 2,'Novembro a dezembro');</v>
      </c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</row>
    <row r="375" spans="1:21" x14ac:dyDescent="0.3">
      <c r="A375" s="7">
        <f t="shared" si="15"/>
        <v>143</v>
      </c>
      <c r="B375" s="7">
        <v>48</v>
      </c>
      <c r="C375" s="7">
        <v>3</v>
      </c>
      <c r="D375" t="s">
        <v>52</v>
      </c>
      <c r="I375" s="13" t="str">
        <f t="shared" si="14"/>
        <v>INSERT INTO Periodo(idPeriodo, Plantaid, tipo_periodo, periodo) VALUES(143, 48, 3,'Março a abril');</v>
      </c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</row>
    <row r="376" spans="1:21" x14ac:dyDescent="0.3">
      <c r="A376" s="7">
        <f t="shared" si="15"/>
        <v>144</v>
      </c>
      <c r="B376" s="7">
        <v>48</v>
      </c>
      <c r="C376" s="7">
        <v>4</v>
      </c>
      <c r="D376" t="s">
        <v>53</v>
      </c>
      <c r="I376" s="13" t="str">
        <f t="shared" si="14"/>
        <v>INSERT INTO Periodo(idPeriodo, Plantaid, tipo_periodo, periodo) VALUES(144, 48, 4,'Agosto a setembro');</v>
      </c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</row>
    <row r="377" spans="1:21" x14ac:dyDescent="0.3">
      <c r="A377" s="7">
        <f t="shared" si="15"/>
        <v>145</v>
      </c>
      <c r="B377" s="7">
        <v>49</v>
      </c>
      <c r="C377" s="7">
        <v>2</v>
      </c>
      <c r="D377" s="12" t="s">
        <v>14</v>
      </c>
      <c r="I377" s="13" t="str">
        <f t="shared" si="14"/>
        <v>INSERT INTO Periodo(idPeriodo, Plantaid, tipo_periodo, periodo) VALUES(145, 49, 2,'Novembro a dezembro');</v>
      </c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</row>
    <row r="378" spans="1:21" x14ac:dyDescent="0.3">
      <c r="A378" s="7">
        <f t="shared" si="15"/>
        <v>146</v>
      </c>
      <c r="B378" s="7">
        <v>49</v>
      </c>
      <c r="C378" s="7">
        <v>3</v>
      </c>
      <c r="D378" t="s">
        <v>52</v>
      </c>
      <c r="I378" s="13" t="str">
        <f t="shared" si="14"/>
        <v>INSERT INTO Periodo(idPeriodo, Plantaid, tipo_periodo, periodo) VALUES(146, 49, 3,'Março a abril');</v>
      </c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</row>
    <row r="379" spans="1:21" x14ac:dyDescent="0.3">
      <c r="A379" s="7">
        <f t="shared" si="15"/>
        <v>147</v>
      </c>
      <c r="B379" s="7">
        <v>49</v>
      </c>
      <c r="C379" s="7">
        <v>4</v>
      </c>
      <c r="D379" t="s">
        <v>53</v>
      </c>
      <c r="I379" s="13" t="str">
        <f t="shared" si="14"/>
        <v>INSERT INTO Periodo(idPeriodo, Plantaid, tipo_periodo, periodo) VALUES(147, 49, 4,'Agosto a setembro');</v>
      </c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</row>
    <row r="380" spans="1:21" x14ac:dyDescent="0.3">
      <c r="A380" s="7">
        <f t="shared" si="15"/>
        <v>148</v>
      </c>
      <c r="B380" s="7">
        <v>50</v>
      </c>
      <c r="C380" s="7">
        <v>2</v>
      </c>
      <c r="D380" s="12" t="s">
        <v>14</v>
      </c>
      <c r="I380" s="13" t="str">
        <f t="shared" si="14"/>
        <v>INSERT INTO Periodo(idPeriodo, Plantaid, tipo_periodo, periodo) VALUES(148, 50, 2,'Novembro a dezembro');</v>
      </c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</row>
    <row r="381" spans="1:21" x14ac:dyDescent="0.3">
      <c r="A381" s="7">
        <f t="shared" si="15"/>
        <v>149</v>
      </c>
      <c r="B381" s="7">
        <v>50</v>
      </c>
      <c r="C381" s="7">
        <v>3</v>
      </c>
      <c r="D381" t="s">
        <v>52</v>
      </c>
      <c r="I381" s="13" t="str">
        <f t="shared" si="14"/>
        <v>INSERT INTO Periodo(idPeriodo, Plantaid, tipo_periodo, periodo) VALUES(149, 50, 3,'Março a abril');</v>
      </c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</row>
    <row r="382" spans="1:21" x14ac:dyDescent="0.3">
      <c r="A382" s="7">
        <f t="shared" si="15"/>
        <v>150</v>
      </c>
      <c r="B382" s="7">
        <v>50</v>
      </c>
      <c r="C382" s="7">
        <v>4</v>
      </c>
      <c r="D382" t="s">
        <v>53</v>
      </c>
      <c r="I382" s="13" t="str">
        <f t="shared" si="14"/>
        <v>INSERT INTO Periodo(idPeriodo, Plantaid, tipo_periodo, periodo) VALUES(150, 50, 4,'Agosto a setembro');</v>
      </c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</row>
    <row r="383" spans="1:21" x14ac:dyDescent="0.3">
      <c r="A383" s="7">
        <f t="shared" si="15"/>
        <v>151</v>
      </c>
      <c r="B383" s="7">
        <v>51</v>
      </c>
      <c r="C383" s="7">
        <v>2</v>
      </c>
      <c r="D383" s="12" t="s">
        <v>14</v>
      </c>
      <c r="I383" s="13" t="str">
        <f t="shared" si="14"/>
        <v>INSERT INTO Periodo(idPeriodo, Plantaid, tipo_periodo, periodo) VALUES(151, 51, 2,'Novembro a dezembro');</v>
      </c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</row>
    <row r="384" spans="1:21" x14ac:dyDescent="0.3">
      <c r="A384" s="7">
        <f t="shared" si="15"/>
        <v>152</v>
      </c>
      <c r="B384" s="7">
        <v>51</v>
      </c>
      <c r="C384" s="7">
        <v>3</v>
      </c>
      <c r="D384" t="s">
        <v>52</v>
      </c>
      <c r="I384" s="13" t="str">
        <f t="shared" si="14"/>
        <v>INSERT INTO Periodo(idPeriodo, Plantaid, tipo_periodo, periodo) VALUES(152, 51, 3,'Março a abril');</v>
      </c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</row>
    <row r="385" spans="1:21" x14ac:dyDescent="0.3">
      <c r="A385" s="7">
        <f t="shared" si="15"/>
        <v>153</v>
      </c>
      <c r="B385" s="7">
        <v>51</v>
      </c>
      <c r="C385" s="7">
        <v>4</v>
      </c>
      <c r="D385" t="s">
        <v>53</v>
      </c>
      <c r="I385" s="13" t="str">
        <f t="shared" si="14"/>
        <v>INSERT INTO Periodo(idPeriodo, Plantaid, tipo_periodo, periodo) VALUES(153, 51, 4,'Agosto a setembro');</v>
      </c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</row>
    <row r="386" spans="1:21" x14ac:dyDescent="0.3">
      <c r="A386" s="7">
        <f t="shared" si="15"/>
        <v>154</v>
      </c>
      <c r="B386" s="7">
        <v>52</v>
      </c>
      <c r="C386" s="7">
        <v>2</v>
      </c>
      <c r="D386" s="12" t="s">
        <v>14</v>
      </c>
      <c r="I386" s="13" t="str">
        <f t="shared" si="14"/>
        <v>INSERT INTO Periodo(idPeriodo, Plantaid, tipo_periodo, periodo) VALUES(154, 52, 2,'Novembro a dezembro');</v>
      </c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</row>
    <row r="387" spans="1:21" x14ac:dyDescent="0.3">
      <c r="A387" s="7">
        <f t="shared" si="15"/>
        <v>155</v>
      </c>
      <c r="B387" s="7">
        <v>52</v>
      </c>
      <c r="C387" s="7">
        <v>3</v>
      </c>
      <c r="D387" t="s">
        <v>52</v>
      </c>
      <c r="I387" s="13" t="str">
        <f t="shared" si="14"/>
        <v>INSERT INTO Periodo(idPeriodo, Plantaid, tipo_periodo, periodo) VALUES(155, 52, 3,'Março a abril');</v>
      </c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</row>
    <row r="388" spans="1:21" x14ac:dyDescent="0.3">
      <c r="A388" s="7">
        <f t="shared" si="15"/>
        <v>156</v>
      </c>
      <c r="B388" s="7">
        <v>52</v>
      </c>
      <c r="C388" s="7">
        <v>4</v>
      </c>
      <c r="D388" t="s">
        <v>53</v>
      </c>
      <c r="I388" s="13" t="str">
        <f t="shared" si="14"/>
        <v>INSERT INTO Periodo(idPeriodo, Plantaid, tipo_periodo, periodo) VALUES(156, 52, 4,'Agosto a setembro');</v>
      </c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</row>
    <row r="389" spans="1:21" x14ac:dyDescent="0.3">
      <c r="A389" s="7">
        <f t="shared" si="15"/>
        <v>157</v>
      </c>
      <c r="B389" s="7">
        <v>53</v>
      </c>
      <c r="C389" s="7">
        <v>2</v>
      </c>
      <c r="D389" s="12" t="s">
        <v>14</v>
      </c>
      <c r="I389" s="13" t="str">
        <f t="shared" si="14"/>
        <v>INSERT INTO Periodo(idPeriodo, Plantaid, tipo_periodo, periodo) VALUES(157, 53, 2,'Novembro a dezembro');</v>
      </c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</row>
    <row r="390" spans="1:21" x14ac:dyDescent="0.3">
      <c r="A390" s="7">
        <f t="shared" si="15"/>
        <v>158</v>
      </c>
      <c r="B390" s="7">
        <v>53</v>
      </c>
      <c r="C390" s="7">
        <v>3</v>
      </c>
      <c r="D390" t="s">
        <v>52</v>
      </c>
      <c r="I390" s="13" t="str">
        <f t="shared" si="14"/>
        <v>INSERT INTO Periodo(idPeriodo, Plantaid, tipo_periodo, periodo) VALUES(158, 53, 3,'Março a abril');</v>
      </c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</row>
    <row r="391" spans="1:21" x14ac:dyDescent="0.3">
      <c r="A391" s="7">
        <f t="shared" si="15"/>
        <v>159</v>
      </c>
      <c r="B391" s="7">
        <v>53</v>
      </c>
      <c r="C391" s="7">
        <v>4</v>
      </c>
      <c r="D391" t="s">
        <v>53</v>
      </c>
      <c r="I391" s="13" t="str">
        <f t="shared" si="14"/>
        <v>INSERT INTO Periodo(idPeriodo, Plantaid, tipo_periodo, periodo) VALUES(159, 53, 4,'Agosto a setembro');</v>
      </c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</row>
    <row r="392" spans="1:21" x14ac:dyDescent="0.3">
      <c r="A392" s="7">
        <f t="shared" si="15"/>
        <v>160</v>
      </c>
      <c r="B392" s="7">
        <v>54</v>
      </c>
      <c r="C392" s="7">
        <v>2</v>
      </c>
      <c r="D392" s="12" t="s">
        <v>14</v>
      </c>
      <c r="I392" s="13" t="str">
        <f t="shared" si="14"/>
        <v>INSERT INTO Periodo(idPeriodo, Plantaid, tipo_periodo, periodo) VALUES(160, 54, 2,'Novembro a dezembro');</v>
      </c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</row>
    <row r="393" spans="1:21" x14ac:dyDescent="0.3">
      <c r="A393" s="7">
        <f t="shared" si="15"/>
        <v>161</v>
      </c>
      <c r="B393" s="7">
        <v>54</v>
      </c>
      <c r="C393" s="7">
        <v>3</v>
      </c>
      <c r="D393" t="s">
        <v>52</v>
      </c>
      <c r="I393" s="13" t="str">
        <f t="shared" si="14"/>
        <v>INSERT INTO Periodo(idPeriodo, Plantaid, tipo_periodo, periodo) VALUES(161, 54, 3,'Março a abril');</v>
      </c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</row>
    <row r="394" spans="1:21" x14ac:dyDescent="0.3">
      <c r="A394" s="7">
        <f t="shared" si="15"/>
        <v>162</v>
      </c>
      <c r="B394" s="7">
        <v>54</v>
      </c>
      <c r="C394" s="7">
        <v>4</v>
      </c>
      <c r="D394" t="s">
        <v>53</v>
      </c>
      <c r="I394" s="13" t="str">
        <f t="shared" si="14"/>
        <v>INSERT INTO Periodo(idPeriodo, Plantaid, tipo_periodo, periodo) VALUES(162, 54, 4,'Agosto a setembro');</v>
      </c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</row>
    <row r="395" spans="1:21" x14ac:dyDescent="0.3">
      <c r="A395" s="7">
        <f t="shared" si="15"/>
        <v>163</v>
      </c>
      <c r="B395" s="7">
        <v>55</v>
      </c>
      <c r="C395" s="7">
        <v>2</v>
      </c>
      <c r="D395" s="12" t="s">
        <v>14</v>
      </c>
      <c r="I395" s="13" t="str">
        <f t="shared" si="14"/>
        <v>INSERT INTO Periodo(idPeriodo, Plantaid, tipo_periodo, periodo) VALUES(163, 55, 2,'Novembro a dezembro');</v>
      </c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</row>
    <row r="396" spans="1:21" x14ac:dyDescent="0.3">
      <c r="A396" s="7">
        <f t="shared" si="15"/>
        <v>164</v>
      </c>
      <c r="B396" s="7">
        <v>55</v>
      </c>
      <c r="C396" s="7">
        <v>3</v>
      </c>
      <c r="D396" t="s">
        <v>52</v>
      </c>
      <c r="I396" s="13" t="str">
        <f t="shared" si="14"/>
        <v>INSERT INTO Periodo(idPeriodo, Plantaid, tipo_periodo, periodo) VALUES(164, 55, 3,'Março a abril');</v>
      </c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</row>
    <row r="397" spans="1:21" x14ac:dyDescent="0.3">
      <c r="A397" s="7">
        <f t="shared" si="15"/>
        <v>165</v>
      </c>
      <c r="B397" s="7">
        <v>55</v>
      </c>
      <c r="C397" s="7">
        <v>4</v>
      </c>
      <c r="D397" t="s">
        <v>53</v>
      </c>
      <c r="I397" s="13" t="str">
        <f t="shared" si="14"/>
        <v>INSERT INTO Periodo(idPeriodo, Plantaid, tipo_periodo, periodo) VALUES(165, 55, 4,'Agosto a setembro');</v>
      </c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</row>
    <row r="398" spans="1:21" x14ac:dyDescent="0.3">
      <c r="A398" s="7">
        <f t="shared" si="15"/>
        <v>166</v>
      </c>
      <c r="B398" s="7">
        <v>56</v>
      </c>
      <c r="C398" s="7">
        <v>2</v>
      </c>
      <c r="D398" s="12" t="s">
        <v>14</v>
      </c>
      <c r="I398" s="13" t="str">
        <f t="shared" si="14"/>
        <v>INSERT INTO Periodo(idPeriodo, Plantaid, tipo_periodo, periodo) VALUES(166, 56, 2,'Novembro a dezembro');</v>
      </c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</row>
    <row r="399" spans="1:21" x14ac:dyDescent="0.3">
      <c r="A399" s="7">
        <f t="shared" si="15"/>
        <v>167</v>
      </c>
      <c r="B399" s="7">
        <v>56</v>
      </c>
      <c r="C399" s="7">
        <v>3</v>
      </c>
      <c r="D399" t="s">
        <v>52</v>
      </c>
      <c r="I399" s="13" t="str">
        <f t="shared" si="14"/>
        <v>INSERT INTO Periodo(idPeriodo, Plantaid, tipo_periodo, periodo) VALUES(167, 56, 3,'Março a abril');</v>
      </c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</row>
    <row r="400" spans="1:21" x14ac:dyDescent="0.3">
      <c r="A400" s="7">
        <f t="shared" si="15"/>
        <v>168</v>
      </c>
      <c r="B400" s="7">
        <v>56</v>
      </c>
      <c r="C400" s="7">
        <v>4</v>
      </c>
      <c r="D400" t="s">
        <v>53</v>
      </c>
      <c r="I400" s="13" t="str">
        <f t="shared" si="14"/>
        <v>INSERT INTO Periodo(idPeriodo, Plantaid, tipo_periodo, periodo) VALUES(168, 56, 4,'Agosto a setembro');</v>
      </c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</row>
    <row r="401" spans="1:21" x14ac:dyDescent="0.3">
      <c r="A401" s="7">
        <f t="shared" si="15"/>
        <v>169</v>
      </c>
      <c r="B401" s="7">
        <v>57</v>
      </c>
      <c r="C401" s="7">
        <v>2</v>
      </c>
      <c r="D401" s="12" t="s">
        <v>14</v>
      </c>
      <c r="I401" s="13" t="str">
        <f t="shared" si="14"/>
        <v>INSERT INTO Periodo(idPeriodo, Plantaid, tipo_periodo, periodo) VALUES(169, 57, 2,'Novembro a dezembro');</v>
      </c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</row>
    <row r="402" spans="1:21" x14ac:dyDescent="0.3">
      <c r="A402" s="7">
        <f t="shared" si="15"/>
        <v>170</v>
      </c>
      <c r="B402" s="7">
        <v>57</v>
      </c>
      <c r="C402" s="7">
        <v>3</v>
      </c>
      <c r="D402" t="s">
        <v>52</v>
      </c>
      <c r="I402" s="13" t="str">
        <f t="shared" si="14"/>
        <v>INSERT INTO Periodo(idPeriodo, Plantaid, tipo_periodo, periodo) VALUES(170, 57, 3,'Março a abril');</v>
      </c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</row>
    <row r="403" spans="1:21" x14ac:dyDescent="0.3">
      <c r="A403" s="7">
        <f t="shared" si="15"/>
        <v>171</v>
      </c>
      <c r="B403" s="7">
        <v>57</v>
      </c>
      <c r="C403" s="7">
        <v>4</v>
      </c>
      <c r="D403" t="s">
        <v>53</v>
      </c>
      <c r="I403" s="13" t="str">
        <f t="shared" si="14"/>
        <v>INSERT INTO Periodo(idPeriodo, Plantaid, tipo_periodo, periodo) VALUES(171, 57, 4,'Agosto a setembro');</v>
      </c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</row>
    <row r="404" spans="1:21" x14ac:dyDescent="0.3">
      <c r="A404" s="7">
        <f t="shared" si="15"/>
        <v>172</v>
      </c>
      <c r="B404" s="7">
        <v>58</v>
      </c>
      <c r="C404" s="7">
        <v>2</v>
      </c>
      <c r="D404" s="12" t="s">
        <v>14</v>
      </c>
      <c r="I404" s="13" t="str">
        <f t="shared" si="14"/>
        <v>INSERT INTO Periodo(idPeriodo, Plantaid, tipo_periodo, periodo) VALUES(172, 58, 2,'Novembro a dezembro');</v>
      </c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</row>
    <row r="405" spans="1:21" x14ac:dyDescent="0.3">
      <c r="A405" s="7">
        <f t="shared" si="15"/>
        <v>173</v>
      </c>
      <c r="B405" s="7">
        <v>58</v>
      </c>
      <c r="C405" s="7">
        <v>3</v>
      </c>
      <c r="D405" t="s">
        <v>52</v>
      </c>
      <c r="I405" s="13" t="str">
        <f t="shared" si="14"/>
        <v>INSERT INTO Periodo(idPeriodo, Plantaid, tipo_periodo, periodo) VALUES(173, 58, 3,'Março a abril');</v>
      </c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</row>
    <row r="406" spans="1:21" x14ac:dyDescent="0.3">
      <c r="A406" s="7">
        <f t="shared" si="15"/>
        <v>174</v>
      </c>
      <c r="B406" s="7">
        <v>58</v>
      </c>
      <c r="C406" s="7">
        <v>4</v>
      </c>
      <c r="D406" t="s">
        <v>53</v>
      </c>
      <c r="I406" s="13" t="str">
        <f t="shared" si="14"/>
        <v>INSERT INTO Periodo(idPeriodo, Plantaid, tipo_periodo, periodo) VALUES(174, 58, 4,'Agosto a setembro');</v>
      </c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</row>
    <row r="407" spans="1:21" x14ac:dyDescent="0.3">
      <c r="A407" s="7">
        <f t="shared" si="15"/>
        <v>175</v>
      </c>
      <c r="B407" s="7">
        <v>59</v>
      </c>
      <c r="C407" s="7">
        <v>2</v>
      </c>
      <c r="D407" s="12" t="s">
        <v>14</v>
      </c>
      <c r="I407" s="13" t="str">
        <f t="shared" si="14"/>
        <v>INSERT INTO Periodo(idPeriodo, Plantaid, tipo_periodo, periodo) VALUES(175, 59, 2,'Novembro a dezembro');</v>
      </c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</row>
    <row r="408" spans="1:21" x14ac:dyDescent="0.3">
      <c r="A408" s="7">
        <f t="shared" si="15"/>
        <v>176</v>
      </c>
      <c r="B408" s="7">
        <v>59</v>
      </c>
      <c r="C408" s="7">
        <v>3</v>
      </c>
      <c r="D408" t="s">
        <v>52</v>
      </c>
      <c r="I408" s="13" t="str">
        <f t="shared" si="14"/>
        <v>INSERT INTO Periodo(idPeriodo, Plantaid, tipo_periodo, periodo) VALUES(176, 59, 3,'Março a abril');</v>
      </c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</row>
    <row r="409" spans="1:21" x14ac:dyDescent="0.3">
      <c r="A409" s="7">
        <f t="shared" si="15"/>
        <v>177</v>
      </c>
      <c r="B409" s="7">
        <v>59</v>
      </c>
      <c r="C409" s="7">
        <v>4</v>
      </c>
      <c r="D409" t="s">
        <v>53</v>
      </c>
      <c r="I409" s="13" t="str">
        <f t="shared" si="14"/>
        <v>INSERT INTO Periodo(idPeriodo, Plantaid, tipo_periodo, periodo) VALUES(177, 59, 4,'Agosto a setembro');</v>
      </c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</row>
    <row r="410" spans="1:21" x14ac:dyDescent="0.3">
      <c r="A410" s="7">
        <f t="shared" si="15"/>
        <v>178</v>
      </c>
      <c r="B410" s="7">
        <v>60</v>
      </c>
      <c r="C410" s="7">
        <v>2</v>
      </c>
      <c r="D410" s="12" t="s">
        <v>14</v>
      </c>
      <c r="I410" s="13" t="str">
        <f t="shared" si="14"/>
        <v>INSERT INTO Periodo(idPeriodo, Plantaid, tipo_periodo, periodo) VALUES(178, 60, 2,'Novembro a dezembro');</v>
      </c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</row>
    <row r="411" spans="1:21" x14ac:dyDescent="0.3">
      <c r="A411" s="7">
        <f t="shared" si="15"/>
        <v>179</v>
      </c>
      <c r="B411" s="7">
        <v>60</v>
      </c>
      <c r="C411" s="7">
        <v>3</v>
      </c>
      <c r="D411" t="s">
        <v>52</v>
      </c>
      <c r="I411" s="13" t="str">
        <f t="shared" si="14"/>
        <v>INSERT INTO Periodo(idPeriodo, Plantaid, tipo_periodo, periodo) VALUES(179, 60, 3,'Março a abril');</v>
      </c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</row>
    <row r="412" spans="1:21" x14ac:dyDescent="0.3">
      <c r="A412" s="7">
        <f t="shared" si="15"/>
        <v>180</v>
      </c>
      <c r="B412" s="7">
        <v>60</v>
      </c>
      <c r="C412" s="7">
        <v>4</v>
      </c>
      <c r="D412" t="s">
        <v>53</v>
      </c>
      <c r="I412" s="13" t="str">
        <f t="shared" si="14"/>
        <v>INSERT INTO Periodo(idPeriodo, Plantaid, tipo_periodo, periodo) VALUES(180, 60, 4,'Agosto a setembro');</v>
      </c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</row>
    <row r="413" spans="1:21" x14ac:dyDescent="0.3">
      <c r="A413" s="7">
        <f t="shared" si="15"/>
        <v>181</v>
      </c>
      <c r="B413" s="7">
        <v>61</v>
      </c>
      <c r="C413" s="7">
        <v>2</v>
      </c>
      <c r="D413" s="12" t="s">
        <v>14</v>
      </c>
      <c r="I413" s="13" t="str">
        <f t="shared" si="14"/>
        <v>INSERT INTO Periodo(idPeriodo, Plantaid, tipo_periodo, periodo) VALUES(181, 61, 2,'Novembro a dezembro');</v>
      </c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</row>
    <row r="414" spans="1:21" x14ac:dyDescent="0.3">
      <c r="A414" s="7">
        <f t="shared" si="15"/>
        <v>182</v>
      </c>
      <c r="B414" s="7">
        <v>61</v>
      </c>
      <c r="C414" s="7">
        <v>3</v>
      </c>
      <c r="D414" t="s">
        <v>52</v>
      </c>
      <c r="I414" s="13" t="str">
        <f t="shared" si="14"/>
        <v>INSERT INTO Periodo(idPeriodo, Plantaid, tipo_periodo, periodo) VALUES(182, 61, 3,'Março a abril');</v>
      </c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</row>
    <row r="415" spans="1:21" x14ac:dyDescent="0.3">
      <c r="A415" s="7">
        <f t="shared" si="15"/>
        <v>183</v>
      </c>
      <c r="B415" s="7">
        <v>61</v>
      </c>
      <c r="C415" s="7">
        <v>4</v>
      </c>
      <c r="D415" t="s">
        <v>53</v>
      </c>
      <c r="I415" s="13" t="str">
        <f t="shared" si="14"/>
        <v>INSERT INTO Periodo(idPeriodo, Plantaid, tipo_periodo, periodo) VALUES(183, 61, 4,'Agosto a setembro');</v>
      </c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</row>
    <row r="416" spans="1:21" x14ac:dyDescent="0.3">
      <c r="A416" s="7">
        <f t="shared" si="15"/>
        <v>184</v>
      </c>
      <c r="B416" s="7">
        <v>62</v>
      </c>
      <c r="C416" s="7">
        <v>2</v>
      </c>
      <c r="D416" s="12" t="s">
        <v>14</v>
      </c>
      <c r="I416" s="13" t="str">
        <f t="shared" si="14"/>
        <v>INSERT INTO Periodo(idPeriodo, Plantaid, tipo_periodo, periodo) VALUES(184, 62, 2,'Novembro a dezembro');</v>
      </c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</row>
    <row r="417" spans="1:21" x14ac:dyDescent="0.3">
      <c r="A417" s="7">
        <f t="shared" si="15"/>
        <v>185</v>
      </c>
      <c r="B417" s="7">
        <v>62</v>
      </c>
      <c r="C417" s="7">
        <v>3</v>
      </c>
      <c r="D417" t="s">
        <v>52</v>
      </c>
      <c r="I417" s="13" t="str">
        <f t="shared" si="14"/>
        <v>INSERT INTO Periodo(idPeriodo, Plantaid, tipo_periodo, periodo) VALUES(185, 62, 3,'Março a abril');</v>
      </c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</row>
    <row r="418" spans="1:21" x14ac:dyDescent="0.3">
      <c r="A418" s="7">
        <f t="shared" si="15"/>
        <v>186</v>
      </c>
      <c r="B418" s="7">
        <v>62</v>
      </c>
      <c r="C418" s="7">
        <v>4</v>
      </c>
      <c r="D418" t="s">
        <v>53</v>
      </c>
      <c r="I418" s="13" t="str">
        <f t="shared" si="14"/>
        <v>INSERT INTO Periodo(idPeriodo, Plantaid, tipo_periodo, periodo) VALUES(186, 62, 4,'Agosto a setembro');</v>
      </c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</row>
    <row r="419" spans="1:21" x14ac:dyDescent="0.3">
      <c r="A419" s="7">
        <f t="shared" si="15"/>
        <v>187</v>
      </c>
      <c r="B419" s="7">
        <v>63</v>
      </c>
      <c r="C419" s="7">
        <v>2</v>
      </c>
      <c r="D419" s="12" t="s">
        <v>14</v>
      </c>
      <c r="I419" s="13" t="str">
        <f t="shared" si="14"/>
        <v>INSERT INTO Periodo(idPeriodo, Plantaid, tipo_periodo, periodo) VALUES(187, 63, 2,'Novembro a dezembro');</v>
      </c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</row>
    <row r="420" spans="1:21" x14ac:dyDescent="0.3">
      <c r="A420" s="7">
        <f t="shared" si="15"/>
        <v>188</v>
      </c>
      <c r="B420" s="7">
        <v>63</v>
      </c>
      <c r="C420" s="7">
        <v>3</v>
      </c>
      <c r="D420" t="s">
        <v>52</v>
      </c>
      <c r="I420" s="13" t="str">
        <f t="shared" si="14"/>
        <v>INSERT INTO Periodo(idPeriodo, Plantaid, tipo_periodo, periodo) VALUES(188, 63, 3,'Março a abril');</v>
      </c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</row>
    <row r="421" spans="1:21" x14ac:dyDescent="0.3">
      <c r="A421" s="7">
        <f t="shared" si="15"/>
        <v>189</v>
      </c>
      <c r="B421" s="7">
        <v>63</v>
      </c>
      <c r="C421" s="7">
        <v>4</v>
      </c>
      <c r="D421" t="s">
        <v>53</v>
      </c>
      <c r="I421" s="13" t="str">
        <f t="shared" si="14"/>
        <v>INSERT INTO Periodo(idPeriodo, Plantaid, tipo_periodo, periodo) VALUES(189, 63, 4,'Agosto a setembro');</v>
      </c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</row>
    <row r="422" spans="1:21" x14ac:dyDescent="0.3">
      <c r="A422" s="7">
        <f t="shared" si="15"/>
        <v>190</v>
      </c>
      <c r="B422" s="7">
        <v>64</v>
      </c>
      <c r="C422" s="7">
        <v>2</v>
      </c>
      <c r="D422" s="12" t="s">
        <v>14</v>
      </c>
      <c r="I422" s="13" t="str">
        <f t="shared" si="14"/>
        <v>INSERT INTO Periodo(idPeriodo, Plantaid, tipo_periodo, periodo) VALUES(190, 64, 2,'Novembro a dezembro');</v>
      </c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</row>
    <row r="423" spans="1:21" x14ac:dyDescent="0.3">
      <c r="A423" s="7">
        <f t="shared" si="15"/>
        <v>191</v>
      </c>
      <c r="B423" s="7">
        <v>64</v>
      </c>
      <c r="C423" s="7">
        <v>3</v>
      </c>
      <c r="D423" t="s">
        <v>52</v>
      </c>
      <c r="I423" s="13" t="str">
        <f t="shared" si="14"/>
        <v>INSERT INTO Periodo(idPeriodo, Plantaid, tipo_periodo, periodo) VALUES(191, 64, 3,'Março a abril');</v>
      </c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</row>
    <row r="424" spans="1:21" x14ac:dyDescent="0.3">
      <c r="A424" s="7">
        <f t="shared" si="15"/>
        <v>192</v>
      </c>
      <c r="B424" s="7">
        <v>64</v>
      </c>
      <c r="C424" s="7">
        <v>4</v>
      </c>
      <c r="D424" t="s">
        <v>53</v>
      </c>
      <c r="I424" s="13" t="str">
        <f t="shared" si="14"/>
        <v>INSERT INTO Periodo(idPeriodo, Plantaid, tipo_periodo, periodo) VALUES(192, 64, 4,'Agosto a setembro');</v>
      </c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</row>
    <row r="425" spans="1:21" x14ac:dyDescent="0.3">
      <c r="A425" s="7">
        <f t="shared" si="15"/>
        <v>193</v>
      </c>
      <c r="B425" s="7">
        <v>65</v>
      </c>
      <c r="C425" s="7">
        <v>2</v>
      </c>
      <c r="D425" s="12" t="s">
        <v>14</v>
      </c>
      <c r="I425" s="13" t="str">
        <f t="shared" ref="I425:I465" si="16">"INSERT INTO Periodo(" &amp; $A$232 &amp; ", " &amp; $B$232 &amp;  ", " &amp; $C$232 &amp;  ", " &amp; $D$232 &amp;  ") VALUES(" &amp; A425 &amp; ", " &amp; B425 &amp; ", " &amp; C425 &amp; ",'" &amp; D425 &amp; "');"</f>
        <v>INSERT INTO Periodo(idPeriodo, Plantaid, tipo_periodo, periodo) VALUES(193, 65, 2,'Novembro a dezembro');</v>
      </c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</row>
    <row r="426" spans="1:21" x14ac:dyDescent="0.3">
      <c r="A426" s="7">
        <f t="shared" si="15"/>
        <v>194</v>
      </c>
      <c r="B426" s="7">
        <v>65</v>
      </c>
      <c r="C426" s="7">
        <v>3</v>
      </c>
      <c r="D426" t="s">
        <v>52</v>
      </c>
      <c r="I426" s="13" t="str">
        <f t="shared" si="16"/>
        <v>INSERT INTO Periodo(idPeriodo, Plantaid, tipo_periodo, periodo) VALUES(194, 65, 3,'Março a abril');</v>
      </c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</row>
    <row r="427" spans="1:21" x14ac:dyDescent="0.3">
      <c r="A427" s="7">
        <f t="shared" ref="A427:A465" si="17" xml:space="preserve"> A426+1</f>
        <v>195</v>
      </c>
      <c r="B427" s="7">
        <v>65</v>
      </c>
      <c r="C427" s="7">
        <v>4</v>
      </c>
      <c r="D427" t="s">
        <v>53</v>
      </c>
      <c r="I427" s="13" t="str">
        <f t="shared" si="16"/>
        <v>INSERT INTO Periodo(idPeriodo, Plantaid, tipo_periodo, periodo) VALUES(195, 65, 4,'Agosto a setembro');</v>
      </c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</row>
    <row r="428" spans="1:21" x14ac:dyDescent="0.3">
      <c r="A428" s="7">
        <f t="shared" si="17"/>
        <v>196</v>
      </c>
      <c r="B428" s="7">
        <v>66</v>
      </c>
      <c r="C428" s="7">
        <v>2</v>
      </c>
      <c r="D428" s="12" t="s">
        <v>14</v>
      </c>
      <c r="I428" s="13" t="str">
        <f t="shared" si="16"/>
        <v>INSERT INTO Periodo(idPeriodo, Plantaid, tipo_periodo, periodo) VALUES(196, 66, 2,'Novembro a dezembro');</v>
      </c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</row>
    <row r="429" spans="1:21" x14ac:dyDescent="0.3">
      <c r="A429" s="7">
        <f t="shared" si="17"/>
        <v>197</v>
      </c>
      <c r="B429" s="7">
        <v>66</v>
      </c>
      <c r="C429" s="7">
        <v>3</v>
      </c>
      <c r="D429" t="s">
        <v>52</v>
      </c>
      <c r="I429" s="13" t="str">
        <f t="shared" si="16"/>
        <v>INSERT INTO Periodo(idPeriodo, Plantaid, tipo_periodo, periodo) VALUES(197, 66, 3,'Março a abril');</v>
      </c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</row>
    <row r="430" spans="1:21" x14ac:dyDescent="0.3">
      <c r="A430" s="7">
        <f t="shared" si="17"/>
        <v>198</v>
      </c>
      <c r="B430" s="7">
        <v>66</v>
      </c>
      <c r="C430" s="7">
        <v>4</v>
      </c>
      <c r="D430" t="s">
        <v>53</v>
      </c>
      <c r="I430" s="13" t="str">
        <f t="shared" si="16"/>
        <v>INSERT INTO Periodo(idPeriodo, Plantaid, tipo_periodo, periodo) VALUES(198, 66, 4,'Agosto a setembro');</v>
      </c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</row>
    <row r="431" spans="1:21" x14ac:dyDescent="0.3">
      <c r="A431" s="7">
        <f t="shared" si="17"/>
        <v>199</v>
      </c>
      <c r="B431" s="7">
        <v>67</v>
      </c>
      <c r="C431" s="7">
        <v>2</v>
      </c>
      <c r="D431" s="12" t="s">
        <v>14</v>
      </c>
      <c r="I431" s="13" t="str">
        <f t="shared" si="16"/>
        <v>INSERT INTO Periodo(idPeriodo, Plantaid, tipo_periodo, periodo) VALUES(199, 67, 2,'Novembro a dezembro');</v>
      </c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</row>
    <row r="432" spans="1:21" x14ac:dyDescent="0.3">
      <c r="A432" s="7">
        <f t="shared" si="17"/>
        <v>200</v>
      </c>
      <c r="B432" s="7">
        <v>67</v>
      </c>
      <c r="C432" s="7">
        <v>3</v>
      </c>
      <c r="D432" t="s">
        <v>52</v>
      </c>
      <c r="I432" s="13" t="str">
        <f t="shared" si="16"/>
        <v>INSERT INTO Periodo(idPeriodo, Plantaid, tipo_periodo, periodo) VALUES(200, 67, 3,'Março a abril');</v>
      </c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</row>
    <row r="433" spans="1:21" x14ac:dyDescent="0.3">
      <c r="A433" s="7">
        <f t="shared" si="17"/>
        <v>201</v>
      </c>
      <c r="B433" s="7">
        <v>67</v>
      </c>
      <c r="C433" s="7">
        <v>4</v>
      </c>
      <c r="D433" t="s">
        <v>53</v>
      </c>
      <c r="I433" s="13" t="str">
        <f t="shared" si="16"/>
        <v>INSERT INTO Periodo(idPeriodo, Plantaid, tipo_periodo, periodo) VALUES(201, 67, 4,'Agosto a setembro');</v>
      </c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</row>
    <row r="434" spans="1:21" x14ac:dyDescent="0.3">
      <c r="A434" s="7">
        <f t="shared" si="17"/>
        <v>202</v>
      </c>
      <c r="B434" s="7">
        <v>68</v>
      </c>
      <c r="C434" s="7">
        <v>2</v>
      </c>
      <c r="D434" s="12" t="s">
        <v>14</v>
      </c>
      <c r="I434" s="13" t="str">
        <f t="shared" si="16"/>
        <v>INSERT INTO Periodo(idPeriodo, Plantaid, tipo_periodo, periodo) VALUES(202, 68, 2,'Novembro a dezembro');</v>
      </c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</row>
    <row r="435" spans="1:21" x14ac:dyDescent="0.3">
      <c r="A435" s="7">
        <f t="shared" si="17"/>
        <v>203</v>
      </c>
      <c r="B435" s="7">
        <v>68</v>
      </c>
      <c r="C435" s="7">
        <v>3</v>
      </c>
      <c r="D435" t="s">
        <v>52</v>
      </c>
      <c r="I435" s="13" t="str">
        <f t="shared" si="16"/>
        <v>INSERT INTO Periodo(idPeriodo, Plantaid, tipo_periodo, periodo) VALUES(203, 68, 3,'Março a abril');</v>
      </c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</row>
    <row r="436" spans="1:21" x14ac:dyDescent="0.3">
      <c r="A436" s="7">
        <f t="shared" si="17"/>
        <v>204</v>
      </c>
      <c r="B436" s="7">
        <v>68</v>
      </c>
      <c r="C436" s="7">
        <v>4</v>
      </c>
      <c r="D436" t="s">
        <v>53</v>
      </c>
      <c r="I436" s="13" t="str">
        <f t="shared" si="16"/>
        <v>INSERT INTO Periodo(idPeriodo, Plantaid, tipo_periodo, periodo) VALUES(204, 68, 4,'Agosto a setembro');</v>
      </c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</row>
    <row r="437" spans="1:21" x14ac:dyDescent="0.3">
      <c r="A437" s="7">
        <f t="shared" si="17"/>
        <v>205</v>
      </c>
      <c r="B437" s="7">
        <v>73</v>
      </c>
      <c r="C437" s="7">
        <v>4</v>
      </c>
      <c r="D437" t="s">
        <v>102</v>
      </c>
      <c r="I437" s="13" t="str">
        <f t="shared" si="16"/>
        <v>INSERT INTO Periodo(idPeriodo, Plantaid, tipo_periodo, periodo) VALUES(205, 73, 4,'80 dias');</v>
      </c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</row>
    <row r="438" spans="1:21" x14ac:dyDescent="0.3">
      <c r="A438" s="7">
        <f t="shared" si="17"/>
        <v>206</v>
      </c>
      <c r="B438" s="7">
        <v>74</v>
      </c>
      <c r="C438" s="7">
        <v>4</v>
      </c>
      <c r="D438" t="s">
        <v>102</v>
      </c>
      <c r="I438" s="13" t="str">
        <f t="shared" si="16"/>
        <v>INSERT INTO Periodo(idPeriodo, Plantaid, tipo_periodo, periodo) VALUES(206, 74, 4,'80 dias');</v>
      </c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</row>
    <row r="439" spans="1:21" x14ac:dyDescent="0.3">
      <c r="A439" s="7">
        <f t="shared" si="17"/>
        <v>207</v>
      </c>
      <c r="B439" s="7">
        <v>75</v>
      </c>
      <c r="C439" s="7">
        <v>4</v>
      </c>
      <c r="D439" t="s">
        <v>102</v>
      </c>
      <c r="I439" s="13" t="str">
        <f t="shared" si="16"/>
        <v>INSERT INTO Periodo(idPeriodo, Plantaid, tipo_periodo, periodo) VALUES(207, 75, 4,'80 dias');</v>
      </c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</row>
    <row r="440" spans="1:21" x14ac:dyDescent="0.3">
      <c r="A440" s="7">
        <f t="shared" si="17"/>
        <v>208</v>
      </c>
      <c r="B440" s="7">
        <v>76</v>
      </c>
      <c r="C440" s="7">
        <v>4</v>
      </c>
      <c r="D440" t="s">
        <v>102</v>
      </c>
      <c r="I440" s="13" t="str">
        <f t="shared" si="16"/>
        <v>INSERT INTO Periodo(idPeriodo, Plantaid, tipo_periodo, periodo) VALUES(208, 76, 4,'80 dias');</v>
      </c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</row>
    <row r="441" spans="1:21" x14ac:dyDescent="0.3">
      <c r="A441" s="7">
        <f t="shared" si="17"/>
        <v>209</v>
      </c>
      <c r="B441" s="7">
        <v>77</v>
      </c>
      <c r="C441" s="7">
        <v>4</v>
      </c>
      <c r="D441" t="s">
        <v>102</v>
      </c>
      <c r="I441" s="13" t="str">
        <f t="shared" si="16"/>
        <v>INSERT INTO Periodo(idPeriodo, Plantaid, tipo_periodo, periodo) VALUES(209, 77, 4,'80 dias');</v>
      </c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</row>
    <row r="442" spans="1:21" x14ac:dyDescent="0.3">
      <c r="A442" s="7">
        <f t="shared" si="17"/>
        <v>210</v>
      </c>
      <c r="B442" s="7">
        <v>78</v>
      </c>
      <c r="C442" s="7">
        <v>4</v>
      </c>
      <c r="D442" t="s">
        <v>102</v>
      </c>
      <c r="I442" s="13" t="str">
        <f t="shared" si="16"/>
        <v>INSERT INTO Periodo(idPeriodo, Plantaid, tipo_periodo, periodo) VALUES(210, 78, 4,'80 dias');</v>
      </c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</row>
    <row r="443" spans="1:21" x14ac:dyDescent="0.3">
      <c r="A443" s="7">
        <f t="shared" si="17"/>
        <v>211</v>
      </c>
      <c r="B443" s="7">
        <v>79</v>
      </c>
      <c r="C443" s="7">
        <v>4</v>
      </c>
      <c r="D443" t="s">
        <v>102</v>
      </c>
      <c r="I443" s="13" t="str">
        <f t="shared" si="16"/>
        <v>INSERT INTO Periodo(idPeriodo, Plantaid, tipo_periodo, periodo) VALUES(211, 79, 4,'80 dias');</v>
      </c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</row>
    <row r="444" spans="1:21" x14ac:dyDescent="0.3">
      <c r="A444" s="7">
        <f t="shared" si="17"/>
        <v>212</v>
      </c>
      <c r="B444" s="7">
        <v>82</v>
      </c>
      <c r="C444" s="7">
        <v>1</v>
      </c>
      <c r="D444" t="s">
        <v>117</v>
      </c>
      <c r="I444" s="13" t="str">
        <f t="shared" si="16"/>
        <v>INSERT INTO Periodo(idPeriodo, Plantaid, tipo_periodo, periodo) VALUES(212, 82, 1,'Abril a junho');</v>
      </c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</row>
    <row r="445" spans="1:21" x14ac:dyDescent="0.3">
      <c r="A445" s="7">
        <f t="shared" si="17"/>
        <v>213</v>
      </c>
      <c r="B445" s="7">
        <v>82</v>
      </c>
      <c r="C445" s="7">
        <v>4</v>
      </c>
      <c r="D445" t="s">
        <v>118</v>
      </c>
      <c r="I445" s="13" t="str">
        <f t="shared" si="16"/>
        <v>INSERT INTO Periodo(idPeriodo, Plantaid, tipo_periodo, periodo) VALUES(213, 82, 4,'Julho a setembro');</v>
      </c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</row>
    <row r="446" spans="1:21" x14ac:dyDescent="0.3">
      <c r="A446" s="7">
        <f t="shared" si="17"/>
        <v>214</v>
      </c>
      <c r="B446" s="7">
        <v>83</v>
      </c>
      <c r="C446" s="7">
        <v>1</v>
      </c>
      <c r="D446" t="s">
        <v>117</v>
      </c>
      <c r="I446" s="13" t="str">
        <f t="shared" si="16"/>
        <v>INSERT INTO Periodo(idPeriodo, Plantaid, tipo_periodo, periodo) VALUES(214, 83, 1,'Abril a junho');</v>
      </c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</row>
    <row r="447" spans="1:21" x14ac:dyDescent="0.3">
      <c r="A447" s="7">
        <f t="shared" si="17"/>
        <v>215</v>
      </c>
      <c r="B447" s="7">
        <v>83</v>
      </c>
      <c r="C447" s="7">
        <v>4</v>
      </c>
      <c r="D447" t="s">
        <v>118</v>
      </c>
      <c r="I447" s="13" t="str">
        <f t="shared" si="16"/>
        <v>INSERT INTO Periodo(idPeriodo, Plantaid, tipo_periodo, periodo) VALUES(215, 83, 4,'Julho a setembro');</v>
      </c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</row>
    <row r="448" spans="1:21" x14ac:dyDescent="0.3">
      <c r="A448" s="7">
        <f t="shared" si="17"/>
        <v>216</v>
      </c>
      <c r="B448" s="7">
        <v>84</v>
      </c>
      <c r="C448" s="7">
        <v>1</v>
      </c>
      <c r="D448" t="s">
        <v>123</v>
      </c>
      <c r="I448" s="13" t="str">
        <f t="shared" si="16"/>
        <v>INSERT INTO Periodo(idPeriodo, Plantaid, tipo_periodo, periodo) VALUES(216, 84, 1,'Março a setembro');</v>
      </c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</row>
    <row r="449" spans="1:21" x14ac:dyDescent="0.3">
      <c r="A449" s="7">
        <f t="shared" si="17"/>
        <v>217</v>
      </c>
      <c r="B449" s="7">
        <v>84</v>
      </c>
      <c r="C449" s="7">
        <v>4</v>
      </c>
      <c r="D449" t="s">
        <v>124</v>
      </c>
      <c r="I449" s="13" t="str">
        <f t="shared" si="16"/>
        <v>INSERT INTO Periodo(idPeriodo, Plantaid, tipo_periodo, periodo) VALUES(217, 84, 4,'Junho a fevereiro');</v>
      </c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</row>
    <row r="450" spans="1:21" x14ac:dyDescent="0.3">
      <c r="A450" s="7">
        <f t="shared" si="17"/>
        <v>218</v>
      </c>
      <c r="B450" s="7">
        <v>85</v>
      </c>
      <c r="C450" s="7">
        <v>4</v>
      </c>
      <c r="D450" t="s">
        <v>128</v>
      </c>
      <c r="I450" s="13" t="str">
        <f t="shared" si="16"/>
        <v>INSERT INTO Periodo(idPeriodo, Plantaid, tipo_periodo, periodo) VALUES(218, 85, 4,'Outubro a novembro');</v>
      </c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</row>
    <row r="451" spans="1:21" x14ac:dyDescent="0.3">
      <c r="A451" s="7">
        <f t="shared" si="17"/>
        <v>219</v>
      </c>
      <c r="B451" s="7">
        <v>86</v>
      </c>
      <c r="C451" s="7">
        <v>4</v>
      </c>
      <c r="D451" t="s">
        <v>128</v>
      </c>
      <c r="I451" s="13" t="str">
        <f t="shared" si="16"/>
        <v>INSERT INTO Periodo(idPeriodo, Plantaid, tipo_periodo, periodo) VALUES(219, 86, 4,'Outubro a novembro');</v>
      </c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</row>
    <row r="452" spans="1:21" x14ac:dyDescent="0.3">
      <c r="A452" s="7">
        <f t="shared" si="17"/>
        <v>220</v>
      </c>
      <c r="B452" s="7">
        <v>87</v>
      </c>
      <c r="C452" s="7">
        <v>4</v>
      </c>
      <c r="D452" t="s">
        <v>128</v>
      </c>
      <c r="I452" s="13" t="str">
        <f t="shared" si="16"/>
        <v>INSERT INTO Periodo(idPeriodo, Plantaid, tipo_periodo, periodo) VALUES(220, 87, 4,'Outubro a novembro');</v>
      </c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</row>
    <row r="453" spans="1:21" x14ac:dyDescent="0.3">
      <c r="A453" s="7">
        <f t="shared" si="17"/>
        <v>221</v>
      </c>
      <c r="B453" s="7">
        <v>88</v>
      </c>
      <c r="C453" s="7">
        <v>4</v>
      </c>
      <c r="D453" t="s">
        <v>128</v>
      </c>
      <c r="I453" s="13" t="str">
        <f t="shared" si="16"/>
        <v>INSERT INTO Periodo(idPeriodo, Plantaid, tipo_periodo, periodo) VALUES(221, 88, 4,'Outubro a novembro');</v>
      </c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</row>
    <row r="454" spans="1:21" x14ac:dyDescent="0.3">
      <c r="A454" s="7">
        <f t="shared" si="17"/>
        <v>222</v>
      </c>
      <c r="B454" s="7">
        <v>89</v>
      </c>
      <c r="C454" s="7">
        <v>4</v>
      </c>
      <c r="D454" t="s">
        <v>128</v>
      </c>
      <c r="I454" s="13" t="str">
        <f t="shared" si="16"/>
        <v>INSERT INTO Periodo(idPeriodo, Plantaid, tipo_periodo, periodo) VALUES(222, 89, 4,'Outubro a novembro');</v>
      </c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</row>
    <row r="455" spans="1:21" x14ac:dyDescent="0.3">
      <c r="A455" s="7">
        <f t="shared" si="17"/>
        <v>223</v>
      </c>
      <c r="B455" s="7">
        <v>90</v>
      </c>
      <c r="C455" s="7">
        <v>4</v>
      </c>
      <c r="D455" t="s">
        <v>128</v>
      </c>
      <c r="I455" s="13" t="str">
        <f t="shared" si="16"/>
        <v>INSERT INTO Periodo(idPeriodo, Plantaid, tipo_periodo, periodo) VALUES(223, 90, 4,'Outubro a novembro');</v>
      </c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</row>
    <row r="456" spans="1:21" x14ac:dyDescent="0.3">
      <c r="A456" s="7">
        <f t="shared" si="17"/>
        <v>224</v>
      </c>
      <c r="B456" s="7">
        <v>91</v>
      </c>
      <c r="C456" s="7">
        <v>4</v>
      </c>
      <c r="D456" t="s">
        <v>128</v>
      </c>
      <c r="I456" s="13" t="str">
        <f t="shared" si="16"/>
        <v>INSERT INTO Periodo(idPeriodo, Plantaid, tipo_periodo, periodo) VALUES(224, 91, 4,'Outubro a novembro');</v>
      </c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</row>
    <row r="457" spans="1:21" x14ac:dyDescent="0.3">
      <c r="A457" s="7">
        <f t="shared" si="17"/>
        <v>225</v>
      </c>
      <c r="B457" s="7">
        <v>92</v>
      </c>
      <c r="C457" s="7">
        <v>4</v>
      </c>
      <c r="D457" t="s">
        <v>128</v>
      </c>
      <c r="I457" s="13" t="str">
        <f t="shared" si="16"/>
        <v>INSERT INTO Periodo(idPeriodo, Plantaid, tipo_periodo, periodo) VALUES(225, 92, 4,'Outubro a novembro');</v>
      </c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</row>
    <row r="458" spans="1:21" x14ac:dyDescent="0.3">
      <c r="A458" s="7">
        <f t="shared" si="17"/>
        <v>226</v>
      </c>
      <c r="B458" s="7">
        <v>93</v>
      </c>
      <c r="C458" s="7">
        <v>1</v>
      </c>
      <c r="D458" t="s">
        <v>138</v>
      </c>
      <c r="I458" s="13" t="str">
        <f t="shared" si="16"/>
        <v>INSERT INTO Periodo(idPeriodo, Plantaid, tipo_periodo, periodo) VALUES(226, 93, 1,'Fevereiro a abril, agosto a outubro');</v>
      </c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</row>
    <row r="459" spans="1:21" x14ac:dyDescent="0.3">
      <c r="A459" s="7">
        <f t="shared" si="17"/>
        <v>227</v>
      </c>
      <c r="B459" s="7">
        <v>93</v>
      </c>
      <c r="C459" s="7">
        <v>4</v>
      </c>
      <c r="D459" t="s">
        <v>139</v>
      </c>
      <c r="I459" s="13" t="str">
        <f t="shared" si="16"/>
        <v>INSERT INTO Periodo(idPeriodo, Plantaid, tipo_periodo, periodo) VALUES(227, 93, 4,'90 dias');</v>
      </c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</row>
    <row r="460" spans="1:21" x14ac:dyDescent="0.3">
      <c r="A460" s="7">
        <f t="shared" si="17"/>
        <v>228</v>
      </c>
      <c r="B460" s="7">
        <v>94</v>
      </c>
      <c r="C460" s="7">
        <v>2</v>
      </c>
      <c r="D460" t="s">
        <v>143</v>
      </c>
      <c r="I460" s="13" t="str">
        <f t="shared" si="16"/>
        <v>INSERT INTO Periodo(idPeriodo, Plantaid, tipo_periodo, periodo) VALUES(228, 94, 2,'Dezembro a janeiro');</v>
      </c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</row>
    <row r="461" spans="1:21" x14ac:dyDescent="0.3">
      <c r="A461" s="7">
        <f t="shared" si="17"/>
        <v>229</v>
      </c>
      <c r="B461" s="7">
        <v>94</v>
      </c>
      <c r="C461" s="7">
        <v>3</v>
      </c>
      <c r="D461" t="s">
        <v>144</v>
      </c>
      <c r="I461" s="13" t="str">
        <f t="shared" si="16"/>
        <v>INSERT INTO Periodo(idPeriodo, Plantaid, tipo_periodo, periodo) VALUES(229, 94, 3,'Maio');</v>
      </c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</row>
    <row r="462" spans="1:21" x14ac:dyDescent="0.3">
      <c r="A462" s="7">
        <f t="shared" si="17"/>
        <v>230</v>
      </c>
      <c r="B462" s="7">
        <v>94</v>
      </c>
      <c r="C462" s="7">
        <v>4</v>
      </c>
      <c r="D462" t="s">
        <v>145</v>
      </c>
      <c r="I462" s="13" t="str">
        <f t="shared" si="16"/>
        <v>INSERT INTO Periodo(idPeriodo, Plantaid, tipo_periodo, periodo) VALUES(230, 94, 4,'Junho a agosto');</v>
      </c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</row>
    <row r="463" spans="1:21" x14ac:dyDescent="0.3">
      <c r="A463" s="7">
        <f t="shared" si="17"/>
        <v>231</v>
      </c>
      <c r="B463" s="7">
        <v>95</v>
      </c>
      <c r="C463" s="7">
        <v>2</v>
      </c>
      <c r="D463" t="s">
        <v>143</v>
      </c>
      <c r="I463" s="13" t="str">
        <f t="shared" si="16"/>
        <v>INSERT INTO Periodo(idPeriodo, Plantaid, tipo_periodo, periodo) VALUES(231, 95, 2,'Dezembro a janeiro');</v>
      </c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</row>
    <row r="464" spans="1:21" x14ac:dyDescent="0.3">
      <c r="A464" s="7">
        <f t="shared" si="17"/>
        <v>232</v>
      </c>
      <c r="B464" s="7">
        <v>95</v>
      </c>
      <c r="C464" s="7">
        <v>3</v>
      </c>
      <c r="D464" t="s">
        <v>144</v>
      </c>
      <c r="I464" s="13" t="str">
        <f t="shared" si="16"/>
        <v>INSERT INTO Periodo(idPeriodo, Plantaid, tipo_periodo, periodo) VALUES(232, 95, 3,'Maio');</v>
      </c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</row>
    <row r="465" spans="1:21" x14ac:dyDescent="0.3">
      <c r="A465" s="7">
        <f t="shared" si="17"/>
        <v>233</v>
      </c>
      <c r="B465" s="7">
        <v>95</v>
      </c>
      <c r="C465" s="7">
        <v>4</v>
      </c>
      <c r="D465" t="s">
        <v>145</v>
      </c>
      <c r="I465" s="13" t="str">
        <f t="shared" si="16"/>
        <v>INSERT INTO Periodo(idPeriodo, Plantaid, tipo_periodo, periodo) VALUES(233, 95, 4,'Junho a agosto');</v>
      </c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49436-5A63-4078-BBA4-5A1BABDE7FC5}">
  <dimension ref="A1:L263"/>
  <sheetViews>
    <sheetView topLeftCell="A196" zoomScale="52" workbookViewId="0">
      <selection activeCell="C226" sqref="C226"/>
    </sheetView>
  </sheetViews>
  <sheetFormatPr defaultRowHeight="14.4" x14ac:dyDescent="0.3"/>
  <cols>
    <col min="1" max="1" width="24.6640625" customWidth="1"/>
    <col min="2" max="2" width="26.6640625" customWidth="1"/>
    <col min="3" max="3" width="42.5546875" customWidth="1"/>
    <col min="4" max="4" width="22.6640625" customWidth="1"/>
    <col min="5" max="5" width="26.33203125" customWidth="1"/>
    <col min="7" max="7" width="25.44140625" customWidth="1"/>
    <col min="8" max="8" width="29.33203125" customWidth="1"/>
    <col min="9" max="9" width="22.33203125" customWidth="1"/>
    <col min="10" max="10" width="29.44140625" customWidth="1"/>
  </cols>
  <sheetData>
    <row r="1" spans="1:12" x14ac:dyDescent="0.3">
      <c r="A1" s="2" t="s">
        <v>161</v>
      </c>
      <c r="B1" s="2" t="s">
        <v>162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  <c r="I1" s="32" t="s">
        <v>169</v>
      </c>
      <c r="J1" s="2" t="s">
        <v>170</v>
      </c>
      <c r="K1" s="2" t="s">
        <v>171</v>
      </c>
      <c r="L1" s="2" t="s">
        <v>172</v>
      </c>
    </row>
    <row r="2" spans="1:12" x14ac:dyDescent="0.3">
      <c r="A2" s="7">
        <v>1</v>
      </c>
      <c r="B2" s="7">
        <v>102</v>
      </c>
      <c r="C2" t="s">
        <v>173</v>
      </c>
      <c r="D2" t="s">
        <v>174</v>
      </c>
      <c r="E2" s="7">
        <v>1</v>
      </c>
      <c r="G2" t="s">
        <v>175</v>
      </c>
      <c r="H2" s="7">
        <v>1</v>
      </c>
      <c r="I2" s="33">
        <v>42649</v>
      </c>
      <c r="J2" s="7">
        <v>30</v>
      </c>
      <c r="K2" t="s">
        <v>176</v>
      </c>
    </row>
    <row r="3" spans="1:12" x14ac:dyDescent="0.3">
      <c r="A3" s="7">
        <f>A2+1</f>
        <v>2</v>
      </c>
      <c r="B3" s="7">
        <v>102</v>
      </c>
      <c r="C3" t="s">
        <v>173</v>
      </c>
      <c r="D3" t="s">
        <v>174</v>
      </c>
      <c r="E3" s="7">
        <v>1</v>
      </c>
      <c r="G3" t="s">
        <v>177</v>
      </c>
      <c r="H3" s="7">
        <v>2</v>
      </c>
      <c r="I3" s="33">
        <v>42653</v>
      </c>
      <c r="J3" s="7">
        <v>20</v>
      </c>
      <c r="K3" t="s">
        <v>176</v>
      </c>
    </row>
    <row r="4" spans="1:12" x14ac:dyDescent="0.3">
      <c r="A4" s="7">
        <f t="shared" ref="A4:A67" si="0">A3+1</f>
        <v>3</v>
      </c>
      <c r="B4" s="7">
        <v>104</v>
      </c>
      <c r="C4" t="s">
        <v>178</v>
      </c>
      <c r="D4" t="s">
        <v>174</v>
      </c>
      <c r="E4" s="7">
        <v>1</v>
      </c>
      <c r="G4" t="s">
        <v>179</v>
      </c>
      <c r="H4" s="7">
        <v>3</v>
      </c>
      <c r="I4" s="33">
        <v>42742</v>
      </c>
      <c r="J4" s="7">
        <v>90</v>
      </c>
      <c r="K4" t="s">
        <v>176</v>
      </c>
    </row>
    <row r="5" spans="1:12" x14ac:dyDescent="0.3">
      <c r="A5" s="7">
        <f t="shared" si="0"/>
        <v>4</v>
      </c>
      <c r="B5" s="7">
        <v>104</v>
      </c>
      <c r="C5" t="s">
        <v>178</v>
      </c>
      <c r="D5" t="s">
        <v>174</v>
      </c>
      <c r="E5" s="7">
        <v>1</v>
      </c>
      <c r="G5" t="s">
        <v>180</v>
      </c>
      <c r="H5" s="7">
        <v>4</v>
      </c>
      <c r="I5" s="33">
        <v>42743</v>
      </c>
      <c r="J5" s="7">
        <v>60</v>
      </c>
      <c r="K5" t="s">
        <v>176</v>
      </c>
    </row>
    <row r="6" spans="1:12" x14ac:dyDescent="0.3">
      <c r="A6" s="7">
        <f t="shared" si="0"/>
        <v>5</v>
      </c>
      <c r="B6" s="7">
        <v>104</v>
      </c>
      <c r="C6" t="s">
        <v>178</v>
      </c>
      <c r="D6" t="s">
        <v>174</v>
      </c>
      <c r="E6" s="7">
        <v>1</v>
      </c>
      <c r="G6" t="s">
        <v>181</v>
      </c>
      <c r="H6" s="7">
        <v>5</v>
      </c>
      <c r="I6" s="33">
        <v>42743</v>
      </c>
      <c r="J6" s="7">
        <v>40</v>
      </c>
      <c r="K6" t="s">
        <v>176</v>
      </c>
    </row>
    <row r="7" spans="1:12" x14ac:dyDescent="0.3">
      <c r="A7" s="7">
        <f t="shared" si="0"/>
        <v>6</v>
      </c>
      <c r="B7" s="7">
        <v>102</v>
      </c>
      <c r="C7" t="s">
        <v>173</v>
      </c>
      <c r="D7" t="s">
        <v>182</v>
      </c>
      <c r="E7" s="7">
        <v>2</v>
      </c>
      <c r="G7" t="s">
        <v>177</v>
      </c>
      <c r="H7" s="7">
        <v>2</v>
      </c>
      <c r="I7" s="33">
        <v>42919</v>
      </c>
      <c r="J7" s="7">
        <v>0.4</v>
      </c>
      <c r="K7" t="s">
        <v>183</v>
      </c>
    </row>
    <row r="8" spans="1:12" x14ac:dyDescent="0.3">
      <c r="A8" s="7">
        <f t="shared" si="0"/>
        <v>7</v>
      </c>
      <c r="B8" s="7">
        <v>102</v>
      </c>
      <c r="C8" t="s">
        <v>173</v>
      </c>
      <c r="D8" t="s">
        <v>182</v>
      </c>
      <c r="E8" s="7">
        <v>2</v>
      </c>
      <c r="G8" t="s">
        <v>175</v>
      </c>
      <c r="H8" s="7">
        <v>1</v>
      </c>
      <c r="I8" s="33">
        <v>42919</v>
      </c>
      <c r="J8" s="7">
        <v>0.9</v>
      </c>
      <c r="K8" t="s">
        <v>183</v>
      </c>
    </row>
    <row r="9" spans="1:12" x14ac:dyDescent="0.3">
      <c r="A9" s="7">
        <f t="shared" si="0"/>
        <v>8</v>
      </c>
      <c r="B9" s="7">
        <v>104</v>
      </c>
      <c r="C9" t="s">
        <v>178</v>
      </c>
      <c r="D9" t="s">
        <v>182</v>
      </c>
      <c r="E9" s="7">
        <v>2</v>
      </c>
      <c r="G9" t="s">
        <v>50</v>
      </c>
      <c r="H9" s="7">
        <v>8</v>
      </c>
      <c r="I9" s="33">
        <v>42926</v>
      </c>
      <c r="J9" s="7">
        <v>3</v>
      </c>
      <c r="K9" t="s">
        <v>183</v>
      </c>
    </row>
    <row r="10" spans="1:12" x14ac:dyDescent="0.3">
      <c r="A10" s="7">
        <f t="shared" si="0"/>
        <v>9</v>
      </c>
      <c r="B10" s="7">
        <v>102</v>
      </c>
      <c r="C10" t="s">
        <v>173</v>
      </c>
      <c r="D10" t="s">
        <v>182</v>
      </c>
      <c r="E10" s="7">
        <v>2</v>
      </c>
      <c r="G10" t="s">
        <v>177</v>
      </c>
      <c r="H10" s="7">
        <v>2</v>
      </c>
      <c r="I10" s="33">
        <v>42957</v>
      </c>
      <c r="J10" s="7">
        <v>0.4</v>
      </c>
      <c r="K10" t="s">
        <v>183</v>
      </c>
    </row>
    <row r="11" spans="1:12" x14ac:dyDescent="0.3">
      <c r="A11" s="7">
        <f t="shared" si="0"/>
        <v>10</v>
      </c>
      <c r="B11" s="7">
        <v>102</v>
      </c>
      <c r="C11" t="s">
        <v>173</v>
      </c>
      <c r="D11" t="s">
        <v>182</v>
      </c>
      <c r="E11" s="7">
        <v>2</v>
      </c>
      <c r="G11" t="s">
        <v>175</v>
      </c>
      <c r="H11" s="7">
        <v>1</v>
      </c>
      <c r="I11" s="33">
        <v>42957</v>
      </c>
      <c r="J11" s="7">
        <v>0.9</v>
      </c>
      <c r="K11" t="s">
        <v>183</v>
      </c>
    </row>
    <row r="12" spans="1:12" x14ac:dyDescent="0.3">
      <c r="A12" s="7">
        <f t="shared" si="0"/>
        <v>11</v>
      </c>
      <c r="B12" s="7">
        <v>104</v>
      </c>
      <c r="C12" t="s">
        <v>178</v>
      </c>
      <c r="D12" t="s">
        <v>182</v>
      </c>
      <c r="E12" s="7">
        <v>2</v>
      </c>
      <c r="G12" t="s">
        <v>50</v>
      </c>
      <c r="H12" s="7">
        <v>8</v>
      </c>
      <c r="I12" s="33">
        <v>42957</v>
      </c>
      <c r="J12" s="7">
        <v>3.5</v>
      </c>
      <c r="K12" t="s">
        <v>183</v>
      </c>
    </row>
    <row r="13" spans="1:12" x14ac:dyDescent="0.3">
      <c r="A13" s="7">
        <f t="shared" si="0"/>
        <v>12</v>
      </c>
      <c r="B13" s="7">
        <v>104</v>
      </c>
      <c r="C13" t="s">
        <v>178</v>
      </c>
      <c r="D13" t="s">
        <v>182</v>
      </c>
      <c r="E13" s="7">
        <v>2</v>
      </c>
      <c r="G13" t="s">
        <v>50</v>
      </c>
      <c r="H13" s="7">
        <v>8</v>
      </c>
      <c r="I13" s="33">
        <v>42988</v>
      </c>
      <c r="J13" s="7">
        <v>3</v>
      </c>
      <c r="K13" t="s">
        <v>183</v>
      </c>
    </row>
    <row r="14" spans="1:12" x14ac:dyDescent="0.3">
      <c r="A14" s="7">
        <f t="shared" si="0"/>
        <v>13</v>
      </c>
      <c r="B14" s="7">
        <v>102</v>
      </c>
      <c r="C14" t="s">
        <v>173</v>
      </c>
      <c r="D14" t="s">
        <v>7</v>
      </c>
      <c r="E14" s="7">
        <v>3</v>
      </c>
      <c r="G14" t="s">
        <v>175</v>
      </c>
      <c r="H14" s="7">
        <v>1</v>
      </c>
      <c r="I14" s="33">
        <v>43043</v>
      </c>
      <c r="J14" s="7">
        <v>30</v>
      </c>
      <c r="K14" t="s">
        <v>176</v>
      </c>
    </row>
    <row r="15" spans="1:12" x14ac:dyDescent="0.3">
      <c r="A15" s="7">
        <f t="shared" si="0"/>
        <v>14</v>
      </c>
      <c r="B15" s="7">
        <v>102</v>
      </c>
      <c r="C15" t="s">
        <v>173</v>
      </c>
      <c r="D15" t="s">
        <v>7</v>
      </c>
      <c r="E15" s="7">
        <v>3</v>
      </c>
      <c r="G15" t="s">
        <v>177</v>
      </c>
      <c r="H15" s="7">
        <v>2</v>
      </c>
      <c r="I15" s="33">
        <v>43043</v>
      </c>
      <c r="J15" s="7">
        <v>20</v>
      </c>
      <c r="K15" t="s">
        <v>176</v>
      </c>
    </row>
    <row r="16" spans="1:12" x14ac:dyDescent="0.3">
      <c r="A16" s="7">
        <f t="shared" si="0"/>
        <v>15</v>
      </c>
      <c r="B16" s="7">
        <v>102</v>
      </c>
      <c r="C16" t="s">
        <v>173</v>
      </c>
      <c r="D16" t="s">
        <v>184</v>
      </c>
      <c r="E16" s="7">
        <v>4</v>
      </c>
      <c r="F16" t="s">
        <v>185</v>
      </c>
      <c r="G16" t="s">
        <v>175</v>
      </c>
      <c r="H16" s="7">
        <v>1</v>
      </c>
      <c r="I16" s="33">
        <v>43079</v>
      </c>
      <c r="J16" s="7">
        <v>15</v>
      </c>
      <c r="K16" t="s">
        <v>186</v>
      </c>
      <c r="L16" t="s">
        <v>187</v>
      </c>
    </row>
    <row r="17" spans="1:12" x14ac:dyDescent="0.3">
      <c r="A17" s="7">
        <f t="shared" si="0"/>
        <v>16</v>
      </c>
      <c r="B17" s="7">
        <v>102</v>
      </c>
      <c r="C17" t="s">
        <v>173</v>
      </c>
      <c r="D17" t="s">
        <v>184</v>
      </c>
      <c r="E17" s="7">
        <v>4</v>
      </c>
      <c r="F17" t="s">
        <v>185</v>
      </c>
      <c r="G17" t="s">
        <v>177</v>
      </c>
      <c r="H17" s="7">
        <v>2</v>
      </c>
      <c r="I17" s="33">
        <v>43079</v>
      </c>
      <c r="J17" s="7">
        <v>10</v>
      </c>
      <c r="K17" t="s">
        <v>186</v>
      </c>
      <c r="L17" t="s">
        <v>187</v>
      </c>
    </row>
    <row r="18" spans="1:12" x14ac:dyDescent="0.3">
      <c r="A18" s="7">
        <f t="shared" si="0"/>
        <v>17</v>
      </c>
      <c r="B18" s="7">
        <v>104</v>
      </c>
      <c r="C18" t="s">
        <v>178</v>
      </c>
      <c r="D18" t="s">
        <v>7</v>
      </c>
      <c r="E18" s="7">
        <v>3</v>
      </c>
      <c r="G18" t="s">
        <v>179</v>
      </c>
      <c r="H18" s="7">
        <v>3</v>
      </c>
      <c r="I18" s="33">
        <v>43107</v>
      </c>
      <c r="J18" s="7">
        <v>90</v>
      </c>
      <c r="K18" t="s">
        <v>176</v>
      </c>
    </row>
    <row r="19" spans="1:12" x14ac:dyDescent="0.3">
      <c r="A19" s="7">
        <f t="shared" si="0"/>
        <v>18</v>
      </c>
      <c r="B19" s="7">
        <v>104</v>
      </c>
      <c r="C19" t="s">
        <v>178</v>
      </c>
      <c r="D19" t="s">
        <v>7</v>
      </c>
      <c r="E19" s="7">
        <v>3</v>
      </c>
      <c r="G19" t="s">
        <v>180</v>
      </c>
      <c r="H19" s="7">
        <v>4</v>
      </c>
      <c r="I19" s="33">
        <v>43108</v>
      </c>
      <c r="J19" s="7">
        <v>60</v>
      </c>
      <c r="K19" t="s">
        <v>176</v>
      </c>
    </row>
    <row r="20" spans="1:12" x14ac:dyDescent="0.3">
      <c r="A20" s="7">
        <f t="shared" si="0"/>
        <v>19</v>
      </c>
      <c r="B20" s="7">
        <v>104</v>
      </c>
      <c r="C20" t="s">
        <v>178</v>
      </c>
      <c r="D20" t="s">
        <v>7</v>
      </c>
      <c r="E20" s="7">
        <v>3</v>
      </c>
      <c r="G20" t="s">
        <v>181</v>
      </c>
      <c r="H20" s="7">
        <v>5</v>
      </c>
      <c r="I20" s="33">
        <v>43108</v>
      </c>
      <c r="J20" s="7">
        <v>40</v>
      </c>
      <c r="K20" t="s">
        <v>176</v>
      </c>
    </row>
    <row r="21" spans="1:12" x14ac:dyDescent="0.3">
      <c r="A21" s="7">
        <f t="shared" si="0"/>
        <v>20</v>
      </c>
      <c r="B21" s="7">
        <v>107</v>
      </c>
      <c r="C21" t="s">
        <v>188</v>
      </c>
      <c r="D21" t="s">
        <v>174</v>
      </c>
      <c r="E21" s="7">
        <v>1</v>
      </c>
      <c r="G21" t="s">
        <v>189</v>
      </c>
      <c r="H21" s="7">
        <v>16</v>
      </c>
      <c r="I21" s="33">
        <v>43110</v>
      </c>
      <c r="J21" s="7">
        <v>500</v>
      </c>
      <c r="K21" t="s">
        <v>176</v>
      </c>
    </row>
    <row r="22" spans="1:12" x14ac:dyDescent="0.3">
      <c r="A22" s="7">
        <f t="shared" si="0"/>
        <v>21</v>
      </c>
      <c r="B22" s="7">
        <v>107</v>
      </c>
      <c r="C22" t="s">
        <v>188</v>
      </c>
      <c r="D22" t="s">
        <v>174</v>
      </c>
      <c r="E22" s="7">
        <v>1</v>
      </c>
      <c r="G22" t="s">
        <v>190</v>
      </c>
      <c r="H22" s="7">
        <v>17</v>
      </c>
      <c r="I22" s="33">
        <v>43111</v>
      </c>
      <c r="J22" s="7">
        <v>700</v>
      </c>
      <c r="K22" t="s">
        <v>176</v>
      </c>
    </row>
    <row r="23" spans="1:12" x14ac:dyDescent="0.3">
      <c r="A23" s="7">
        <f t="shared" si="0"/>
        <v>22</v>
      </c>
      <c r="B23" s="7">
        <v>104</v>
      </c>
      <c r="C23" t="s">
        <v>178</v>
      </c>
      <c r="D23" t="s">
        <v>184</v>
      </c>
      <c r="E23" s="7">
        <v>4</v>
      </c>
      <c r="F23" t="s">
        <v>185</v>
      </c>
      <c r="G23" t="s">
        <v>179</v>
      </c>
      <c r="H23" s="7">
        <v>3</v>
      </c>
      <c r="I23" s="33">
        <v>43137</v>
      </c>
      <c r="J23" s="7">
        <v>10</v>
      </c>
      <c r="K23" t="s">
        <v>186</v>
      </c>
      <c r="L23" t="s">
        <v>191</v>
      </c>
    </row>
    <row r="24" spans="1:12" x14ac:dyDescent="0.3">
      <c r="A24" s="7">
        <f t="shared" si="0"/>
        <v>23</v>
      </c>
      <c r="B24" s="7">
        <v>104</v>
      </c>
      <c r="C24" t="s">
        <v>178</v>
      </c>
      <c r="D24" t="s">
        <v>184</v>
      </c>
      <c r="E24" s="7">
        <v>4</v>
      </c>
      <c r="F24" t="s">
        <v>185</v>
      </c>
      <c r="G24" t="s">
        <v>180</v>
      </c>
      <c r="H24" s="7">
        <v>4</v>
      </c>
      <c r="I24" s="33">
        <v>43137</v>
      </c>
      <c r="J24" s="7">
        <v>6</v>
      </c>
      <c r="K24" t="s">
        <v>186</v>
      </c>
      <c r="L24" t="s">
        <v>191</v>
      </c>
    </row>
    <row r="25" spans="1:12" x14ac:dyDescent="0.3">
      <c r="A25" s="7">
        <f t="shared" si="0"/>
        <v>24</v>
      </c>
      <c r="B25" s="7">
        <v>104</v>
      </c>
      <c r="C25" t="s">
        <v>178</v>
      </c>
      <c r="D25" t="s">
        <v>184</v>
      </c>
      <c r="E25" s="7">
        <v>4</v>
      </c>
      <c r="F25" t="s">
        <v>185</v>
      </c>
      <c r="G25" t="s">
        <v>181</v>
      </c>
      <c r="H25" s="7">
        <v>5</v>
      </c>
      <c r="I25" s="33">
        <v>43137</v>
      </c>
      <c r="J25" s="7">
        <v>5</v>
      </c>
      <c r="K25" t="s">
        <v>186</v>
      </c>
      <c r="L25" t="s">
        <v>191</v>
      </c>
    </row>
    <row r="26" spans="1:12" x14ac:dyDescent="0.3">
      <c r="A26" s="7">
        <f t="shared" si="0"/>
        <v>25</v>
      </c>
      <c r="B26" s="7">
        <v>102</v>
      </c>
      <c r="C26" t="s">
        <v>173</v>
      </c>
      <c r="D26" t="s">
        <v>182</v>
      </c>
      <c r="E26" s="7">
        <v>2</v>
      </c>
      <c r="G26" t="s">
        <v>177</v>
      </c>
      <c r="H26" s="7">
        <v>2</v>
      </c>
      <c r="I26" s="33">
        <v>43284</v>
      </c>
      <c r="J26" s="7">
        <v>1</v>
      </c>
      <c r="K26" t="s">
        <v>183</v>
      </c>
    </row>
    <row r="27" spans="1:12" x14ac:dyDescent="0.3">
      <c r="A27" s="7">
        <f t="shared" si="0"/>
        <v>26</v>
      </c>
      <c r="B27" s="7">
        <v>102</v>
      </c>
      <c r="C27" t="s">
        <v>173</v>
      </c>
      <c r="D27" t="s">
        <v>182</v>
      </c>
      <c r="E27" s="7">
        <v>2</v>
      </c>
      <c r="G27" t="s">
        <v>175</v>
      </c>
      <c r="H27" s="7">
        <v>1</v>
      </c>
      <c r="I27" s="33">
        <v>43284</v>
      </c>
      <c r="J27" s="7">
        <v>1.5</v>
      </c>
      <c r="K27" t="s">
        <v>183</v>
      </c>
    </row>
    <row r="28" spans="1:12" x14ac:dyDescent="0.3">
      <c r="A28" s="7">
        <f t="shared" si="0"/>
        <v>27</v>
      </c>
      <c r="B28" s="7">
        <v>104</v>
      </c>
      <c r="C28" t="s">
        <v>178</v>
      </c>
      <c r="D28" t="s">
        <v>182</v>
      </c>
      <c r="E28" s="7">
        <v>2</v>
      </c>
      <c r="G28" t="s">
        <v>50</v>
      </c>
      <c r="H28" s="7">
        <v>8</v>
      </c>
      <c r="I28" s="33">
        <v>43291</v>
      </c>
      <c r="J28" s="7">
        <v>3.5</v>
      </c>
      <c r="K28" t="s">
        <v>183</v>
      </c>
    </row>
    <row r="29" spans="1:12" x14ac:dyDescent="0.3">
      <c r="A29" s="7">
        <f t="shared" si="0"/>
        <v>28</v>
      </c>
      <c r="B29" s="7">
        <v>107</v>
      </c>
      <c r="C29" t="s">
        <v>188</v>
      </c>
      <c r="D29" t="s">
        <v>182</v>
      </c>
      <c r="E29" s="7">
        <v>2</v>
      </c>
      <c r="G29" t="s">
        <v>141</v>
      </c>
      <c r="H29" s="7">
        <v>18</v>
      </c>
      <c r="I29" s="33">
        <v>43291</v>
      </c>
      <c r="J29" s="7">
        <v>6</v>
      </c>
      <c r="K29" t="s">
        <v>183</v>
      </c>
    </row>
    <row r="30" spans="1:12" x14ac:dyDescent="0.3">
      <c r="A30" s="7">
        <f t="shared" si="0"/>
        <v>29</v>
      </c>
      <c r="B30" s="7">
        <v>102</v>
      </c>
      <c r="C30" t="s">
        <v>173</v>
      </c>
      <c r="D30" t="s">
        <v>182</v>
      </c>
      <c r="E30" s="7">
        <v>2</v>
      </c>
      <c r="G30" t="s">
        <v>177</v>
      </c>
      <c r="H30" s="7">
        <v>2</v>
      </c>
      <c r="I30" s="33">
        <v>43322</v>
      </c>
      <c r="J30" s="7">
        <v>1</v>
      </c>
      <c r="K30" t="s">
        <v>183</v>
      </c>
    </row>
    <row r="31" spans="1:12" x14ac:dyDescent="0.3">
      <c r="A31" s="7">
        <f t="shared" si="0"/>
        <v>30</v>
      </c>
      <c r="B31" s="7">
        <v>102</v>
      </c>
      <c r="C31" t="s">
        <v>173</v>
      </c>
      <c r="D31" t="s">
        <v>182</v>
      </c>
      <c r="E31" s="7">
        <v>2</v>
      </c>
      <c r="G31" t="s">
        <v>175</v>
      </c>
      <c r="H31" s="7">
        <v>1</v>
      </c>
      <c r="I31" s="33">
        <v>43322</v>
      </c>
      <c r="J31" s="7">
        <v>1.5</v>
      </c>
      <c r="K31" t="s">
        <v>183</v>
      </c>
    </row>
    <row r="32" spans="1:12" x14ac:dyDescent="0.3">
      <c r="A32" s="7">
        <f t="shared" si="0"/>
        <v>31</v>
      </c>
      <c r="B32" s="7">
        <v>104</v>
      </c>
      <c r="C32" t="s">
        <v>178</v>
      </c>
      <c r="D32" t="s">
        <v>182</v>
      </c>
      <c r="E32" s="7">
        <v>2</v>
      </c>
      <c r="G32" t="s">
        <v>50</v>
      </c>
      <c r="H32" s="7">
        <v>8</v>
      </c>
      <c r="I32" s="33">
        <v>43322</v>
      </c>
      <c r="J32" s="7">
        <v>4</v>
      </c>
      <c r="K32" t="s">
        <v>183</v>
      </c>
    </row>
    <row r="33" spans="1:12" x14ac:dyDescent="0.3">
      <c r="A33" s="7">
        <f t="shared" si="0"/>
        <v>32</v>
      </c>
      <c r="B33" s="7">
        <v>107</v>
      </c>
      <c r="C33" t="s">
        <v>188</v>
      </c>
      <c r="D33" t="s">
        <v>182</v>
      </c>
      <c r="E33" s="7">
        <v>2</v>
      </c>
      <c r="G33" t="s">
        <v>141</v>
      </c>
      <c r="H33" s="7">
        <v>18</v>
      </c>
      <c r="I33" s="33">
        <v>43323</v>
      </c>
      <c r="J33" s="7">
        <v>7</v>
      </c>
      <c r="K33" t="s">
        <v>183</v>
      </c>
    </row>
    <row r="34" spans="1:12" x14ac:dyDescent="0.3">
      <c r="A34" s="7">
        <f t="shared" si="0"/>
        <v>33</v>
      </c>
      <c r="B34" s="7">
        <v>104</v>
      </c>
      <c r="C34" t="s">
        <v>178</v>
      </c>
      <c r="D34" t="s">
        <v>182</v>
      </c>
      <c r="E34" s="7">
        <v>2</v>
      </c>
      <c r="G34" t="s">
        <v>50</v>
      </c>
      <c r="H34" s="7">
        <v>8</v>
      </c>
      <c r="I34" s="33">
        <v>43345</v>
      </c>
      <c r="J34" s="7">
        <v>4</v>
      </c>
      <c r="K34" t="s">
        <v>183</v>
      </c>
    </row>
    <row r="35" spans="1:12" x14ac:dyDescent="0.3">
      <c r="A35" s="7">
        <f t="shared" si="0"/>
        <v>34</v>
      </c>
      <c r="B35" s="7">
        <v>104</v>
      </c>
      <c r="C35" t="s">
        <v>178</v>
      </c>
      <c r="D35" t="s">
        <v>182</v>
      </c>
      <c r="E35" s="7">
        <v>2</v>
      </c>
      <c r="G35" t="s">
        <v>50</v>
      </c>
      <c r="H35" s="7">
        <v>8</v>
      </c>
      <c r="I35" s="33">
        <v>43353</v>
      </c>
      <c r="J35" s="7">
        <v>4</v>
      </c>
      <c r="K35" t="s">
        <v>183</v>
      </c>
    </row>
    <row r="36" spans="1:12" x14ac:dyDescent="0.3">
      <c r="A36" s="7">
        <f t="shared" si="0"/>
        <v>35</v>
      </c>
      <c r="B36" s="7">
        <v>102</v>
      </c>
      <c r="C36" t="s">
        <v>173</v>
      </c>
      <c r="D36" t="s">
        <v>7</v>
      </c>
      <c r="E36" s="7">
        <v>3</v>
      </c>
      <c r="G36" t="s">
        <v>175</v>
      </c>
      <c r="H36" s="7">
        <v>1</v>
      </c>
      <c r="I36" s="33">
        <v>43421</v>
      </c>
      <c r="J36" s="7">
        <v>30</v>
      </c>
      <c r="K36" t="s">
        <v>176</v>
      </c>
    </row>
    <row r="37" spans="1:12" x14ac:dyDescent="0.3">
      <c r="A37" s="7">
        <f t="shared" si="0"/>
        <v>36</v>
      </c>
      <c r="B37" s="7">
        <v>102</v>
      </c>
      <c r="C37" t="s">
        <v>173</v>
      </c>
      <c r="D37" t="s">
        <v>7</v>
      </c>
      <c r="E37" s="7">
        <v>3</v>
      </c>
      <c r="G37" t="s">
        <v>177</v>
      </c>
      <c r="H37" s="7">
        <v>2</v>
      </c>
      <c r="I37" s="33">
        <v>43421</v>
      </c>
      <c r="J37" s="7">
        <v>20</v>
      </c>
      <c r="K37" t="s">
        <v>176</v>
      </c>
    </row>
    <row r="38" spans="1:12" x14ac:dyDescent="0.3">
      <c r="A38" s="7">
        <f t="shared" si="0"/>
        <v>37</v>
      </c>
      <c r="B38" s="7">
        <v>104</v>
      </c>
      <c r="C38" t="s">
        <v>178</v>
      </c>
      <c r="D38" t="s">
        <v>174</v>
      </c>
      <c r="E38" s="7">
        <v>1</v>
      </c>
      <c r="G38" t="s">
        <v>181</v>
      </c>
      <c r="H38" s="7">
        <v>5</v>
      </c>
      <c r="I38" s="33">
        <v>43444</v>
      </c>
      <c r="J38" s="7">
        <v>30</v>
      </c>
      <c r="K38" t="s">
        <v>176</v>
      </c>
    </row>
    <row r="39" spans="1:12" x14ac:dyDescent="0.3">
      <c r="A39" s="7">
        <f t="shared" si="0"/>
        <v>38</v>
      </c>
      <c r="B39" s="7">
        <v>107</v>
      </c>
      <c r="C39" t="s">
        <v>188</v>
      </c>
      <c r="D39" t="s">
        <v>7</v>
      </c>
      <c r="E39" s="7">
        <v>3</v>
      </c>
      <c r="G39" t="s">
        <v>189</v>
      </c>
      <c r="H39" s="7">
        <v>16</v>
      </c>
      <c r="I39" s="33">
        <v>43450</v>
      </c>
      <c r="J39" s="7">
        <v>500</v>
      </c>
      <c r="K39" t="s">
        <v>176</v>
      </c>
    </row>
    <row r="40" spans="1:12" x14ac:dyDescent="0.3">
      <c r="A40" s="7">
        <f t="shared" si="0"/>
        <v>39</v>
      </c>
      <c r="B40" s="7">
        <v>107</v>
      </c>
      <c r="C40" t="s">
        <v>188</v>
      </c>
      <c r="D40" t="s">
        <v>7</v>
      </c>
      <c r="E40" s="7">
        <v>3</v>
      </c>
      <c r="G40" t="s">
        <v>190</v>
      </c>
      <c r="H40" s="7">
        <v>17</v>
      </c>
      <c r="I40" s="33">
        <v>43452</v>
      </c>
      <c r="J40" s="7">
        <v>700</v>
      </c>
      <c r="K40" t="s">
        <v>176</v>
      </c>
    </row>
    <row r="41" spans="1:12" x14ac:dyDescent="0.3">
      <c r="A41" s="7">
        <f t="shared" si="0"/>
        <v>40</v>
      </c>
      <c r="B41" s="7">
        <v>104</v>
      </c>
      <c r="C41" t="s">
        <v>178</v>
      </c>
      <c r="D41" t="s">
        <v>7</v>
      </c>
      <c r="E41" s="7">
        <v>3</v>
      </c>
      <c r="G41" t="s">
        <v>179</v>
      </c>
      <c r="H41" s="7">
        <v>3</v>
      </c>
      <c r="I41" s="33">
        <v>43472</v>
      </c>
      <c r="J41" s="7">
        <v>90</v>
      </c>
      <c r="K41" t="s">
        <v>176</v>
      </c>
    </row>
    <row r="42" spans="1:12" x14ac:dyDescent="0.3">
      <c r="A42" s="7">
        <f t="shared" si="0"/>
        <v>41</v>
      </c>
      <c r="B42" s="7">
        <v>104</v>
      </c>
      <c r="C42" t="s">
        <v>178</v>
      </c>
      <c r="D42" t="s">
        <v>7</v>
      </c>
      <c r="E42" s="7">
        <v>3</v>
      </c>
      <c r="G42" t="s">
        <v>180</v>
      </c>
      <c r="H42" s="7">
        <v>4</v>
      </c>
      <c r="I42" s="33">
        <v>43473</v>
      </c>
      <c r="J42" s="7">
        <v>60</v>
      </c>
      <c r="K42" t="s">
        <v>176</v>
      </c>
    </row>
    <row r="43" spans="1:12" x14ac:dyDescent="0.3">
      <c r="A43" s="7">
        <f t="shared" si="0"/>
        <v>42</v>
      </c>
      <c r="B43" s="7">
        <v>104</v>
      </c>
      <c r="C43" t="s">
        <v>178</v>
      </c>
      <c r="D43" t="s">
        <v>7</v>
      </c>
      <c r="E43" s="7">
        <v>3</v>
      </c>
      <c r="G43" t="s">
        <v>181</v>
      </c>
      <c r="H43" s="7">
        <v>5</v>
      </c>
      <c r="I43" s="33">
        <v>43473</v>
      </c>
      <c r="J43" s="7">
        <v>40</v>
      </c>
      <c r="K43" t="s">
        <v>176</v>
      </c>
    </row>
    <row r="44" spans="1:12" x14ac:dyDescent="0.3">
      <c r="A44" s="7">
        <f t="shared" si="0"/>
        <v>43</v>
      </c>
      <c r="B44" s="7">
        <v>107</v>
      </c>
      <c r="C44" t="s">
        <v>188</v>
      </c>
      <c r="D44" t="s">
        <v>192</v>
      </c>
      <c r="E44" s="7">
        <v>5</v>
      </c>
      <c r="G44" t="s">
        <v>189</v>
      </c>
      <c r="H44" s="7">
        <v>16</v>
      </c>
      <c r="I44" s="33">
        <v>43485</v>
      </c>
      <c r="J44" s="7">
        <v>2</v>
      </c>
      <c r="K44" t="s">
        <v>186</v>
      </c>
      <c r="L44" t="s">
        <v>193</v>
      </c>
    </row>
    <row r="45" spans="1:12" x14ac:dyDescent="0.3">
      <c r="A45" s="7">
        <f t="shared" si="0"/>
        <v>44</v>
      </c>
      <c r="B45" s="7">
        <v>107</v>
      </c>
      <c r="C45" t="s">
        <v>188</v>
      </c>
      <c r="D45" t="s">
        <v>192</v>
      </c>
      <c r="E45" s="7">
        <v>5</v>
      </c>
      <c r="G45" t="s">
        <v>190</v>
      </c>
      <c r="H45" s="7">
        <v>17</v>
      </c>
      <c r="I45" s="33">
        <v>43485</v>
      </c>
      <c r="J45" s="7">
        <v>2.5</v>
      </c>
      <c r="K45" t="s">
        <v>186</v>
      </c>
      <c r="L45" t="s">
        <v>193</v>
      </c>
    </row>
    <row r="46" spans="1:12" x14ac:dyDescent="0.3">
      <c r="A46" s="7">
        <f t="shared" si="0"/>
        <v>45</v>
      </c>
      <c r="B46" s="7">
        <v>104</v>
      </c>
      <c r="C46" t="s">
        <v>178</v>
      </c>
      <c r="D46" t="s">
        <v>184</v>
      </c>
      <c r="E46" s="7">
        <v>4</v>
      </c>
      <c r="F46" t="s">
        <v>185</v>
      </c>
      <c r="G46" t="s">
        <v>179</v>
      </c>
      <c r="H46" s="7">
        <v>3</v>
      </c>
      <c r="I46" s="33">
        <v>43502</v>
      </c>
      <c r="J46" s="7">
        <v>10</v>
      </c>
      <c r="K46" t="s">
        <v>186</v>
      </c>
      <c r="L46" t="s">
        <v>191</v>
      </c>
    </row>
    <row r="47" spans="1:12" x14ac:dyDescent="0.3">
      <c r="A47" s="7">
        <f t="shared" si="0"/>
        <v>46</v>
      </c>
      <c r="B47" s="7">
        <v>104</v>
      </c>
      <c r="C47" t="s">
        <v>178</v>
      </c>
      <c r="D47" t="s">
        <v>184</v>
      </c>
      <c r="E47" s="7">
        <v>4</v>
      </c>
      <c r="F47" t="s">
        <v>185</v>
      </c>
      <c r="G47" t="s">
        <v>180</v>
      </c>
      <c r="H47" s="7">
        <v>4</v>
      </c>
      <c r="I47" s="33">
        <v>43502</v>
      </c>
      <c r="J47" s="7">
        <v>5</v>
      </c>
      <c r="K47" t="s">
        <v>186</v>
      </c>
      <c r="L47" t="s">
        <v>191</v>
      </c>
    </row>
    <row r="48" spans="1:12" x14ac:dyDescent="0.3">
      <c r="A48" s="7">
        <f t="shared" si="0"/>
        <v>47</v>
      </c>
      <c r="B48" s="7">
        <v>104</v>
      </c>
      <c r="C48" t="s">
        <v>178</v>
      </c>
      <c r="D48" t="s">
        <v>184</v>
      </c>
      <c r="E48" s="7">
        <v>4</v>
      </c>
      <c r="F48" t="s">
        <v>185</v>
      </c>
      <c r="G48" t="s">
        <v>181</v>
      </c>
      <c r="H48" s="7">
        <v>5</v>
      </c>
      <c r="I48" s="33">
        <v>43502</v>
      </c>
      <c r="J48" s="7">
        <v>7</v>
      </c>
      <c r="K48" t="s">
        <v>186</v>
      </c>
      <c r="L48" t="s">
        <v>191</v>
      </c>
    </row>
    <row r="49" spans="1:12" x14ac:dyDescent="0.3">
      <c r="A49" s="7">
        <f t="shared" si="0"/>
        <v>48</v>
      </c>
      <c r="B49" s="7">
        <v>102</v>
      </c>
      <c r="C49" t="s">
        <v>173</v>
      </c>
      <c r="D49" t="s">
        <v>182</v>
      </c>
      <c r="E49" s="7">
        <v>2</v>
      </c>
      <c r="G49" t="s">
        <v>177</v>
      </c>
      <c r="H49" s="7">
        <v>2</v>
      </c>
      <c r="I49" s="33">
        <v>43649</v>
      </c>
      <c r="J49" s="7">
        <v>1</v>
      </c>
      <c r="K49" t="s">
        <v>183</v>
      </c>
    </row>
    <row r="50" spans="1:12" x14ac:dyDescent="0.3">
      <c r="A50" s="7">
        <f t="shared" si="0"/>
        <v>49</v>
      </c>
      <c r="B50" s="7">
        <v>102</v>
      </c>
      <c r="C50" t="s">
        <v>173</v>
      </c>
      <c r="D50" t="s">
        <v>182</v>
      </c>
      <c r="E50" s="7">
        <v>2</v>
      </c>
      <c r="G50" t="s">
        <v>175</v>
      </c>
      <c r="H50" s="7">
        <v>1</v>
      </c>
      <c r="I50" s="33">
        <v>43649</v>
      </c>
      <c r="J50" s="7">
        <v>1.5</v>
      </c>
      <c r="K50" t="s">
        <v>183</v>
      </c>
    </row>
    <row r="51" spans="1:12" x14ac:dyDescent="0.3">
      <c r="A51" s="7">
        <f t="shared" si="0"/>
        <v>50</v>
      </c>
      <c r="B51" s="7">
        <v>104</v>
      </c>
      <c r="C51" t="s">
        <v>178</v>
      </c>
      <c r="D51" t="s">
        <v>182</v>
      </c>
      <c r="E51" s="7">
        <v>2</v>
      </c>
      <c r="G51" t="s">
        <v>50</v>
      </c>
      <c r="H51" s="7">
        <v>8</v>
      </c>
      <c r="I51" s="33">
        <v>43649</v>
      </c>
      <c r="J51" s="7">
        <v>4</v>
      </c>
      <c r="K51" t="s">
        <v>183</v>
      </c>
    </row>
    <row r="52" spans="1:12" x14ac:dyDescent="0.3">
      <c r="A52" s="7">
        <f t="shared" si="0"/>
        <v>51</v>
      </c>
      <c r="B52" s="7">
        <v>107</v>
      </c>
      <c r="C52" t="s">
        <v>188</v>
      </c>
      <c r="D52" t="s">
        <v>182</v>
      </c>
      <c r="E52" s="7">
        <v>2</v>
      </c>
      <c r="G52" t="s">
        <v>141</v>
      </c>
      <c r="H52" s="7">
        <v>18</v>
      </c>
      <c r="I52" s="33">
        <v>43656</v>
      </c>
      <c r="J52" s="7">
        <v>6</v>
      </c>
      <c r="K52" t="s">
        <v>183</v>
      </c>
    </row>
    <row r="53" spans="1:12" x14ac:dyDescent="0.3">
      <c r="A53" s="7">
        <f t="shared" si="0"/>
        <v>52</v>
      </c>
      <c r="B53" s="7">
        <v>102</v>
      </c>
      <c r="C53" t="s">
        <v>173</v>
      </c>
      <c r="D53" t="s">
        <v>182</v>
      </c>
      <c r="E53" s="7">
        <v>2</v>
      </c>
      <c r="G53" t="s">
        <v>177</v>
      </c>
      <c r="H53" s="7">
        <v>2</v>
      </c>
      <c r="I53" s="33">
        <v>43687</v>
      </c>
      <c r="J53" s="7">
        <v>1</v>
      </c>
      <c r="K53" t="s">
        <v>183</v>
      </c>
    </row>
    <row r="54" spans="1:12" x14ac:dyDescent="0.3">
      <c r="A54" s="7">
        <f t="shared" si="0"/>
        <v>53</v>
      </c>
      <c r="B54" s="7">
        <v>102</v>
      </c>
      <c r="C54" t="s">
        <v>173</v>
      </c>
      <c r="D54" t="s">
        <v>182</v>
      </c>
      <c r="E54" s="7">
        <v>2</v>
      </c>
      <c r="G54" t="s">
        <v>175</v>
      </c>
      <c r="H54" s="7">
        <v>1</v>
      </c>
      <c r="I54" s="33">
        <v>43687</v>
      </c>
      <c r="J54" s="7">
        <v>1.5</v>
      </c>
      <c r="K54" t="s">
        <v>183</v>
      </c>
    </row>
    <row r="55" spans="1:12" x14ac:dyDescent="0.3">
      <c r="A55" s="7">
        <f t="shared" si="0"/>
        <v>54</v>
      </c>
      <c r="B55" s="7">
        <v>104</v>
      </c>
      <c r="C55" t="s">
        <v>178</v>
      </c>
      <c r="D55" t="s">
        <v>182</v>
      </c>
      <c r="E55" s="7">
        <v>2</v>
      </c>
      <c r="G55" t="s">
        <v>50</v>
      </c>
      <c r="H55" s="7">
        <v>8</v>
      </c>
      <c r="I55" s="33">
        <v>43687</v>
      </c>
      <c r="J55" s="7">
        <v>4.5</v>
      </c>
      <c r="K55" t="s">
        <v>183</v>
      </c>
    </row>
    <row r="56" spans="1:12" x14ac:dyDescent="0.3">
      <c r="A56" s="7">
        <f t="shared" si="0"/>
        <v>55</v>
      </c>
      <c r="B56" s="7">
        <v>107</v>
      </c>
      <c r="C56" t="s">
        <v>188</v>
      </c>
      <c r="D56" t="s">
        <v>182</v>
      </c>
      <c r="E56" s="7">
        <v>2</v>
      </c>
      <c r="G56" t="s">
        <v>141</v>
      </c>
      <c r="H56" s="7">
        <v>18</v>
      </c>
      <c r="I56" s="33">
        <v>43688</v>
      </c>
      <c r="J56" s="7">
        <v>7</v>
      </c>
      <c r="K56" t="s">
        <v>183</v>
      </c>
    </row>
    <row r="57" spans="1:12" x14ac:dyDescent="0.3">
      <c r="A57" s="7">
        <f t="shared" si="0"/>
        <v>56</v>
      </c>
      <c r="B57" s="7">
        <v>102</v>
      </c>
      <c r="C57" t="s">
        <v>173</v>
      </c>
      <c r="D57" t="s">
        <v>7</v>
      </c>
      <c r="E57" s="7">
        <v>3</v>
      </c>
      <c r="G57" t="s">
        <v>175</v>
      </c>
      <c r="H57" s="7">
        <v>1</v>
      </c>
      <c r="I57" s="33">
        <v>43784</v>
      </c>
      <c r="J57" s="7">
        <v>30</v>
      </c>
      <c r="K57" t="s">
        <v>176</v>
      </c>
    </row>
    <row r="58" spans="1:12" x14ac:dyDescent="0.3">
      <c r="A58" s="7">
        <f t="shared" si="0"/>
        <v>57</v>
      </c>
      <c r="B58" s="7">
        <v>102</v>
      </c>
      <c r="C58" t="s">
        <v>173</v>
      </c>
      <c r="D58" t="s">
        <v>7</v>
      </c>
      <c r="E58" s="7">
        <v>3</v>
      </c>
      <c r="G58" t="s">
        <v>177</v>
      </c>
      <c r="H58" s="7">
        <v>2</v>
      </c>
      <c r="I58" s="33">
        <v>43784</v>
      </c>
      <c r="J58" s="7">
        <v>20</v>
      </c>
      <c r="K58" t="s">
        <v>176</v>
      </c>
    </row>
    <row r="59" spans="1:12" x14ac:dyDescent="0.3">
      <c r="A59" s="7">
        <f t="shared" si="0"/>
        <v>58</v>
      </c>
      <c r="B59" s="7">
        <v>107</v>
      </c>
      <c r="C59" t="s">
        <v>188</v>
      </c>
      <c r="D59" t="s">
        <v>7</v>
      </c>
      <c r="E59" s="7">
        <v>3</v>
      </c>
      <c r="G59" t="s">
        <v>189</v>
      </c>
      <c r="H59" s="7">
        <v>16</v>
      </c>
      <c r="I59" s="33">
        <v>43815</v>
      </c>
      <c r="J59" s="7">
        <v>500</v>
      </c>
      <c r="K59" t="s">
        <v>176</v>
      </c>
    </row>
    <row r="60" spans="1:12" x14ac:dyDescent="0.3">
      <c r="A60" s="7">
        <f t="shared" si="0"/>
        <v>59</v>
      </c>
      <c r="B60" s="7">
        <v>107</v>
      </c>
      <c r="C60" t="s">
        <v>188</v>
      </c>
      <c r="D60" t="s">
        <v>7</v>
      </c>
      <c r="E60" s="7">
        <v>3</v>
      </c>
      <c r="G60" t="s">
        <v>190</v>
      </c>
      <c r="H60" s="7">
        <v>17</v>
      </c>
      <c r="I60" s="33">
        <v>43817</v>
      </c>
      <c r="J60" s="7">
        <v>700</v>
      </c>
      <c r="K60" t="s">
        <v>176</v>
      </c>
    </row>
    <row r="61" spans="1:12" x14ac:dyDescent="0.3">
      <c r="A61" s="7">
        <f t="shared" si="0"/>
        <v>60</v>
      </c>
      <c r="B61" s="7">
        <v>107</v>
      </c>
      <c r="C61" t="s">
        <v>188</v>
      </c>
      <c r="D61" t="s">
        <v>192</v>
      </c>
      <c r="E61" s="7">
        <v>5</v>
      </c>
      <c r="G61" t="s">
        <v>189</v>
      </c>
      <c r="H61" s="7">
        <v>16</v>
      </c>
      <c r="I61" s="33">
        <v>43850</v>
      </c>
      <c r="J61" s="7">
        <v>2</v>
      </c>
      <c r="K61" t="s">
        <v>186</v>
      </c>
      <c r="L61" t="s">
        <v>193</v>
      </c>
    </row>
    <row r="62" spans="1:12" x14ac:dyDescent="0.3">
      <c r="A62" s="7">
        <f t="shared" si="0"/>
        <v>61</v>
      </c>
      <c r="B62" s="7">
        <v>107</v>
      </c>
      <c r="C62" t="s">
        <v>188</v>
      </c>
      <c r="D62" t="s">
        <v>192</v>
      </c>
      <c r="E62" s="7">
        <v>5</v>
      </c>
      <c r="G62" t="s">
        <v>190</v>
      </c>
      <c r="H62" s="7">
        <v>17</v>
      </c>
      <c r="I62" s="33">
        <v>43850</v>
      </c>
      <c r="J62" s="7">
        <v>2.5</v>
      </c>
      <c r="K62" t="s">
        <v>186</v>
      </c>
      <c r="L62" t="s">
        <v>193</v>
      </c>
    </row>
    <row r="63" spans="1:12" x14ac:dyDescent="0.3">
      <c r="A63" s="7">
        <f t="shared" si="0"/>
        <v>62</v>
      </c>
      <c r="B63" s="7">
        <v>106</v>
      </c>
      <c r="C63" t="s">
        <v>194</v>
      </c>
      <c r="D63" t="s">
        <v>195</v>
      </c>
      <c r="E63" s="7">
        <v>6</v>
      </c>
      <c r="G63" t="s">
        <v>196</v>
      </c>
      <c r="H63" s="7">
        <v>10</v>
      </c>
      <c r="I63" s="33">
        <v>43902</v>
      </c>
      <c r="J63" s="7">
        <v>0.9</v>
      </c>
      <c r="K63" t="s">
        <v>186</v>
      </c>
    </row>
    <row r="64" spans="1:12" x14ac:dyDescent="0.3">
      <c r="A64" s="7">
        <f t="shared" si="0"/>
        <v>63</v>
      </c>
      <c r="B64" s="7">
        <v>103</v>
      </c>
      <c r="C64" t="s">
        <v>197</v>
      </c>
      <c r="D64" t="s">
        <v>184</v>
      </c>
      <c r="E64" s="7">
        <v>4</v>
      </c>
      <c r="F64" t="s">
        <v>185</v>
      </c>
      <c r="H64" s="7"/>
      <c r="I64" s="33">
        <v>43920</v>
      </c>
      <c r="J64" s="7">
        <v>600</v>
      </c>
      <c r="K64" t="s">
        <v>186</v>
      </c>
      <c r="L64" t="s">
        <v>198</v>
      </c>
    </row>
    <row r="65" spans="1:11" x14ac:dyDescent="0.3">
      <c r="A65" s="7">
        <f t="shared" si="0"/>
        <v>64</v>
      </c>
      <c r="B65" s="7">
        <v>103</v>
      </c>
      <c r="C65" t="s">
        <v>197</v>
      </c>
      <c r="D65" t="s">
        <v>195</v>
      </c>
      <c r="E65" s="7">
        <v>6</v>
      </c>
      <c r="G65" t="s">
        <v>199</v>
      </c>
      <c r="H65" s="7">
        <v>9</v>
      </c>
      <c r="I65" s="33">
        <v>43926</v>
      </c>
      <c r="J65" s="7">
        <v>1.2</v>
      </c>
      <c r="K65" t="s">
        <v>200</v>
      </c>
    </row>
    <row r="66" spans="1:11" x14ac:dyDescent="0.3">
      <c r="A66" s="7">
        <f t="shared" si="0"/>
        <v>65</v>
      </c>
      <c r="B66" s="7">
        <v>106</v>
      </c>
      <c r="C66" t="s">
        <v>194</v>
      </c>
      <c r="D66" t="s">
        <v>9</v>
      </c>
      <c r="E66" s="7">
        <v>7</v>
      </c>
      <c r="G66" t="s">
        <v>196</v>
      </c>
      <c r="H66" s="7">
        <v>10</v>
      </c>
      <c r="I66" s="33">
        <v>43956</v>
      </c>
      <c r="J66" s="7">
        <v>2200</v>
      </c>
      <c r="K66" t="s">
        <v>186</v>
      </c>
    </row>
    <row r="67" spans="1:11" x14ac:dyDescent="0.3">
      <c r="A67" s="7">
        <f t="shared" si="0"/>
        <v>66</v>
      </c>
      <c r="B67" s="7">
        <v>106</v>
      </c>
      <c r="C67" t="s">
        <v>194</v>
      </c>
      <c r="D67" t="s">
        <v>9</v>
      </c>
      <c r="E67" s="7">
        <v>7</v>
      </c>
      <c r="G67" t="s">
        <v>196</v>
      </c>
      <c r="H67" s="7">
        <v>10</v>
      </c>
      <c r="I67" s="33">
        <v>43966</v>
      </c>
      <c r="J67" s="7">
        <v>1400</v>
      </c>
      <c r="K67" t="s">
        <v>186</v>
      </c>
    </row>
    <row r="68" spans="1:11" x14ac:dyDescent="0.3">
      <c r="A68" s="7">
        <f t="shared" ref="A68:A131" si="1">A67+1</f>
        <v>67</v>
      </c>
      <c r="B68" s="7">
        <v>106</v>
      </c>
      <c r="C68" t="s">
        <v>194</v>
      </c>
      <c r="D68" t="s">
        <v>195</v>
      </c>
      <c r="E68" s="7">
        <v>6</v>
      </c>
      <c r="G68" t="s">
        <v>201</v>
      </c>
      <c r="H68" s="7">
        <v>11</v>
      </c>
      <c r="I68" s="33">
        <v>43984</v>
      </c>
      <c r="J68" s="7">
        <v>0.6</v>
      </c>
      <c r="K68" t="s">
        <v>186</v>
      </c>
    </row>
    <row r="69" spans="1:11" x14ac:dyDescent="0.3">
      <c r="A69" s="7">
        <f t="shared" si="1"/>
        <v>68</v>
      </c>
      <c r="B69" s="7">
        <v>102</v>
      </c>
      <c r="C69" t="s">
        <v>173</v>
      </c>
      <c r="D69" t="s">
        <v>182</v>
      </c>
      <c r="E69" s="7">
        <v>2</v>
      </c>
      <c r="G69" t="s">
        <v>177</v>
      </c>
      <c r="H69" s="7">
        <v>2</v>
      </c>
      <c r="I69" s="33">
        <v>44015</v>
      </c>
      <c r="J69" s="7">
        <v>1</v>
      </c>
      <c r="K69" t="s">
        <v>183</v>
      </c>
    </row>
    <row r="70" spans="1:11" x14ac:dyDescent="0.3">
      <c r="A70" s="7">
        <f t="shared" si="1"/>
        <v>69</v>
      </c>
      <c r="B70" s="7">
        <v>102</v>
      </c>
      <c r="C70" t="s">
        <v>173</v>
      </c>
      <c r="D70" t="s">
        <v>182</v>
      </c>
      <c r="E70" s="7">
        <v>2</v>
      </c>
      <c r="G70" t="s">
        <v>175</v>
      </c>
      <c r="H70" s="7">
        <v>1</v>
      </c>
      <c r="I70" s="33">
        <v>44015</v>
      </c>
      <c r="J70" s="7">
        <v>1.5</v>
      </c>
      <c r="K70" t="s">
        <v>183</v>
      </c>
    </row>
    <row r="71" spans="1:11" x14ac:dyDescent="0.3">
      <c r="A71" s="7">
        <f t="shared" si="1"/>
        <v>70</v>
      </c>
      <c r="B71" s="7">
        <v>107</v>
      </c>
      <c r="C71" t="s">
        <v>188</v>
      </c>
      <c r="D71" t="s">
        <v>182</v>
      </c>
      <c r="E71" s="7">
        <v>2</v>
      </c>
      <c r="G71" t="s">
        <v>141</v>
      </c>
      <c r="H71" s="7">
        <v>18</v>
      </c>
      <c r="I71" s="33">
        <v>44022</v>
      </c>
      <c r="J71" s="7">
        <v>6</v>
      </c>
      <c r="K71" t="s">
        <v>183</v>
      </c>
    </row>
    <row r="72" spans="1:11" x14ac:dyDescent="0.3">
      <c r="A72" s="7">
        <f t="shared" si="1"/>
        <v>71</v>
      </c>
      <c r="B72" s="7">
        <v>103</v>
      </c>
      <c r="C72" t="s">
        <v>197</v>
      </c>
      <c r="D72" t="s">
        <v>182</v>
      </c>
      <c r="E72" s="7">
        <v>2</v>
      </c>
      <c r="G72" t="s">
        <v>199</v>
      </c>
      <c r="H72" s="7">
        <v>9</v>
      </c>
      <c r="I72" s="33">
        <v>44024</v>
      </c>
      <c r="J72" s="7">
        <v>15</v>
      </c>
      <c r="K72" t="s">
        <v>183</v>
      </c>
    </row>
    <row r="73" spans="1:11" x14ac:dyDescent="0.3">
      <c r="A73" s="7">
        <f t="shared" si="1"/>
        <v>72</v>
      </c>
      <c r="B73" s="7">
        <v>106</v>
      </c>
      <c r="C73" t="s">
        <v>194</v>
      </c>
      <c r="D73" t="s">
        <v>182</v>
      </c>
      <c r="E73" s="7">
        <v>2</v>
      </c>
      <c r="G73" t="s">
        <v>201</v>
      </c>
      <c r="H73" s="7">
        <v>11</v>
      </c>
      <c r="I73" s="33">
        <v>44027</v>
      </c>
      <c r="J73" s="7">
        <v>2.5</v>
      </c>
      <c r="K73" t="s">
        <v>183</v>
      </c>
    </row>
    <row r="74" spans="1:11" x14ac:dyDescent="0.3">
      <c r="A74" s="7">
        <f t="shared" si="1"/>
        <v>73</v>
      </c>
      <c r="B74" s="7">
        <v>103</v>
      </c>
      <c r="C74" t="s">
        <v>197</v>
      </c>
      <c r="D74" t="s">
        <v>182</v>
      </c>
      <c r="E74" s="7">
        <v>2</v>
      </c>
      <c r="G74" t="s">
        <v>199</v>
      </c>
      <c r="H74" s="7">
        <v>9</v>
      </c>
      <c r="I74" s="33">
        <v>44040</v>
      </c>
      <c r="J74" s="7">
        <v>15</v>
      </c>
      <c r="K74" t="s">
        <v>183</v>
      </c>
    </row>
    <row r="75" spans="1:11" x14ac:dyDescent="0.3">
      <c r="A75" s="7">
        <f t="shared" si="1"/>
        <v>74</v>
      </c>
      <c r="B75" s="7">
        <v>102</v>
      </c>
      <c r="C75" t="s">
        <v>173</v>
      </c>
      <c r="D75" t="s">
        <v>182</v>
      </c>
      <c r="E75" s="7">
        <v>2</v>
      </c>
      <c r="G75" t="s">
        <v>177</v>
      </c>
      <c r="H75" s="7">
        <v>2</v>
      </c>
      <c r="I75" s="33">
        <v>44053</v>
      </c>
      <c r="J75" s="7">
        <v>1</v>
      </c>
      <c r="K75" t="s">
        <v>183</v>
      </c>
    </row>
    <row r="76" spans="1:11" x14ac:dyDescent="0.3">
      <c r="A76" s="7">
        <f t="shared" si="1"/>
        <v>75</v>
      </c>
      <c r="B76" s="7">
        <v>102</v>
      </c>
      <c r="C76" t="s">
        <v>173</v>
      </c>
      <c r="D76" t="s">
        <v>182</v>
      </c>
      <c r="E76" s="7">
        <v>2</v>
      </c>
      <c r="G76" t="s">
        <v>175</v>
      </c>
      <c r="H76" s="7">
        <v>1</v>
      </c>
      <c r="I76" s="33">
        <v>44053</v>
      </c>
      <c r="J76" s="7">
        <v>1.5</v>
      </c>
      <c r="K76" t="s">
        <v>183</v>
      </c>
    </row>
    <row r="77" spans="1:11" x14ac:dyDescent="0.3">
      <c r="A77" s="7">
        <f t="shared" si="1"/>
        <v>76</v>
      </c>
      <c r="B77" s="7">
        <v>103</v>
      </c>
      <c r="C77" t="s">
        <v>197</v>
      </c>
      <c r="D77" t="s">
        <v>182</v>
      </c>
      <c r="E77" s="7">
        <v>2</v>
      </c>
      <c r="G77" t="s">
        <v>199</v>
      </c>
      <c r="H77" s="7">
        <v>9</v>
      </c>
      <c r="I77" s="33">
        <v>44053</v>
      </c>
      <c r="J77" s="7">
        <v>15</v>
      </c>
      <c r="K77" t="s">
        <v>183</v>
      </c>
    </row>
    <row r="78" spans="1:11" x14ac:dyDescent="0.3">
      <c r="A78" s="7">
        <f t="shared" si="1"/>
        <v>77</v>
      </c>
      <c r="B78" s="7">
        <v>107</v>
      </c>
      <c r="C78" t="s">
        <v>188</v>
      </c>
      <c r="D78" t="s">
        <v>182</v>
      </c>
      <c r="E78" s="7">
        <v>2</v>
      </c>
      <c r="G78" t="s">
        <v>141</v>
      </c>
      <c r="H78" s="7">
        <v>18</v>
      </c>
      <c r="I78" s="33">
        <v>44054</v>
      </c>
      <c r="J78" s="7">
        <v>7</v>
      </c>
      <c r="K78" t="s">
        <v>183</v>
      </c>
    </row>
    <row r="79" spans="1:11" x14ac:dyDescent="0.3">
      <c r="A79" s="7">
        <f t="shared" si="1"/>
        <v>78</v>
      </c>
      <c r="B79" s="7">
        <v>106</v>
      </c>
      <c r="C79" t="s">
        <v>194</v>
      </c>
      <c r="D79" t="s">
        <v>182</v>
      </c>
      <c r="E79" s="7">
        <v>2</v>
      </c>
      <c r="G79" t="s">
        <v>201</v>
      </c>
      <c r="H79" s="7">
        <v>11</v>
      </c>
      <c r="I79" s="33">
        <v>44055</v>
      </c>
      <c r="J79" s="7">
        <v>3.5</v>
      </c>
      <c r="K79" t="s">
        <v>183</v>
      </c>
    </row>
    <row r="80" spans="1:11" x14ac:dyDescent="0.3">
      <c r="A80" s="7">
        <f t="shared" si="1"/>
        <v>79</v>
      </c>
      <c r="B80" s="7">
        <v>103</v>
      </c>
      <c r="C80" t="s">
        <v>197</v>
      </c>
      <c r="D80" t="s">
        <v>9</v>
      </c>
      <c r="E80" s="7">
        <v>7</v>
      </c>
      <c r="G80" t="s">
        <v>199</v>
      </c>
      <c r="H80" s="7">
        <v>9</v>
      </c>
      <c r="I80" s="33">
        <v>44063</v>
      </c>
      <c r="J80" s="7">
        <v>3300</v>
      </c>
      <c r="K80" t="s">
        <v>186</v>
      </c>
    </row>
    <row r="81" spans="1:12" x14ac:dyDescent="0.3">
      <c r="A81" s="7">
        <f t="shared" si="1"/>
        <v>80</v>
      </c>
      <c r="B81" s="7">
        <v>106</v>
      </c>
      <c r="C81" t="s">
        <v>194</v>
      </c>
      <c r="D81" t="s">
        <v>9</v>
      </c>
      <c r="E81" s="7">
        <v>7</v>
      </c>
      <c r="G81" t="s">
        <v>201</v>
      </c>
      <c r="H81" s="7">
        <v>11</v>
      </c>
      <c r="I81" s="33">
        <v>44071</v>
      </c>
      <c r="J81" s="7">
        <v>600</v>
      </c>
      <c r="K81" t="s">
        <v>186</v>
      </c>
    </row>
    <row r="82" spans="1:12" x14ac:dyDescent="0.3">
      <c r="A82" s="7">
        <f t="shared" si="1"/>
        <v>81</v>
      </c>
      <c r="B82" s="7">
        <v>106</v>
      </c>
      <c r="C82" t="s">
        <v>194</v>
      </c>
      <c r="D82" t="s">
        <v>9</v>
      </c>
      <c r="E82" s="7">
        <v>7</v>
      </c>
      <c r="G82" t="s">
        <v>201</v>
      </c>
      <c r="H82" s="7">
        <v>11</v>
      </c>
      <c r="I82" s="33">
        <v>44081</v>
      </c>
      <c r="J82" s="7">
        <v>1800</v>
      </c>
      <c r="K82" t="s">
        <v>186</v>
      </c>
    </row>
    <row r="83" spans="1:12" x14ac:dyDescent="0.3">
      <c r="A83" s="7">
        <f t="shared" si="1"/>
        <v>82</v>
      </c>
      <c r="B83" s="7">
        <v>106</v>
      </c>
      <c r="C83" t="s">
        <v>194</v>
      </c>
      <c r="D83" t="s">
        <v>195</v>
      </c>
      <c r="E83" s="7">
        <v>6</v>
      </c>
      <c r="G83" t="s">
        <v>202</v>
      </c>
      <c r="H83" s="7">
        <v>12</v>
      </c>
      <c r="I83" s="33">
        <v>44094</v>
      </c>
      <c r="J83" s="7">
        <v>0.6</v>
      </c>
      <c r="K83" t="s">
        <v>186</v>
      </c>
    </row>
    <row r="84" spans="1:12" x14ac:dyDescent="0.3">
      <c r="A84" s="7">
        <f t="shared" si="1"/>
        <v>83</v>
      </c>
      <c r="B84" s="7">
        <v>101</v>
      </c>
      <c r="C84" t="s">
        <v>203</v>
      </c>
      <c r="D84" t="s">
        <v>195</v>
      </c>
      <c r="E84" s="7">
        <v>6</v>
      </c>
      <c r="G84" t="s">
        <v>204</v>
      </c>
      <c r="H84" s="7">
        <v>6</v>
      </c>
      <c r="I84" s="33">
        <v>44114</v>
      </c>
      <c r="J84" s="7">
        <v>36</v>
      </c>
      <c r="K84" t="s">
        <v>186</v>
      </c>
    </row>
    <row r="85" spans="1:12" x14ac:dyDescent="0.3">
      <c r="A85" s="7">
        <f t="shared" si="1"/>
        <v>84</v>
      </c>
      <c r="B85" s="7">
        <v>103</v>
      </c>
      <c r="C85" t="s">
        <v>197</v>
      </c>
      <c r="D85" t="s">
        <v>195</v>
      </c>
      <c r="E85" s="7">
        <v>6</v>
      </c>
      <c r="G85" t="s">
        <v>204</v>
      </c>
      <c r="H85" s="7">
        <v>6</v>
      </c>
      <c r="I85" s="33">
        <v>44116</v>
      </c>
      <c r="J85" s="7">
        <v>1.3</v>
      </c>
      <c r="K85" t="s">
        <v>200</v>
      </c>
    </row>
    <row r="86" spans="1:12" x14ac:dyDescent="0.3">
      <c r="A86" s="7">
        <f t="shared" si="1"/>
        <v>85</v>
      </c>
      <c r="B86" s="7">
        <v>102</v>
      </c>
      <c r="C86" t="s">
        <v>173</v>
      </c>
      <c r="D86" t="s">
        <v>7</v>
      </c>
      <c r="E86" s="7">
        <v>3</v>
      </c>
      <c r="G86" t="s">
        <v>175</v>
      </c>
      <c r="H86" s="7">
        <v>1</v>
      </c>
      <c r="I86" s="33">
        <v>44145</v>
      </c>
      <c r="J86" s="7">
        <v>30</v>
      </c>
      <c r="K86" t="s">
        <v>176</v>
      </c>
    </row>
    <row r="87" spans="1:12" x14ac:dyDescent="0.3">
      <c r="A87" s="7">
        <f t="shared" si="1"/>
        <v>86</v>
      </c>
      <c r="B87" s="7">
        <v>102</v>
      </c>
      <c r="C87" t="s">
        <v>173</v>
      </c>
      <c r="D87" t="s">
        <v>7</v>
      </c>
      <c r="E87" s="7">
        <v>3</v>
      </c>
      <c r="G87" t="s">
        <v>177</v>
      </c>
      <c r="H87" s="7">
        <v>2</v>
      </c>
      <c r="I87" s="33">
        <v>44145</v>
      </c>
      <c r="J87" s="7">
        <v>20</v>
      </c>
      <c r="K87" t="s">
        <v>176</v>
      </c>
    </row>
    <row r="88" spans="1:12" x14ac:dyDescent="0.3">
      <c r="A88" s="7">
        <f t="shared" si="1"/>
        <v>87</v>
      </c>
      <c r="B88" s="7">
        <v>106</v>
      </c>
      <c r="C88" t="s">
        <v>194</v>
      </c>
      <c r="D88" t="s">
        <v>9</v>
      </c>
      <c r="E88" s="7">
        <v>7</v>
      </c>
      <c r="G88" t="s">
        <v>202</v>
      </c>
      <c r="H88" s="7">
        <v>12</v>
      </c>
      <c r="I88" s="33">
        <v>44150</v>
      </c>
      <c r="J88" s="7">
        <v>600</v>
      </c>
      <c r="K88" t="s">
        <v>186</v>
      </c>
    </row>
    <row r="89" spans="1:12" x14ac:dyDescent="0.3">
      <c r="A89" s="7">
        <f t="shared" si="1"/>
        <v>88</v>
      </c>
      <c r="B89" s="7">
        <v>104</v>
      </c>
      <c r="C89" t="s">
        <v>178</v>
      </c>
      <c r="D89" t="s">
        <v>7</v>
      </c>
      <c r="E89" s="7">
        <v>3</v>
      </c>
      <c r="G89" t="s">
        <v>181</v>
      </c>
      <c r="H89" s="7">
        <v>5</v>
      </c>
      <c r="I89" s="33">
        <v>44170</v>
      </c>
      <c r="J89" s="7">
        <v>70</v>
      </c>
      <c r="K89" t="s">
        <v>176</v>
      </c>
    </row>
    <row r="90" spans="1:12" x14ac:dyDescent="0.3">
      <c r="A90" s="7">
        <f t="shared" si="1"/>
        <v>89</v>
      </c>
      <c r="B90" s="7">
        <v>104</v>
      </c>
      <c r="C90" t="s">
        <v>178</v>
      </c>
      <c r="D90" t="s">
        <v>7</v>
      </c>
      <c r="E90" s="7">
        <v>3</v>
      </c>
      <c r="G90" t="s">
        <v>179</v>
      </c>
      <c r="H90" s="7">
        <v>3</v>
      </c>
      <c r="I90" s="33">
        <v>44170</v>
      </c>
      <c r="J90" s="7">
        <v>50</v>
      </c>
      <c r="K90" t="s">
        <v>176</v>
      </c>
    </row>
    <row r="91" spans="1:12" x14ac:dyDescent="0.3">
      <c r="A91" s="7">
        <f t="shared" si="1"/>
        <v>90</v>
      </c>
      <c r="B91" s="7">
        <v>102</v>
      </c>
      <c r="C91" t="s">
        <v>173</v>
      </c>
      <c r="D91" t="s">
        <v>184</v>
      </c>
      <c r="E91" s="7">
        <v>4</v>
      </c>
      <c r="F91" t="s">
        <v>185</v>
      </c>
      <c r="G91" t="s">
        <v>175</v>
      </c>
      <c r="H91" s="7">
        <v>1</v>
      </c>
      <c r="I91" s="33">
        <v>44175</v>
      </c>
      <c r="J91" s="7">
        <v>10</v>
      </c>
      <c r="K91" t="s">
        <v>186</v>
      </c>
      <c r="L91" t="s">
        <v>187</v>
      </c>
    </row>
    <row r="92" spans="1:12" x14ac:dyDescent="0.3">
      <c r="A92" s="7">
        <f t="shared" si="1"/>
        <v>91</v>
      </c>
      <c r="B92" s="7">
        <v>102</v>
      </c>
      <c r="C92" t="s">
        <v>173</v>
      </c>
      <c r="D92" t="s">
        <v>184</v>
      </c>
      <c r="E92" s="7">
        <v>4</v>
      </c>
      <c r="F92" t="s">
        <v>185</v>
      </c>
      <c r="G92" t="s">
        <v>177</v>
      </c>
      <c r="H92" s="7">
        <v>2</v>
      </c>
      <c r="I92" s="33">
        <v>44175</v>
      </c>
      <c r="J92" s="7">
        <v>7</v>
      </c>
      <c r="K92" t="s">
        <v>186</v>
      </c>
      <c r="L92" t="s">
        <v>187</v>
      </c>
    </row>
    <row r="93" spans="1:12" x14ac:dyDescent="0.3">
      <c r="A93" s="7">
        <f t="shared" si="1"/>
        <v>92</v>
      </c>
      <c r="B93" s="7">
        <v>104</v>
      </c>
      <c r="C93" t="s">
        <v>178</v>
      </c>
      <c r="D93" t="s">
        <v>7</v>
      </c>
      <c r="E93" s="7">
        <v>3</v>
      </c>
      <c r="G93" t="s">
        <v>179</v>
      </c>
      <c r="H93" s="7">
        <v>3</v>
      </c>
      <c r="I93" s="33">
        <v>44180</v>
      </c>
      <c r="J93" s="7">
        <v>40</v>
      </c>
      <c r="K93" t="s">
        <v>176</v>
      </c>
    </row>
    <row r="94" spans="1:12" x14ac:dyDescent="0.3">
      <c r="A94" s="7">
        <f t="shared" si="1"/>
        <v>93</v>
      </c>
      <c r="B94" s="7">
        <v>104</v>
      </c>
      <c r="C94" t="s">
        <v>178</v>
      </c>
      <c r="D94" t="s">
        <v>7</v>
      </c>
      <c r="E94" s="7">
        <v>3</v>
      </c>
      <c r="G94" t="s">
        <v>180</v>
      </c>
      <c r="H94" s="7">
        <v>4</v>
      </c>
      <c r="I94" s="33">
        <v>44180</v>
      </c>
      <c r="J94" s="7">
        <v>60</v>
      </c>
      <c r="K94" t="s">
        <v>176</v>
      </c>
    </row>
    <row r="95" spans="1:12" x14ac:dyDescent="0.3">
      <c r="A95" s="7">
        <f t="shared" si="1"/>
        <v>94</v>
      </c>
      <c r="B95" s="7">
        <v>107</v>
      </c>
      <c r="C95" t="s">
        <v>188</v>
      </c>
      <c r="D95" t="s">
        <v>7</v>
      </c>
      <c r="E95" s="7">
        <v>3</v>
      </c>
      <c r="G95" t="s">
        <v>189</v>
      </c>
      <c r="H95" s="7">
        <v>16</v>
      </c>
      <c r="I95" s="33">
        <v>44181</v>
      </c>
      <c r="J95" s="7">
        <v>500</v>
      </c>
      <c r="K95" t="s">
        <v>176</v>
      </c>
    </row>
    <row r="96" spans="1:12" x14ac:dyDescent="0.3">
      <c r="A96" s="7">
        <f t="shared" si="1"/>
        <v>95</v>
      </c>
      <c r="B96" s="7">
        <v>106</v>
      </c>
      <c r="C96" t="s">
        <v>194</v>
      </c>
      <c r="D96" t="s">
        <v>9</v>
      </c>
      <c r="E96" s="7">
        <v>7</v>
      </c>
      <c r="G96" t="s">
        <v>202</v>
      </c>
      <c r="H96" s="7">
        <v>12</v>
      </c>
      <c r="I96" s="33">
        <v>44183</v>
      </c>
      <c r="J96" s="7">
        <v>2500</v>
      </c>
      <c r="K96" t="s">
        <v>186</v>
      </c>
    </row>
    <row r="97" spans="1:12" x14ac:dyDescent="0.3">
      <c r="A97" s="7">
        <f t="shared" si="1"/>
        <v>96</v>
      </c>
      <c r="B97" s="7">
        <v>107</v>
      </c>
      <c r="C97" t="s">
        <v>188</v>
      </c>
      <c r="D97" t="s">
        <v>7</v>
      </c>
      <c r="E97" s="7">
        <v>3</v>
      </c>
      <c r="G97" t="s">
        <v>190</v>
      </c>
      <c r="H97" s="7">
        <v>17</v>
      </c>
      <c r="I97" s="33">
        <v>44183</v>
      </c>
      <c r="J97" s="7">
        <v>700</v>
      </c>
      <c r="K97" t="s">
        <v>176</v>
      </c>
    </row>
    <row r="98" spans="1:12" x14ac:dyDescent="0.3">
      <c r="A98" s="7">
        <f t="shared" si="1"/>
        <v>97</v>
      </c>
      <c r="B98" s="7">
        <v>106</v>
      </c>
      <c r="C98" t="s">
        <v>194</v>
      </c>
      <c r="D98" t="s">
        <v>9</v>
      </c>
      <c r="E98" s="7">
        <v>7</v>
      </c>
      <c r="G98" t="s">
        <v>202</v>
      </c>
      <c r="H98" s="7">
        <v>12</v>
      </c>
      <c r="I98" s="33">
        <v>44200</v>
      </c>
      <c r="J98" s="7">
        <v>2900</v>
      </c>
      <c r="K98" t="s">
        <v>186</v>
      </c>
    </row>
    <row r="99" spans="1:12" x14ac:dyDescent="0.3">
      <c r="A99" s="7">
        <f t="shared" si="1"/>
        <v>98</v>
      </c>
      <c r="B99" s="7">
        <v>107</v>
      </c>
      <c r="C99" t="s">
        <v>188</v>
      </c>
      <c r="D99" t="s">
        <v>192</v>
      </c>
      <c r="E99" s="7">
        <v>5</v>
      </c>
      <c r="G99" t="s">
        <v>189</v>
      </c>
      <c r="H99" s="7">
        <v>16</v>
      </c>
      <c r="I99" s="33">
        <v>44216</v>
      </c>
      <c r="J99" s="7">
        <v>2</v>
      </c>
      <c r="K99" t="s">
        <v>186</v>
      </c>
      <c r="L99" t="s">
        <v>193</v>
      </c>
    </row>
    <row r="100" spans="1:12" x14ac:dyDescent="0.3">
      <c r="A100" s="7">
        <f t="shared" si="1"/>
        <v>99</v>
      </c>
      <c r="B100" s="7">
        <v>107</v>
      </c>
      <c r="C100" t="s">
        <v>188</v>
      </c>
      <c r="D100" t="s">
        <v>192</v>
      </c>
      <c r="E100" s="7">
        <v>5</v>
      </c>
      <c r="G100" t="s">
        <v>190</v>
      </c>
      <c r="H100" s="7">
        <v>17</v>
      </c>
      <c r="I100" s="33">
        <v>44216</v>
      </c>
      <c r="J100" s="7">
        <v>2.5</v>
      </c>
      <c r="K100" t="s">
        <v>186</v>
      </c>
      <c r="L100" t="s">
        <v>193</v>
      </c>
    </row>
    <row r="101" spans="1:12" x14ac:dyDescent="0.3">
      <c r="A101" s="7">
        <f t="shared" si="1"/>
        <v>100</v>
      </c>
      <c r="B101" s="7">
        <v>106</v>
      </c>
      <c r="C101" t="s">
        <v>194</v>
      </c>
      <c r="D101" t="s">
        <v>195</v>
      </c>
      <c r="E101" s="7">
        <v>6</v>
      </c>
      <c r="G101" t="s">
        <v>106</v>
      </c>
      <c r="H101" s="7">
        <v>13</v>
      </c>
      <c r="I101" s="33">
        <v>44265</v>
      </c>
      <c r="J101" s="7">
        <v>0.9</v>
      </c>
      <c r="K101" t="s">
        <v>186</v>
      </c>
    </row>
    <row r="102" spans="1:12" x14ac:dyDescent="0.3">
      <c r="A102" s="7">
        <f t="shared" si="1"/>
        <v>101</v>
      </c>
      <c r="B102" s="7">
        <v>103</v>
      </c>
      <c r="C102" t="s">
        <v>197</v>
      </c>
      <c r="D102" t="s">
        <v>205</v>
      </c>
      <c r="E102" s="7">
        <v>8</v>
      </c>
      <c r="G102" t="s">
        <v>204</v>
      </c>
      <c r="H102" s="7">
        <v>6</v>
      </c>
      <c r="I102" s="33">
        <v>44269</v>
      </c>
      <c r="J102" s="7">
        <v>1.3</v>
      </c>
      <c r="K102" t="s">
        <v>200</v>
      </c>
    </row>
    <row r="103" spans="1:12" x14ac:dyDescent="0.3">
      <c r="A103" s="7">
        <f t="shared" si="1"/>
        <v>102</v>
      </c>
      <c r="B103" s="7">
        <v>101</v>
      </c>
      <c r="C103" t="s">
        <v>203</v>
      </c>
      <c r="D103" t="s">
        <v>205</v>
      </c>
      <c r="E103" s="7">
        <v>8</v>
      </c>
      <c r="G103" t="s">
        <v>204</v>
      </c>
      <c r="H103" s="7">
        <v>6</v>
      </c>
      <c r="I103" s="33">
        <v>44285</v>
      </c>
      <c r="J103" s="7">
        <v>1.3</v>
      </c>
      <c r="K103" t="s">
        <v>200</v>
      </c>
    </row>
    <row r="104" spans="1:12" x14ac:dyDescent="0.3">
      <c r="A104" s="7">
        <f t="shared" si="1"/>
        <v>103</v>
      </c>
      <c r="B104" s="7">
        <v>103</v>
      </c>
      <c r="C104" t="s">
        <v>197</v>
      </c>
      <c r="D104" t="s">
        <v>195</v>
      </c>
      <c r="E104" s="7">
        <v>6</v>
      </c>
      <c r="G104" t="s">
        <v>199</v>
      </c>
      <c r="H104" s="7">
        <v>9</v>
      </c>
      <c r="I104" s="33">
        <v>44289</v>
      </c>
      <c r="J104" s="7">
        <v>1.2</v>
      </c>
      <c r="K104" t="s">
        <v>200</v>
      </c>
    </row>
    <row r="105" spans="1:12" x14ac:dyDescent="0.3">
      <c r="A105" s="7">
        <f t="shared" si="1"/>
        <v>104</v>
      </c>
      <c r="B105" s="7">
        <v>101</v>
      </c>
      <c r="C105" t="s">
        <v>203</v>
      </c>
      <c r="D105" t="s">
        <v>195</v>
      </c>
      <c r="E105" s="7">
        <v>6</v>
      </c>
      <c r="G105" t="s">
        <v>206</v>
      </c>
      <c r="H105" s="7">
        <v>7</v>
      </c>
      <c r="I105" s="33">
        <v>44301</v>
      </c>
      <c r="J105" s="7">
        <v>30</v>
      </c>
      <c r="K105" t="s">
        <v>186</v>
      </c>
    </row>
    <row r="106" spans="1:12" x14ac:dyDescent="0.3">
      <c r="A106" s="7">
        <f t="shared" si="1"/>
        <v>105</v>
      </c>
      <c r="B106" s="7">
        <v>104</v>
      </c>
      <c r="C106" t="s">
        <v>178</v>
      </c>
      <c r="D106" t="s">
        <v>184</v>
      </c>
      <c r="E106" s="7">
        <v>4</v>
      </c>
      <c r="F106" t="s">
        <v>207</v>
      </c>
      <c r="G106" t="s">
        <v>50</v>
      </c>
      <c r="H106" s="7">
        <v>8</v>
      </c>
      <c r="I106" s="33">
        <v>44318</v>
      </c>
      <c r="J106" s="7">
        <v>10</v>
      </c>
      <c r="K106" t="s">
        <v>186</v>
      </c>
      <c r="L106" t="s">
        <v>208</v>
      </c>
    </row>
    <row r="107" spans="1:12" x14ac:dyDescent="0.3">
      <c r="A107" s="7">
        <f t="shared" si="1"/>
        <v>106</v>
      </c>
      <c r="B107" s="7">
        <v>106</v>
      </c>
      <c r="C107" t="s">
        <v>194</v>
      </c>
      <c r="D107" t="s">
        <v>9</v>
      </c>
      <c r="E107" s="7">
        <v>7</v>
      </c>
      <c r="G107" t="s">
        <v>106</v>
      </c>
      <c r="H107" s="7">
        <v>11</v>
      </c>
      <c r="I107" s="33">
        <v>44321</v>
      </c>
      <c r="J107" s="7">
        <v>2200</v>
      </c>
      <c r="K107" t="s">
        <v>186</v>
      </c>
    </row>
    <row r="108" spans="1:12" x14ac:dyDescent="0.3">
      <c r="A108" s="7">
        <f t="shared" si="1"/>
        <v>107</v>
      </c>
      <c r="B108" s="7">
        <v>106</v>
      </c>
      <c r="C108" t="s">
        <v>194</v>
      </c>
      <c r="D108" t="s">
        <v>9</v>
      </c>
      <c r="E108" s="7">
        <v>7</v>
      </c>
      <c r="G108" t="s">
        <v>106</v>
      </c>
      <c r="H108" s="7">
        <v>11</v>
      </c>
      <c r="I108" s="33">
        <v>44331</v>
      </c>
      <c r="J108" s="7">
        <v>1400</v>
      </c>
      <c r="K108" t="s">
        <v>186</v>
      </c>
    </row>
    <row r="109" spans="1:12" x14ac:dyDescent="0.3">
      <c r="A109" s="7">
        <f t="shared" si="1"/>
        <v>108</v>
      </c>
      <c r="B109" s="7">
        <v>106</v>
      </c>
      <c r="C109" t="s">
        <v>194</v>
      </c>
      <c r="D109" t="s">
        <v>195</v>
      </c>
      <c r="E109" s="7">
        <v>6</v>
      </c>
      <c r="G109" t="s">
        <v>104</v>
      </c>
      <c r="H109" s="7">
        <v>14</v>
      </c>
      <c r="I109" s="33">
        <v>44349</v>
      </c>
      <c r="J109" s="7">
        <v>0.6</v>
      </c>
      <c r="K109" t="s">
        <v>186</v>
      </c>
    </row>
    <row r="110" spans="1:12" x14ac:dyDescent="0.3">
      <c r="A110" s="7">
        <f t="shared" si="1"/>
        <v>109</v>
      </c>
      <c r="B110" s="7">
        <v>106</v>
      </c>
      <c r="C110" t="s">
        <v>194</v>
      </c>
      <c r="D110" t="s">
        <v>182</v>
      </c>
      <c r="E110" s="7">
        <v>2</v>
      </c>
      <c r="G110" t="s">
        <v>104</v>
      </c>
      <c r="H110" s="7">
        <v>14</v>
      </c>
      <c r="I110" s="33">
        <v>44367</v>
      </c>
      <c r="J110" s="7">
        <v>3</v>
      </c>
      <c r="K110" t="s">
        <v>183</v>
      </c>
    </row>
    <row r="111" spans="1:12" x14ac:dyDescent="0.3">
      <c r="A111" s="7">
        <f t="shared" si="1"/>
        <v>110</v>
      </c>
      <c r="B111" s="7">
        <v>102</v>
      </c>
      <c r="C111" t="s">
        <v>173</v>
      </c>
      <c r="D111" t="s">
        <v>182</v>
      </c>
      <c r="E111" s="7">
        <v>2</v>
      </c>
      <c r="G111" t="s">
        <v>177</v>
      </c>
      <c r="H111" s="7">
        <v>2</v>
      </c>
      <c r="I111" s="33">
        <v>44380</v>
      </c>
      <c r="J111" s="7">
        <v>0.8</v>
      </c>
      <c r="K111" t="s">
        <v>183</v>
      </c>
    </row>
    <row r="112" spans="1:12" x14ac:dyDescent="0.3">
      <c r="A112" s="7">
        <f t="shared" si="1"/>
        <v>111</v>
      </c>
      <c r="B112" s="7">
        <v>102</v>
      </c>
      <c r="C112" t="s">
        <v>173</v>
      </c>
      <c r="D112" t="s">
        <v>182</v>
      </c>
      <c r="E112" s="7">
        <v>2</v>
      </c>
      <c r="G112" t="s">
        <v>175</v>
      </c>
      <c r="H112" s="7">
        <v>1</v>
      </c>
      <c r="I112" s="33">
        <v>44380</v>
      </c>
      <c r="J112" s="7">
        <v>1.5</v>
      </c>
      <c r="K112" t="s">
        <v>183</v>
      </c>
    </row>
    <row r="113" spans="1:11" x14ac:dyDescent="0.3">
      <c r="A113" s="7">
        <f t="shared" si="1"/>
        <v>112</v>
      </c>
      <c r="B113" s="7">
        <v>104</v>
      </c>
      <c r="C113" t="s">
        <v>178</v>
      </c>
      <c r="D113" t="s">
        <v>182</v>
      </c>
      <c r="E113" s="7">
        <v>2</v>
      </c>
      <c r="G113" t="s">
        <v>50</v>
      </c>
      <c r="H113" s="7">
        <v>8</v>
      </c>
      <c r="I113" s="33">
        <v>44382</v>
      </c>
      <c r="J113" s="7">
        <v>5</v>
      </c>
      <c r="K113" t="s">
        <v>183</v>
      </c>
    </row>
    <row r="114" spans="1:11" x14ac:dyDescent="0.3">
      <c r="A114" s="7">
        <f t="shared" si="1"/>
        <v>113</v>
      </c>
      <c r="B114" s="7">
        <v>106</v>
      </c>
      <c r="C114" t="s">
        <v>194</v>
      </c>
      <c r="D114" t="s">
        <v>182</v>
      </c>
      <c r="E114" s="7">
        <v>2</v>
      </c>
      <c r="G114" t="s">
        <v>104</v>
      </c>
      <c r="H114" s="7">
        <v>14</v>
      </c>
      <c r="I114" s="33">
        <v>44384</v>
      </c>
      <c r="J114" s="7">
        <v>3</v>
      </c>
      <c r="K114" t="s">
        <v>183</v>
      </c>
    </row>
    <row r="115" spans="1:11" x14ac:dyDescent="0.3">
      <c r="A115" s="7">
        <f t="shared" si="1"/>
        <v>114</v>
      </c>
      <c r="B115" s="7">
        <v>107</v>
      </c>
      <c r="C115" t="s">
        <v>188</v>
      </c>
      <c r="D115" t="s">
        <v>182</v>
      </c>
      <c r="E115" s="7">
        <v>2</v>
      </c>
      <c r="G115" t="s">
        <v>141</v>
      </c>
      <c r="H115" s="7">
        <v>18</v>
      </c>
      <c r="I115" s="33">
        <v>44387</v>
      </c>
      <c r="J115" s="7">
        <v>7</v>
      </c>
      <c r="K115" t="s">
        <v>183</v>
      </c>
    </row>
    <row r="116" spans="1:11" x14ac:dyDescent="0.3">
      <c r="A116" s="7">
        <f t="shared" si="1"/>
        <v>115</v>
      </c>
      <c r="B116" s="7">
        <v>103</v>
      </c>
      <c r="C116" t="s">
        <v>197</v>
      </c>
      <c r="D116" t="s">
        <v>182</v>
      </c>
      <c r="E116" s="7">
        <v>2</v>
      </c>
      <c r="G116" t="s">
        <v>199</v>
      </c>
      <c r="H116" s="7">
        <v>9</v>
      </c>
      <c r="I116" s="33">
        <v>44389</v>
      </c>
      <c r="J116" s="7">
        <v>15</v>
      </c>
      <c r="K116" t="s">
        <v>183</v>
      </c>
    </row>
    <row r="117" spans="1:11" x14ac:dyDescent="0.3">
      <c r="A117" s="7">
        <f t="shared" si="1"/>
        <v>116</v>
      </c>
      <c r="B117" s="7">
        <v>107</v>
      </c>
      <c r="C117" t="s">
        <v>188</v>
      </c>
      <c r="D117" t="s">
        <v>9</v>
      </c>
      <c r="E117" s="7">
        <v>7</v>
      </c>
      <c r="G117" t="s">
        <v>189</v>
      </c>
      <c r="H117" s="7">
        <v>16</v>
      </c>
      <c r="I117" s="33">
        <v>44392</v>
      </c>
      <c r="J117" s="7">
        <v>300</v>
      </c>
      <c r="K117" t="s">
        <v>186</v>
      </c>
    </row>
    <row r="118" spans="1:11" x14ac:dyDescent="0.3">
      <c r="A118" s="7">
        <f t="shared" si="1"/>
        <v>117</v>
      </c>
      <c r="B118" s="7">
        <v>107</v>
      </c>
      <c r="C118" t="s">
        <v>188</v>
      </c>
      <c r="D118" t="s">
        <v>9</v>
      </c>
      <c r="E118" s="7">
        <v>7</v>
      </c>
      <c r="G118" t="s">
        <v>189</v>
      </c>
      <c r="H118" s="7">
        <v>16</v>
      </c>
      <c r="I118" s="33">
        <v>44397</v>
      </c>
      <c r="J118" s="7">
        <v>400</v>
      </c>
      <c r="K118" t="s">
        <v>186</v>
      </c>
    </row>
    <row r="119" spans="1:11" x14ac:dyDescent="0.3">
      <c r="A119" s="7">
        <f t="shared" si="1"/>
        <v>118</v>
      </c>
      <c r="B119" s="7">
        <v>103</v>
      </c>
      <c r="C119" t="s">
        <v>197</v>
      </c>
      <c r="D119" t="s">
        <v>182</v>
      </c>
      <c r="E119" s="7">
        <v>2</v>
      </c>
      <c r="G119" t="s">
        <v>199</v>
      </c>
      <c r="H119" s="7">
        <v>9</v>
      </c>
      <c r="I119" s="33">
        <v>44401</v>
      </c>
      <c r="J119" s="7">
        <v>15</v>
      </c>
      <c r="K119" t="s">
        <v>183</v>
      </c>
    </row>
    <row r="120" spans="1:11" x14ac:dyDescent="0.3">
      <c r="A120" s="7">
        <f t="shared" si="1"/>
        <v>119</v>
      </c>
      <c r="B120" s="7">
        <v>104</v>
      </c>
      <c r="C120" t="s">
        <v>178</v>
      </c>
      <c r="D120" t="s">
        <v>182</v>
      </c>
      <c r="E120" s="7">
        <v>2</v>
      </c>
      <c r="G120" t="s">
        <v>50</v>
      </c>
      <c r="H120" s="7">
        <v>8</v>
      </c>
      <c r="I120" s="33">
        <v>44407</v>
      </c>
      <c r="J120" s="7">
        <v>5.5</v>
      </c>
      <c r="K120" t="s">
        <v>183</v>
      </c>
    </row>
    <row r="121" spans="1:11" x14ac:dyDescent="0.3">
      <c r="A121" s="7">
        <f t="shared" si="1"/>
        <v>120</v>
      </c>
      <c r="B121" s="7">
        <v>106</v>
      </c>
      <c r="C121" t="s">
        <v>194</v>
      </c>
      <c r="D121" t="s">
        <v>182</v>
      </c>
      <c r="E121" s="7">
        <v>2</v>
      </c>
      <c r="G121" t="s">
        <v>104</v>
      </c>
      <c r="H121" s="7">
        <v>14</v>
      </c>
      <c r="I121" s="33">
        <v>44407</v>
      </c>
      <c r="J121" s="7">
        <v>3.5</v>
      </c>
      <c r="K121" t="s">
        <v>183</v>
      </c>
    </row>
    <row r="122" spans="1:11" x14ac:dyDescent="0.3">
      <c r="A122" s="7">
        <f t="shared" si="1"/>
        <v>121</v>
      </c>
      <c r="B122" s="7">
        <v>103</v>
      </c>
      <c r="C122" t="s">
        <v>197</v>
      </c>
      <c r="D122" t="s">
        <v>182</v>
      </c>
      <c r="E122" s="7">
        <v>2</v>
      </c>
      <c r="G122" t="s">
        <v>199</v>
      </c>
      <c r="H122" s="7">
        <v>9</v>
      </c>
      <c r="I122" s="33">
        <v>44415</v>
      </c>
      <c r="J122" s="7">
        <v>15</v>
      </c>
      <c r="K122" t="s">
        <v>183</v>
      </c>
    </row>
    <row r="123" spans="1:11" x14ac:dyDescent="0.3">
      <c r="A123" s="7">
        <f t="shared" si="1"/>
        <v>122</v>
      </c>
      <c r="B123" s="7">
        <v>102</v>
      </c>
      <c r="C123" t="s">
        <v>173</v>
      </c>
      <c r="D123" t="s">
        <v>182</v>
      </c>
      <c r="E123" s="7">
        <v>2</v>
      </c>
      <c r="G123" t="s">
        <v>177</v>
      </c>
      <c r="H123" s="7">
        <v>2</v>
      </c>
      <c r="I123" s="33">
        <v>44418</v>
      </c>
      <c r="J123" s="7">
        <v>0.8</v>
      </c>
      <c r="K123" t="s">
        <v>183</v>
      </c>
    </row>
    <row r="124" spans="1:11" x14ac:dyDescent="0.3">
      <c r="A124" s="7">
        <f t="shared" si="1"/>
        <v>123</v>
      </c>
      <c r="B124" s="7">
        <v>102</v>
      </c>
      <c r="C124" t="s">
        <v>173</v>
      </c>
      <c r="D124" t="s">
        <v>182</v>
      </c>
      <c r="E124" s="7">
        <v>2</v>
      </c>
      <c r="G124" t="s">
        <v>175</v>
      </c>
      <c r="H124" s="7">
        <v>1</v>
      </c>
      <c r="I124" s="33">
        <v>44418</v>
      </c>
      <c r="J124" s="7">
        <v>1.5</v>
      </c>
      <c r="K124" t="s">
        <v>183</v>
      </c>
    </row>
    <row r="125" spans="1:11" x14ac:dyDescent="0.3">
      <c r="A125" s="7">
        <f t="shared" si="1"/>
        <v>124</v>
      </c>
      <c r="B125" s="7">
        <v>101</v>
      </c>
      <c r="C125" t="s">
        <v>203</v>
      </c>
      <c r="D125" t="s">
        <v>9</v>
      </c>
      <c r="E125" s="7">
        <v>7</v>
      </c>
      <c r="G125" t="s">
        <v>206</v>
      </c>
      <c r="H125" s="7">
        <v>7</v>
      </c>
      <c r="I125" s="33">
        <v>44420</v>
      </c>
      <c r="J125" s="7">
        <v>3300</v>
      </c>
      <c r="K125" t="s">
        <v>186</v>
      </c>
    </row>
    <row r="126" spans="1:11" x14ac:dyDescent="0.3">
      <c r="A126" s="7">
        <f t="shared" si="1"/>
        <v>125</v>
      </c>
      <c r="B126" s="7">
        <v>106</v>
      </c>
      <c r="C126" t="s">
        <v>194</v>
      </c>
      <c r="D126" t="s">
        <v>182</v>
      </c>
      <c r="E126" s="7">
        <v>2</v>
      </c>
      <c r="G126" t="s">
        <v>104</v>
      </c>
      <c r="H126" s="7">
        <v>14</v>
      </c>
      <c r="I126" s="33">
        <v>44425</v>
      </c>
      <c r="J126" s="7">
        <v>3</v>
      </c>
      <c r="K126" t="s">
        <v>183</v>
      </c>
    </row>
    <row r="127" spans="1:11" x14ac:dyDescent="0.3">
      <c r="A127" s="7">
        <f t="shared" si="1"/>
        <v>126</v>
      </c>
      <c r="B127" s="7">
        <v>104</v>
      </c>
      <c r="C127" t="s">
        <v>178</v>
      </c>
      <c r="D127" t="s">
        <v>9</v>
      </c>
      <c r="E127" s="7">
        <v>7</v>
      </c>
      <c r="G127" t="s">
        <v>181</v>
      </c>
      <c r="H127" s="7">
        <v>5</v>
      </c>
      <c r="I127" s="33">
        <v>44432</v>
      </c>
      <c r="J127" s="7">
        <v>900</v>
      </c>
      <c r="K127" t="s">
        <v>186</v>
      </c>
    </row>
    <row r="128" spans="1:11" x14ac:dyDescent="0.3">
      <c r="A128" s="7">
        <f t="shared" si="1"/>
        <v>127</v>
      </c>
      <c r="B128" s="7">
        <v>103</v>
      </c>
      <c r="C128" t="s">
        <v>197</v>
      </c>
      <c r="D128" t="s">
        <v>9</v>
      </c>
      <c r="E128" s="7">
        <v>7</v>
      </c>
      <c r="G128" t="s">
        <v>199</v>
      </c>
      <c r="H128" s="7">
        <v>9</v>
      </c>
      <c r="I128" s="33">
        <v>44433</v>
      </c>
      <c r="J128" s="7">
        <v>3300</v>
      </c>
      <c r="K128" t="s">
        <v>186</v>
      </c>
    </row>
    <row r="129" spans="1:11" x14ac:dyDescent="0.3">
      <c r="A129" s="7">
        <f t="shared" si="1"/>
        <v>128</v>
      </c>
      <c r="B129" s="7">
        <v>106</v>
      </c>
      <c r="C129" t="s">
        <v>194</v>
      </c>
      <c r="D129" t="s">
        <v>9</v>
      </c>
      <c r="E129" s="7">
        <v>7</v>
      </c>
      <c r="G129" t="s">
        <v>104</v>
      </c>
      <c r="H129" s="7">
        <v>14</v>
      </c>
      <c r="I129" s="33">
        <v>44436</v>
      </c>
      <c r="J129" s="7">
        <v>600</v>
      </c>
      <c r="K129" t="s">
        <v>186</v>
      </c>
    </row>
    <row r="130" spans="1:11" x14ac:dyDescent="0.3">
      <c r="A130" s="7">
        <f t="shared" si="1"/>
        <v>129</v>
      </c>
      <c r="B130" s="7">
        <v>104</v>
      </c>
      <c r="C130" t="s">
        <v>178</v>
      </c>
      <c r="D130" t="s">
        <v>9</v>
      </c>
      <c r="E130" s="7">
        <v>7</v>
      </c>
      <c r="G130" t="s">
        <v>181</v>
      </c>
      <c r="H130" s="7">
        <v>5</v>
      </c>
      <c r="I130" s="33">
        <v>44444</v>
      </c>
      <c r="J130" s="7">
        <v>800</v>
      </c>
      <c r="K130" t="s">
        <v>186</v>
      </c>
    </row>
    <row r="131" spans="1:11" x14ac:dyDescent="0.3">
      <c r="A131" s="7">
        <f t="shared" si="1"/>
        <v>130</v>
      </c>
      <c r="B131" s="7">
        <v>106</v>
      </c>
      <c r="C131" t="s">
        <v>194</v>
      </c>
      <c r="D131" t="s">
        <v>9</v>
      </c>
      <c r="E131" s="7">
        <v>7</v>
      </c>
      <c r="G131" t="s">
        <v>104</v>
      </c>
      <c r="H131" s="7">
        <v>14</v>
      </c>
      <c r="I131" s="33">
        <v>44446</v>
      </c>
      <c r="J131" s="7">
        <v>1800</v>
      </c>
      <c r="K131" t="s">
        <v>186</v>
      </c>
    </row>
    <row r="132" spans="1:11" x14ac:dyDescent="0.3">
      <c r="A132" s="7">
        <f t="shared" ref="A132:A195" si="2">A131+1</f>
        <v>131</v>
      </c>
      <c r="B132" s="7">
        <v>104</v>
      </c>
      <c r="C132" t="s">
        <v>178</v>
      </c>
      <c r="D132" t="s">
        <v>9</v>
      </c>
      <c r="E132" s="7">
        <v>7</v>
      </c>
      <c r="G132" t="s">
        <v>179</v>
      </c>
      <c r="H132" s="7">
        <v>3</v>
      </c>
      <c r="I132" s="33">
        <v>44451</v>
      </c>
      <c r="J132" s="7">
        <v>800</v>
      </c>
      <c r="K132" t="s">
        <v>186</v>
      </c>
    </row>
    <row r="133" spans="1:11" x14ac:dyDescent="0.3">
      <c r="A133" s="7">
        <f t="shared" si="2"/>
        <v>132</v>
      </c>
      <c r="B133" s="7">
        <v>106</v>
      </c>
      <c r="C133" t="s">
        <v>194</v>
      </c>
      <c r="D133" t="s">
        <v>195</v>
      </c>
      <c r="E133" s="7">
        <v>6</v>
      </c>
      <c r="G133" t="s">
        <v>202</v>
      </c>
      <c r="H133" s="7">
        <v>12</v>
      </c>
      <c r="I133" s="33">
        <v>44459</v>
      </c>
      <c r="J133" s="7">
        <v>0.6</v>
      </c>
      <c r="K133" t="s">
        <v>186</v>
      </c>
    </row>
    <row r="134" spans="1:11" x14ac:dyDescent="0.3">
      <c r="A134" s="7">
        <f t="shared" si="2"/>
        <v>133</v>
      </c>
      <c r="B134" s="7">
        <v>104</v>
      </c>
      <c r="C134" t="s">
        <v>178</v>
      </c>
      <c r="D134" t="s">
        <v>9</v>
      </c>
      <c r="E134" s="7">
        <v>7</v>
      </c>
      <c r="G134" t="s">
        <v>179</v>
      </c>
      <c r="H134" s="7">
        <v>3</v>
      </c>
      <c r="I134" s="33">
        <v>44462</v>
      </c>
      <c r="J134" s="7">
        <v>1200</v>
      </c>
      <c r="K134" t="s">
        <v>186</v>
      </c>
    </row>
    <row r="135" spans="1:11" x14ac:dyDescent="0.3">
      <c r="A135" s="7">
        <f t="shared" si="2"/>
        <v>134</v>
      </c>
      <c r="B135" s="7">
        <v>101</v>
      </c>
      <c r="C135" t="s">
        <v>203</v>
      </c>
      <c r="D135" t="s">
        <v>195</v>
      </c>
      <c r="E135" s="7">
        <v>6</v>
      </c>
      <c r="G135" t="s">
        <v>204</v>
      </c>
      <c r="H135" s="7">
        <v>6</v>
      </c>
      <c r="I135" s="33">
        <v>44472</v>
      </c>
      <c r="J135" s="7">
        <v>36</v>
      </c>
    </row>
    <row r="136" spans="1:11" x14ac:dyDescent="0.3">
      <c r="A136" s="7">
        <f t="shared" si="2"/>
        <v>135</v>
      </c>
      <c r="B136" s="7">
        <v>103</v>
      </c>
      <c r="C136" t="s">
        <v>197</v>
      </c>
      <c r="D136" t="s">
        <v>195</v>
      </c>
      <c r="E136" s="7">
        <v>6</v>
      </c>
      <c r="G136" t="s">
        <v>204</v>
      </c>
      <c r="H136" s="7">
        <v>6</v>
      </c>
      <c r="I136" s="33">
        <v>44475</v>
      </c>
      <c r="J136" s="7">
        <v>1.3</v>
      </c>
      <c r="K136" t="s">
        <v>200</v>
      </c>
    </row>
    <row r="137" spans="1:11" x14ac:dyDescent="0.3">
      <c r="A137" s="7">
        <f t="shared" si="2"/>
        <v>136</v>
      </c>
      <c r="B137" s="7">
        <v>104</v>
      </c>
      <c r="C137" t="s">
        <v>178</v>
      </c>
      <c r="D137" t="s">
        <v>9</v>
      </c>
      <c r="E137" s="7">
        <v>7</v>
      </c>
      <c r="G137" t="s">
        <v>180</v>
      </c>
      <c r="H137" s="7">
        <v>4</v>
      </c>
      <c r="I137" s="33">
        <v>44481</v>
      </c>
      <c r="J137" s="7">
        <v>950</v>
      </c>
      <c r="K137" t="s">
        <v>186</v>
      </c>
    </row>
    <row r="138" spans="1:11" x14ac:dyDescent="0.3">
      <c r="A138" s="7">
        <f t="shared" si="2"/>
        <v>137</v>
      </c>
      <c r="B138" s="7">
        <v>104</v>
      </c>
      <c r="C138" t="s">
        <v>178</v>
      </c>
      <c r="D138" t="s">
        <v>9</v>
      </c>
      <c r="E138" s="7">
        <v>7</v>
      </c>
      <c r="G138" t="s">
        <v>180</v>
      </c>
      <c r="H138" s="7">
        <v>4</v>
      </c>
      <c r="I138" s="33">
        <v>44503</v>
      </c>
      <c r="J138" s="7">
        <v>750</v>
      </c>
      <c r="K138" t="s">
        <v>186</v>
      </c>
    </row>
    <row r="139" spans="1:11" x14ac:dyDescent="0.3">
      <c r="A139" s="7">
        <f t="shared" si="2"/>
        <v>138</v>
      </c>
      <c r="B139" s="7">
        <v>102</v>
      </c>
      <c r="C139" t="s">
        <v>173</v>
      </c>
      <c r="D139" t="s">
        <v>9</v>
      </c>
      <c r="E139" s="7">
        <v>7</v>
      </c>
      <c r="G139" t="s">
        <v>175</v>
      </c>
      <c r="H139" s="7">
        <v>1</v>
      </c>
      <c r="I139" s="33">
        <v>44510</v>
      </c>
      <c r="J139" s="7">
        <v>210</v>
      </c>
      <c r="K139" t="s">
        <v>186</v>
      </c>
    </row>
    <row r="140" spans="1:11" x14ac:dyDescent="0.3">
      <c r="A140" s="7">
        <f t="shared" si="2"/>
        <v>139</v>
      </c>
      <c r="B140" s="7">
        <v>102</v>
      </c>
      <c r="C140" t="s">
        <v>173</v>
      </c>
      <c r="D140" t="s">
        <v>9</v>
      </c>
      <c r="E140" s="7">
        <v>7</v>
      </c>
      <c r="G140" t="s">
        <v>177</v>
      </c>
      <c r="H140" s="7">
        <v>2</v>
      </c>
      <c r="I140" s="33">
        <v>44510</v>
      </c>
      <c r="J140" s="7">
        <v>120</v>
      </c>
      <c r="K140" t="s">
        <v>186</v>
      </c>
    </row>
    <row r="141" spans="1:11" x14ac:dyDescent="0.3">
      <c r="A141" s="7">
        <f t="shared" si="2"/>
        <v>140</v>
      </c>
      <c r="B141" s="7">
        <v>106</v>
      </c>
      <c r="C141" t="s">
        <v>194</v>
      </c>
      <c r="D141" t="s">
        <v>9</v>
      </c>
      <c r="E141" s="7">
        <v>7</v>
      </c>
      <c r="G141" t="s">
        <v>202</v>
      </c>
      <c r="H141" s="7">
        <v>12</v>
      </c>
      <c r="I141" s="33">
        <v>44515</v>
      </c>
      <c r="J141" s="7">
        <v>600</v>
      </c>
      <c r="K141" t="s">
        <v>186</v>
      </c>
    </row>
    <row r="142" spans="1:11" x14ac:dyDescent="0.3">
      <c r="A142" s="7">
        <f t="shared" si="2"/>
        <v>141</v>
      </c>
      <c r="B142" s="7">
        <v>102</v>
      </c>
      <c r="C142" t="s">
        <v>173</v>
      </c>
      <c r="D142" t="s">
        <v>7</v>
      </c>
      <c r="E142" s="7">
        <v>3</v>
      </c>
      <c r="G142" t="s">
        <v>175</v>
      </c>
      <c r="H142" s="7">
        <v>1</v>
      </c>
      <c r="I142" s="33">
        <v>44517</v>
      </c>
      <c r="J142" s="7">
        <v>30</v>
      </c>
      <c r="K142" t="s">
        <v>176</v>
      </c>
    </row>
    <row r="143" spans="1:11" x14ac:dyDescent="0.3">
      <c r="A143" s="7">
        <f t="shared" si="2"/>
        <v>142</v>
      </c>
      <c r="B143" s="7">
        <v>102</v>
      </c>
      <c r="C143" t="s">
        <v>173</v>
      </c>
      <c r="D143" t="s">
        <v>7</v>
      </c>
      <c r="E143" s="7">
        <v>3</v>
      </c>
      <c r="G143" t="s">
        <v>177</v>
      </c>
      <c r="H143" s="7">
        <v>2</v>
      </c>
      <c r="I143" s="33">
        <v>44517</v>
      </c>
      <c r="J143" s="7">
        <v>20</v>
      </c>
      <c r="K143" t="s">
        <v>176</v>
      </c>
    </row>
    <row r="144" spans="1:11" x14ac:dyDescent="0.3">
      <c r="A144" s="7">
        <f t="shared" si="2"/>
        <v>143</v>
      </c>
      <c r="B144" s="7">
        <v>104</v>
      </c>
      <c r="C144" t="s">
        <v>178</v>
      </c>
      <c r="D144" t="s">
        <v>7</v>
      </c>
      <c r="E144" s="7">
        <v>3</v>
      </c>
      <c r="G144" t="s">
        <v>181</v>
      </c>
      <c r="H144" s="7">
        <v>5</v>
      </c>
      <c r="I144" s="33">
        <v>44528</v>
      </c>
      <c r="J144" s="7">
        <v>70</v>
      </c>
      <c r="K144" t="s">
        <v>176</v>
      </c>
    </row>
    <row r="145" spans="1:12" x14ac:dyDescent="0.3">
      <c r="A145" s="7">
        <f t="shared" si="2"/>
        <v>144</v>
      </c>
      <c r="B145" s="7">
        <v>104</v>
      </c>
      <c r="C145" t="s">
        <v>178</v>
      </c>
      <c r="D145" t="s">
        <v>7</v>
      </c>
      <c r="E145" s="7">
        <v>3</v>
      </c>
      <c r="G145" t="s">
        <v>179</v>
      </c>
      <c r="H145" s="7">
        <v>3</v>
      </c>
      <c r="I145" s="33">
        <v>44533</v>
      </c>
      <c r="J145" s="7">
        <v>90</v>
      </c>
      <c r="K145" t="s">
        <v>176</v>
      </c>
    </row>
    <row r="146" spans="1:12" x14ac:dyDescent="0.3">
      <c r="A146" s="7">
        <f t="shared" si="2"/>
        <v>145</v>
      </c>
      <c r="B146" s="7">
        <v>107</v>
      </c>
      <c r="C146" t="s">
        <v>188</v>
      </c>
      <c r="D146" t="s">
        <v>7</v>
      </c>
      <c r="E146" s="7">
        <v>3</v>
      </c>
      <c r="G146" t="s">
        <v>189</v>
      </c>
      <c r="H146" s="7">
        <v>16</v>
      </c>
      <c r="I146" s="33">
        <v>44546</v>
      </c>
      <c r="J146" s="7">
        <v>500</v>
      </c>
      <c r="K146" t="s">
        <v>176</v>
      </c>
    </row>
    <row r="147" spans="1:12" x14ac:dyDescent="0.3">
      <c r="A147" s="7">
        <f t="shared" si="2"/>
        <v>146</v>
      </c>
      <c r="B147" s="7">
        <v>104</v>
      </c>
      <c r="C147" t="s">
        <v>178</v>
      </c>
      <c r="D147" t="s">
        <v>7</v>
      </c>
      <c r="E147" s="7">
        <v>3</v>
      </c>
      <c r="G147" t="s">
        <v>180</v>
      </c>
      <c r="H147" s="7">
        <v>4</v>
      </c>
      <c r="I147" s="33">
        <v>44548</v>
      </c>
      <c r="J147" s="7">
        <v>60</v>
      </c>
      <c r="K147" t="s">
        <v>176</v>
      </c>
    </row>
    <row r="148" spans="1:12" x14ac:dyDescent="0.3">
      <c r="A148" s="7">
        <f t="shared" si="2"/>
        <v>147</v>
      </c>
      <c r="B148" s="7">
        <v>106</v>
      </c>
      <c r="C148" t="s">
        <v>194</v>
      </c>
      <c r="D148" t="s">
        <v>9</v>
      </c>
      <c r="E148" s="7">
        <v>7</v>
      </c>
      <c r="G148" t="s">
        <v>202</v>
      </c>
      <c r="H148" s="7">
        <v>12</v>
      </c>
      <c r="I148" s="33">
        <v>44548</v>
      </c>
      <c r="J148" s="7">
        <v>2500</v>
      </c>
      <c r="K148" t="s">
        <v>186</v>
      </c>
    </row>
    <row r="149" spans="1:12" x14ac:dyDescent="0.3">
      <c r="A149" s="7">
        <f t="shared" si="2"/>
        <v>148</v>
      </c>
      <c r="B149" s="7">
        <v>107</v>
      </c>
      <c r="C149" t="s">
        <v>188</v>
      </c>
      <c r="D149" t="s">
        <v>7</v>
      </c>
      <c r="E149" s="7">
        <v>3</v>
      </c>
      <c r="G149" t="s">
        <v>190</v>
      </c>
      <c r="H149" s="7">
        <v>17</v>
      </c>
      <c r="I149" s="33">
        <v>44548</v>
      </c>
      <c r="J149" s="7">
        <v>700</v>
      </c>
      <c r="K149" t="s">
        <v>176</v>
      </c>
    </row>
    <row r="150" spans="1:12" x14ac:dyDescent="0.3">
      <c r="A150" s="7">
        <f t="shared" si="2"/>
        <v>149</v>
      </c>
      <c r="B150" s="7">
        <v>106</v>
      </c>
      <c r="C150" t="s">
        <v>194</v>
      </c>
      <c r="D150" t="s">
        <v>9</v>
      </c>
      <c r="E150" s="7">
        <v>7</v>
      </c>
      <c r="G150" t="s">
        <v>202</v>
      </c>
      <c r="H150" s="7">
        <v>12</v>
      </c>
      <c r="I150" s="33">
        <v>44565</v>
      </c>
      <c r="J150" s="7">
        <v>2900</v>
      </c>
      <c r="K150" t="s">
        <v>186</v>
      </c>
    </row>
    <row r="151" spans="1:12" x14ac:dyDescent="0.3">
      <c r="A151" s="7">
        <f t="shared" si="2"/>
        <v>150</v>
      </c>
      <c r="B151" s="7">
        <v>107</v>
      </c>
      <c r="C151" t="s">
        <v>188</v>
      </c>
      <c r="D151" t="s">
        <v>192</v>
      </c>
      <c r="E151" s="7">
        <v>5</v>
      </c>
      <c r="G151" t="s">
        <v>189</v>
      </c>
      <c r="H151" s="7">
        <v>16</v>
      </c>
      <c r="I151" s="33">
        <v>44581</v>
      </c>
      <c r="J151" s="7">
        <v>3</v>
      </c>
      <c r="K151" t="s">
        <v>186</v>
      </c>
      <c r="L151" t="s">
        <v>193</v>
      </c>
    </row>
    <row r="152" spans="1:12" x14ac:dyDescent="0.3">
      <c r="A152" s="7">
        <f t="shared" si="2"/>
        <v>151</v>
      </c>
      <c r="B152" s="7">
        <v>107</v>
      </c>
      <c r="C152" t="s">
        <v>188</v>
      </c>
      <c r="D152" t="s">
        <v>192</v>
      </c>
      <c r="E152" s="7">
        <v>5</v>
      </c>
      <c r="G152" t="s">
        <v>190</v>
      </c>
      <c r="H152" s="7">
        <v>17</v>
      </c>
      <c r="I152" s="33">
        <v>44581</v>
      </c>
      <c r="J152" s="7">
        <v>3.5</v>
      </c>
      <c r="K152" t="s">
        <v>186</v>
      </c>
      <c r="L152" t="s">
        <v>193</v>
      </c>
    </row>
    <row r="153" spans="1:12" x14ac:dyDescent="0.3">
      <c r="A153" s="7">
        <f t="shared" si="2"/>
        <v>152</v>
      </c>
      <c r="B153" s="7">
        <v>106</v>
      </c>
      <c r="C153" t="s">
        <v>194</v>
      </c>
      <c r="D153" t="s">
        <v>195</v>
      </c>
      <c r="E153" s="7">
        <v>6</v>
      </c>
      <c r="G153" t="s">
        <v>106</v>
      </c>
      <c r="H153" s="7">
        <v>13</v>
      </c>
      <c r="I153" s="33">
        <v>44626</v>
      </c>
      <c r="J153" s="7">
        <v>0.9</v>
      </c>
      <c r="K153" t="s">
        <v>186</v>
      </c>
    </row>
    <row r="154" spans="1:12" x14ac:dyDescent="0.3">
      <c r="A154" s="7">
        <f t="shared" si="2"/>
        <v>153</v>
      </c>
      <c r="B154" s="7">
        <v>103</v>
      </c>
      <c r="C154" t="s">
        <v>197</v>
      </c>
      <c r="D154" t="s">
        <v>205</v>
      </c>
      <c r="E154" s="7">
        <v>8</v>
      </c>
      <c r="G154" t="s">
        <v>204</v>
      </c>
      <c r="H154" s="7">
        <v>6</v>
      </c>
      <c r="I154" s="33">
        <v>44639</v>
      </c>
      <c r="J154" s="7">
        <v>1.3</v>
      </c>
      <c r="K154" t="s">
        <v>200</v>
      </c>
    </row>
    <row r="155" spans="1:12" x14ac:dyDescent="0.3">
      <c r="A155" s="7">
        <f t="shared" si="2"/>
        <v>154</v>
      </c>
      <c r="B155" s="7">
        <v>101</v>
      </c>
      <c r="C155" t="s">
        <v>203</v>
      </c>
      <c r="D155" t="s">
        <v>205</v>
      </c>
      <c r="E155" s="7">
        <v>8</v>
      </c>
      <c r="G155" t="s">
        <v>204</v>
      </c>
      <c r="H155" s="7">
        <v>6</v>
      </c>
      <c r="I155" s="33">
        <v>44656</v>
      </c>
      <c r="J155" s="7">
        <v>1.3</v>
      </c>
      <c r="K155" t="s">
        <v>200</v>
      </c>
    </row>
    <row r="156" spans="1:12" x14ac:dyDescent="0.3">
      <c r="A156" s="7">
        <f t="shared" si="2"/>
        <v>155</v>
      </c>
      <c r="B156" s="7">
        <v>103</v>
      </c>
      <c r="C156" t="s">
        <v>197</v>
      </c>
      <c r="D156" t="s">
        <v>195</v>
      </c>
      <c r="E156" s="7">
        <v>6</v>
      </c>
      <c r="G156" t="s">
        <v>199</v>
      </c>
      <c r="H156" s="7">
        <v>9</v>
      </c>
      <c r="I156" s="33">
        <v>44659</v>
      </c>
      <c r="J156" s="7">
        <v>1.2</v>
      </c>
      <c r="K156" t="s">
        <v>200</v>
      </c>
    </row>
    <row r="157" spans="1:12" x14ac:dyDescent="0.3">
      <c r="A157" s="7">
        <f t="shared" si="2"/>
        <v>156</v>
      </c>
      <c r="B157" s="7">
        <v>101</v>
      </c>
      <c r="C157" t="s">
        <v>203</v>
      </c>
      <c r="D157" t="s">
        <v>195</v>
      </c>
      <c r="E157" s="7">
        <v>6</v>
      </c>
      <c r="G157" t="s">
        <v>206</v>
      </c>
      <c r="H157" s="7">
        <v>7</v>
      </c>
      <c r="I157" s="33">
        <v>44666</v>
      </c>
      <c r="J157" s="7">
        <v>30</v>
      </c>
      <c r="K157" t="s">
        <v>186</v>
      </c>
    </row>
    <row r="158" spans="1:12" x14ac:dyDescent="0.3">
      <c r="A158" s="7">
        <f t="shared" si="2"/>
        <v>157</v>
      </c>
      <c r="B158" s="7">
        <v>106</v>
      </c>
      <c r="C158" t="s">
        <v>194</v>
      </c>
      <c r="D158" t="s">
        <v>9</v>
      </c>
      <c r="E158" s="7">
        <v>7</v>
      </c>
      <c r="G158" t="s">
        <v>106</v>
      </c>
      <c r="H158" s="7">
        <v>13</v>
      </c>
      <c r="I158" s="33">
        <v>44686</v>
      </c>
      <c r="J158" s="7">
        <v>2250</v>
      </c>
      <c r="K158" t="s">
        <v>186</v>
      </c>
    </row>
    <row r="159" spans="1:12" x14ac:dyDescent="0.3">
      <c r="A159" s="7">
        <f t="shared" si="2"/>
        <v>158</v>
      </c>
      <c r="B159" s="7">
        <v>104</v>
      </c>
      <c r="C159" t="s">
        <v>178</v>
      </c>
      <c r="D159" t="s">
        <v>184</v>
      </c>
      <c r="E159" s="7">
        <v>4</v>
      </c>
      <c r="F159" t="s">
        <v>207</v>
      </c>
      <c r="G159" t="s">
        <v>50</v>
      </c>
      <c r="H159" s="7">
        <v>8</v>
      </c>
      <c r="I159" s="33">
        <v>44694</v>
      </c>
      <c r="J159" s="7">
        <v>10</v>
      </c>
      <c r="K159" t="s">
        <v>186</v>
      </c>
      <c r="L159" t="s">
        <v>208</v>
      </c>
    </row>
    <row r="160" spans="1:12" x14ac:dyDescent="0.3">
      <c r="A160" s="7">
        <f t="shared" si="2"/>
        <v>159</v>
      </c>
      <c r="B160" s="7">
        <v>106</v>
      </c>
      <c r="C160" t="s">
        <v>194</v>
      </c>
      <c r="D160" t="s">
        <v>9</v>
      </c>
      <c r="E160" s="7">
        <v>7</v>
      </c>
      <c r="G160" t="s">
        <v>106</v>
      </c>
      <c r="H160" s="7">
        <v>13</v>
      </c>
      <c r="I160" s="33">
        <v>44696</v>
      </c>
      <c r="J160" s="7">
        <v>1300</v>
      </c>
      <c r="K160" t="s">
        <v>186</v>
      </c>
    </row>
    <row r="161" spans="1:11" x14ac:dyDescent="0.3">
      <c r="A161" s="7">
        <f t="shared" si="2"/>
        <v>160</v>
      </c>
      <c r="B161" s="7">
        <v>106</v>
      </c>
      <c r="C161" t="s">
        <v>194</v>
      </c>
      <c r="D161" t="s">
        <v>195</v>
      </c>
      <c r="E161" s="7">
        <v>6</v>
      </c>
      <c r="G161" t="s">
        <v>201</v>
      </c>
      <c r="H161" s="7">
        <v>11</v>
      </c>
      <c r="I161" s="33">
        <v>44711</v>
      </c>
      <c r="J161" s="7">
        <v>0.6</v>
      </c>
      <c r="K161" t="s">
        <v>186</v>
      </c>
    </row>
    <row r="162" spans="1:11" x14ac:dyDescent="0.3">
      <c r="A162" s="7">
        <f t="shared" si="2"/>
        <v>161</v>
      </c>
      <c r="B162" s="7">
        <v>104</v>
      </c>
      <c r="C162" t="s">
        <v>178</v>
      </c>
      <c r="D162" t="s">
        <v>182</v>
      </c>
      <c r="E162" s="7">
        <v>2</v>
      </c>
      <c r="G162" t="s">
        <v>50</v>
      </c>
      <c r="H162" s="7">
        <v>8</v>
      </c>
      <c r="I162" s="33">
        <v>44717</v>
      </c>
      <c r="J162" s="7">
        <v>3</v>
      </c>
      <c r="K162" t="s">
        <v>183</v>
      </c>
    </row>
    <row r="163" spans="1:11" x14ac:dyDescent="0.3">
      <c r="A163" s="7">
        <f t="shared" si="2"/>
        <v>162</v>
      </c>
      <c r="B163" s="7">
        <v>106</v>
      </c>
      <c r="C163" t="s">
        <v>194</v>
      </c>
      <c r="D163" t="s">
        <v>182</v>
      </c>
      <c r="E163" s="7">
        <v>2</v>
      </c>
      <c r="G163" t="s">
        <v>201</v>
      </c>
      <c r="H163" s="7">
        <v>11</v>
      </c>
      <c r="I163" s="33">
        <v>44742</v>
      </c>
      <c r="J163" s="7">
        <v>3</v>
      </c>
      <c r="K163" t="s">
        <v>183</v>
      </c>
    </row>
    <row r="164" spans="1:11" x14ac:dyDescent="0.3">
      <c r="A164" s="7">
        <f t="shared" si="2"/>
        <v>163</v>
      </c>
      <c r="B164" s="7">
        <v>104</v>
      </c>
      <c r="C164" t="s">
        <v>178</v>
      </c>
      <c r="D164" t="s">
        <v>182</v>
      </c>
      <c r="E164" s="7">
        <v>2</v>
      </c>
      <c r="G164" t="s">
        <v>50</v>
      </c>
      <c r="H164" s="7">
        <v>8</v>
      </c>
      <c r="I164" s="33">
        <v>44744</v>
      </c>
      <c r="J164" s="7">
        <v>5.5</v>
      </c>
      <c r="K164" t="s">
        <v>183</v>
      </c>
    </row>
    <row r="165" spans="1:11" x14ac:dyDescent="0.3">
      <c r="A165" s="7">
        <f t="shared" si="2"/>
        <v>164</v>
      </c>
      <c r="B165" s="7">
        <v>102</v>
      </c>
      <c r="C165" t="s">
        <v>173</v>
      </c>
      <c r="D165" t="s">
        <v>182</v>
      </c>
      <c r="E165" s="7">
        <v>2</v>
      </c>
      <c r="G165" t="s">
        <v>177</v>
      </c>
      <c r="H165" s="7">
        <v>2</v>
      </c>
      <c r="I165" s="33">
        <v>44745</v>
      </c>
      <c r="J165" s="7">
        <v>0.8</v>
      </c>
      <c r="K165" t="s">
        <v>183</v>
      </c>
    </row>
    <row r="166" spans="1:11" x14ac:dyDescent="0.3">
      <c r="A166" s="7">
        <f t="shared" si="2"/>
        <v>165</v>
      </c>
      <c r="B166" s="7">
        <v>102</v>
      </c>
      <c r="C166" t="s">
        <v>173</v>
      </c>
      <c r="D166" t="s">
        <v>182</v>
      </c>
      <c r="E166" s="7">
        <v>2</v>
      </c>
      <c r="G166" t="s">
        <v>175</v>
      </c>
      <c r="H166" s="7">
        <v>1</v>
      </c>
      <c r="I166" s="33">
        <v>44745</v>
      </c>
      <c r="J166" s="7">
        <v>1.5</v>
      </c>
      <c r="K166" t="s">
        <v>183</v>
      </c>
    </row>
    <row r="167" spans="1:11" x14ac:dyDescent="0.3">
      <c r="A167" s="7">
        <f t="shared" si="2"/>
        <v>166</v>
      </c>
      <c r="B167" s="7">
        <v>107</v>
      </c>
      <c r="C167" t="s">
        <v>188</v>
      </c>
      <c r="D167" t="s">
        <v>182</v>
      </c>
      <c r="E167" s="7">
        <v>2</v>
      </c>
      <c r="G167" t="s">
        <v>190</v>
      </c>
      <c r="H167" s="7">
        <v>17</v>
      </c>
      <c r="I167" s="33">
        <v>44752</v>
      </c>
      <c r="J167" s="7">
        <v>5</v>
      </c>
      <c r="K167" t="s">
        <v>183</v>
      </c>
    </row>
    <row r="168" spans="1:11" x14ac:dyDescent="0.3">
      <c r="A168" s="7">
        <f t="shared" si="2"/>
        <v>167</v>
      </c>
      <c r="B168" s="7">
        <v>103</v>
      </c>
      <c r="C168" t="s">
        <v>197</v>
      </c>
      <c r="D168" t="s">
        <v>182</v>
      </c>
      <c r="E168" s="7">
        <v>2</v>
      </c>
      <c r="G168" t="s">
        <v>199</v>
      </c>
      <c r="H168" s="7">
        <v>9</v>
      </c>
      <c r="I168" s="33">
        <v>44754</v>
      </c>
      <c r="J168" s="7">
        <v>15</v>
      </c>
      <c r="K168" t="s">
        <v>183</v>
      </c>
    </row>
    <row r="169" spans="1:11" x14ac:dyDescent="0.3">
      <c r="A169" s="7">
        <f t="shared" si="2"/>
        <v>168</v>
      </c>
      <c r="B169" s="7">
        <v>106</v>
      </c>
      <c r="C169" t="s">
        <v>194</v>
      </c>
      <c r="D169" t="s">
        <v>182</v>
      </c>
      <c r="E169" s="7">
        <v>2</v>
      </c>
      <c r="G169" t="s">
        <v>201</v>
      </c>
      <c r="H169" s="7">
        <v>11</v>
      </c>
      <c r="I169" s="33">
        <v>44757</v>
      </c>
      <c r="J169" s="7">
        <v>3</v>
      </c>
      <c r="K169" t="s">
        <v>183</v>
      </c>
    </row>
    <row r="170" spans="1:11" x14ac:dyDescent="0.3">
      <c r="A170" s="7">
        <f t="shared" si="2"/>
        <v>169</v>
      </c>
      <c r="B170" s="7">
        <v>107</v>
      </c>
      <c r="C170" t="s">
        <v>188</v>
      </c>
      <c r="D170" t="s">
        <v>9</v>
      </c>
      <c r="E170" s="7">
        <v>7</v>
      </c>
      <c r="G170" t="s">
        <v>189</v>
      </c>
      <c r="H170" s="7">
        <v>16</v>
      </c>
      <c r="I170" s="33">
        <v>44757</v>
      </c>
      <c r="J170" s="7">
        <v>600</v>
      </c>
      <c r="K170" t="s">
        <v>186</v>
      </c>
    </row>
    <row r="171" spans="1:11" x14ac:dyDescent="0.3">
      <c r="A171" s="7">
        <f t="shared" si="2"/>
        <v>170</v>
      </c>
      <c r="B171" s="7">
        <v>107</v>
      </c>
      <c r="C171" t="s">
        <v>188</v>
      </c>
      <c r="D171" t="s">
        <v>9</v>
      </c>
      <c r="E171" s="7">
        <v>7</v>
      </c>
      <c r="G171" t="s">
        <v>189</v>
      </c>
      <c r="H171" s="7">
        <v>16</v>
      </c>
      <c r="I171" s="33">
        <v>44762</v>
      </c>
      <c r="J171" s="7">
        <v>500</v>
      </c>
      <c r="K171" t="s">
        <v>186</v>
      </c>
    </row>
    <row r="172" spans="1:11" x14ac:dyDescent="0.3">
      <c r="A172" s="7">
        <f t="shared" si="2"/>
        <v>171</v>
      </c>
      <c r="B172" s="7">
        <v>103</v>
      </c>
      <c r="C172" t="s">
        <v>197</v>
      </c>
      <c r="D172" t="s">
        <v>182</v>
      </c>
      <c r="E172" s="7">
        <v>2</v>
      </c>
      <c r="G172" t="s">
        <v>199</v>
      </c>
      <c r="H172" s="7">
        <v>9</v>
      </c>
      <c r="I172" s="33">
        <v>44766</v>
      </c>
      <c r="J172" s="7">
        <v>15</v>
      </c>
      <c r="K172" t="s">
        <v>183</v>
      </c>
    </row>
    <row r="173" spans="1:11" x14ac:dyDescent="0.3">
      <c r="A173" s="7">
        <f t="shared" si="2"/>
        <v>172</v>
      </c>
      <c r="B173" s="7">
        <v>104</v>
      </c>
      <c r="C173" t="s">
        <v>178</v>
      </c>
      <c r="D173" t="s">
        <v>182</v>
      </c>
      <c r="E173" s="7">
        <v>2</v>
      </c>
      <c r="G173" t="s">
        <v>50</v>
      </c>
      <c r="H173" s="7">
        <v>8</v>
      </c>
      <c r="I173" s="33">
        <v>44772</v>
      </c>
      <c r="J173" s="7">
        <v>5</v>
      </c>
      <c r="K173" t="s">
        <v>183</v>
      </c>
    </row>
    <row r="174" spans="1:11" x14ac:dyDescent="0.3">
      <c r="A174" s="7">
        <f t="shared" si="2"/>
        <v>173</v>
      </c>
      <c r="B174" s="7">
        <v>106</v>
      </c>
      <c r="C174" t="s">
        <v>194</v>
      </c>
      <c r="D174" t="s">
        <v>182</v>
      </c>
      <c r="E174" s="7">
        <v>2</v>
      </c>
      <c r="G174" t="s">
        <v>201</v>
      </c>
      <c r="H174" s="7">
        <v>11</v>
      </c>
      <c r="I174" s="33">
        <v>44772</v>
      </c>
      <c r="J174" s="7">
        <v>2.5</v>
      </c>
      <c r="K174" t="s">
        <v>183</v>
      </c>
    </row>
    <row r="175" spans="1:11" x14ac:dyDescent="0.3">
      <c r="A175" s="7">
        <f t="shared" si="2"/>
        <v>174</v>
      </c>
      <c r="B175" s="7">
        <v>103</v>
      </c>
      <c r="C175" t="s">
        <v>197</v>
      </c>
      <c r="D175" t="s">
        <v>182</v>
      </c>
      <c r="E175" s="7">
        <v>2</v>
      </c>
      <c r="G175" t="s">
        <v>199</v>
      </c>
      <c r="H175" s="7">
        <v>9</v>
      </c>
      <c r="I175" s="33">
        <v>44780</v>
      </c>
      <c r="J175" s="7">
        <v>15</v>
      </c>
      <c r="K175" t="s">
        <v>183</v>
      </c>
    </row>
    <row r="176" spans="1:11" x14ac:dyDescent="0.3">
      <c r="A176" s="7">
        <f t="shared" si="2"/>
        <v>175</v>
      </c>
      <c r="B176" s="7">
        <v>102</v>
      </c>
      <c r="C176" t="s">
        <v>173</v>
      </c>
      <c r="D176" t="s">
        <v>182</v>
      </c>
      <c r="E176" s="7">
        <v>2</v>
      </c>
      <c r="G176" t="s">
        <v>177</v>
      </c>
      <c r="H176" s="7">
        <v>2</v>
      </c>
      <c r="I176" s="33">
        <v>44783</v>
      </c>
      <c r="J176" s="7">
        <v>0.8</v>
      </c>
      <c r="K176" t="s">
        <v>183</v>
      </c>
    </row>
    <row r="177" spans="1:11" x14ac:dyDescent="0.3">
      <c r="A177" s="7">
        <f t="shared" si="2"/>
        <v>176</v>
      </c>
      <c r="B177" s="7">
        <v>102</v>
      </c>
      <c r="C177" t="s">
        <v>173</v>
      </c>
      <c r="D177" t="s">
        <v>182</v>
      </c>
      <c r="E177" s="7">
        <v>2</v>
      </c>
      <c r="G177" t="s">
        <v>175</v>
      </c>
      <c r="H177" s="7">
        <v>1</v>
      </c>
      <c r="I177" s="33">
        <v>44783</v>
      </c>
      <c r="J177" s="7">
        <v>1.5</v>
      </c>
      <c r="K177" t="s">
        <v>183</v>
      </c>
    </row>
    <row r="178" spans="1:11" x14ac:dyDescent="0.3">
      <c r="A178" s="7">
        <f t="shared" si="2"/>
        <v>177</v>
      </c>
      <c r="B178" s="7">
        <v>107</v>
      </c>
      <c r="C178" t="s">
        <v>188</v>
      </c>
      <c r="D178" t="s">
        <v>9</v>
      </c>
      <c r="E178" s="7">
        <v>7</v>
      </c>
      <c r="G178" t="s">
        <v>190</v>
      </c>
      <c r="H178" s="7">
        <v>17</v>
      </c>
      <c r="I178" s="33">
        <v>44785</v>
      </c>
      <c r="J178" s="7">
        <v>1200</v>
      </c>
      <c r="K178" t="s">
        <v>186</v>
      </c>
    </row>
    <row r="179" spans="1:11" x14ac:dyDescent="0.3">
      <c r="A179" s="7">
        <f t="shared" si="2"/>
        <v>178</v>
      </c>
      <c r="B179" s="7">
        <v>107</v>
      </c>
      <c r="C179" t="s">
        <v>188</v>
      </c>
      <c r="D179" t="s">
        <v>9</v>
      </c>
      <c r="E179" s="7">
        <v>7</v>
      </c>
      <c r="G179" t="s">
        <v>190</v>
      </c>
      <c r="H179" s="7">
        <v>17</v>
      </c>
      <c r="I179" s="33">
        <v>44785</v>
      </c>
      <c r="J179" s="7">
        <v>600</v>
      </c>
      <c r="K179" t="s">
        <v>186</v>
      </c>
    </row>
    <row r="180" spans="1:11" x14ac:dyDescent="0.3">
      <c r="A180" s="7">
        <f t="shared" si="2"/>
        <v>179</v>
      </c>
      <c r="B180" s="7">
        <v>101</v>
      </c>
      <c r="C180" t="s">
        <v>203</v>
      </c>
      <c r="D180" t="s">
        <v>9</v>
      </c>
      <c r="E180" s="7">
        <v>7</v>
      </c>
      <c r="G180" t="s">
        <v>206</v>
      </c>
      <c r="H180" s="7">
        <v>7</v>
      </c>
      <c r="I180" s="33">
        <v>44790</v>
      </c>
      <c r="J180" s="7">
        <v>3500</v>
      </c>
      <c r="K180" t="s">
        <v>186</v>
      </c>
    </row>
    <row r="181" spans="1:11" x14ac:dyDescent="0.3">
      <c r="A181" s="7">
        <f t="shared" si="2"/>
        <v>180</v>
      </c>
      <c r="B181" s="7">
        <v>106</v>
      </c>
      <c r="C181" t="s">
        <v>194</v>
      </c>
      <c r="D181" t="s">
        <v>182</v>
      </c>
      <c r="E181" s="7">
        <v>2</v>
      </c>
      <c r="G181" t="s">
        <v>201</v>
      </c>
      <c r="H181" s="7">
        <v>11</v>
      </c>
      <c r="I181" s="33">
        <v>44790</v>
      </c>
      <c r="J181" s="7">
        <v>3</v>
      </c>
      <c r="K181" t="s">
        <v>183</v>
      </c>
    </row>
    <row r="182" spans="1:11" x14ac:dyDescent="0.3">
      <c r="A182" s="7">
        <f t="shared" si="2"/>
        <v>181</v>
      </c>
      <c r="B182" s="7">
        <v>103</v>
      </c>
      <c r="C182" t="s">
        <v>197</v>
      </c>
      <c r="D182" t="s">
        <v>9</v>
      </c>
      <c r="E182" s="7">
        <v>7</v>
      </c>
      <c r="G182" t="s">
        <v>199</v>
      </c>
      <c r="H182" s="7">
        <v>9</v>
      </c>
      <c r="I182" s="33">
        <v>44791</v>
      </c>
      <c r="J182" s="7">
        <v>3300</v>
      </c>
      <c r="K182" t="s">
        <v>186</v>
      </c>
    </row>
    <row r="183" spans="1:11" x14ac:dyDescent="0.3">
      <c r="A183" s="7">
        <f t="shared" si="2"/>
        <v>182</v>
      </c>
      <c r="B183" s="7">
        <v>104</v>
      </c>
      <c r="C183" t="s">
        <v>178</v>
      </c>
      <c r="D183" t="s">
        <v>9</v>
      </c>
      <c r="E183" s="7">
        <v>7</v>
      </c>
      <c r="G183" t="s">
        <v>181</v>
      </c>
      <c r="H183" s="7">
        <v>5</v>
      </c>
      <c r="I183" s="33">
        <v>44793</v>
      </c>
      <c r="J183" s="7">
        <v>950</v>
      </c>
      <c r="K183" t="s">
        <v>186</v>
      </c>
    </row>
    <row r="184" spans="1:11" x14ac:dyDescent="0.3">
      <c r="A184" s="7">
        <f t="shared" si="2"/>
        <v>183</v>
      </c>
      <c r="B184" s="7">
        <v>106</v>
      </c>
      <c r="C184" t="s">
        <v>194</v>
      </c>
      <c r="D184" t="s">
        <v>9</v>
      </c>
      <c r="E184" s="7">
        <v>7</v>
      </c>
      <c r="G184" t="s">
        <v>201</v>
      </c>
      <c r="H184" s="7">
        <v>11</v>
      </c>
      <c r="I184" s="33">
        <v>44797</v>
      </c>
      <c r="J184" s="7">
        <v>650</v>
      </c>
      <c r="K184" t="s">
        <v>186</v>
      </c>
    </row>
    <row r="185" spans="1:11" x14ac:dyDescent="0.3">
      <c r="A185" s="7">
        <f t="shared" si="2"/>
        <v>184</v>
      </c>
      <c r="B185" s="7">
        <v>106</v>
      </c>
      <c r="C185" t="s">
        <v>194</v>
      </c>
      <c r="D185" t="s">
        <v>9</v>
      </c>
      <c r="E185" s="7">
        <v>7</v>
      </c>
      <c r="G185" t="s">
        <v>201</v>
      </c>
      <c r="H185" s="7">
        <v>11</v>
      </c>
      <c r="I185" s="33">
        <v>44809</v>
      </c>
      <c r="J185" s="7">
        <v>1900</v>
      </c>
      <c r="K185" t="s">
        <v>186</v>
      </c>
    </row>
    <row r="186" spans="1:11" x14ac:dyDescent="0.3">
      <c r="A186" s="7">
        <f t="shared" si="2"/>
        <v>185</v>
      </c>
      <c r="B186" s="7">
        <v>104</v>
      </c>
      <c r="C186" t="s">
        <v>178</v>
      </c>
      <c r="D186" t="s">
        <v>9</v>
      </c>
      <c r="E186" s="7">
        <v>7</v>
      </c>
      <c r="G186" t="s">
        <v>181</v>
      </c>
      <c r="H186" s="7">
        <v>5</v>
      </c>
      <c r="I186" s="33">
        <v>44811</v>
      </c>
      <c r="J186" s="7">
        <v>830</v>
      </c>
      <c r="K186" t="s">
        <v>186</v>
      </c>
    </row>
    <row r="187" spans="1:11" x14ac:dyDescent="0.3">
      <c r="A187" s="7">
        <f t="shared" si="2"/>
        <v>186</v>
      </c>
      <c r="B187" s="7">
        <v>104</v>
      </c>
      <c r="C187" t="s">
        <v>178</v>
      </c>
      <c r="D187" t="s">
        <v>9</v>
      </c>
      <c r="E187" s="7">
        <v>7</v>
      </c>
      <c r="G187" t="s">
        <v>179</v>
      </c>
      <c r="H187" s="7">
        <v>3</v>
      </c>
      <c r="I187" s="33">
        <v>44815</v>
      </c>
      <c r="J187" s="7">
        <v>750</v>
      </c>
      <c r="K187" t="s">
        <v>186</v>
      </c>
    </row>
    <row r="188" spans="1:11" x14ac:dyDescent="0.3">
      <c r="A188" s="7">
        <f t="shared" si="2"/>
        <v>187</v>
      </c>
      <c r="B188" s="7">
        <v>104</v>
      </c>
      <c r="C188" t="s">
        <v>178</v>
      </c>
      <c r="D188" t="s">
        <v>9</v>
      </c>
      <c r="E188" s="7">
        <v>7</v>
      </c>
      <c r="G188" t="s">
        <v>179</v>
      </c>
      <c r="H188" s="7">
        <v>3</v>
      </c>
      <c r="I188" s="33">
        <v>44824</v>
      </c>
      <c r="J188" s="7">
        <v>1150</v>
      </c>
      <c r="K188" t="s">
        <v>186</v>
      </c>
    </row>
    <row r="189" spans="1:11" x14ac:dyDescent="0.3">
      <c r="A189" s="7">
        <f t="shared" si="2"/>
        <v>188</v>
      </c>
      <c r="B189" s="7">
        <v>106</v>
      </c>
      <c r="C189" t="s">
        <v>194</v>
      </c>
      <c r="D189" t="s">
        <v>195</v>
      </c>
      <c r="E189" s="7">
        <v>6</v>
      </c>
      <c r="G189" t="s">
        <v>209</v>
      </c>
      <c r="H189" s="7">
        <v>15</v>
      </c>
      <c r="I189" s="33">
        <v>44824</v>
      </c>
      <c r="J189" s="7">
        <v>0.6</v>
      </c>
      <c r="K189" t="s">
        <v>186</v>
      </c>
    </row>
    <row r="190" spans="1:11" x14ac:dyDescent="0.3">
      <c r="A190" s="7">
        <f t="shared" si="2"/>
        <v>189</v>
      </c>
      <c r="B190" s="7">
        <v>103</v>
      </c>
      <c r="C190" t="s">
        <v>197</v>
      </c>
      <c r="D190" t="s">
        <v>195</v>
      </c>
      <c r="E190" s="7">
        <v>6</v>
      </c>
      <c r="G190" t="s">
        <v>204</v>
      </c>
      <c r="H190" s="7">
        <v>6</v>
      </c>
      <c r="I190" s="33">
        <v>44846</v>
      </c>
      <c r="J190" s="7">
        <v>1.3</v>
      </c>
      <c r="K190" t="s">
        <v>200</v>
      </c>
    </row>
    <row r="191" spans="1:11" x14ac:dyDescent="0.3">
      <c r="A191" s="7">
        <f t="shared" si="2"/>
        <v>190</v>
      </c>
      <c r="B191" s="7">
        <v>104</v>
      </c>
      <c r="C191" t="s">
        <v>178</v>
      </c>
      <c r="D191" t="s">
        <v>9</v>
      </c>
      <c r="E191" s="7">
        <v>7</v>
      </c>
      <c r="G191" t="s">
        <v>180</v>
      </c>
      <c r="H191" s="7">
        <v>4</v>
      </c>
      <c r="I191" s="33">
        <v>44851</v>
      </c>
      <c r="J191" s="7">
        <v>850</v>
      </c>
      <c r="K191" t="s">
        <v>186</v>
      </c>
    </row>
    <row r="192" spans="1:11" x14ac:dyDescent="0.3">
      <c r="A192" s="7">
        <f t="shared" si="2"/>
        <v>191</v>
      </c>
      <c r="B192" s="7">
        <v>104</v>
      </c>
      <c r="C192" t="s">
        <v>178</v>
      </c>
      <c r="D192" t="s">
        <v>9</v>
      </c>
      <c r="E192" s="7">
        <v>7</v>
      </c>
      <c r="G192" t="s">
        <v>180</v>
      </c>
      <c r="H192" s="7">
        <v>4</v>
      </c>
      <c r="I192" s="33">
        <v>44871</v>
      </c>
      <c r="J192" s="7">
        <v>900</v>
      </c>
      <c r="K192" t="s">
        <v>186</v>
      </c>
    </row>
    <row r="193" spans="1:12" x14ac:dyDescent="0.3">
      <c r="A193" s="7">
        <f t="shared" si="2"/>
        <v>192</v>
      </c>
      <c r="B193" s="7">
        <v>102</v>
      </c>
      <c r="C193" t="s">
        <v>173</v>
      </c>
      <c r="D193" t="s">
        <v>7</v>
      </c>
      <c r="E193" s="7">
        <v>3</v>
      </c>
      <c r="G193" t="s">
        <v>175</v>
      </c>
      <c r="H193" s="7">
        <v>1</v>
      </c>
      <c r="I193" s="33">
        <v>44875</v>
      </c>
      <c r="J193" s="7">
        <v>30</v>
      </c>
      <c r="K193" t="s">
        <v>176</v>
      </c>
    </row>
    <row r="194" spans="1:12" x14ac:dyDescent="0.3">
      <c r="A194" s="7">
        <f t="shared" si="2"/>
        <v>193</v>
      </c>
      <c r="B194" s="7">
        <v>102</v>
      </c>
      <c r="C194" t="s">
        <v>173</v>
      </c>
      <c r="D194" t="s">
        <v>7</v>
      </c>
      <c r="E194" s="7">
        <v>3</v>
      </c>
      <c r="G194" t="s">
        <v>177</v>
      </c>
      <c r="H194" s="7">
        <v>2</v>
      </c>
      <c r="I194" s="33">
        <v>44875</v>
      </c>
      <c r="J194" s="7">
        <v>20</v>
      </c>
      <c r="K194" t="s">
        <v>176</v>
      </c>
    </row>
    <row r="195" spans="1:12" x14ac:dyDescent="0.3">
      <c r="A195" s="7">
        <f t="shared" si="2"/>
        <v>194</v>
      </c>
      <c r="B195" s="7">
        <v>102</v>
      </c>
      <c r="C195" t="s">
        <v>173</v>
      </c>
      <c r="D195" t="s">
        <v>9</v>
      </c>
      <c r="E195" s="7">
        <v>7</v>
      </c>
      <c r="G195" t="s">
        <v>175</v>
      </c>
      <c r="H195" s="7">
        <v>1</v>
      </c>
      <c r="I195" s="33">
        <v>44877</v>
      </c>
      <c r="J195" s="7">
        <v>300</v>
      </c>
      <c r="K195" t="s">
        <v>186</v>
      </c>
    </row>
    <row r="196" spans="1:12" x14ac:dyDescent="0.3">
      <c r="A196" s="7">
        <f t="shared" ref="A196:A209" si="3">A195+1</f>
        <v>195</v>
      </c>
      <c r="B196" s="7">
        <v>102</v>
      </c>
      <c r="C196" t="s">
        <v>173</v>
      </c>
      <c r="D196" t="s">
        <v>9</v>
      </c>
      <c r="E196" s="7">
        <v>7</v>
      </c>
      <c r="G196" t="s">
        <v>177</v>
      </c>
      <c r="H196" s="7">
        <v>2</v>
      </c>
      <c r="I196" s="33">
        <v>44877</v>
      </c>
      <c r="J196" s="7">
        <v>200</v>
      </c>
      <c r="K196" t="s">
        <v>186</v>
      </c>
    </row>
    <row r="197" spans="1:12" x14ac:dyDescent="0.3">
      <c r="A197" s="7">
        <f t="shared" si="3"/>
        <v>196</v>
      </c>
      <c r="B197" s="7">
        <v>106</v>
      </c>
      <c r="C197" t="s">
        <v>194</v>
      </c>
      <c r="D197" t="s">
        <v>9</v>
      </c>
      <c r="E197" s="7">
        <v>7</v>
      </c>
      <c r="G197" t="s">
        <v>209</v>
      </c>
      <c r="H197" s="7">
        <v>15</v>
      </c>
      <c r="I197" s="33">
        <v>44880</v>
      </c>
      <c r="J197" s="7">
        <v>50</v>
      </c>
      <c r="K197" t="s">
        <v>186</v>
      </c>
    </row>
    <row r="198" spans="1:12" x14ac:dyDescent="0.3">
      <c r="A198" s="7">
        <f t="shared" si="3"/>
        <v>197</v>
      </c>
      <c r="B198" s="7">
        <v>104</v>
      </c>
      <c r="C198" t="s">
        <v>178</v>
      </c>
      <c r="D198" t="s">
        <v>7</v>
      </c>
      <c r="E198" s="7">
        <v>3</v>
      </c>
      <c r="G198" t="s">
        <v>181</v>
      </c>
      <c r="H198" s="7">
        <v>5</v>
      </c>
      <c r="I198" s="33">
        <v>44899</v>
      </c>
      <c r="J198" s="7">
        <v>70</v>
      </c>
      <c r="K198" t="s">
        <v>176</v>
      </c>
    </row>
    <row r="199" spans="1:12" x14ac:dyDescent="0.3">
      <c r="A199" s="7">
        <f t="shared" si="3"/>
        <v>198</v>
      </c>
      <c r="B199" s="7">
        <v>104</v>
      </c>
      <c r="C199" t="s">
        <v>178</v>
      </c>
      <c r="D199" t="s">
        <v>7</v>
      </c>
      <c r="E199" s="7">
        <v>3</v>
      </c>
      <c r="G199" t="s">
        <v>179</v>
      </c>
      <c r="H199" s="7">
        <v>3</v>
      </c>
      <c r="I199" s="33">
        <v>44902</v>
      </c>
      <c r="J199" s="7">
        <v>90</v>
      </c>
      <c r="K199" t="s">
        <v>176</v>
      </c>
    </row>
    <row r="200" spans="1:12" x14ac:dyDescent="0.3">
      <c r="A200" s="7">
        <f t="shared" si="3"/>
        <v>199</v>
      </c>
      <c r="B200" s="7">
        <v>102</v>
      </c>
      <c r="C200" t="s">
        <v>173</v>
      </c>
      <c r="D200" t="s">
        <v>184</v>
      </c>
      <c r="E200" s="7">
        <v>4</v>
      </c>
      <c r="F200" t="s">
        <v>185</v>
      </c>
      <c r="G200" t="s">
        <v>175</v>
      </c>
      <c r="H200" s="7">
        <v>1</v>
      </c>
      <c r="I200" s="33">
        <v>44906</v>
      </c>
      <c r="J200" s="7">
        <v>15</v>
      </c>
      <c r="K200" t="s">
        <v>186</v>
      </c>
      <c r="L200" t="s">
        <v>187</v>
      </c>
    </row>
    <row r="201" spans="1:12" x14ac:dyDescent="0.3">
      <c r="A201" s="7">
        <f t="shared" si="3"/>
        <v>200</v>
      </c>
      <c r="B201" s="7">
        <v>102</v>
      </c>
      <c r="C201" t="s">
        <v>173</v>
      </c>
      <c r="D201" t="s">
        <v>184</v>
      </c>
      <c r="E201" s="7">
        <v>4</v>
      </c>
      <c r="F201" t="s">
        <v>185</v>
      </c>
      <c r="G201" t="s">
        <v>177</v>
      </c>
      <c r="H201" s="7">
        <v>2</v>
      </c>
      <c r="I201" s="33">
        <v>44906</v>
      </c>
      <c r="J201" s="7">
        <v>10</v>
      </c>
      <c r="K201" t="s">
        <v>186</v>
      </c>
      <c r="L201" t="s">
        <v>187</v>
      </c>
    </row>
    <row r="202" spans="1:12" x14ac:dyDescent="0.3">
      <c r="A202" s="7">
        <f t="shared" si="3"/>
        <v>201</v>
      </c>
      <c r="B202" s="7">
        <v>107</v>
      </c>
      <c r="C202" t="s">
        <v>188</v>
      </c>
      <c r="D202" t="s">
        <v>7</v>
      </c>
      <c r="E202" s="7">
        <v>3</v>
      </c>
      <c r="G202" t="s">
        <v>189</v>
      </c>
      <c r="H202" s="7">
        <v>16</v>
      </c>
      <c r="I202" s="33">
        <v>44911</v>
      </c>
      <c r="J202" s="7">
        <v>500</v>
      </c>
      <c r="K202" t="s">
        <v>176</v>
      </c>
    </row>
    <row r="203" spans="1:12" x14ac:dyDescent="0.3">
      <c r="A203" s="7">
        <f t="shared" si="3"/>
        <v>202</v>
      </c>
      <c r="B203" s="7">
        <v>106</v>
      </c>
      <c r="C203" t="s">
        <v>194</v>
      </c>
      <c r="D203" t="s">
        <v>9</v>
      </c>
      <c r="E203" s="7">
        <v>7</v>
      </c>
      <c r="G203" t="s">
        <v>209</v>
      </c>
      <c r="H203" s="7">
        <v>15</v>
      </c>
      <c r="I203" s="33">
        <v>44913</v>
      </c>
      <c r="J203" s="7">
        <v>200</v>
      </c>
      <c r="K203" t="s">
        <v>186</v>
      </c>
    </row>
    <row r="204" spans="1:12" x14ac:dyDescent="0.3">
      <c r="A204" s="7">
        <f t="shared" si="3"/>
        <v>203</v>
      </c>
      <c r="B204" s="7">
        <v>107</v>
      </c>
      <c r="C204" t="s">
        <v>188</v>
      </c>
      <c r="D204" t="s">
        <v>7</v>
      </c>
      <c r="E204" s="7">
        <v>3</v>
      </c>
      <c r="G204" t="s">
        <v>190</v>
      </c>
      <c r="H204" s="7">
        <v>17</v>
      </c>
      <c r="I204" s="33">
        <v>44913</v>
      </c>
      <c r="J204" s="7">
        <v>700</v>
      </c>
      <c r="K204" t="s">
        <v>176</v>
      </c>
    </row>
    <row r="205" spans="1:12" x14ac:dyDescent="0.3">
      <c r="A205" s="7">
        <f t="shared" si="3"/>
        <v>204</v>
      </c>
      <c r="B205" s="7">
        <v>104</v>
      </c>
      <c r="C205" t="s">
        <v>178</v>
      </c>
      <c r="D205" t="s">
        <v>7</v>
      </c>
      <c r="E205" s="7">
        <v>3</v>
      </c>
      <c r="G205" t="s">
        <v>180</v>
      </c>
      <c r="H205" s="7">
        <v>4</v>
      </c>
      <c r="I205" s="33">
        <v>44938</v>
      </c>
      <c r="J205" s="7">
        <v>60</v>
      </c>
      <c r="K205" t="s">
        <v>176</v>
      </c>
    </row>
    <row r="206" spans="1:12" x14ac:dyDescent="0.3">
      <c r="A206" s="7">
        <f t="shared" si="3"/>
        <v>205</v>
      </c>
      <c r="B206" s="7">
        <v>106</v>
      </c>
      <c r="C206" t="s">
        <v>194</v>
      </c>
      <c r="D206" t="s">
        <v>9</v>
      </c>
      <c r="E206" s="7">
        <v>7</v>
      </c>
      <c r="G206" t="s">
        <v>209</v>
      </c>
      <c r="H206" s="7">
        <v>15</v>
      </c>
      <c r="I206" s="33">
        <v>44940</v>
      </c>
      <c r="J206" s="7">
        <v>250</v>
      </c>
      <c r="K206" t="s">
        <v>186</v>
      </c>
    </row>
    <row r="207" spans="1:12" x14ac:dyDescent="0.3">
      <c r="A207" s="7">
        <f t="shared" si="3"/>
        <v>206</v>
      </c>
      <c r="B207" s="7">
        <v>107</v>
      </c>
      <c r="C207" t="s">
        <v>188</v>
      </c>
      <c r="D207" t="s">
        <v>192</v>
      </c>
      <c r="E207" s="7">
        <v>5</v>
      </c>
      <c r="G207" t="s">
        <v>189</v>
      </c>
      <c r="H207" s="7">
        <v>16</v>
      </c>
      <c r="I207" s="33">
        <v>44946</v>
      </c>
      <c r="J207" s="7">
        <v>4</v>
      </c>
      <c r="K207" t="s">
        <v>186</v>
      </c>
      <c r="L207" t="s">
        <v>193</v>
      </c>
    </row>
    <row r="208" spans="1:12" x14ac:dyDescent="0.3">
      <c r="A208" s="7">
        <f t="shared" si="3"/>
        <v>207</v>
      </c>
      <c r="B208" s="7">
        <v>107</v>
      </c>
      <c r="C208" t="s">
        <v>188</v>
      </c>
      <c r="D208" t="s">
        <v>192</v>
      </c>
      <c r="E208" s="7">
        <v>5</v>
      </c>
      <c r="G208" t="s">
        <v>190</v>
      </c>
      <c r="H208" s="7">
        <v>17</v>
      </c>
      <c r="I208" s="33">
        <v>44946</v>
      </c>
      <c r="J208" s="7">
        <v>5</v>
      </c>
      <c r="K208" t="s">
        <v>186</v>
      </c>
      <c r="L208" t="s">
        <v>193</v>
      </c>
    </row>
    <row r="209" spans="1:11" x14ac:dyDescent="0.3">
      <c r="A209" s="7">
        <f t="shared" si="3"/>
        <v>208</v>
      </c>
      <c r="B209" s="7">
        <v>103</v>
      </c>
      <c r="C209" t="s">
        <v>197</v>
      </c>
      <c r="D209" t="s">
        <v>205</v>
      </c>
      <c r="E209" s="7">
        <v>8</v>
      </c>
      <c r="G209" t="s">
        <v>204</v>
      </c>
      <c r="H209" s="7">
        <v>6</v>
      </c>
      <c r="I209" s="33">
        <v>45005</v>
      </c>
      <c r="J209" s="7">
        <v>1.3</v>
      </c>
      <c r="K209" t="s">
        <v>200</v>
      </c>
    </row>
    <row r="215" spans="1:11" x14ac:dyDescent="0.3">
      <c r="A215" s="15" t="s">
        <v>210</v>
      </c>
      <c r="B215" s="7" t="s">
        <v>152</v>
      </c>
    </row>
    <row r="216" spans="1:11" x14ac:dyDescent="0.3">
      <c r="A216" s="15">
        <v>65</v>
      </c>
      <c r="B216" s="7">
        <v>5</v>
      </c>
      <c r="C216" t="str">
        <f>"INSERT INTO Colheita_Produto_Agricola(" &amp; $A$215 &amp; ", " &amp; $B$215 &amp;  ") VALUES(" &amp; A216 &amp; ", " &amp; B216 &amp; ");"</f>
        <v>INSERT INTO Colheita_Produto_Agricola(ColheitaOperacao_Agricolaid, Produto_Agricolaid) VALUES(65, 5);</v>
      </c>
    </row>
    <row r="217" spans="1:11" x14ac:dyDescent="0.3">
      <c r="A217" s="15">
        <v>66</v>
      </c>
      <c r="B217" s="7">
        <v>5</v>
      </c>
      <c r="C217" t="str">
        <f t="shared" ref="C217:C263" si="4">"INSERT INTO Colheita_Produto_Agricola(" &amp; $A$215 &amp; ", " &amp; $B$215 &amp;  ") VALUES(" &amp; A217 &amp; ", " &amp; B217 &amp; ");"</f>
        <v>INSERT INTO Colheita_Produto_Agricola(ColheitaOperacao_Agricolaid, Produto_Agricolaid) VALUES(66, 5);</v>
      </c>
    </row>
    <row r="218" spans="1:11" x14ac:dyDescent="0.3">
      <c r="A218" s="15">
        <v>79</v>
      </c>
      <c r="B218" s="7">
        <v>7</v>
      </c>
      <c r="C218" t="str">
        <f t="shared" si="4"/>
        <v>INSERT INTO Colheita_Produto_Agricola(ColheitaOperacao_Agricolaid, Produto_Agricolaid) VALUES(79, 7);</v>
      </c>
    </row>
    <row r="219" spans="1:11" x14ac:dyDescent="0.3">
      <c r="A219" s="15">
        <v>80</v>
      </c>
      <c r="B219" s="7">
        <v>5</v>
      </c>
      <c r="C219" t="str">
        <f t="shared" si="4"/>
        <v>INSERT INTO Colheita_Produto_Agricola(ColheitaOperacao_Agricolaid, Produto_Agricolaid) VALUES(80, 5);</v>
      </c>
    </row>
    <row r="220" spans="1:11" x14ac:dyDescent="0.3">
      <c r="A220" s="15">
        <v>81</v>
      </c>
      <c r="B220" s="7">
        <v>5</v>
      </c>
      <c r="C220" t="str">
        <f t="shared" si="4"/>
        <v>INSERT INTO Colheita_Produto_Agricola(ColheitaOperacao_Agricolaid, Produto_Agricolaid) VALUES(81, 5);</v>
      </c>
    </row>
    <row r="221" spans="1:11" x14ac:dyDescent="0.3">
      <c r="A221" s="15">
        <v>87</v>
      </c>
      <c r="B221" s="7">
        <v>10</v>
      </c>
      <c r="C221" t="str">
        <f t="shared" si="4"/>
        <v>INSERT INTO Colheita_Produto_Agricola(ColheitaOperacao_Agricolaid, Produto_Agricolaid) VALUES(87, 10);</v>
      </c>
    </row>
    <row r="222" spans="1:11" x14ac:dyDescent="0.3">
      <c r="A222" s="15">
        <v>95</v>
      </c>
      <c r="B222" s="7">
        <v>10</v>
      </c>
      <c r="C222" t="str">
        <f t="shared" si="4"/>
        <v>INSERT INTO Colheita_Produto_Agricola(ColheitaOperacao_Agricolaid, Produto_Agricolaid) VALUES(95, 10);</v>
      </c>
    </row>
    <row r="223" spans="1:11" x14ac:dyDescent="0.3">
      <c r="A223" s="15">
        <v>97</v>
      </c>
      <c r="B223" s="7">
        <v>10</v>
      </c>
      <c r="C223" t="str">
        <f t="shared" si="4"/>
        <v>INSERT INTO Colheita_Produto_Agricola(ColheitaOperacao_Agricolaid, Produto_Agricolaid) VALUES(97, 10);</v>
      </c>
    </row>
    <row r="224" spans="1:11" x14ac:dyDescent="0.3">
      <c r="A224" s="15">
        <v>106</v>
      </c>
      <c r="B224" s="7">
        <v>5</v>
      </c>
      <c r="C224" t="str">
        <f t="shared" si="4"/>
        <v>INSERT INTO Colheita_Produto_Agricola(ColheitaOperacao_Agricolaid, Produto_Agricolaid) VALUES(106, 5);</v>
      </c>
    </row>
    <row r="225" spans="1:3" x14ac:dyDescent="0.3">
      <c r="A225" s="15">
        <v>107</v>
      </c>
      <c r="B225" s="7">
        <v>5</v>
      </c>
      <c r="C225" t="str">
        <f t="shared" si="4"/>
        <v>INSERT INTO Colheita_Produto_Agricola(ColheitaOperacao_Agricolaid, Produto_Agricolaid) VALUES(107, 5);</v>
      </c>
    </row>
    <row r="226" spans="1:3" x14ac:dyDescent="0.3">
      <c r="A226" s="15">
        <v>116</v>
      </c>
      <c r="B226" s="7">
        <v>11</v>
      </c>
      <c r="C226" t="str">
        <f t="shared" si="4"/>
        <v>INSERT INTO Colheita_Produto_Agricola(ColheitaOperacao_Agricolaid, Produto_Agricolaid) VALUES(116, 11);</v>
      </c>
    </row>
    <row r="227" spans="1:3" x14ac:dyDescent="0.3">
      <c r="A227" s="15">
        <v>117</v>
      </c>
      <c r="B227" s="7">
        <v>11</v>
      </c>
      <c r="C227" t="str">
        <f t="shared" si="4"/>
        <v>INSERT INTO Colheita_Produto_Agricola(ColheitaOperacao_Agricolaid, Produto_Agricolaid) VALUES(117, 11);</v>
      </c>
    </row>
    <row r="228" spans="1:3" x14ac:dyDescent="0.3">
      <c r="A228" s="15">
        <v>124</v>
      </c>
      <c r="B228" s="7">
        <v>7</v>
      </c>
      <c r="C228" t="str">
        <f t="shared" si="4"/>
        <v>INSERT INTO Colheita_Produto_Agricola(ColheitaOperacao_Agricolaid, Produto_Agricolaid) VALUES(124, 7);</v>
      </c>
    </row>
    <row r="229" spans="1:3" x14ac:dyDescent="0.3">
      <c r="A229" s="15">
        <v>126</v>
      </c>
      <c r="B229" s="7">
        <v>3</v>
      </c>
      <c r="C229" t="str">
        <f t="shared" si="4"/>
        <v>INSERT INTO Colheita_Produto_Agricola(ColheitaOperacao_Agricolaid, Produto_Agricolaid) VALUES(126, 3);</v>
      </c>
    </row>
    <row r="230" spans="1:3" x14ac:dyDescent="0.3">
      <c r="A230" s="15">
        <v>127</v>
      </c>
      <c r="B230" s="7">
        <v>7</v>
      </c>
      <c r="C230" t="str">
        <f t="shared" si="4"/>
        <v>INSERT INTO Colheita_Produto_Agricola(ColheitaOperacao_Agricolaid, Produto_Agricolaid) VALUES(127, 7);</v>
      </c>
    </row>
    <row r="231" spans="1:3" x14ac:dyDescent="0.3">
      <c r="A231" s="15">
        <v>128</v>
      </c>
      <c r="B231" s="7">
        <v>5</v>
      </c>
      <c r="C231" t="str">
        <f t="shared" si="4"/>
        <v>INSERT INTO Colheita_Produto_Agricola(ColheitaOperacao_Agricolaid, Produto_Agricolaid) VALUES(128, 5);</v>
      </c>
    </row>
    <row r="232" spans="1:3" x14ac:dyDescent="0.3">
      <c r="A232" s="15">
        <v>129</v>
      </c>
      <c r="B232" s="7">
        <v>3</v>
      </c>
      <c r="C232" t="str">
        <f t="shared" si="4"/>
        <v>INSERT INTO Colheita_Produto_Agricola(ColheitaOperacao_Agricolaid, Produto_Agricolaid) VALUES(129, 3);</v>
      </c>
    </row>
    <row r="233" spans="1:3" x14ac:dyDescent="0.3">
      <c r="A233" s="15">
        <v>130</v>
      </c>
      <c r="B233" s="7">
        <v>5</v>
      </c>
      <c r="C233" t="str">
        <f t="shared" si="4"/>
        <v>INSERT INTO Colheita_Produto_Agricola(ColheitaOperacao_Agricolaid, Produto_Agricolaid) VALUES(130, 5);</v>
      </c>
    </row>
    <row r="234" spans="1:3" x14ac:dyDescent="0.3">
      <c r="A234" s="15">
        <v>131</v>
      </c>
      <c r="B234" s="7">
        <v>3</v>
      </c>
      <c r="C234" t="str">
        <f t="shared" si="4"/>
        <v>INSERT INTO Colheita_Produto_Agricola(ColheitaOperacao_Agricolaid, Produto_Agricolaid) VALUES(131, 3);</v>
      </c>
    </row>
    <row r="235" spans="1:3" x14ac:dyDescent="0.3">
      <c r="A235" s="15">
        <v>133</v>
      </c>
      <c r="B235" s="7">
        <v>3</v>
      </c>
      <c r="C235" t="str">
        <f t="shared" si="4"/>
        <v>INSERT INTO Colheita_Produto_Agricola(ColheitaOperacao_Agricolaid, Produto_Agricolaid) VALUES(133, 3);</v>
      </c>
    </row>
    <row r="236" spans="1:3" x14ac:dyDescent="0.3">
      <c r="A236" s="15">
        <v>136</v>
      </c>
      <c r="B236" s="7">
        <v>3</v>
      </c>
      <c r="C236" t="str">
        <f t="shared" si="4"/>
        <v>INSERT INTO Colheita_Produto_Agricola(ColheitaOperacao_Agricolaid, Produto_Agricolaid) VALUES(136, 3);</v>
      </c>
    </row>
    <row r="237" spans="1:3" x14ac:dyDescent="0.3">
      <c r="A237" s="15">
        <v>137</v>
      </c>
      <c r="B237" s="7">
        <v>3</v>
      </c>
      <c r="C237" t="str">
        <f t="shared" si="4"/>
        <v>INSERT INTO Colheita_Produto_Agricola(ColheitaOperacao_Agricolaid, Produto_Agricolaid) VALUES(137, 3);</v>
      </c>
    </row>
    <row r="238" spans="1:3" x14ac:dyDescent="0.3">
      <c r="A238" s="15">
        <v>138</v>
      </c>
      <c r="B238" s="7">
        <v>9</v>
      </c>
      <c r="C238" t="str">
        <f t="shared" si="4"/>
        <v>INSERT INTO Colheita_Produto_Agricola(ColheitaOperacao_Agricolaid, Produto_Agricolaid) VALUES(138, 9);</v>
      </c>
    </row>
    <row r="239" spans="1:3" x14ac:dyDescent="0.3">
      <c r="A239" s="15">
        <v>139</v>
      </c>
      <c r="B239" s="7">
        <v>9</v>
      </c>
      <c r="C239" t="str">
        <f t="shared" si="4"/>
        <v>INSERT INTO Colheita_Produto_Agricola(ColheitaOperacao_Agricolaid, Produto_Agricolaid) VALUES(139, 9);</v>
      </c>
    </row>
    <row r="240" spans="1:3" x14ac:dyDescent="0.3">
      <c r="A240" s="15">
        <v>140</v>
      </c>
      <c r="B240" s="7">
        <v>10</v>
      </c>
      <c r="C240" t="str">
        <f t="shared" si="4"/>
        <v>INSERT INTO Colheita_Produto_Agricola(ColheitaOperacao_Agricolaid, Produto_Agricolaid) VALUES(140, 10);</v>
      </c>
    </row>
    <row r="241" spans="1:3" x14ac:dyDescent="0.3">
      <c r="A241" s="15">
        <v>147</v>
      </c>
      <c r="B241" s="7">
        <v>10</v>
      </c>
      <c r="C241" t="str">
        <f t="shared" si="4"/>
        <v>INSERT INTO Colheita_Produto_Agricola(ColheitaOperacao_Agricolaid, Produto_Agricolaid) VALUES(147, 10);</v>
      </c>
    </row>
    <row r="242" spans="1:3" x14ac:dyDescent="0.3">
      <c r="A242" s="15">
        <v>149</v>
      </c>
      <c r="B242" s="7">
        <v>10</v>
      </c>
      <c r="C242" t="str">
        <f t="shared" si="4"/>
        <v>INSERT INTO Colheita_Produto_Agricola(ColheitaOperacao_Agricolaid, Produto_Agricolaid) VALUES(149, 10);</v>
      </c>
    </row>
    <row r="243" spans="1:3" x14ac:dyDescent="0.3">
      <c r="A243" s="15">
        <v>157</v>
      </c>
      <c r="B243" s="7">
        <v>5</v>
      </c>
      <c r="C243" t="str">
        <f t="shared" si="4"/>
        <v>INSERT INTO Colheita_Produto_Agricola(ColheitaOperacao_Agricolaid, Produto_Agricolaid) VALUES(157, 5);</v>
      </c>
    </row>
    <row r="244" spans="1:3" x14ac:dyDescent="0.3">
      <c r="A244" s="15">
        <v>159</v>
      </c>
      <c r="B244" s="7">
        <v>5</v>
      </c>
      <c r="C244" t="str">
        <f t="shared" si="4"/>
        <v>INSERT INTO Colheita_Produto_Agricola(ColheitaOperacao_Agricolaid, Produto_Agricolaid) VALUES(159, 5);</v>
      </c>
    </row>
    <row r="245" spans="1:3" x14ac:dyDescent="0.3">
      <c r="A245" s="15">
        <v>169</v>
      </c>
      <c r="B245" s="7">
        <v>11</v>
      </c>
      <c r="C245" t="str">
        <f t="shared" si="4"/>
        <v>INSERT INTO Colheita_Produto_Agricola(ColheitaOperacao_Agricolaid, Produto_Agricolaid) VALUES(169, 11);</v>
      </c>
    </row>
    <row r="246" spans="1:3" x14ac:dyDescent="0.3">
      <c r="A246" s="15">
        <v>170</v>
      </c>
      <c r="B246" s="7">
        <v>11</v>
      </c>
      <c r="C246" t="str">
        <f t="shared" si="4"/>
        <v>INSERT INTO Colheita_Produto_Agricola(ColheitaOperacao_Agricolaid, Produto_Agricolaid) VALUES(170, 11);</v>
      </c>
    </row>
    <row r="247" spans="1:3" x14ac:dyDescent="0.3">
      <c r="A247" s="15">
        <v>177</v>
      </c>
      <c r="B247" s="7">
        <v>11</v>
      </c>
      <c r="C247" t="str">
        <f t="shared" si="4"/>
        <v>INSERT INTO Colheita_Produto_Agricola(ColheitaOperacao_Agricolaid, Produto_Agricolaid) VALUES(177, 11);</v>
      </c>
    </row>
    <row r="248" spans="1:3" x14ac:dyDescent="0.3">
      <c r="A248" s="15">
        <v>178</v>
      </c>
      <c r="B248" s="7">
        <v>11</v>
      </c>
      <c r="C248" t="str">
        <f t="shared" si="4"/>
        <v>INSERT INTO Colheita_Produto_Agricola(ColheitaOperacao_Agricolaid, Produto_Agricolaid) VALUES(178, 11);</v>
      </c>
    </row>
    <row r="249" spans="1:3" x14ac:dyDescent="0.3">
      <c r="A249" s="15">
        <v>179</v>
      </c>
      <c r="B249" s="7">
        <v>7</v>
      </c>
      <c r="C249" t="str">
        <f t="shared" si="4"/>
        <v>INSERT INTO Colheita_Produto_Agricola(ColheitaOperacao_Agricolaid, Produto_Agricolaid) VALUES(179, 7);</v>
      </c>
    </row>
    <row r="250" spans="1:3" x14ac:dyDescent="0.3">
      <c r="A250" s="15">
        <v>181</v>
      </c>
      <c r="B250" s="7">
        <v>7</v>
      </c>
      <c r="C250" t="str">
        <f t="shared" si="4"/>
        <v>INSERT INTO Colheita_Produto_Agricola(ColheitaOperacao_Agricolaid, Produto_Agricolaid) VALUES(181, 7);</v>
      </c>
    </row>
    <row r="251" spans="1:3" x14ac:dyDescent="0.3">
      <c r="A251" s="15">
        <v>182</v>
      </c>
      <c r="B251" s="7">
        <v>3</v>
      </c>
      <c r="C251" t="str">
        <f t="shared" si="4"/>
        <v>INSERT INTO Colheita_Produto_Agricola(ColheitaOperacao_Agricolaid, Produto_Agricolaid) VALUES(182, 3);</v>
      </c>
    </row>
    <row r="252" spans="1:3" x14ac:dyDescent="0.3">
      <c r="A252" s="15">
        <v>183</v>
      </c>
      <c r="B252" s="7">
        <v>5</v>
      </c>
      <c r="C252" t="str">
        <f t="shared" si="4"/>
        <v>INSERT INTO Colheita_Produto_Agricola(ColheitaOperacao_Agricolaid, Produto_Agricolaid) VALUES(183, 5);</v>
      </c>
    </row>
    <row r="253" spans="1:3" x14ac:dyDescent="0.3">
      <c r="A253" s="15">
        <v>184</v>
      </c>
      <c r="B253" s="7">
        <v>5</v>
      </c>
      <c r="C253" t="str">
        <f t="shared" si="4"/>
        <v>INSERT INTO Colheita_Produto_Agricola(ColheitaOperacao_Agricolaid, Produto_Agricolaid) VALUES(184, 5);</v>
      </c>
    </row>
    <row r="254" spans="1:3" x14ac:dyDescent="0.3">
      <c r="A254" s="15">
        <v>185</v>
      </c>
      <c r="B254" s="7">
        <v>3</v>
      </c>
      <c r="C254" t="str">
        <f t="shared" si="4"/>
        <v>INSERT INTO Colheita_Produto_Agricola(ColheitaOperacao_Agricolaid, Produto_Agricolaid) VALUES(185, 3);</v>
      </c>
    </row>
    <row r="255" spans="1:3" x14ac:dyDescent="0.3">
      <c r="A255" s="15">
        <v>186</v>
      </c>
      <c r="B255" s="7">
        <v>3</v>
      </c>
      <c r="C255" t="str">
        <f t="shared" si="4"/>
        <v>INSERT INTO Colheita_Produto_Agricola(ColheitaOperacao_Agricolaid, Produto_Agricolaid) VALUES(186, 3);</v>
      </c>
    </row>
    <row r="256" spans="1:3" x14ac:dyDescent="0.3">
      <c r="A256" s="15">
        <v>187</v>
      </c>
      <c r="B256" s="7">
        <v>3</v>
      </c>
      <c r="C256" t="str">
        <f t="shared" si="4"/>
        <v>INSERT INTO Colheita_Produto_Agricola(ColheitaOperacao_Agricolaid, Produto_Agricolaid) VALUES(187, 3);</v>
      </c>
    </row>
    <row r="257" spans="1:3" x14ac:dyDescent="0.3">
      <c r="A257" s="15">
        <v>190</v>
      </c>
      <c r="B257" s="7">
        <v>3</v>
      </c>
      <c r="C257" t="str">
        <f t="shared" si="4"/>
        <v>INSERT INTO Colheita_Produto_Agricola(ColheitaOperacao_Agricolaid, Produto_Agricolaid) VALUES(190, 3);</v>
      </c>
    </row>
    <row r="258" spans="1:3" x14ac:dyDescent="0.3">
      <c r="A258" s="15">
        <v>191</v>
      </c>
      <c r="B258" s="7">
        <v>3</v>
      </c>
      <c r="C258" t="str">
        <f t="shared" si="4"/>
        <v>INSERT INTO Colheita_Produto_Agricola(ColheitaOperacao_Agricolaid, Produto_Agricolaid) VALUES(191, 3);</v>
      </c>
    </row>
    <row r="259" spans="1:3" x14ac:dyDescent="0.3">
      <c r="A259" s="15">
        <v>194</v>
      </c>
      <c r="B259" s="7">
        <v>9</v>
      </c>
      <c r="C259" t="str">
        <f t="shared" si="4"/>
        <v>INSERT INTO Colheita_Produto_Agricola(ColheitaOperacao_Agricolaid, Produto_Agricolaid) VALUES(194, 9);</v>
      </c>
    </row>
    <row r="260" spans="1:3" x14ac:dyDescent="0.3">
      <c r="A260" s="15">
        <v>195</v>
      </c>
      <c r="B260" s="7">
        <v>9</v>
      </c>
      <c r="C260" t="str">
        <f t="shared" si="4"/>
        <v>INSERT INTO Colheita_Produto_Agricola(ColheitaOperacao_Agricolaid, Produto_Agricolaid) VALUES(195, 9);</v>
      </c>
    </row>
    <row r="261" spans="1:3" x14ac:dyDescent="0.3">
      <c r="A261" s="15">
        <v>196</v>
      </c>
      <c r="B261" s="7">
        <v>8</v>
      </c>
      <c r="C261" t="str">
        <f t="shared" si="4"/>
        <v>INSERT INTO Colheita_Produto_Agricola(ColheitaOperacao_Agricolaid, Produto_Agricolaid) VALUES(196, 8);</v>
      </c>
    </row>
    <row r="262" spans="1:3" x14ac:dyDescent="0.3">
      <c r="A262" s="15">
        <v>202</v>
      </c>
      <c r="B262" s="7">
        <v>8</v>
      </c>
      <c r="C262" t="str">
        <f t="shared" si="4"/>
        <v>INSERT INTO Colheita_Produto_Agricola(ColheitaOperacao_Agricolaid, Produto_Agricolaid) VALUES(202, 8);</v>
      </c>
    </row>
    <row r="263" spans="1:3" x14ac:dyDescent="0.3">
      <c r="A263" s="15">
        <v>205</v>
      </c>
      <c r="B263" s="7">
        <v>8</v>
      </c>
      <c r="C263" t="str">
        <f t="shared" si="4"/>
        <v>INSERT INTO Colheita_Produto_Agricola(ColheitaOperacao_Agricolaid, Produto_Agricolaid) VALUES(205, 8);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E3C6-089F-4A17-B7E6-182E6A73873F}">
  <dimension ref="A1:V224"/>
  <sheetViews>
    <sheetView topLeftCell="A22" zoomScale="86" zoomScaleNormal="55" workbookViewId="0">
      <selection activeCell="R40" sqref="R40"/>
    </sheetView>
  </sheetViews>
  <sheetFormatPr defaultRowHeight="14.4" x14ac:dyDescent="0.3"/>
  <cols>
    <col min="1" max="1" width="39.33203125" customWidth="1"/>
    <col min="2" max="2" width="37.6640625" customWidth="1"/>
    <col min="3" max="3" width="22.33203125" bestFit="1" customWidth="1"/>
    <col min="4" max="4" width="39.6640625" customWidth="1"/>
    <col min="5" max="5" width="36.6640625" customWidth="1"/>
    <col min="6" max="6" width="40.6640625" customWidth="1"/>
    <col min="7" max="7" width="19.5546875" customWidth="1"/>
    <col min="8" max="9" width="7" bestFit="1" customWidth="1"/>
    <col min="10" max="10" width="4.6640625" bestFit="1" customWidth="1"/>
    <col min="11" max="11" width="7" bestFit="1" customWidth="1"/>
    <col min="12" max="12" width="3.6640625" bestFit="1" customWidth="1"/>
    <col min="13" max="13" width="5.33203125" bestFit="1" customWidth="1"/>
  </cols>
  <sheetData>
    <row r="1" spans="1:13" x14ac:dyDescent="0.3">
      <c r="A1" s="2" t="s">
        <v>211</v>
      </c>
      <c r="B1" s="2" t="s">
        <v>212</v>
      </c>
      <c r="C1" s="2" t="s">
        <v>213</v>
      </c>
      <c r="D1" s="2" t="s">
        <v>214</v>
      </c>
      <c r="E1" s="2" t="s">
        <v>215</v>
      </c>
      <c r="F1" s="2" t="s">
        <v>216</v>
      </c>
      <c r="G1" s="2" t="s">
        <v>217</v>
      </c>
      <c r="H1" s="2" t="s">
        <v>218</v>
      </c>
      <c r="I1" s="2" t="s">
        <v>217</v>
      </c>
      <c r="J1" s="2" t="s">
        <v>219</v>
      </c>
      <c r="K1" s="2" t="s">
        <v>217</v>
      </c>
      <c r="L1" s="2" t="s">
        <v>220</v>
      </c>
      <c r="M1" s="2" t="s">
        <v>217</v>
      </c>
    </row>
    <row r="2" spans="1:13" x14ac:dyDescent="0.3">
      <c r="A2" t="s">
        <v>193</v>
      </c>
      <c r="B2" t="s">
        <v>221</v>
      </c>
      <c r="C2" t="s">
        <v>222</v>
      </c>
      <c r="D2" t="s">
        <v>223</v>
      </c>
      <c r="E2" t="s">
        <v>224</v>
      </c>
      <c r="F2" t="s">
        <v>225</v>
      </c>
      <c r="G2" s="5">
        <v>0.2</v>
      </c>
    </row>
    <row r="3" spans="1:13" x14ac:dyDescent="0.3">
      <c r="A3" t="s">
        <v>226</v>
      </c>
      <c r="B3" t="s">
        <v>227</v>
      </c>
      <c r="C3" t="s">
        <v>222</v>
      </c>
      <c r="D3" t="s">
        <v>223</v>
      </c>
      <c r="E3" t="s">
        <v>224</v>
      </c>
      <c r="F3" t="s">
        <v>228</v>
      </c>
      <c r="G3" s="5">
        <v>0.8</v>
      </c>
    </row>
    <row r="4" spans="1:13" x14ac:dyDescent="0.3">
      <c r="A4" t="s">
        <v>187</v>
      </c>
      <c r="B4" t="s">
        <v>229</v>
      </c>
      <c r="C4" t="s">
        <v>230</v>
      </c>
      <c r="D4" t="s">
        <v>231</v>
      </c>
      <c r="E4" t="s">
        <v>232</v>
      </c>
      <c r="F4" t="s">
        <v>233</v>
      </c>
      <c r="G4" s="5">
        <v>0.249</v>
      </c>
      <c r="H4" t="s">
        <v>234</v>
      </c>
      <c r="I4" s="3">
        <v>0.06</v>
      </c>
      <c r="J4" t="s">
        <v>228</v>
      </c>
      <c r="K4" s="4">
        <v>0.17599999999999999</v>
      </c>
    </row>
    <row r="5" spans="1:13" x14ac:dyDescent="0.3">
      <c r="A5" t="s">
        <v>191</v>
      </c>
      <c r="B5" t="s">
        <v>229</v>
      </c>
      <c r="C5" t="s">
        <v>230</v>
      </c>
      <c r="D5" t="s">
        <v>231</v>
      </c>
      <c r="E5" t="s">
        <v>232</v>
      </c>
      <c r="F5" t="s">
        <v>234</v>
      </c>
      <c r="G5" s="5">
        <v>0.151</v>
      </c>
      <c r="H5" t="s">
        <v>228</v>
      </c>
      <c r="I5" s="4">
        <v>0.20799999999999999</v>
      </c>
    </row>
    <row r="6" spans="1:13" x14ac:dyDescent="0.3">
      <c r="A6" t="s">
        <v>208</v>
      </c>
      <c r="B6" t="s">
        <v>229</v>
      </c>
      <c r="C6" t="s">
        <v>230</v>
      </c>
      <c r="D6" t="s">
        <v>231</v>
      </c>
      <c r="E6" t="s">
        <v>235</v>
      </c>
      <c r="F6" t="s">
        <v>234</v>
      </c>
      <c r="G6" s="5">
        <v>0.09</v>
      </c>
      <c r="H6" t="s">
        <v>228</v>
      </c>
      <c r="I6" s="4">
        <v>0.124</v>
      </c>
      <c r="J6" t="s">
        <v>236</v>
      </c>
      <c r="K6" s="4">
        <v>8.9999999999999993E-3</v>
      </c>
      <c r="L6" t="s">
        <v>237</v>
      </c>
      <c r="M6" s="3">
        <v>0.01</v>
      </c>
    </row>
    <row r="7" spans="1:13" x14ac:dyDescent="0.3">
      <c r="A7" t="s">
        <v>238</v>
      </c>
      <c r="B7" t="s">
        <v>229</v>
      </c>
      <c r="C7" t="s">
        <v>230</v>
      </c>
      <c r="D7" t="s">
        <v>231</v>
      </c>
      <c r="E7" t="s">
        <v>239</v>
      </c>
      <c r="F7" t="s">
        <v>234</v>
      </c>
      <c r="G7" s="5">
        <v>9.6000000000000002E-2</v>
      </c>
      <c r="H7" t="s">
        <v>228</v>
      </c>
      <c r="I7" s="3">
        <v>0.13</v>
      </c>
    </row>
    <row r="8" spans="1:13" x14ac:dyDescent="0.3">
      <c r="A8" t="s">
        <v>240</v>
      </c>
      <c r="B8" t="s">
        <v>241</v>
      </c>
      <c r="C8" t="s">
        <v>230</v>
      </c>
      <c r="D8" t="s">
        <v>242</v>
      </c>
      <c r="E8" t="s">
        <v>243</v>
      </c>
      <c r="F8" t="s">
        <v>244</v>
      </c>
      <c r="G8" s="5">
        <v>0.88200000000000001</v>
      </c>
      <c r="H8" t="s">
        <v>245</v>
      </c>
      <c r="I8" s="4">
        <v>1.9E-2</v>
      </c>
    </row>
    <row r="9" spans="1:13" x14ac:dyDescent="0.3">
      <c r="A9" t="s">
        <v>198</v>
      </c>
      <c r="B9" t="s">
        <v>241</v>
      </c>
      <c r="C9" t="s">
        <v>246</v>
      </c>
      <c r="D9" t="s">
        <v>242</v>
      </c>
      <c r="E9" t="s">
        <v>243</v>
      </c>
      <c r="F9" t="s">
        <v>244</v>
      </c>
      <c r="G9" s="5">
        <v>0.71699999999999997</v>
      </c>
      <c r="H9" t="s">
        <v>245</v>
      </c>
      <c r="I9" s="4">
        <v>0.14799999999999999</v>
      </c>
      <c r="J9" t="s">
        <v>247</v>
      </c>
      <c r="K9" s="4">
        <v>7.9000000000000001E-2</v>
      </c>
    </row>
    <row r="10" spans="1:13" x14ac:dyDescent="0.3">
      <c r="A10" t="s">
        <v>248</v>
      </c>
      <c r="B10" t="s">
        <v>227</v>
      </c>
      <c r="C10" t="s">
        <v>249</v>
      </c>
      <c r="D10" t="s">
        <v>223</v>
      </c>
      <c r="E10" t="s">
        <v>224</v>
      </c>
      <c r="F10" t="s">
        <v>250</v>
      </c>
      <c r="G10" s="4">
        <v>0.97740000000000005</v>
      </c>
    </row>
    <row r="11" spans="1:13" x14ac:dyDescent="0.3">
      <c r="A11" t="s">
        <v>251</v>
      </c>
      <c r="B11" t="s">
        <v>227</v>
      </c>
      <c r="C11" t="s">
        <v>252</v>
      </c>
      <c r="D11" t="s">
        <v>223</v>
      </c>
      <c r="E11" t="s">
        <v>253</v>
      </c>
      <c r="F11" t="s">
        <v>254</v>
      </c>
      <c r="G11" s="4">
        <v>0.47799999999999998</v>
      </c>
    </row>
    <row r="12" spans="1:13" x14ac:dyDescent="0.3">
      <c r="A12" t="s">
        <v>255</v>
      </c>
      <c r="B12" t="s">
        <v>227</v>
      </c>
      <c r="C12" t="s">
        <v>249</v>
      </c>
      <c r="D12" t="s">
        <v>223</v>
      </c>
      <c r="E12" t="s">
        <v>253</v>
      </c>
      <c r="F12" t="s">
        <v>256</v>
      </c>
      <c r="G12" s="4">
        <v>0.14419999999999999</v>
      </c>
    </row>
    <row r="21" spans="1:22" x14ac:dyDescent="0.3">
      <c r="A21" s="10" t="s">
        <v>257</v>
      </c>
    </row>
    <row r="22" spans="1:22" x14ac:dyDescent="0.3">
      <c r="A22" s="14" t="s">
        <v>258</v>
      </c>
      <c r="B22" s="14" t="s">
        <v>259</v>
      </c>
      <c r="C22" s="14" t="s">
        <v>260</v>
      </c>
      <c r="D22" s="14" t="s">
        <v>261</v>
      </c>
      <c r="E22" s="14" t="s">
        <v>262</v>
      </c>
      <c r="F22" s="14" t="s">
        <v>263</v>
      </c>
      <c r="G22" s="14"/>
    </row>
    <row r="23" spans="1:22" x14ac:dyDescent="0.3">
      <c r="A23" s="7">
        <v>1</v>
      </c>
      <c r="B23" s="7" t="s">
        <v>193</v>
      </c>
      <c r="C23" s="7" t="s">
        <v>221</v>
      </c>
      <c r="D23" s="7">
        <v>1</v>
      </c>
      <c r="E23" s="7">
        <v>1</v>
      </c>
      <c r="F23" s="7">
        <v>1</v>
      </c>
      <c r="G23" s="7"/>
      <c r="K23" s="13" t="str">
        <f>"INSERT INTO Fator_Producao(" &amp; $A$22 &amp; ", " &amp; $B$22 &amp;  ",  " &amp; $D$22 &amp; ", " &amp; $E$22 &amp; ", " &amp; $F$22 &amp; ") VALUES(" &amp; A23 &amp; ", '" &amp; B23 &amp; "', " &amp; D23 &amp; ", " &amp; E23 &amp; ", " &amp; F23 &amp; ");"</f>
        <v>INSERT INTO Fator_Producao(idFator_Producao, nome_comercial,  Classificacao_Fator_Producaoid, Formulacao_Fator_Producaoid, Tipo_Aplicacao_Fator_Producaoid) VALUES(1, 'Calda Bordalesa ASCENZA', 1, 1, 1);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 x14ac:dyDescent="0.3">
      <c r="A24" s="7">
        <f xml:space="preserve"> $A23 + 1</f>
        <v>2</v>
      </c>
      <c r="B24" s="7" t="s">
        <v>226</v>
      </c>
      <c r="C24" s="7" t="s">
        <v>227</v>
      </c>
      <c r="D24" s="7">
        <v>1</v>
      </c>
      <c r="E24" s="7">
        <v>1</v>
      </c>
      <c r="F24" s="7">
        <v>1</v>
      </c>
      <c r="G24" s="7"/>
      <c r="K24" s="13" t="str">
        <f t="shared" ref="K24:K33" si="0">"INSERT INTO Fator_Producao(" &amp; $A$22 &amp; ", " &amp; $B$22 &amp;  ",  " &amp; $D$22 &amp; ", " &amp; $E$22 &amp; ", " &amp; $F$22 &amp; ") VALUES(" &amp; A24 &amp; ", '" &amp; B24 &amp; "', " &amp; D24 &amp; ", " &amp; E24 &amp; ", " &amp; F24 &amp; ");"</f>
        <v>INSERT INTO Fator_Producao(idFator_Producao, nome_comercial,  Classificacao_Fator_Producaoid, Formulacao_Fator_Producaoid, Tipo_Aplicacao_Fator_Producaoid) VALUES(2, 'Enxofre Bayer 80 WG', 1, 1, 1);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 x14ac:dyDescent="0.3">
      <c r="A25" s="7">
        <f t="shared" ref="A25:A33" si="1">A24 +1</f>
        <v>3</v>
      </c>
      <c r="B25" s="7" t="s">
        <v>187</v>
      </c>
      <c r="C25" s="7" t="s">
        <v>229</v>
      </c>
      <c r="D25" s="7">
        <v>2</v>
      </c>
      <c r="E25" s="7">
        <v>2</v>
      </c>
      <c r="F25" s="7">
        <v>2</v>
      </c>
      <c r="G25" s="7"/>
      <c r="K25" s="13" t="str">
        <f t="shared" si="0"/>
        <v>INSERT INTO Fator_Producao(idFator_Producao, nome_comercial,  Classificacao_Fator_Producaoid, Formulacao_Fator_Producaoid, Tipo_Aplicacao_Fator_Producaoid) VALUES(3, 'Patentkali', 2, 2, 2);</v>
      </c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1:22" x14ac:dyDescent="0.3">
      <c r="A26" s="7">
        <f t="shared" si="1"/>
        <v>4</v>
      </c>
      <c r="B26" s="7" t="s">
        <v>191</v>
      </c>
      <c r="C26" s="7" t="s">
        <v>229</v>
      </c>
      <c r="D26" s="7">
        <v>2</v>
      </c>
      <c r="E26" s="7">
        <v>2</v>
      </c>
      <c r="F26" s="7">
        <v>2</v>
      </c>
      <c r="G26" s="7"/>
      <c r="K26" s="13" t="str">
        <f t="shared" si="0"/>
        <v>INSERT INTO Fator_Producao(idFator_Producao, nome_comercial,  Classificacao_Fator_Producaoid, Formulacao_Fator_Producaoid, Tipo_Aplicacao_Fator_Producaoid) VALUES(4, 'ESTA Kieserit', 2, 2, 2);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 x14ac:dyDescent="0.3">
      <c r="A27" s="7">
        <f t="shared" si="1"/>
        <v>5</v>
      </c>
      <c r="B27" s="7" t="s">
        <v>208</v>
      </c>
      <c r="C27" s="7" t="s">
        <v>229</v>
      </c>
      <c r="D27" s="7">
        <v>2</v>
      </c>
      <c r="E27" s="7">
        <v>2</v>
      </c>
      <c r="F27" s="7">
        <v>3</v>
      </c>
      <c r="G27" s="7"/>
      <c r="K27" s="13" t="str">
        <f t="shared" si="0"/>
        <v>INSERT INTO Fator_Producao(idFator_Producao, nome_comercial,  Classificacao_Fator_Producaoid, Formulacao_Fator_Producaoid, Tipo_Aplicacao_Fator_Producaoid) VALUES(5, 'EPSO Microtop', 2, 2, 3);</v>
      </c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2" x14ac:dyDescent="0.3">
      <c r="A28" s="7">
        <f t="shared" si="1"/>
        <v>6</v>
      </c>
      <c r="B28" s="7" t="s">
        <v>238</v>
      </c>
      <c r="C28" s="7" t="s">
        <v>229</v>
      </c>
      <c r="D28" s="7">
        <v>2</v>
      </c>
      <c r="E28" s="7">
        <v>2</v>
      </c>
      <c r="F28" s="7">
        <v>5</v>
      </c>
      <c r="G28" s="7"/>
      <c r="K28" s="13" t="str">
        <f t="shared" si="0"/>
        <v>INSERT INTO Fator_Producao(idFator_Producao, nome_comercial,  Classificacao_Fator_Producaoid, Formulacao_Fator_Producaoid, Tipo_Aplicacao_Fator_Producaoid) VALUES(6, 'EPSO Top', 2, 2, 5);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2" x14ac:dyDescent="0.3">
      <c r="A29" s="7">
        <f t="shared" si="1"/>
        <v>7</v>
      </c>
      <c r="B29" s="7" t="s">
        <v>240</v>
      </c>
      <c r="C29" s="7" t="s">
        <v>241</v>
      </c>
      <c r="D29" s="7">
        <v>3</v>
      </c>
      <c r="E29" s="7">
        <v>2</v>
      </c>
      <c r="F29" s="7">
        <v>4</v>
      </c>
      <c r="G29" s="7"/>
      <c r="K29" s="13" t="str">
        <f t="shared" si="0"/>
        <v>INSERT INTO Fator_Producao(idFator_Producao, nome_comercial,  Classificacao_Fator_Producaoid, Formulacao_Fator_Producaoid, Tipo_Aplicacao_Fator_Producaoid) VALUES(7, 'Biocal CaCo3', 3, 2, 4);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2" x14ac:dyDescent="0.3">
      <c r="A30" s="7">
        <f t="shared" si="1"/>
        <v>8</v>
      </c>
      <c r="B30" s="7" t="s">
        <v>198</v>
      </c>
      <c r="C30" s="7" t="s">
        <v>241</v>
      </c>
      <c r="D30" s="7">
        <v>3</v>
      </c>
      <c r="E30" s="7">
        <v>3</v>
      </c>
      <c r="F30" s="7">
        <v>4</v>
      </c>
      <c r="G30" s="7"/>
      <c r="K30" s="13" t="str">
        <f t="shared" si="0"/>
        <v>INSERT INTO Fator_Producao(idFator_Producao, nome_comercial,  Classificacao_Fator_Producaoid, Formulacao_Fator_Producaoid, Tipo_Aplicacao_Fator_Producaoid) VALUES(8, 'Biocal Composto', 3, 3, 4);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2" x14ac:dyDescent="0.3">
      <c r="A31" s="7">
        <f t="shared" si="1"/>
        <v>9</v>
      </c>
      <c r="B31" s="7" t="str">
        <f>$A10</f>
        <v>Sonata</v>
      </c>
      <c r="C31" s="7" t="str">
        <f>B10</f>
        <v>Bayer</v>
      </c>
      <c r="D31" s="7">
        <f>A44</f>
        <v>1</v>
      </c>
      <c r="E31" s="7">
        <f>A60</f>
        <v>4</v>
      </c>
      <c r="F31" s="7">
        <f>A72</f>
        <v>1</v>
      </c>
      <c r="G31" s="7"/>
      <c r="K31" s="13" t="str">
        <f t="shared" si="0"/>
        <v>INSERT INTO Fator_Producao(idFator_Producao, nome_comercial,  Classificacao_Fator_Producaoid, Formulacao_Fator_Producaoid, Tipo_Aplicacao_Fator_Producaoid) VALUES(9, 'Sonata', 1, 4, 1);</v>
      </c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x14ac:dyDescent="0.3">
      <c r="A32" s="7">
        <f t="shared" si="1"/>
        <v>10</v>
      </c>
      <c r="B32" s="7" t="str">
        <f>$A11</f>
        <v xml:space="preserve">FLiPPER </v>
      </c>
      <c r="C32" s="7" t="str">
        <f>B12</f>
        <v>Bayer</v>
      </c>
      <c r="D32" s="7">
        <f>A44</f>
        <v>1</v>
      </c>
      <c r="E32" s="7">
        <f>A61</f>
        <v>5</v>
      </c>
      <c r="F32" s="7">
        <f>A77</f>
        <v>6</v>
      </c>
      <c r="G32" s="7"/>
      <c r="K32" s="13" t="str">
        <f t="shared" si="0"/>
        <v>INSERT INTO Fator_Producao(idFator_Producao, nome_comercial,  Classificacao_Fator_Producaoid, Formulacao_Fator_Producaoid, Tipo_Aplicacao_Fator_Producaoid) VALUES(10, 'FLiPPER ', 1, 5, 6);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3">
      <c r="A33" s="7">
        <f t="shared" si="1"/>
        <v>11</v>
      </c>
      <c r="B33" s="7" t="str">
        <f>$A12</f>
        <v>Requiem Prime</v>
      </c>
      <c r="C33" s="7" t="str">
        <f>B12</f>
        <v>Bayer</v>
      </c>
      <c r="D33" s="7">
        <f>A44</f>
        <v>1</v>
      </c>
      <c r="E33" s="7">
        <f>A60</f>
        <v>4</v>
      </c>
      <c r="F33" s="7">
        <f>A77</f>
        <v>6</v>
      </c>
      <c r="G33" s="7"/>
      <c r="K33" s="13" t="str">
        <f t="shared" si="0"/>
        <v>INSERT INTO Fator_Producao(idFator_Producao, nome_comercial,  Classificacao_Fator_Producaoid, Formulacao_Fator_Producaoid, Tipo_Aplicacao_Fator_Producaoid) VALUES(11, 'Requiem Prime', 1, 4, 6);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3"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3"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42" spans="1:22" x14ac:dyDescent="0.3">
      <c r="A42" s="17" t="s">
        <v>264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:22" x14ac:dyDescent="0.3">
      <c r="A43" s="14" t="s">
        <v>265</v>
      </c>
      <c r="B43" s="14" t="s">
        <v>266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 spans="1:22" x14ac:dyDescent="0.3">
      <c r="A44" s="7">
        <f>1</f>
        <v>1</v>
      </c>
      <c r="B44" s="7" t="s">
        <v>223</v>
      </c>
      <c r="C44" t="str">
        <f>"INSERT INTO Classificacao_Fator_Producao(" &amp; $A$43 &amp; ", " &amp; $B44&amp;  " ) VALUES(" &amp; A44 &amp; ", '" &amp; B44 &amp; "');"</f>
        <v>INSERT INTO Classificacao_Fator_Producao(idClassificacao_Fator_Producao, Fitofármaco ) VALUES(1, 'Fitofármaco');</v>
      </c>
      <c r="K44" s="13" t="str">
        <f>"INSERT INTO Classificacao_Fator_Producao(" &amp; $A$43 &amp; ", " &amp; $B$43 &amp;  ") VALUES(" &amp; A44 &amp; ", '" &amp; B44 &amp; "');"</f>
        <v>INSERT INTO Classificacao_Fator_Producao(idClassificacao_Fator_Producao, designacao) VALUES(1, 'Fitofármaco');</v>
      </c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:22" x14ac:dyDescent="0.3">
      <c r="A45" s="7">
        <f>$A44 +1</f>
        <v>2</v>
      </c>
      <c r="B45" s="7" t="s">
        <v>231</v>
      </c>
      <c r="C45" t="str">
        <f>"INSERT INTO Classificacao_Fator_Producao(" &amp; $A$43 &amp; ", " &amp; $B45&amp;  " ) VALUES(" &amp; A45 &amp; ", '" &amp; B45 &amp; "');"</f>
        <v>INSERT INTO Classificacao_Fator_Producao(idClassificacao_Fator_Producao, Adubo ) VALUES(2, 'Adubo');</v>
      </c>
      <c r="K45" s="13" t="str">
        <f>"INSERT INTO Classificacao_Fator_Producao(" &amp; $A$43 &amp; ", " &amp; $B$43 &amp;  ") VALUES(" &amp; A45 &amp; ", '" &amp; B45 &amp; "');"</f>
        <v>INSERT INTO Classificacao_Fator_Producao(idClassificacao_Fator_Producao, designacao) VALUES(2, 'Adubo');</v>
      </c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spans="1:22" x14ac:dyDescent="0.3">
      <c r="A46" s="7">
        <f>$A45 +1</f>
        <v>3</v>
      </c>
      <c r="B46" s="7" t="s">
        <v>242</v>
      </c>
      <c r="C46" t="str">
        <f>"INSERT INTO Classificacao_Fator_Producao(" &amp; $A$43 &amp; ", " &amp; $B46&amp;  " ) VALUES(" &amp; A46 &amp; ", '" &amp; B46 &amp; "');"</f>
        <v>INSERT INTO Classificacao_Fator_Producao(idClassificacao_Fator_Producao, Corretor ) VALUES(3, 'Corretor');</v>
      </c>
      <c r="K46" s="13" t="str">
        <f>"INSERT INTO Classificacao_Fator_Producao(" &amp; $A$43 &amp; ", " &amp; $B$43 &amp;  ") VALUES(" &amp; A46 &amp; ", '" &amp; B46 &amp; "');"</f>
        <v>INSERT INTO Classificacao_Fator_Producao(idClassificacao_Fator_Producao, designacao) VALUES(3, 'Corretor');</v>
      </c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x14ac:dyDescent="0.3">
      <c r="A47" s="7">
        <f>$A46 +1</f>
        <v>4</v>
      </c>
      <c r="B47" s="7" t="s">
        <v>267</v>
      </c>
      <c r="C47" t="str">
        <f>"INSERT INTO Classificacao_Fator_Producao(" &amp; $A$43 &amp; ", " &amp; $B47&amp;  " ) VALUES(" &amp; A47 &amp; ", '" &amp; B47 &amp; "');"</f>
        <v>INSERT INTO Classificacao_Fator_Producao(idClassificacao_Fator_Producao, Fertilizante ) VALUES(4, 'Fertilizante');</v>
      </c>
      <c r="K47" s="13" t="str">
        <f>"INSERT INTO Classificacao_Fator_Producao(" &amp; $A$43 &amp; ", " &amp; $B$43 &amp;  ") VALUES(" &amp; A47 &amp; ", '" &amp; B47 &amp; "');"</f>
        <v>INSERT INTO Classificacao_Fator_Producao(idClassificacao_Fator_Producao, designacao) VALUES(4, 'Fertilizante');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x14ac:dyDescent="0.3">
      <c r="U48" s="13"/>
      <c r="V48" s="13"/>
    </row>
    <row r="49" spans="1:22" x14ac:dyDescent="0.3">
      <c r="U49" s="13"/>
      <c r="V49" s="13"/>
    </row>
    <row r="55" spans="1:22" x14ac:dyDescent="0.3">
      <c r="A55" s="17" t="s">
        <v>268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x14ac:dyDescent="0.3">
      <c r="A56" s="14" t="s">
        <v>269</v>
      </c>
      <c r="B56" s="14" t="s">
        <v>266</v>
      </c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x14ac:dyDescent="0.3">
      <c r="A57" s="7">
        <f>1</f>
        <v>1</v>
      </c>
      <c r="B57" s="7" t="s">
        <v>222</v>
      </c>
      <c r="C57" t="str">
        <f>"INSERT INTO Formulacao_Fator_Producao(" &amp; $A$56 &amp; ", " &amp; $B56&amp;  " ) VALUES(" &amp; A57 &amp; ", '" &amp; B57 &amp; "');"</f>
        <v>INSERT INTO Formulacao_Fator_Producao(idFormula_Fator_Producao, designacao ) VALUES(1, 'Pó molhável');</v>
      </c>
      <c r="K57" s="13" t="str">
        <f>"INSERT INTO Formulacao_Fator_Producao(" &amp; $A$56 &amp; ", " &amp; $B$56 &amp; ") VALUES(" &amp; A57 &amp; ", '" &amp; B57 &amp; "');"</f>
        <v>INSERT INTO Formulacao_Fator_Producao(idFormula_Fator_Producao, designacao) VALUES(1, 'Pó molhável');</v>
      </c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x14ac:dyDescent="0.3">
      <c r="A58" s="7">
        <f>A57 +1</f>
        <v>2</v>
      </c>
      <c r="B58" s="7" t="s">
        <v>230</v>
      </c>
      <c r="C58" t="str">
        <f>"INSERT INTO Formulacao_Fator_Producao(" &amp; $A$56 &amp; ", " &amp; $B57&amp;  " ) VALUES(" &amp; A58 &amp; ", '" &amp; B58 &amp; "');"</f>
        <v>INSERT INTO Formulacao_Fator_Producao(idFormula_Fator_Producao, Pó molhável ) VALUES(2, 'Granulado');</v>
      </c>
      <c r="K58" s="13" t="str">
        <f>"INSERT INTO Formulacao_Fator_Producao(" &amp; $A$56 &amp; ", " &amp; $B$56 &amp; ") VALUES(" &amp; A58 &amp; ", '" &amp; B58 &amp; "');"</f>
        <v>INSERT INTO Formulacao_Fator_Producao(idFormula_Fator_Producao, designacao) VALUES(2, 'Granulado');</v>
      </c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x14ac:dyDescent="0.3">
      <c r="A59" s="7">
        <f>A58 +1</f>
        <v>3</v>
      </c>
      <c r="B59" s="7" t="s">
        <v>246</v>
      </c>
      <c r="C59" t="str">
        <f>"INSERT INTO Formulacao_Fator_Producao(" &amp; $A$56 &amp; ", " &amp; $B58&amp;  " ) VALUES(" &amp; A59 &amp; ", '" &amp; B59 &amp; "');"</f>
        <v>INSERT INTO Formulacao_Fator_Producao(idFormula_Fator_Producao, Granulado ) VALUES(3, 'Pó');</v>
      </c>
      <c r="K59" s="13" t="str">
        <f>"INSERT INTO Formulacao_Fator_Producao(" &amp; $A$56 &amp; ", " &amp; $B$56 &amp; ") VALUES(" &amp; A59 &amp; ", '" &amp; B59 &amp; "');"</f>
        <v>INSERT INTO Formulacao_Fator_Producao(idFormula_Fator_Producao, designacao) VALUES(3, 'Pó');</v>
      </c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  <row r="60" spans="1:22" x14ac:dyDescent="0.3">
      <c r="A60" s="7">
        <f>A59 +1</f>
        <v>4</v>
      </c>
      <c r="B60" s="7" t="str">
        <f>C10</f>
        <v>Líquido</v>
      </c>
      <c r="C60" t="str">
        <f>"INSERT INTO Formulacao_Fator_Producao(" &amp; $A$56 &amp; ", " &amp; $B59&amp;  " ) VALUES(" &amp; A60 &amp; ", '" &amp; B60 &amp; "');"</f>
        <v>INSERT INTO Formulacao_Fator_Producao(idFormula_Fator_Producao, Pó ) VALUES(4, 'Líquido');</v>
      </c>
      <c r="K60" s="13" t="str">
        <f>"INSERT INTO Formulacao_Fator_Producao(" &amp; $A$56 &amp; ", " &amp; $B$56 &amp; ") VALUES(" &amp; A60 &amp; ", '" &amp; B60 &amp; "');"</f>
        <v>INSERT INTO Formulacao_Fator_Producao(idFormula_Fator_Producao, designacao) VALUES(4, 'Líquido');</v>
      </c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</row>
    <row r="61" spans="1:22" x14ac:dyDescent="0.3">
      <c r="A61" s="7">
        <f>A60 +1</f>
        <v>5</v>
      </c>
      <c r="B61" s="7" t="str">
        <f>C11</f>
        <v>Emulsão de óleo em água</v>
      </c>
      <c r="C61" t="str">
        <f>"INSERT INTO Formulacao_Fator_Producao(" &amp; $A$56 &amp; ", " &amp; $B60&amp;  " ) VALUES(" &amp; A61 &amp; ", '" &amp; B61 &amp; "');"</f>
        <v>INSERT INTO Formulacao_Fator_Producao(idFormula_Fator_Producao, Líquido ) VALUES(5, 'Emulsão de óleo em água');</v>
      </c>
      <c r="K61" s="13" t="str">
        <f>"INSERT INTO Formulacao_Fator_Producao(" &amp; $A$56 &amp; ", " &amp; $B$56 &amp; ") VALUES(" &amp; A61 &amp; ", '" &amp; B61 &amp; "');"</f>
        <v>INSERT INTO Formulacao_Fator_Producao(idFormula_Fator_Producao, designacao) VALUES(5, 'Emulsão de óleo em água');</v>
      </c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 spans="1:22" x14ac:dyDescent="0.3"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 spans="1:22" x14ac:dyDescent="0.3"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 spans="1:22" x14ac:dyDescent="0.3"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spans="1:22" x14ac:dyDescent="0.3"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spans="1:22" x14ac:dyDescent="0.3"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spans="1:22" x14ac:dyDescent="0.3"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spans="1:22" x14ac:dyDescent="0.3">
      <c r="V68" s="13"/>
    </row>
    <row r="69" spans="1:22" x14ac:dyDescent="0.3">
      <c r="V69" s="13"/>
    </row>
    <row r="70" spans="1:22" x14ac:dyDescent="0.3">
      <c r="A70" s="17" t="s">
        <v>270</v>
      </c>
      <c r="B70" s="7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spans="1:22" x14ac:dyDescent="0.3">
      <c r="A71" s="14" t="s">
        <v>271</v>
      </c>
      <c r="B71" s="14" t="s">
        <v>266</v>
      </c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spans="1:22" x14ac:dyDescent="0.3">
      <c r="A72" s="7">
        <f>1</f>
        <v>1</v>
      </c>
      <c r="B72" s="7" t="s">
        <v>224</v>
      </c>
      <c r="C72" t="str">
        <f t="shared" ref="C72:C77" si="2">"INSERT INTO Tipo_Aplicacao_Fator_Producao(" &amp; $A$71 &amp; ", " &amp; $B71&amp;  " ) VALUES(" &amp; A72 &amp; ", '" &amp; B72 &amp; "');"</f>
        <v>INSERT INTO Tipo_Aplicacao_Fator_Producao(idTipo_Aplicacao_Fator_Producao, designacao ) VALUES(1, 'Fungicida');</v>
      </c>
      <c r="K72" s="13" t="str">
        <f t="shared" ref="K72:K77" si="3">"INSERT INTO Tipo_Aplicacao_Fator_Producao(" &amp; $A$71 &amp; ", " &amp; $B$71 &amp; ") VALUES(" &amp; A72 &amp; ", '" &amp; B72 &amp; "');"</f>
        <v>INSERT INTO Tipo_Aplicacao_Fator_Producao(idTipo_Aplicacao_Fator_Producao, designacao) VALUES(1, 'Fungicida');</v>
      </c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spans="1:22" x14ac:dyDescent="0.3">
      <c r="A73" s="7">
        <f>A72 +1</f>
        <v>2</v>
      </c>
      <c r="B73" s="7" t="s">
        <v>232</v>
      </c>
      <c r="C73" t="str">
        <f t="shared" si="2"/>
        <v>INSERT INTO Tipo_Aplicacao_Fator_Producao(idTipo_Aplicacao_Fator_Producao, Fungicida ) VALUES(2, 'Adubo solo');</v>
      </c>
      <c r="K73" s="13" t="str">
        <f t="shared" si="3"/>
        <v>INSERT INTO Tipo_Aplicacao_Fator_Producao(idTipo_Aplicacao_Fator_Producao, designacao) VALUES(2, 'Adubo solo');</v>
      </c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spans="1:22" x14ac:dyDescent="0.3">
      <c r="A74" s="7">
        <f>A73 +1</f>
        <v>3</v>
      </c>
      <c r="B74" s="7" t="s">
        <v>235</v>
      </c>
      <c r="C74" t="str">
        <f t="shared" si="2"/>
        <v>INSERT INTO Tipo_Aplicacao_Fator_Producao(idTipo_Aplicacao_Fator_Producao, Adubo solo ) VALUES(3, 'Adubo foliar+Fertirrega');</v>
      </c>
      <c r="K74" s="13" t="str">
        <f t="shared" si="3"/>
        <v>INSERT INTO Tipo_Aplicacao_Fator_Producao(idTipo_Aplicacao_Fator_Producao, designacao) VALUES(3, 'Adubo foliar+Fertirrega');</v>
      </c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 spans="1:22" x14ac:dyDescent="0.3">
      <c r="A75" s="7">
        <f>A74 +1</f>
        <v>4</v>
      </c>
      <c r="B75" s="7" t="s">
        <v>243</v>
      </c>
      <c r="C75" t="str">
        <f t="shared" si="2"/>
        <v>INSERT INTO Tipo_Aplicacao_Fator_Producao(idTipo_Aplicacao_Fator_Producao, Adubo foliar+Fertirrega ) VALUES(4, 'Correção solo');</v>
      </c>
      <c r="K75" s="13" t="str">
        <f t="shared" si="3"/>
        <v>INSERT INTO Tipo_Aplicacao_Fator_Producao(idTipo_Aplicacao_Fator_Producao, designacao) VALUES(4, 'Correção solo');</v>
      </c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x14ac:dyDescent="0.3">
      <c r="A76" s="7">
        <f>A75 +1</f>
        <v>5</v>
      </c>
      <c r="B76" t="s">
        <v>239</v>
      </c>
      <c r="C76" t="str">
        <f t="shared" si="2"/>
        <v>INSERT INTO Tipo_Aplicacao_Fator_Producao(idTipo_Aplicacao_Fator_Producao, Correção solo ) VALUES(5, 'Adubo foliar');</v>
      </c>
      <c r="K76" s="13" t="str">
        <f t="shared" si="3"/>
        <v>INSERT INTO Tipo_Aplicacao_Fator_Producao(idTipo_Aplicacao_Fator_Producao, designacao) VALUES(5, 'Adubo foliar');</v>
      </c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x14ac:dyDescent="0.3">
      <c r="A77" s="7">
        <f>A76 +1</f>
        <v>6</v>
      </c>
      <c r="B77" t="str">
        <f>E11</f>
        <v>Insecticida</v>
      </c>
      <c r="C77" t="str">
        <f t="shared" si="2"/>
        <v>INSERT INTO Tipo_Aplicacao_Fator_Producao(idTipo_Aplicacao_Fator_Producao, Adubo foliar ) VALUES(6, 'Insecticida');</v>
      </c>
      <c r="K77" s="13" t="str">
        <f t="shared" si="3"/>
        <v>INSERT INTO Tipo_Aplicacao_Fator_Producao(idTipo_Aplicacao_Fator_Producao, designacao) VALUES(6, 'Insecticida');</v>
      </c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 spans="1:22" x14ac:dyDescent="0.3">
      <c r="B78" s="7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spans="1:22" x14ac:dyDescent="0.3">
      <c r="A79" s="7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 spans="1:22" x14ac:dyDescent="0.3"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 spans="1:22" x14ac:dyDescent="0.3"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 spans="1:22" x14ac:dyDescent="0.3"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6" spans="1:22" x14ac:dyDescent="0.3">
      <c r="A86" s="17" t="s">
        <v>272</v>
      </c>
      <c r="B86" s="7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 spans="1:22" x14ac:dyDescent="0.3">
      <c r="A87" s="14" t="s">
        <v>273</v>
      </c>
      <c r="B87" s="14" t="s">
        <v>266</v>
      </c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 spans="1:22" x14ac:dyDescent="0.3">
      <c r="A88" s="7">
        <f>1</f>
        <v>1</v>
      </c>
      <c r="B88" t="s">
        <v>225</v>
      </c>
      <c r="K88" s="13" t="str">
        <f t="shared" ref="K88:K93" si="4">"INSERT INTO Elemento(" &amp; $A$87 &amp; ", " &amp; $B$87 &amp; ") VALUES(" &amp; A88 &amp; ", '" &amp; B88 &amp; "');"</f>
        <v>INSERT INTO Elemento(id, designacao) VALUES(1, 'CU');</v>
      </c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 spans="1:22" x14ac:dyDescent="0.3">
      <c r="A89" s="7">
        <f>A88 + 1</f>
        <v>2</v>
      </c>
      <c r="B89" t="s">
        <v>228</v>
      </c>
      <c r="K89" s="13" t="str">
        <f t="shared" si="4"/>
        <v>INSERT INTO Elemento(id, designacao) VALUES(2, 'S');</v>
      </c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 spans="1:22" x14ac:dyDescent="0.3">
      <c r="A90" s="7">
        <f>A89 + 1</f>
        <v>3</v>
      </c>
      <c r="B90" t="s">
        <v>233</v>
      </c>
      <c r="K90" s="13" t="str">
        <f t="shared" si="4"/>
        <v>INSERT INTO Elemento(id, designacao) VALUES(3, 'K');</v>
      </c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spans="1:22" x14ac:dyDescent="0.3">
      <c r="A91" s="7">
        <f>A90 + 1</f>
        <v>4</v>
      </c>
      <c r="B91" t="s">
        <v>234</v>
      </c>
      <c r="K91" s="13" t="str">
        <f t="shared" si="4"/>
        <v>INSERT INTO Elemento(id, designacao) VALUES(4, 'Mg');</v>
      </c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 spans="1:22" x14ac:dyDescent="0.3">
      <c r="A92" s="7">
        <f>A91 + 1</f>
        <v>5</v>
      </c>
      <c r="B92" t="s">
        <v>236</v>
      </c>
      <c r="C92" s="7"/>
      <c r="K92" s="13" t="str">
        <f t="shared" si="4"/>
        <v>INSERT INTO Elemento(id, designacao) VALUES(5, 'B');</v>
      </c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 spans="1:22" x14ac:dyDescent="0.3">
      <c r="A93" s="7">
        <f>A92 + 1</f>
        <v>6</v>
      </c>
      <c r="B93" t="s">
        <v>237</v>
      </c>
      <c r="C93" s="18"/>
      <c r="K93" s="13" t="str">
        <f t="shared" si="4"/>
        <v>INSERT INTO Elemento(id, designacao) VALUES(6, 'Mn');</v>
      </c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 spans="1:22" x14ac:dyDescent="0.3"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 spans="1:22" x14ac:dyDescent="0.3"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</row>
    <row r="96" spans="1:22" x14ac:dyDescent="0.3"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</row>
    <row r="97" spans="1:22" x14ac:dyDescent="0.3"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</row>
    <row r="98" spans="1:22" x14ac:dyDescent="0.3"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</row>
    <row r="99" spans="1:22" x14ac:dyDescent="0.3"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</row>
    <row r="100" spans="1:22" x14ac:dyDescent="0.3"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</row>
    <row r="101" spans="1:22" x14ac:dyDescent="0.3"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</row>
    <row r="102" spans="1:22" x14ac:dyDescent="0.3">
      <c r="A102" s="17" t="s">
        <v>274</v>
      </c>
      <c r="B102" s="7"/>
      <c r="C102" s="18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</row>
    <row r="103" spans="1:22" x14ac:dyDescent="0.3">
      <c r="A103" s="14" t="s">
        <v>273</v>
      </c>
      <c r="B103" s="14" t="s">
        <v>266</v>
      </c>
      <c r="C103" s="18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</row>
    <row r="104" spans="1:22" x14ac:dyDescent="0.3">
      <c r="A104" s="7">
        <f>1</f>
        <v>1</v>
      </c>
      <c r="B104" s="7" t="s">
        <v>244</v>
      </c>
      <c r="C104" s="18"/>
      <c r="K104" s="13" t="str">
        <f t="shared" ref="K104:K109" si="5">"INSERT INTO Substancia(" &amp; $A$103 &amp; ", " &amp; $B$103 &amp; ") VALUES(" &amp; A104&amp; ", '" &amp; B104 &amp; "');"</f>
        <v>INSERT INTO Substancia(id, designacao) VALUES(1, 'CaCO3');</v>
      </c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</row>
    <row r="105" spans="1:22" x14ac:dyDescent="0.3">
      <c r="A105" s="7">
        <f>A104 + 1</f>
        <v>2</v>
      </c>
      <c r="B105" s="7" t="s">
        <v>245</v>
      </c>
      <c r="C105" s="18"/>
      <c r="K105" s="13" t="str">
        <f t="shared" si="5"/>
        <v>INSERT INTO Substancia(id, designacao) VALUES(2, 'MgCO3');</v>
      </c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</row>
    <row r="106" spans="1:22" x14ac:dyDescent="0.3">
      <c r="A106" s="7">
        <f>A105 + 1</f>
        <v>3</v>
      </c>
      <c r="B106" s="7" t="s">
        <v>247</v>
      </c>
      <c r="C106" s="18"/>
      <c r="K106" s="13" t="str">
        <f t="shared" si="5"/>
        <v>INSERT INTO Substancia(id, designacao) VALUES(3, 'MgO');</v>
      </c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</row>
    <row r="107" spans="1:22" x14ac:dyDescent="0.3">
      <c r="A107" s="7">
        <f>A106 + 1</f>
        <v>4</v>
      </c>
      <c r="B107" s="7" t="str">
        <f>F10</f>
        <v>Bacillus pumilus</v>
      </c>
      <c r="C107" s="18"/>
      <c r="K107" s="13" t="str">
        <f t="shared" si="5"/>
        <v>INSERT INTO Substancia(id, designacao) VALUES(4, 'Bacillus pumilus');</v>
      </c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</row>
    <row r="108" spans="1:22" x14ac:dyDescent="0.3">
      <c r="A108" s="7">
        <f>A107 + 1</f>
        <v>5</v>
      </c>
      <c r="B108" s="7" t="str">
        <f>F11</f>
        <v>Ácidos gordos (na forma de sais de potássio)</v>
      </c>
      <c r="C108" s="18"/>
      <c r="K108" s="13" t="str">
        <f t="shared" si="5"/>
        <v>INSERT INTO Substancia(id, designacao) VALUES(5, 'Ácidos gordos (na forma de sais de potássio)');</v>
      </c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 spans="1:22" x14ac:dyDescent="0.3">
      <c r="A109" s="7">
        <v>6</v>
      </c>
      <c r="B109" s="7" t="str">
        <f>F12</f>
        <v>Terpenóides</v>
      </c>
      <c r="K109" s="13" t="str">
        <f t="shared" si="5"/>
        <v>INSERT INTO Substancia(id, designacao) VALUES(6, 'Terpenóides');</v>
      </c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 spans="1:22" x14ac:dyDescent="0.3"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 spans="1:22" x14ac:dyDescent="0.3"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 spans="1:22" x14ac:dyDescent="0.3"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 spans="1:22" x14ac:dyDescent="0.3">
      <c r="A113" s="10" t="s">
        <v>212</v>
      </c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</row>
    <row r="114" spans="1:22" x14ac:dyDescent="0.3">
      <c r="A114" s="2" t="s">
        <v>275</v>
      </c>
      <c r="B114" s="2" t="s">
        <v>276</v>
      </c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 spans="1:22" x14ac:dyDescent="0.3">
      <c r="A115" s="9">
        <f>1</f>
        <v>1</v>
      </c>
      <c r="B115" t="str">
        <f>B2</f>
        <v>ASCENZA</v>
      </c>
      <c r="C115" t="str">
        <f>"INSERT INTO Fabricante(" &amp; $A$114 &amp; ", " &amp; $B115&amp;  " ) VALUES(" &amp; A115 &amp; ", '" &amp; B115 &amp; "');"</f>
        <v>INSERT INTO Fabricante(idFabricante, ASCENZA ) VALUES(1, 'ASCENZA');</v>
      </c>
    </row>
    <row r="116" spans="1:22" x14ac:dyDescent="0.3">
      <c r="A116" s="9">
        <f>A115 + 1</f>
        <v>2</v>
      </c>
      <c r="B116" t="str">
        <f>B3</f>
        <v>Bayer</v>
      </c>
      <c r="C116" t="str">
        <f>"INSERT INTO Fabricante(" &amp; $A$114 &amp; ", " &amp; $B116&amp;  " ) VALUES(" &amp; A116 &amp; ", '" &amp; B116 &amp; "');"</f>
        <v>INSERT INTO Fabricante(idFabricante, Bayer ) VALUES(2, 'Bayer');</v>
      </c>
    </row>
    <row r="117" spans="1:22" x14ac:dyDescent="0.3">
      <c r="A117" s="9">
        <f>A116 + 1</f>
        <v>3</v>
      </c>
      <c r="B117" t="str">
        <f>B4</f>
        <v>K+S</v>
      </c>
      <c r="C117" t="str">
        <f>"INSERT INTO Fabricante(" &amp; $A$114 &amp; ", " &amp; $B117&amp;  " ) VALUES(" &amp; A117 &amp; ", '" &amp; B117 &amp; "');"</f>
        <v>INSERT INTO Fabricante(idFabricante, K+S ) VALUES(3, 'K+S');</v>
      </c>
    </row>
    <row r="118" spans="1:22" x14ac:dyDescent="0.3">
      <c r="A118" s="9">
        <f>A117 + 1</f>
        <v>4</v>
      </c>
      <c r="B118" t="str">
        <f>B8</f>
        <v>Biocal</v>
      </c>
      <c r="C118" t="str">
        <f>"INSERT INTO Fabricante(" &amp; $A$114 &amp; ", " &amp; $B118&amp;  " ) VALUES(" &amp; A118 &amp; ", '" &amp; B118 &amp; "');"</f>
        <v>INSERT INTO Fabricante(idFabricante, Biocal ) VALUES(4, 'Biocal');</v>
      </c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spans="1:22" x14ac:dyDescent="0.3">
      <c r="A119" s="14"/>
      <c r="B119" s="14"/>
      <c r="C119" s="14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spans="1:22" x14ac:dyDescent="0.3">
      <c r="A120" s="7"/>
      <c r="B120" s="7"/>
      <c r="C120" s="18"/>
      <c r="K120" s="13" t="str">
        <f t="shared" ref="K120:K132" si="6">"INSERT INTO ficha_tecnica_elemento(" &amp; $A$119 &amp; ", " &amp; $B$119 &amp;  ", " &amp; $C$119 &amp;  ") VALUES(" &amp; A120 &amp; ", " &amp; B120 &amp; ", "&amp; C120&amp;");"</f>
        <v>INSERT INTO ficha_tecnica_elemento(, , ) VALUES(, , );</v>
      </c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spans="1:22" x14ac:dyDescent="0.3">
      <c r="A121" s="17" t="s">
        <v>277</v>
      </c>
      <c r="B121" s="7"/>
      <c r="C121" s="18"/>
      <c r="F121" s="19"/>
      <c r="H121" s="20"/>
      <c r="K121" s="13" t="str">
        <f t="shared" si="6"/>
        <v>INSERT INTO ficha_tecnica_elemento(, , ) VALUES(Fabricante_Fator_Producao, , );</v>
      </c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spans="1:22" x14ac:dyDescent="0.3">
      <c r="A122" s="41" t="s">
        <v>278</v>
      </c>
      <c r="B122" s="6" t="s">
        <v>279</v>
      </c>
      <c r="C122" s="18"/>
      <c r="K122" s="13" t="str">
        <f t="shared" si="6"/>
        <v>INSERT INTO ficha_tecnica_elemento(, , ) VALUES(FabricanteidFabricante, Fator_ProducaoidFator_Producao, );</v>
      </c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 spans="1:22" x14ac:dyDescent="0.3">
      <c r="A123" s="9">
        <f>1</f>
        <v>1</v>
      </c>
      <c r="B123" s="9">
        <f>A23</f>
        <v>1</v>
      </c>
      <c r="C123" t="str">
        <f>"INSERT INTO Fabricante_Fator_Producao(" &amp; $A$122 &amp; ", " &amp; $B122&amp;  " ) VALUES(" &amp; A123 &amp; ", '" &amp; B123 &amp; "');"</f>
        <v>INSERT INTO Fabricante_Fator_Producao(FabricanteidFabricante, Fator_ProducaoidFator_Producao ) VALUES(1, '1');</v>
      </c>
      <c r="K123" s="13" t="str">
        <f t="shared" si="6"/>
        <v>INSERT INTO ficha_tecnica_elemento(, , ) VALUES(1, 1, INSERT INTO Fabricante_Fator_Producao(FabricanteidFabricante, Fator_ProducaoidFator_Producao ) VALUES(1, '1'););</v>
      </c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 spans="1:22" x14ac:dyDescent="0.3">
      <c r="A124" s="9">
        <f>1 + A123</f>
        <v>2</v>
      </c>
      <c r="B124" s="9">
        <f>A24</f>
        <v>2</v>
      </c>
      <c r="C124" t="str">
        <f>"INSERT INTO Fabricante_Fator_Producao(" &amp; $A$122 &amp; ", " &amp; $B122&amp;  " ) VALUES(" &amp; A124 &amp; ", '" &amp; B124 &amp; "');"</f>
        <v>INSERT INTO Fabricante_Fator_Producao(FabricanteidFabricante, Fator_ProducaoidFator_Producao ) VALUES(2, '2');</v>
      </c>
      <c r="K124" s="13" t="str">
        <f t="shared" si="6"/>
        <v>INSERT INTO ficha_tecnica_elemento(, , ) VALUES(2, 2, INSERT INTO Fabricante_Fator_Producao(FabricanteidFabricante, Fator_ProducaoidFator_Producao ) VALUES(2, '2'););</v>
      </c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 spans="1:22" x14ac:dyDescent="0.3">
      <c r="A125" s="9">
        <f xml:space="preserve"> A124</f>
        <v>2</v>
      </c>
      <c r="B125" s="9">
        <f>A31</f>
        <v>9</v>
      </c>
      <c r="C125" t="str">
        <f>"INSERT INTO Fabricante_Fator_Producao(" &amp; $A$122 &amp; ", " &amp; $B122&amp;  " ) VALUES(" &amp; A125 &amp; ", '" &amp; B125 &amp; "');"</f>
        <v>INSERT INTO Fabricante_Fator_Producao(FabricanteidFabricante, Fator_ProducaoidFator_Producao ) VALUES(2, '9');</v>
      </c>
      <c r="K125" s="13" t="str">
        <f t="shared" si="6"/>
        <v>INSERT INTO ficha_tecnica_elemento(, , ) VALUES(2, 9, INSERT INTO Fabricante_Fator_Producao(FabricanteidFabricante, Fator_ProducaoidFator_Producao ) VALUES(2, '9'););</v>
      </c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 spans="1:22" x14ac:dyDescent="0.3">
      <c r="A126" s="9">
        <f xml:space="preserve"> A124</f>
        <v>2</v>
      </c>
      <c r="B126" s="9">
        <f>A32</f>
        <v>10</v>
      </c>
      <c r="C126" t="str">
        <f>"INSERT INTO Fabricante_Fator_Producao(" &amp; $A$122 &amp; ", " &amp; $B122&amp;  " ) VALUES(" &amp; A126 &amp; ", '" &amp; B126 &amp; "');"</f>
        <v>INSERT INTO Fabricante_Fator_Producao(FabricanteidFabricante, Fator_ProducaoidFator_Producao ) VALUES(2, '10');</v>
      </c>
      <c r="K126" s="13" t="str">
        <f t="shared" si="6"/>
        <v>INSERT INTO ficha_tecnica_elemento(, , ) VALUES(2, 10, INSERT INTO Fabricante_Fator_Producao(FabricanteidFabricante, Fator_ProducaoidFator_Producao ) VALUES(2, '10'););</v>
      </c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 spans="1:22" x14ac:dyDescent="0.3">
      <c r="A127" s="9">
        <f xml:space="preserve"> A125</f>
        <v>2</v>
      </c>
      <c r="B127" s="9">
        <f>A33</f>
        <v>11</v>
      </c>
      <c r="C127" t="str">
        <f>"INSERT INTO Fabricante_Fator_Producao(" &amp; $A$122 &amp; ", " &amp; $B122&amp;  " ) VALUES(" &amp; A127 &amp; ", '" &amp; B127 &amp; "');"</f>
        <v>INSERT INTO Fabricante_Fator_Producao(FabricanteidFabricante, Fator_ProducaoidFator_Producao ) VALUES(2, '11');</v>
      </c>
      <c r="K127" s="13" t="str">
        <f t="shared" si="6"/>
        <v>INSERT INTO ficha_tecnica_elemento(, , ) VALUES(2, 11, INSERT INTO Fabricante_Fator_Producao(FabricanteidFabricante, Fator_ProducaoidFator_Producao ) VALUES(2, '11'););</v>
      </c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 spans="1:22" x14ac:dyDescent="0.3">
      <c r="A128" s="9">
        <f>A125 + 1</f>
        <v>3</v>
      </c>
      <c r="B128" s="9">
        <f t="shared" ref="B128:B133" si="7">A25</f>
        <v>3</v>
      </c>
      <c r="C128" t="str">
        <f>"INSERT INTO Fabricante_Fator_Producao(" &amp; $A$122 &amp; ", " &amp; $B122&amp;  " ) VALUES(" &amp; A128 &amp; ", '" &amp; B128 &amp; "');"</f>
        <v>INSERT INTO Fabricante_Fator_Producao(FabricanteidFabricante, Fator_ProducaoidFator_Producao ) VALUES(3, '3');</v>
      </c>
      <c r="K128" s="13" t="str">
        <f t="shared" si="6"/>
        <v>INSERT INTO ficha_tecnica_elemento(, , ) VALUES(3, 3, INSERT INTO Fabricante_Fator_Producao(FabricanteidFabricante, Fator_ProducaoidFator_Producao ) VALUES(3, '3'););</v>
      </c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 spans="1:22" x14ac:dyDescent="0.3">
      <c r="A129" s="9">
        <f>A128</f>
        <v>3</v>
      </c>
      <c r="B129" s="9">
        <f t="shared" si="7"/>
        <v>4</v>
      </c>
      <c r="C129" t="str">
        <f>"INSERT INTO Fabricante_Fator_Producao(" &amp; $A$122 &amp; ", " &amp; $B122&amp;  " ) VALUES(" &amp; A129 &amp; ", '" &amp; B129 &amp; "');"</f>
        <v>INSERT INTO Fabricante_Fator_Producao(FabricanteidFabricante, Fator_ProducaoidFator_Producao ) VALUES(3, '4');</v>
      </c>
      <c r="K129" s="13" t="str">
        <f t="shared" si="6"/>
        <v>INSERT INTO ficha_tecnica_elemento(, , ) VALUES(3, 4, INSERT INTO Fabricante_Fator_Producao(FabricanteidFabricante, Fator_ProducaoidFator_Producao ) VALUES(3, '4'););</v>
      </c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 spans="1:22" x14ac:dyDescent="0.3">
      <c r="A130" s="9">
        <f>A129</f>
        <v>3</v>
      </c>
      <c r="B130" s="9">
        <f t="shared" si="7"/>
        <v>5</v>
      </c>
      <c r="C130" t="str">
        <f>"INSERT INTO Fabricante_Fator_Producao(" &amp; $A$122 &amp; ", " &amp; $B122&amp;  " ) VALUES(" &amp; A130 &amp; ", '" &amp; B130 &amp; "');"</f>
        <v>INSERT INTO Fabricante_Fator_Producao(FabricanteidFabricante, Fator_ProducaoidFator_Producao ) VALUES(3, '5');</v>
      </c>
      <c r="K130" s="13" t="str">
        <f t="shared" si="6"/>
        <v>INSERT INTO ficha_tecnica_elemento(, , ) VALUES(3, 5, INSERT INTO Fabricante_Fator_Producao(FabricanteidFabricante, Fator_ProducaoidFator_Producao ) VALUES(3, '5'););</v>
      </c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 spans="1:22" x14ac:dyDescent="0.3">
      <c r="A131" s="9">
        <f>A130</f>
        <v>3</v>
      </c>
      <c r="B131" s="9">
        <f t="shared" si="7"/>
        <v>6</v>
      </c>
      <c r="C131" t="str">
        <f>"INSERT INTO Fabricante_Fator_Producao(" &amp; $A$122 &amp; ", " &amp; $B122&amp;  " ) VALUES(" &amp; A131 &amp; ", '" &amp; B131 &amp; "');"</f>
        <v>INSERT INTO Fabricante_Fator_Producao(FabricanteidFabricante, Fator_ProducaoidFator_Producao ) VALUES(3, '6');</v>
      </c>
      <c r="K131" s="13" t="str">
        <f t="shared" si="6"/>
        <v>INSERT INTO ficha_tecnica_elemento(, , ) VALUES(3, 6, INSERT INTO Fabricante_Fator_Producao(FabricanteidFabricante, Fator_ProducaoidFator_Producao ) VALUES(3, '6'););</v>
      </c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</row>
    <row r="132" spans="1:22" x14ac:dyDescent="0.3">
      <c r="A132" s="9">
        <f>1 + A131</f>
        <v>4</v>
      </c>
      <c r="B132" s="9">
        <f t="shared" si="7"/>
        <v>7</v>
      </c>
      <c r="C132" t="str">
        <f>"INSERT INTO Fabricante_Fator_Producao(" &amp; $A$122 &amp; ", " &amp; $B122&amp;  " ) VALUES(" &amp; A132 &amp; ", '" &amp; B132 &amp; "');"</f>
        <v>INSERT INTO Fabricante_Fator_Producao(FabricanteidFabricante, Fator_ProducaoidFator_Producao ) VALUES(4, '7');</v>
      </c>
      <c r="K132" s="13" t="str">
        <f t="shared" si="6"/>
        <v>INSERT INTO ficha_tecnica_elemento(, , ) VALUES(4, 7, INSERT INTO Fabricante_Fator_Producao(FabricanteidFabricante, Fator_ProducaoidFator_Producao ) VALUES(4, '7'););</v>
      </c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 spans="1:22" x14ac:dyDescent="0.3">
      <c r="A133" s="9">
        <f>A132</f>
        <v>4</v>
      </c>
      <c r="B133" s="9">
        <f t="shared" si="7"/>
        <v>8</v>
      </c>
      <c r="C133" t="str">
        <f>"INSERT INTO Fabricante_Fator_Producao(" &amp; $A$122 &amp; ", " &amp; $B122&amp;  " ) VALUES(" &amp; A133 &amp; ", '" &amp; B133 &amp; "');"</f>
        <v>INSERT INTO Fabricante_Fator_Producao(FabricanteidFabricante, Fator_ProducaoidFator_Producao ) VALUES(4, '8');</v>
      </c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</row>
    <row r="134" spans="1:22" x14ac:dyDescent="0.3">
      <c r="B134" s="7"/>
      <c r="C134" s="18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 spans="1:22" x14ac:dyDescent="0.3"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</row>
    <row r="136" spans="1:22" x14ac:dyDescent="0.3">
      <c r="A136" s="10" t="s">
        <v>280</v>
      </c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 spans="1:22" x14ac:dyDescent="0.3">
      <c r="A137" s="41" t="s">
        <v>281</v>
      </c>
      <c r="B137" s="41" t="s">
        <v>266</v>
      </c>
      <c r="C137" s="41" t="s">
        <v>282</v>
      </c>
      <c r="D137" t="s">
        <v>283</v>
      </c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 spans="1:22" x14ac:dyDescent="0.3">
      <c r="A138" s="9">
        <f>1</f>
        <v>1</v>
      </c>
      <c r="B138" s="9" t="s">
        <v>225</v>
      </c>
      <c r="C138" s="9">
        <f>1</f>
        <v>1</v>
      </c>
      <c r="D138" t="str">
        <f t="shared" ref="D138:D149" si="8">"INSERT INTO Quimico(" &amp; $A$137 &amp; ", " &amp; $B$137 &amp;  ", " &amp; $C$137 &amp;  ") VALUES(" &amp; A138 &amp; ", '" &amp; B138 &amp; "', "&amp; C138&amp;");"</f>
        <v>INSERT INTO Quimico(idQuimico, designacao, tipo_quimico) VALUES(1, 'CU', 1);</v>
      </c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 spans="1:22" x14ac:dyDescent="0.3">
      <c r="A139" s="9">
        <f t="shared" ref="A139:A149" si="9">A138 + 1</f>
        <v>2</v>
      </c>
      <c r="B139" s="9" t="s">
        <v>228</v>
      </c>
      <c r="C139" s="9">
        <f>1</f>
        <v>1</v>
      </c>
      <c r="D139" t="str">
        <f t="shared" si="8"/>
        <v>INSERT INTO Quimico(idQuimico, designacao, tipo_quimico) VALUES(2, 'S', 1);</v>
      </c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 spans="1:22" x14ac:dyDescent="0.3">
      <c r="A140" s="9">
        <f t="shared" si="9"/>
        <v>3</v>
      </c>
      <c r="B140" s="9" t="s">
        <v>233</v>
      </c>
      <c r="C140" s="9">
        <f>1</f>
        <v>1</v>
      </c>
      <c r="D140" t="str">
        <f t="shared" si="8"/>
        <v>INSERT INTO Quimico(idQuimico, designacao, tipo_quimico) VALUES(3, 'K', 1);</v>
      </c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 spans="1:22" x14ac:dyDescent="0.3">
      <c r="A141" s="9">
        <f t="shared" si="9"/>
        <v>4</v>
      </c>
      <c r="B141" s="9" t="s">
        <v>234</v>
      </c>
      <c r="C141" s="9">
        <f>1</f>
        <v>1</v>
      </c>
      <c r="D141" t="str">
        <f t="shared" si="8"/>
        <v>INSERT INTO Quimico(idQuimico, designacao, tipo_quimico) VALUES(4, 'Mg', 1);</v>
      </c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 spans="1:22" x14ac:dyDescent="0.3">
      <c r="A142" s="9">
        <f t="shared" si="9"/>
        <v>5</v>
      </c>
      <c r="B142" s="9" t="s">
        <v>236</v>
      </c>
      <c r="C142" s="9">
        <f>1</f>
        <v>1</v>
      </c>
      <c r="D142" t="str">
        <f t="shared" si="8"/>
        <v>INSERT INTO Quimico(idQuimico, designacao, tipo_quimico) VALUES(5, 'B', 1);</v>
      </c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 spans="1:22" x14ac:dyDescent="0.3">
      <c r="A143" s="9">
        <f t="shared" si="9"/>
        <v>6</v>
      </c>
      <c r="B143" s="9" t="s">
        <v>237</v>
      </c>
      <c r="C143" s="9">
        <f>1</f>
        <v>1</v>
      </c>
      <c r="D143" t="str">
        <f t="shared" si="8"/>
        <v>INSERT INTO Quimico(idQuimico, designacao, tipo_quimico) VALUES(6, 'Mn', 1);</v>
      </c>
      <c r="K143" s="13" t="str">
        <f t="shared" ref="K143:K153" si="10">"INSERT INTO ficha_tecnica(" &amp; $A$142 &amp; ") VALUES(" &amp; A143 &amp; ");"</f>
        <v>INSERT INTO ficha_tecnica(5) VALUES(6);</v>
      </c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 spans="1:22" x14ac:dyDescent="0.3">
      <c r="A144" s="9">
        <f t="shared" si="9"/>
        <v>7</v>
      </c>
      <c r="B144" s="9" t="s">
        <v>244</v>
      </c>
      <c r="C144" s="9">
        <f xml:space="preserve"> 1+ C143</f>
        <v>2</v>
      </c>
      <c r="D144" t="str">
        <f t="shared" si="8"/>
        <v>INSERT INTO Quimico(idQuimico, designacao, tipo_quimico) VALUES(7, 'CaCO3', 2);</v>
      </c>
      <c r="K144" s="13" t="str">
        <f t="shared" si="10"/>
        <v>INSERT INTO ficha_tecnica(5) VALUES(7);</v>
      </c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 spans="1:22" x14ac:dyDescent="0.3">
      <c r="A145" s="9">
        <f t="shared" si="9"/>
        <v>8</v>
      </c>
      <c r="B145" s="9" t="s">
        <v>245</v>
      </c>
      <c r="C145" s="9">
        <f xml:space="preserve"> C144</f>
        <v>2</v>
      </c>
      <c r="D145" t="str">
        <f t="shared" si="8"/>
        <v>INSERT INTO Quimico(idQuimico, designacao, tipo_quimico) VALUES(8, 'MgCO3', 2);</v>
      </c>
      <c r="K145" s="13" t="str">
        <f t="shared" si="10"/>
        <v>INSERT INTO ficha_tecnica(5) VALUES(8);</v>
      </c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x14ac:dyDescent="0.3">
      <c r="A146" s="9">
        <f t="shared" si="9"/>
        <v>9</v>
      </c>
      <c r="B146" s="9" t="s">
        <v>247</v>
      </c>
      <c r="C146" s="9">
        <f xml:space="preserve"> C145</f>
        <v>2</v>
      </c>
      <c r="D146" t="str">
        <f t="shared" si="8"/>
        <v>INSERT INTO Quimico(idQuimico, designacao, tipo_quimico) VALUES(9, 'MgO', 2);</v>
      </c>
      <c r="K146" s="13" t="str">
        <f t="shared" si="10"/>
        <v>INSERT INTO ficha_tecnica(5) VALUES(9);</v>
      </c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x14ac:dyDescent="0.3">
      <c r="A147" s="9">
        <f t="shared" si="9"/>
        <v>10</v>
      </c>
      <c r="B147" s="9" t="str">
        <f>F10</f>
        <v>Bacillus pumilus</v>
      </c>
      <c r="C147" s="9">
        <f xml:space="preserve"> C146</f>
        <v>2</v>
      </c>
      <c r="D147" t="str">
        <f t="shared" si="8"/>
        <v>INSERT INTO Quimico(idQuimico, designacao, tipo_quimico) VALUES(10, 'Bacillus pumilus', 2);</v>
      </c>
      <c r="K147" s="13" t="str">
        <f t="shared" si="10"/>
        <v>INSERT INTO ficha_tecnica(5) VALUES(10);</v>
      </c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 spans="1:22" x14ac:dyDescent="0.3">
      <c r="A148" s="9">
        <f t="shared" si="9"/>
        <v>11</v>
      </c>
      <c r="B148" s="9" t="str">
        <f>F11</f>
        <v>Ácidos gordos (na forma de sais de potássio)</v>
      </c>
      <c r="C148" s="9">
        <f xml:space="preserve"> C147</f>
        <v>2</v>
      </c>
      <c r="D148" t="str">
        <f t="shared" si="8"/>
        <v>INSERT INTO Quimico(idQuimico, designacao, tipo_quimico) VALUES(11, 'Ácidos gordos (na forma de sais de potássio)', 2);</v>
      </c>
      <c r="K148" s="13" t="str">
        <f t="shared" si="10"/>
        <v>INSERT INTO ficha_tecnica(5) VALUES(11);</v>
      </c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 spans="1:22" x14ac:dyDescent="0.3">
      <c r="A149" s="9">
        <f t="shared" si="9"/>
        <v>12</v>
      </c>
      <c r="B149" s="9" t="str">
        <f>F12</f>
        <v>Terpenóides</v>
      </c>
      <c r="C149" s="9">
        <f xml:space="preserve"> C148</f>
        <v>2</v>
      </c>
      <c r="D149" t="str">
        <f t="shared" si="8"/>
        <v>INSERT INTO Quimico(idQuimico, designacao, tipo_quimico) VALUES(12, 'Terpenóides', 2);</v>
      </c>
      <c r="K149" s="13" t="str">
        <f t="shared" si="10"/>
        <v>INSERT INTO ficha_tecnica(5) VALUES(12);</v>
      </c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 spans="1:22" x14ac:dyDescent="0.3">
      <c r="A150" s="7"/>
      <c r="K150" s="13" t="str">
        <f t="shared" si="10"/>
        <v>INSERT INTO ficha_tecnica(5) VALUES();</v>
      </c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 spans="1:22" x14ac:dyDescent="0.3">
      <c r="A151" s="7"/>
      <c r="K151" s="13" t="str">
        <f t="shared" si="10"/>
        <v>INSERT INTO ficha_tecnica(5) VALUES();</v>
      </c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 spans="1:22" x14ac:dyDescent="0.3">
      <c r="A152" s="7" t="s">
        <v>284</v>
      </c>
      <c r="K152" s="13" t="str">
        <f t="shared" si="10"/>
        <v>INSERT INTO ficha_tecnica(5) VALUES(Fator_Producao_Quimico);</v>
      </c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 spans="1:22" x14ac:dyDescent="0.3">
      <c r="A153" s="41" t="s">
        <v>285</v>
      </c>
      <c r="B153" s="6" t="s">
        <v>286</v>
      </c>
      <c r="C153" s="6" t="s">
        <v>287</v>
      </c>
      <c r="K153" s="13" t="str">
        <f t="shared" si="10"/>
        <v>INSERT INTO ficha_tecnica(5) VALUES(Fator_Producaoid);</v>
      </c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 spans="1:22" x14ac:dyDescent="0.3">
      <c r="A154" s="9">
        <v>1</v>
      </c>
      <c r="B154" s="9">
        <v>1</v>
      </c>
      <c r="C154" s="21">
        <f>G2 * 100</f>
        <v>20</v>
      </c>
      <c r="D154" t="str">
        <f>"INSERT INTO Fator_Producao_Quimico(" &amp; $A$153&amp; ", " &amp; $B$153 &amp;  ", " &amp; $C$153 &amp;  ") VALUES(" &amp; A154 &amp; ", " &amp; B154 &amp; ", "&amp; C154&amp;");"</f>
        <v>INSERT INTO Fator_Producao_Quimico(Fator_Producaoid, QuimicoidQuimico, quantidade) VALUES(1, 1, 20);</v>
      </c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 spans="1:22" x14ac:dyDescent="0.3">
      <c r="A155" s="9">
        <v>2</v>
      </c>
      <c r="B155" s="9">
        <v>2</v>
      </c>
      <c r="C155" s="21">
        <f>G3 * 100</f>
        <v>80</v>
      </c>
      <c r="D155" t="str">
        <f t="shared" ref="D155:D174" si="11">"INSERT INTO Fator_Producao_Quimico(" &amp; $A$153&amp; ", " &amp; $B$153 &amp;  ", " &amp; $C$153 &amp;  ") VALUES(" &amp; A155 &amp; ", " &amp; B155 &amp; ", "&amp; C155&amp;");"</f>
        <v>INSERT INTO Fator_Producao_Quimico(Fator_Producaoid, QuimicoidQuimico, quantidade) VALUES(2, 2, 80);</v>
      </c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 spans="1:22" x14ac:dyDescent="0.3">
      <c r="A156" s="9">
        <v>3</v>
      </c>
      <c r="B156" s="9">
        <v>3</v>
      </c>
      <c r="C156" s="9">
        <f>G4 *100</f>
        <v>24.9</v>
      </c>
      <c r="D156" t="str">
        <f t="shared" si="11"/>
        <v>INSERT INTO Fator_Producao_Quimico(Fator_Producaoid, QuimicoidQuimico, quantidade) VALUES(3, 3, 24.9);</v>
      </c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 spans="1:22" x14ac:dyDescent="0.3">
      <c r="A157" s="9">
        <v>3</v>
      </c>
      <c r="B157" s="9">
        <v>4</v>
      </c>
      <c r="C157" s="21">
        <f>I4 * 100</f>
        <v>6</v>
      </c>
      <c r="D157" t="str">
        <f t="shared" si="11"/>
        <v>INSERT INTO Fator_Producao_Quimico(Fator_Producaoid, QuimicoidQuimico, quantidade) VALUES(3, 4, 6);</v>
      </c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 spans="1:22" x14ac:dyDescent="0.3">
      <c r="A158" s="9">
        <v>3</v>
      </c>
      <c r="B158" s="9">
        <v>2</v>
      </c>
      <c r="C158" s="21">
        <f>K4 *100</f>
        <v>17.599999999999998</v>
      </c>
      <c r="D158" t="str">
        <f t="shared" si="11"/>
        <v>INSERT INTO Fator_Producao_Quimico(Fator_Producaoid, QuimicoidQuimico, quantidade) VALUES(3, 2, 17.6);</v>
      </c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 spans="1:22" x14ac:dyDescent="0.3">
      <c r="A159" s="9">
        <v>4</v>
      </c>
      <c r="B159" s="9">
        <v>4</v>
      </c>
      <c r="C159" s="21">
        <f>G5 *100</f>
        <v>15.1</v>
      </c>
      <c r="D159" t="str">
        <f t="shared" si="11"/>
        <v>INSERT INTO Fator_Producao_Quimico(Fator_Producaoid, QuimicoidQuimico, quantidade) VALUES(4, 4, 15.1);</v>
      </c>
    </row>
    <row r="160" spans="1:22" x14ac:dyDescent="0.3">
      <c r="A160" s="9">
        <v>4</v>
      </c>
      <c r="B160" s="9">
        <v>2</v>
      </c>
      <c r="C160" s="21">
        <f>I5 *100</f>
        <v>20.8</v>
      </c>
      <c r="D160" t="str">
        <f t="shared" si="11"/>
        <v>INSERT INTO Fator_Producao_Quimico(Fator_Producaoid, QuimicoidQuimico, quantidade) VALUES(4, 2, 20.8);</v>
      </c>
    </row>
    <row r="161" spans="1:22" x14ac:dyDescent="0.3">
      <c r="A161" s="9">
        <v>5</v>
      </c>
      <c r="B161" s="9">
        <v>4</v>
      </c>
      <c r="C161" s="21">
        <f>G6 *100</f>
        <v>9</v>
      </c>
      <c r="D161" t="str">
        <f t="shared" si="11"/>
        <v>INSERT INTO Fator_Producao_Quimico(Fator_Producaoid, QuimicoidQuimico, quantidade) VALUES(5, 4, 9);</v>
      </c>
    </row>
    <row r="162" spans="1:22" x14ac:dyDescent="0.3">
      <c r="A162" s="9">
        <v>5</v>
      </c>
      <c r="B162" s="9">
        <v>2</v>
      </c>
      <c r="C162" s="21">
        <f>I6 *100</f>
        <v>12.4</v>
      </c>
      <c r="D162" t="str">
        <f t="shared" si="11"/>
        <v>INSERT INTO Fator_Producao_Quimico(Fator_Producaoid, QuimicoidQuimico, quantidade) VALUES(5, 2, 12.4);</v>
      </c>
      <c r="K162" s="13"/>
      <c r="L162" s="13"/>
      <c r="M162" s="13"/>
      <c r="N162" s="22"/>
      <c r="O162" s="13"/>
      <c r="P162" s="23"/>
      <c r="Q162" s="13"/>
      <c r="R162" s="24"/>
      <c r="S162" s="13"/>
      <c r="T162" s="13"/>
      <c r="U162" s="13"/>
      <c r="V162" s="13"/>
    </row>
    <row r="163" spans="1:22" x14ac:dyDescent="0.3">
      <c r="A163" s="9">
        <v>5</v>
      </c>
      <c r="B163" s="9">
        <v>5</v>
      </c>
      <c r="C163" s="21">
        <f>K6 *100</f>
        <v>0.89999999999999991</v>
      </c>
      <c r="D163" t="str">
        <f t="shared" si="11"/>
        <v>INSERT INTO Fator_Producao_Quimico(Fator_Producaoid, QuimicoidQuimico, quantidade) VALUES(5, 5, 0.9);</v>
      </c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 spans="1:22" x14ac:dyDescent="0.3">
      <c r="A164" s="9">
        <v>5</v>
      </c>
      <c r="B164" s="9">
        <v>6</v>
      </c>
      <c r="C164" s="21">
        <f>M6 *100</f>
        <v>1</v>
      </c>
      <c r="D164" t="str">
        <f t="shared" si="11"/>
        <v>INSERT INTO Fator_Producao_Quimico(Fator_Producaoid, QuimicoidQuimico, quantidade) VALUES(5, 6, 1);</v>
      </c>
      <c r="K164" s="13" t="str">
        <f t="shared" ref="K164:K169" si="12">"INSERT INTO ficha_tecnica_substancia(" &amp; $A$163 &amp; ", " &amp; $B$163 &amp;  ", " &amp; $C$163 &amp;  ") VALUES(" &amp; A164 &amp; ", " &amp; B164 &amp; ", "&amp; C164&amp;");"</f>
        <v>INSERT INTO ficha_tecnica_substancia(5, 5, 0.9) VALUES(5, 6, 1);</v>
      </c>
      <c r="L164" s="13"/>
      <c r="M164" s="13"/>
      <c r="N164" s="13"/>
      <c r="O164" s="22"/>
      <c r="P164" s="13"/>
      <c r="Q164" s="23"/>
      <c r="R164" s="13"/>
      <c r="S164" s="24"/>
      <c r="T164" s="13"/>
      <c r="U164" s="13"/>
      <c r="V164" s="13"/>
    </row>
    <row r="165" spans="1:22" x14ac:dyDescent="0.3">
      <c r="A165" s="9">
        <v>6</v>
      </c>
      <c r="B165" s="9">
        <v>4</v>
      </c>
      <c r="C165" s="21">
        <f>G7 *100</f>
        <v>9.6</v>
      </c>
      <c r="D165" t="str">
        <f t="shared" si="11"/>
        <v>INSERT INTO Fator_Producao_Quimico(Fator_Producaoid, QuimicoidQuimico, quantidade) VALUES(6, 4, 9.6);</v>
      </c>
      <c r="K165" s="13" t="str">
        <f t="shared" si="12"/>
        <v>INSERT INTO ficha_tecnica_substancia(5, 5, 0.9) VALUES(6, 4, 9.6);</v>
      </c>
      <c r="L165" s="13"/>
      <c r="M165" s="13"/>
      <c r="N165" s="13"/>
      <c r="O165" s="22"/>
      <c r="P165" s="13"/>
      <c r="Q165" s="23"/>
      <c r="R165" s="13"/>
      <c r="S165" s="24"/>
      <c r="T165" s="13"/>
      <c r="U165" s="13"/>
      <c r="V165" s="13"/>
    </row>
    <row r="166" spans="1:22" x14ac:dyDescent="0.3">
      <c r="A166" s="9">
        <v>6</v>
      </c>
      <c r="B166" s="9">
        <v>2</v>
      </c>
      <c r="C166" s="21">
        <f>I7 *100</f>
        <v>13</v>
      </c>
      <c r="D166" t="str">
        <f t="shared" si="11"/>
        <v>INSERT INTO Fator_Producao_Quimico(Fator_Producaoid, QuimicoidQuimico, quantidade) VALUES(6, 2, 13);</v>
      </c>
      <c r="K166" s="13" t="str">
        <f t="shared" si="12"/>
        <v>INSERT INTO ficha_tecnica_substancia(5, 5, 0.9) VALUES(6, 2, 13);</v>
      </c>
      <c r="L166" s="13"/>
      <c r="M166" s="13"/>
      <c r="N166" s="13"/>
      <c r="O166" s="22"/>
      <c r="P166" s="13"/>
      <c r="Q166" s="23"/>
      <c r="R166" s="13"/>
      <c r="S166" s="24"/>
      <c r="T166" s="13"/>
      <c r="U166" s="13"/>
      <c r="V166" s="13"/>
    </row>
    <row r="167" spans="1:22" x14ac:dyDescent="0.3">
      <c r="A167" s="9">
        <v>7</v>
      </c>
      <c r="B167" s="9">
        <v>7</v>
      </c>
      <c r="C167" s="43">
        <f>G8 *100</f>
        <v>88.2</v>
      </c>
      <c r="D167" t="str">
        <f t="shared" si="11"/>
        <v>INSERT INTO Fator_Producao_Quimico(Fator_Producaoid, QuimicoidQuimico, quantidade) VALUES(7, 7, 88.2);</v>
      </c>
      <c r="K167" s="13" t="str">
        <f t="shared" si="12"/>
        <v>INSERT INTO ficha_tecnica_substancia(5, 5, 0.9) VALUES(7, 7, 88.2);</v>
      </c>
      <c r="L167" s="13"/>
      <c r="M167" s="13"/>
      <c r="N167" s="13"/>
      <c r="O167" s="22"/>
      <c r="P167" s="13"/>
      <c r="Q167" s="23"/>
      <c r="R167" s="13"/>
      <c r="S167" s="24"/>
      <c r="T167" s="13"/>
      <c r="U167" s="13"/>
      <c r="V167" s="13"/>
    </row>
    <row r="168" spans="1:22" x14ac:dyDescent="0.3">
      <c r="A168" s="9">
        <v>7</v>
      </c>
      <c r="B168" s="9">
        <v>8</v>
      </c>
      <c r="C168" s="43">
        <f>I8 *100</f>
        <v>1.9</v>
      </c>
      <c r="D168" t="str">
        <f t="shared" si="11"/>
        <v>INSERT INTO Fator_Producao_Quimico(Fator_Producaoid, QuimicoidQuimico, quantidade) VALUES(7, 8, 1.9);</v>
      </c>
      <c r="K168" s="13" t="str">
        <f t="shared" si="12"/>
        <v>INSERT INTO ficha_tecnica_substancia(5, 5, 0.9) VALUES(7, 8, 1.9);</v>
      </c>
      <c r="L168" s="13"/>
      <c r="M168" s="13"/>
      <c r="N168" s="13"/>
      <c r="O168" s="22"/>
      <c r="P168" s="13"/>
      <c r="Q168" s="23"/>
      <c r="R168" s="13"/>
      <c r="S168" s="24"/>
      <c r="T168" s="13"/>
      <c r="U168" s="13"/>
      <c r="V168" s="13"/>
    </row>
    <row r="169" spans="1:22" x14ac:dyDescent="0.3">
      <c r="A169" s="9">
        <v>8</v>
      </c>
      <c r="B169" s="9">
        <v>7</v>
      </c>
      <c r="C169" s="43">
        <f>G9 *100</f>
        <v>71.7</v>
      </c>
      <c r="D169" t="str">
        <f t="shared" si="11"/>
        <v>INSERT INTO Fator_Producao_Quimico(Fator_Producaoid, QuimicoidQuimico, quantidade) VALUES(8, 7, 71.7);</v>
      </c>
      <c r="K169" s="13" t="str">
        <f t="shared" si="12"/>
        <v>INSERT INTO ficha_tecnica_substancia(5, 5, 0.9) VALUES(8, 7, 71.7);</v>
      </c>
      <c r="L169" s="13"/>
      <c r="M169" s="13"/>
      <c r="N169" s="13"/>
      <c r="O169" s="22"/>
      <c r="P169" s="13"/>
      <c r="Q169" s="23"/>
      <c r="R169" s="13"/>
      <c r="S169" s="24"/>
      <c r="T169" s="13"/>
      <c r="U169" s="13"/>
      <c r="V169" s="13"/>
    </row>
    <row r="170" spans="1:22" x14ac:dyDescent="0.3">
      <c r="A170" s="9">
        <v>8</v>
      </c>
      <c r="B170" s="9">
        <v>8</v>
      </c>
      <c r="C170" s="21">
        <f>I9 *100</f>
        <v>14.799999999999999</v>
      </c>
      <c r="D170" t="str">
        <f t="shared" si="11"/>
        <v>INSERT INTO Fator_Producao_Quimico(Fator_Producaoid, QuimicoidQuimico, quantidade) VALUES(8, 8, 14.8);</v>
      </c>
      <c r="K170" s="13"/>
      <c r="L170" s="13"/>
      <c r="M170" s="13"/>
      <c r="N170" s="13"/>
      <c r="O170" s="22"/>
      <c r="P170" s="13"/>
      <c r="Q170" s="23"/>
      <c r="R170" s="13"/>
      <c r="S170" s="24"/>
      <c r="T170" s="13"/>
      <c r="U170" s="13"/>
      <c r="V170" s="13"/>
    </row>
    <row r="171" spans="1:22" x14ac:dyDescent="0.3">
      <c r="A171" s="9">
        <v>8</v>
      </c>
      <c r="B171" s="9">
        <v>9</v>
      </c>
      <c r="C171" s="21">
        <f>K9 *100</f>
        <v>7.9</v>
      </c>
      <c r="D171" t="str">
        <f t="shared" si="11"/>
        <v>INSERT INTO Fator_Producao_Quimico(Fator_Producaoid, QuimicoidQuimico, quantidade) VALUES(8, 9, 7.9);</v>
      </c>
    </row>
    <row r="172" spans="1:22" x14ac:dyDescent="0.3">
      <c r="A172" s="9">
        <v>9</v>
      </c>
      <c r="B172" s="9">
        <v>10</v>
      </c>
      <c r="C172" s="21">
        <f>G10 *100</f>
        <v>97.740000000000009</v>
      </c>
      <c r="D172" t="str">
        <f t="shared" si="11"/>
        <v>INSERT INTO Fator_Producao_Quimico(Fator_Producaoid, QuimicoidQuimico, quantidade) VALUES(9, 10, 97.74);</v>
      </c>
    </row>
    <row r="173" spans="1:22" x14ac:dyDescent="0.3">
      <c r="A173" s="42">
        <v>10</v>
      </c>
      <c r="B173" s="9">
        <v>11</v>
      </c>
      <c r="C173" s="21">
        <f>G11 *100</f>
        <v>47.8</v>
      </c>
      <c r="D173" t="str">
        <f t="shared" si="11"/>
        <v>INSERT INTO Fator_Producao_Quimico(Fator_Producaoid, QuimicoidQuimico, quantidade) VALUES(10, 11, 47.8);</v>
      </c>
    </row>
    <row r="174" spans="1:22" x14ac:dyDescent="0.3">
      <c r="A174" s="6">
        <v>11</v>
      </c>
      <c r="B174" s="6">
        <v>12</v>
      </c>
      <c r="C174" s="21">
        <f>G12 *100</f>
        <v>14.42</v>
      </c>
      <c r="D174" t="str">
        <f t="shared" si="11"/>
        <v>INSERT INTO Fator_Producao_Quimico(Fator_Producaoid, QuimicoidQuimico, quantidade) VALUES(11, 12, 14.42);</v>
      </c>
    </row>
    <row r="175" spans="1:22" x14ac:dyDescent="0.3">
      <c r="A175" s="9"/>
      <c r="B175" s="9"/>
      <c r="C175" s="21"/>
    </row>
    <row r="176" spans="1:22" x14ac:dyDescent="0.3">
      <c r="A176" s="9"/>
      <c r="B176" s="9"/>
      <c r="C176" s="21"/>
    </row>
    <row r="177" spans="1:3" x14ac:dyDescent="0.3">
      <c r="A177" s="9"/>
      <c r="B177" s="9"/>
      <c r="C177" s="9"/>
    </row>
    <row r="178" spans="1:3" x14ac:dyDescent="0.3">
      <c r="A178" s="9"/>
      <c r="B178" s="9"/>
      <c r="C178" s="9"/>
    </row>
    <row r="179" spans="1:3" x14ac:dyDescent="0.3">
      <c r="A179" s="9"/>
      <c r="B179" s="9"/>
      <c r="C179" s="9"/>
    </row>
    <row r="180" spans="1:3" x14ac:dyDescent="0.3">
      <c r="A180" s="9"/>
      <c r="B180" s="9"/>
      <c r="C180" s="9"/>
    </row>
    <row r="181" spans="1:3" x14ac:dyDescent="0.3">
      <c r="A181" s="9"/>
      <c r="B181" s="9"/>
      <c r="C181" s="9"/>
    </row>
    <row r="182" spans="1:3" x14ac:dyDescent="0.3">
      <c r="A182" s="9"/>
      <c r="B182" s="9"/>
      <c r="C182" s="9"/>
    </row>
    <row r="183" spans="1:3" x14ac:dyDescent="0.3">
      <c r="A183" s="9"/>
      <c r="B183" s="9"/>
      <c r="C183" s="9"/>
    </row>
    <row r="184" spans="1:3" x14ac:dyDescent="0.3">
      <c r="A184" s="9"/>
      <c r="B184" s="9"/>
      <c r="C184" s="9"/>
    </row>
    <row r="185" spans="1:3" x14ac:dyDescent="0.3">
      <c r="A185" s="9"/>
      <c r="B185" s="9"/>
      <c r="C185" s="9"/>
    </row>
    <row r="186" spans="1:3" x14ac:dyDescent="0.3">
      <c r="A186" s="9"/>
      <c r="B186" s="9"/>
      <c r="C186" s="9"/>
    </row>
    <row r="187" spans="1:3" x14ac:dyDescent="0.3">
      <c r="A187" s="9"/>
      <c r="B187" s="9"/>
      <c r="C187" s="9"/>
    </row>
    <row r="188" spans="1:3" x14ac:dyDescent="0.3">
      <c r="A188" s="9"/>
      <c r="B188" s="9"/>
      <c r="C188" s="9"/>
    </row>
    <row r="189" spans="1:3" x14ac:dyDescent="0.3">
      <c r="A189" s="9"/>
      <c r="B189" s="9"/>
      <c r="C189" s="9"/>
    </row>
    <row r="190" spans="1:3" x14ac:dyDescent="0.3">
      <c r="A190" s="9"/>
      <c r="B190" s="9"/>
      <c r="C190" s="9"/>
    </row>
    <row r="191" spans="1:3" x14ac:dyDescent="0.3">
      <c r="A191" s="9"/>
      <c r="B191" s="9"/>
      <c r="C191" s="9"/>
    </row>
    <row r="192" spans="1:3" x14ac:dyDescent="0.3">
      <c r="A192" s="9"/>
      <c r="B192" s="9"/>
      <c r="C192" s="9"/>
    </row>
    <row r="193" spans="1:3" x14ac:dyDescent="0.3">
      <c r="A193" s="9"/>
      <c r="B193" s="9"/>
      <c r="C193" s="9"/>
    </row>
    <row r="194" spans="1:3" x14ac:dyDescent="0.3">
      <c r="A194" s="9"/>
      <c r="B194" s="9"/>
      <c r="C194" s="9"/>
    </row>
    <row r="195" spans="1:3" x14ac:dyDescent="0.3">
      <c r="A195" s="9"/>
      <c r="B195" s="9"/>
      <c r="C195" s="9"/>
    </row>
    <row r="196" spans="1:3" x14ac:dyDescent="0.3">
      <c r="A196" s="9"/>
      <c r="B196" s="9"/>
      <c r="C196" s="9"/>
    </row>
    <row r="197" spans="1:3" x14ac:dyDescent="0.3">
      <c r="A197" s="9"/>
      <c r="B197" s="9"/>
      <c r="C197" s="9"/>
    </row>
    <row r="198" spans="1:3" x14ac:dyDescent="0.3">
      <c r="A198" s="9"/>
      <c r="B198" s="9"/>
      <c r="C198" s="9"/>
    </row>
    <row r="199" spans="1:3" x14ac:dyDescent="0.3">
      <c r="A199" s="9"/>
      <c r="B199" s="9"/>
      <c r="C199" s="9"/>
    </row>
    <row r="200" spans="1:3" x14ac:dyDescent="0.3">
      <c r="A200" s="9"/>
      <c r="B200" s="9"/>
      <c r="C200" s="9"/>
    </row>
    <row r="201" spans="1:3" x14ac:dyDescent="0.3">
      <c r="A201" s="9"/>
      <c r="B201" s="9"/>
      <c r="C201" s="9"/>
    </row>
    <row r="202" spans="1:3" x14ac:dyDescent="0.3">
      <c r="A202" s="9"/>
      <c r="B202" s="9"/>
      <c r="C202" s="9"/>
    </row>
    <row r="203" spans="1:3" x14ac:dyDescent="0.3">
      <c r="A203" s="9"/>
      <c r="B203" s="9"/>
      <c r="C203" s="9"/>
    </row>
    <row r="204" spans="1:3" x14ac:dyDescent="0.3">
      <c r="A204" s="9"/>
      <c r="B204" s="9"/>
      <c r="C204" s="9"/>
    </row>
    <row r="205" spans="1:3" x14ac:dyDescent="0.3">
      <c r="A205" s="9"/>
      <c r="B205" s="9"/>
      <c r="C205" s="9"/>
    </row>
    <row r="206" spans="1:3" x14ac:dyDescent="0.3">
      <c r="A206" s="9"/>
      <c r="B206" s="9"/>
      <c r="C206" s="9"/>
    </row>
    <row r="207" spans="1:3" x14ac:dyDescent="0.3">
      <c r="A207" s="9"/>
      <c r="B207" s="9"/>
      <c r="C207" s="9"/>
    </row>
    <row r="208" spans="1:3" x14ac:dyDescent="0.3">
      <c r="A208" s="9"/>
      <c r="B208" s="9"/>
      <c r="C208" s="9"/>
    </row>
    <row r="209" spans="1:3" x14ac:dyDescent="0.3">
      <c r="A209" s="9"/>
      <c r="B209" s="9"/>
      <c r="C209" s="9"/>
    </row>
    <row r="210" spans="1:3" x14ac:dyDescent="0.3">
      <c r="A210" s="9"/>
      <c r="B210" s="9"/>
      <c r="C210" s="9"/>
    </row>
    <row r="211" spans="1:3" x14ac:dyDescent="0.3">
      <c r="A211" s="9"/>
      <c r="B211" s="9"/>
      <c r="C211" s="9"/>
    </row>
    <row r="212" spans="1:3" x14ac:dyDescent="0.3">
      <c r="A212" s="9"/>
      <c r="B212" s="9"/>
      <c r="C212" s="9"/>
    </row>
    <row r="213" spans="1:3" x14ac:dyDescent="0.3">
      <c r="A213" s="9"/>
      <c r="B213" s="9"/>
      <c r="C213" s="9"/>
    </row>
    <row r="214" spans="1:3" x14ac:dyDescent="0.3">
      <c r="A214" s="9"/>
      <c r="B214" s="9"/>
      <c r="C214" s="9"/>
    </row>
    <row r="215" spans="1:3" x14ac:dyDescent="0.3">
      <c r="A215" s="9"/>
      <c r="B215" s="9"/>
      <c r="C215" s="9"/>
    </row>
    <row r="216" spans="1:3" x14ac:dyDescent="0.3">
      <c r="A216" s="9"/>
      <c r="B216" s="9"/>
      <c r="C216" s="9"/>
    </row>
    <row r="217" spans="1:3" x14ac:dyDescent="0.3">
      <c r="A217" s="9"/>
      <c r="B217" s="9"/>
      <c r="C217" s="9"/>
    </row>
    <row r="218" spans="1:3" x14ac:dyDescent="0.3">
      <c r="A218" s="9"/>
      <c r="B218" s="9"/>
      <c r="C218" s="9"/>
    </row>
    <row r="219" spans="1:3" x14ac:dyDescent="0.3">
      <c r="A219" s="9"/>
      <c r="B219" s="9"/>
      <c r="C219" s="9"/>
    </row>
    <row r="220" spans="1:3" x14ac:dyDescent="0.3">
      <c r="A220" s="9"/>
      <c r="B220" s="9"/>
      <c r="C220" s="9"/>
    </row>
    <row r="221" spans="1:3" x14ac:dyDescent="0.3">
      <c r="A221" s="9"/>
      <c r="B221" s="9"/>
      <c r="C221" s="9"/>
    </row>
    <row r="222" spans="1:3" x14ac:dyDescent="0.3">
      <c r="A222" s="9"/>
      <c r="B222" s="9"/>
      <c r="C222" s="9"/>
    </row>
    <row r="223" spans="1:3" x14ac:dyDescent="0.3">
      <c r="A223" s="9"/>
      <c r="B223" s="9"/>
      <c r="C223" s="9"/>
    </row>
    <row r="224" spans="1:3" x14ac:dyDescent="0.3">
      <c r="A224" s="9"/>
      <c r="B224" s="9"/>
      <c r="C22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1B56-4BBE-4836-8DCB-B3AF8DABE0BB}">
  <dimension ref="A1:U60"/>
  <sheetViews>
    <sheetView topLeftCell="A42" zoomScale="83" zoomScaleNormal="100" workbookViewId="0">
      <selection activeCell="B29" sqref="B29"/>
    </sheetView>
  </sheetViews>
  <sheetFormatPr defaultRowHeight="14.4" x14ac:dyDescent="0.3"/>
  <cols>
    <col min="1" max="1" width="14.6640625" customWidth="1"/>
    <col min="2" max="2" width="17.6640625" customWidth="1"/>
    <col min="3" max="3" width="22.6640625" bestFit="1" customWidth="1"/>
    <col min="4" max="4" width="9.33203125" bestFit="1" customWidth="1"/>
    <col min="5" max="5" width="13.5546875" customWidth="1"/>
  </cols>
  <sheetData>
    <row r="1" spans="1:5" x14ac:dyDescent="0.3">
      <c r="A1" s="2" t="s">
        <v>288</v>
      </c>
      <c r="B1" s="2" t="s">
        <v>214</v>
      </c>
      <c r="C1" s="2" t="s">
        <v>211</v>
      </c>
      <c r="D1" s="2" t="s">
        <v>289</v>
      </c>
      <c r="E1" s="2" t="s">
        <v>171</v>
      </c>
    </row>
    <row r="2" spans="1:5" x14ac:dyDescent="0.3">
      <c r="A2">
        <v>101</v>
      </c>
      <c r="B2" t="s">
        <v>163</v>
      </c>
      <c r="C2" t="s">
        <v>203</v>
      </c>
      <c r="D2">
        <v>1.2</v>
      </c>
      <c r="E2" t="s">
        <v>200</v>
      </c>
    </row>
    <row r="3" spans="1:5" x14ac:dyDescent="0.3">
      <c r="A3">
        <v>102</v>
      </c>
      <c r="B3" t="s">
        <v>163</v>
      </c>
      <c r="C3" t="s">
        <v>290</v>
      </c>
      <c r="D3">
        <v>3</v>
      </c>
      <c r="E3" t="s">
        <v>200</v>
      </c>
    </row>
    <row r="4" spans="1:5" x14ac:dyDescent="0.3">
      <c r="A4">
        <v>103</v>
      </c>
      <c r="B4" t="s">
        <v>163</v>
      </c>
      <c r="C4" t="s">
        <v>197</v>
      </c>
      <c r="D4">
        <v>1.5</v>
      </c>
      <c r="E4" t="s">
        <v>200</v>
      </c>
    </row>
    <row r="5" spans="1:5" x14ac:dyDescent="0.3">
      <c r="A5">
        <v>104</v>
      </c>
      <c r="B5" t="s">
        <v>163</v>
      </c>
      <c r="C5" t="s">
        <v>178</v>
      </c>
      <c r="D5">
        <v>0.8</v>
      </c>
      <c r="E5" t="s">
        <v>200</v>
      </c>
    </row>
    <row r="6" spans="1:5" x14ac:dyDescent="0.3">
      <c r="A6">
        <v>105</v>
      </c>
      <c r="B6" t="s">
        <v>163</v>
      </c>
      <c r="C6" t="s">
        <v>291</v>
      </c>
      <c r="D6">
        <v>1.1000000000000001</v>
      </c>
      <c r="E6" t="s">
        <v>200</v>
      </c>
    </row>
    <row r="7" spans="1:5" x14ac:dyDescent="0.3">
      <c r="A7">
        <v>106</v>
      </c>
      <c r="B7" t="s">
        <v>163</v>
      </c>
      <c r="C7" t="s">
        <v>292</v>
      </c>
      <c r="D7">
        <v>0.3</v>
      </c>
      <c r="E7" t="s">
        <v>200</v>
      </c>
    </row>
    <row r="8" spans="1:5" x14ac:dyDescent="0.3">
      <c r="A8">
        <v>107</v>
      </c>
      <c r="B8" t="s">
        <v>163</v>
      </c>
      <c r="C8" t="s">
        <v>188</v>
      </c>
      <c r="D8">
        <v>2</v>
      </c>
      <c r="E8" t="s">
        <v>200</v>
      </c>
    </row>
    <row r="9" spans="1:5" x14ac:dyDescent="0.3">
      <c r="A9">
        <v>201</v>
      </c>
      <c r="B9" t="s">
        <v>293</v>
      </c>
      <c r="C9" t="s">
        <v>294</v>
      </c>
      <c r="D9">
        <v>600</v>
      </c>
      <c r="E9" t="s">
        <v>295</v>
      </c>
    </row>
    <row r="10" spans="1:5" x14ac:dyDescent="0.3">
      <c r="A10">
        <v>202</v>
      </c>
      <c r="B10" t="s">
        <v>293</v>
      </c>
      <c r="C10" t="s">
        <v>296</v>
      </c>
      <c r="D10">
        <v>800</v>
      </c>
      <c r="E10" t="s">
        <v>295</v>
      </c>
    </row>
    <row r="11" spans="1:5" x14ac:dyDescent="0.3">
      <c r="A11">
        <v>203</v>
      </c>
      <c r="B11" t="s">
        <v>297</v>
      </c>
      <c r="C11" t="s">
        <v>298</v>
      </c>
      <c r="D11">
        <v>900</v>
      </c>
      <c r="E11" t="s">
        <v>295</v>
      </c>
    </row>
    <row r="12" spans="1:5" x14ac:dyDescent="0.3">
      <c r="A12">
        <v>250</v>
      </c>
      <c r="B12" t="s">
        <v>299</v>
      </c>
      <c r="C12" t="s">
        <v>299</v>
      </c>
    </row>
    <row r="13" spans="1:5" x14ac:dyDescent="0.3">
      <c r="A13">
        <v>301</v>
      </c>
      <c r="B13" t="s">
        <v>182</v>
      </c>
      <c r="C13" t="s">
        <v>300</v>
      </c>
      <c r="D13">
        <v>18</v>
      </c>
      <c r="E13" t="s">
        <v>183</v>
      </c>
    </row>
    <row r="14" spans="1:5" x14ac:dyDescent="0.3">
      <c r="A14">
        <v>302</v>
      </c>
      <c r="B14" t="s">
        <v>182</v>
      </c>
      <c r="C14" t="s">
        <v>301</v>
      </c>
      <c r="D14">
        <v>35</v>
      </c>
      <c r="E14" t="s">
        <v>183</v>
      </c>
    </row>
    <row r="23" spans="1:21" x14ac:dyDescent="0.3">
      <c r="A23" s="10" t="s">
        <v>302</v>
      </c>
    </row>
    <row r="24" spans="1:21" x14ac:dyDescent="0.3">
      <c r="A24" s="14" t="s">
        <v>148</v>
      </c>
      <c r="B24" s="35" t="s">
        <v>266</v>
      </c>
      <c r="C24" s="14" t="s">
        <v>303</v>
      </c>
      <c r="D24" s="14" t="s">
        <v>304</v>
      </c>
    </row>
    <row r="25" spans="1:21" x14ac:dyDescent="0.3">
      <c r="A25" s="7">
        <v>101</v>
      </c>
      <c r="B25" s="15" t="s">
        <v>203</v>
      </c>
      <c r="C25" s="7">
        <v>1.2</v>
      </c>
      <c r="D25" s="7" t="s">
        <v>200</v>
      </c>
      <c r="I25" s="13" t="str">
        <f>"INSERT INTO Parcela_Agricola(" &amp; $A$24 &amp; ", " &amp; $B$24 &amp;  ", " &amp; $C$24 &amp; ") VALUES(" &amp; A25 &amp; ", '" &amp; B25 &amp; "', "&amp; C25&amp;");"</f>
        <v>INSERT INTO Parcela_Agricola(idProduto_Agricola, designacao, area) VALUES(101, 'Campo da bouça', 1.2);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x14ac:dyDescent="0.3">
      <c r="A26" s="7">
        <v>102</v>
      </c>
      <c r="B26" s="15" t="s">
        <v>290</v>
      </c>
      <c r="C26" s="7">
        <v>3</v>
      </c>
      <c r="D26" s="7" t="s">
        <v>200</v>
      </c>
      <c r="I26" s="13" t="str">
        <f t="shared" ref="I26:I31" si="0">"INSERT INTO Parcela_Agricola(" &amp; $A$24 &amp; ", " &amp; $B$24 &amp;  ", " &amp; $C$24 &amp; ") VALUES(" &amp; A26 &amp; ", '" &amp; B26 &amp; "', "&amp; C26&amp;");"</f>
        <v>INSERT INTO Parcela_Agricola(idProduto_Agricola, designacao, area) VALUES(102, 'Campo grande', 3);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x14ac:dyDescent="0.3">
      <c r="A27" s="7">
        <v>103</v>
      </c>
      <c r="B27" s="15" t="s">
        <v>197</v>
      </c>
      <c r="C27" s="7">
        <v>1.5</v>
      </c>
      <c r="D27" s="7" t="s">
        <v>200</v>
      </c>
      <c r="I27" s="13" t="str">
        <f t="shared" si="0"/>
        <v>INSERT INTO Parcela_Agricola(idProduto_Agricola, designacao, area) VALUES(103, 'Campo do poço', 1.5);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x14ac:dyDescent="0.3">
      <c r="A28" s="7">
        <v>104</v>
      </c>
      <c r="B28" s="15" t="s">
        <v>178</v>
      </c>
      <c r="C28" s="7">
        <v>0.8</v>
      </c>
      <c r="D28" s="7" t="s">
        <v>200</v>
      </c>
      <c r="I28" s="13" t="str">
        <f t="shared" si="0"/>
        <v>INSERT INTO Parcela_Agricola(idProduto_Agricola, designacao, area) VALUES(104, 'Lameiro da ponte', 0.8);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x14ac:dyDescent="0.3">
      <c r="A29" s="7">
        <v>105</v>
      </c>
      <c r="B29" s="15" t="s">
        <v>291</v>
      </c>
      <c r="C29" s="7">
        <v>1.1000000000000001</v>
      </c>
      <c r="D29" s="7" t="s">
        <v>200</v>
      </c>
      <c r="I29" s="13" t="str">
        <f t="shared" si="0"/>
        <v>INSERT INTO Parcela_Agricola(idProduto_Agricola, designacao, area) VALUES(105, 'Lameiro do moinho', 1.1);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x14ac:dyDescent="0.3">
      <c r="A30" s="7">
        <v>106</v>
      </c>
      <c r="B30" s="15" t="s">
        <v>305</v>
      </c>
      <c r="C30" s="7">
        <v>0.1</v>
      </c>
      <c r="D30" s="7" t="s">
        <v>200</v>
      </c>
      <c r="I30" s="13" t="str">
        <f t="shared" si="0"/>
        <v>INSERT INTO Parcela_Agricola(idProduto_Agricola, designacao, area) VALUES(106, 'Horta', 0.1);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x14ac:dyDescent="0.3">
      <c r="A31" s="7">
        <v>107</v>
      </c>
      <c r="B31" s="7" t="str">
        <f>$C8</f>
        <v>Vinha</v>
      </c>
      <c r="C31" s="7">
        <f>$D8</f>
        <v>2</v>
      </c>
      <c r="D31" s="7" t="str">
        <f>E8</f>
        <v>ha</v>
      </c>
      <c r="I31" s="13" t="str">
        <f t="shared" si="0"/>
        <v>INSERT INTO Parcela_Agricola(idProduto_Agricola, designacao, area) VALUES(107, 'Vinha', 2);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x14ac:dyDescent="0.3"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x14ac:dyDescent="0.3"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3"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spans="1:21" x14ac:dyDescent="0.3"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spans="1:21" x14ac:dyDescent="0.3"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x14ac:dyDescent="0.3"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1:21" x14ac:dyDescent="0.3"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 x14ac:dyDescent="0.3"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1:21" x14ac:dyDescent="0.3">
      <c r="A40" s="10" t="s">
        <v>306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x14ac:dyDescent="0.3">
      <c r="A41" s="14" t="s">
        <v>307</v>
      </c>
      <c r="B41" s="35" t="s">
        <v>308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x14ac:dyDescent="0.3">
      <c r="A42" s="7">
        <f>1</f>
        <v>1</v>
      </c>
      <c r="B42" s="15" t="s">
        <v>293</v>
      </c>
      <c r="I42" s="13" t="str">
        <f>"INSERT INTO Tipo_Edificio(" &amp;$A$41 &amp; ", " &amp;$B41 &amp;  ") VALUES(" &amp; $A42 &amp; ", '" &amp;$B42 &amp; "');"</f>
        <v>INSERT INTO Tipo_Edificio(idTipo_Edificio, tipo) VALUES(1, 'Armazém');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 x14ac:dyDescent="0.3">
      <c r="A43" s="7">
        <f>A42+1</f>
        <v>2</v>
      </c>
      <c r="B43" s="15" t="s">
        <v>297</v>
      </c>
      <c r="I43" s="13" t="str">
        <f>"INSERT INTO Tipo_Edificio(" &amp;$A$41 &amp; ", " &amp;$B41 &amp;  ") VALUES(" &amp; $A43 &amp; ", '" &amp;$B43 &amp; "');"</f>
        <v>INSERT INTO Tipo_Edificio(idTipo_Edificio, tipo) VALUES(2, 'Garagem');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1" x14ac:dyDescent="0.3">
      <c r="A44" s="7">
        <f>A43 + 1</f>
        <v>3</v>
      </c>
      <c r="B44" s="15" t="s">
        <v>299</v>
      </c>
      <c r="I44" s="13" t="str">
        <f>"INSERT INTO Tipo_Edificio(" &amp;$A$41 &amp; ", " &amp;$B41 &amp;  ") VALUES(" &amp; $A44 &amp; ", '" &amp;$B44 &amp; "');"</f>
        <v>INSERT INTO Tipo_Edificio(idTipo_Edificio, tipo) VALUES(3, 'Moinho');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1" x14ac:dyDescent="0.3">
      <c r="A45" s="7">
        <f>A44+1</f>
        <v>4</v>
      </c>
      <c r="B45" s="15" t="s">
        <v>182</v>
      </c>
      <c r="I45" s="13" t="str">
        <f>"INSERT INTO Tipo_Edificio(" &amp;$A$41 &amp; ", " &amp;$B41 &amp;  ") VALUES(" &amp; $A45 &amp; ", '" &amp;$B45 &amp; "');"</f>
        <v>INSERT INTO Tipo_Edificio(idTipo_Edificio, tipo) VALUES(4, 'Rega');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1" x14ac:dyDescent="0.3">
      <c r="A46" s="7"/>
      <c r="B46" s="15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1" x14ac:dyDescent="0.3">
      <c r="A47" s="16"/>
      <c r="B47" s="9"/>
      <c r="C47" s="9"/>
      <c r="D47" s="9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1" x14ac:dyDescent="0.3"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21" x14ac:dyDescent="0.3"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 x14ac:dyDescent="0.3"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1:21" x14ac:dyDescent="0.3"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 spans="1:21" x14ac:dyDescent="0.3"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 spans="1:21" x14ac:dyDescent="0.3"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 spans="1:21" x14ac:dyDescent="0.3">
      <c r="A54" s="36" t="s">
        <v>309</v>
      </c>
      <c r="B54" s="9"/>
      <c r="C54" s="9"/>
      <c r="D54" s="9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 spans="1:21" x14ac:dyDescent="0.3">
      <c r="A55" s="34" t="s">
        <v>310</v>
      </c>
      <c r="B55" s="35" t="s">
        <v>266</v>
      </c>
      <c r="C55" s="14" t="s">
        <v>303</v>
      </c>
      <c r="D55" s="14" t="s">
        <v>304</v>
      </c>
      <c r="E55" s="14" t="s">
        <v>311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spans="1:21" x14ac:dyDescent="0.3">
      <c r="A56" s="15">
        <v>201</v>
      </c>
      <c r="B56" s="15" t="s">
        <v>294</v>
      </c>
      <c r="C56" s="15">
        <v>600</v>
      </c>
      <c r="D56" s="15" t="s">
        <v>295</v>
      </c>
      <c r="E56" s="7">
        <f>A42</f>
        <v>1</v>
      </c>
      <c r="I56" s="37" t="str">
        <f>"INSERT INTO Edificio(" &amp; $A$55 &amp; ", " &amp; $B$55&amp;  ", " &amp; $C$55 &amp; "," &amp; $E$55 &amp; " ) VALUES(" &amp; A56 &amp; ", '" &amp; B56 &amp; "', "&amp; C56&amp;","&amp; E56&amp;");"</f>
        <v>INSERT INTO Edificio(idEdificio, designacao, area,Tipo_Edificioid ) VALUES(201, 'Espigueiro', 600,1);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spans="1:21" x14ac:dyDescent="0.3">
      <c r="A57" s="15">
        <v>202</v>
      </c>
      <c r="B57" s="15" t="s">
        <v>296</v>
      </c>
      <c r="C57" s="15">
        <v>800</v>
      </c>
      <c r="D57" s="15" t="s">
        <v>295</v>
      </c>
      <c r="E57" s="7">
        <f>A42</f>
        <v>1</v>
      </c>
      <c r="I57" s="37" t="str">
        <f t="shared" ref="I57:I60" si="1">"INSERT INTO Edificio(" &amp; $A$55 &amp; ", " &amp; $B$55&amp;  ", " &amp; $C$55 &amp; "," &amp; $E$55 &amp; " ) VALUES(" &amp; A57 &amp; ", '" &amp; B57 &amp; "', "&amp; C57&amp;","&amp; E57&amp;");"</f>
        <v>INSERT INTO Edificio(idEdificio, designacao, area,Tipo_Edificioid ) VALUES(202, 'Armazém novo', 800,1);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spans="1:21" x14ac:dyDescent="0.3">
      <c r="A58" s="15">
        <v>203</v>
      </c>
      <c r="B58" s="15" t="s">
        <v>298</v>
      </c>
      <c r="C58" s="15">
        <v>900</v>
      </c>
      <c r="D58" s="15" t="s">
        <v>295</v>
      </c>
      <c r="E58" s="7">
        <f>A43</f>
        <v>2</v>
      </c>
      <c r="I58" s="37" t="str">
        <f t="shared" si="1"/>
        <v>INSERT INTO Edificio(idEdificio, designacao, area,Tipo_Edificioid ) VALUES(203, 'Armazém grande', 900,2);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spans="1:21" x14ac:dyDescent="0.3">
      <c r="A59" s="15">
        <v>250</v>
      </c>
      <c r="B59" s="15" t="s">
        <v>299</v>
      </c>
      <c r="C59" s="15" t="s">
        <v>312</v>
      </c>
      <c r="D59" s="15" t="s">
        <v>312</v>
      </c>
      <c r="E59" s="7">
        <f>A44</f>
        <v>3</v>
      </c>
      <c r="I59" s="37" t="str">
        <f t="shared" si="1"/>
        <v>INSERT INTO Edificio(idEdificio, designacao, area,Tipo_Edificioid ) VALUES(250, 'Moinho', NULL,3);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spans="1:21" x14ac:dyDescent="0.3">
      <c r="A60" s="15">
        <v>301</v>
      </c>
      <c r="B60" s="15" t="s">
        <v>300</v>
      </c>
      <c r="C60" s="15">
        <v>15</v>
      </c>
      <c r="D60" s="15" t="s">
        <v>183</v>
      </c>
      <c r="E60" s="7">
        <f>A45</f>
        <v>4</v>
      </c>
      <c r="I60" s="37" t="str">
        <f t="shared" si="1"/>
        <v>INSERT INTO Edificio(idEdificio, designacao, area,Tipo_Edificioid ) VALUES(301, 'Tanque do campo grande', 15,4);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</sheetData>
  <sortState xmlns:xlrd2="http://schemas.microsoft.com/office/spreadsheetml/2017/richdata2" ref="A2:E13">
    <sortCondition ref="A2:A13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E277-EC3F-46EA-8D39-A978B7AEA5AE}">
  <dimension ref="A1:AG107"/>
  <sheetViews>
    <sheetView topLeftCell="A50" zoomScale="75" zoomScaleNormal="100" workbookViewId="0">
      <selection activeCell="C102" sqref="C102"/>
    </sheetView>
  </sheetViews>
  <sheetFormatPr defaultRowHeight="14.4" x14ac:dyDescent="0.3"/>
  <cols>
    <col min="1" max="1" width="19.33203125" customWidth="1"/>
    <col min="2" max="2" width="30.33203125" customWidth="1"/>
    <col min="3" max="3" width="35.6640625" customWidth="1"/>
    <col min="4" max="4" width="21.33203125" customWidth="1"/>
    <col min="5" max="5" width="34.6640625" customWidth="1"/>
    <col min="6" max="6" width="11.33203125" bestFit="1" customWidth="1"/>
    <col min="30" max="30" width="36" customWidth="1"/>
  </cols>
  <sheetData>
    <row r="1" spans="1:8" x14ac:dyDescent="0.3">
      <c r="A1" s="6" t="s">
        <v>288</v>
      </c>
      <c r="B1" s="6" t="s">
        <v>163</v>
      </c>
      <c r="C1" s="2" t="s">
        <v>167</v>
      </c>
      <c r="D1" s="2" t="s">
        <v>214</v>
      </c>
      <c r="E1" s="2" t="s">
        <v>313</v>
      </c>
      <c r="F1" s="2" t="s">
        <v>314</v>
      </c>
      <c r="G1" s="2" t="s">
        <v>170</v>
      </c>
      <c r="H1" s="2" t="s">
        <v>315</v>
      </c>
    </row>
    <row r="2" spans="1:8" x14ac:dyDescent="0.3">
      <c r="A2">
        <v>101</v>
      </c>
      <c r="B2" t="s">
        <v>203</v>
      </c>
      <c r="C2" t="s">
        <v>204</v>
      </c>
      <c r="D2" t="s">
        <v>101</v>
      </c>
      <c r="E2" s="33">
        <v>44114</v>
      </c>
      <c r="F2" s="11">
        <v>44285</v>
      </c>
      <c r="G2">
        <v>1.1000000000000001</v>
      </c>
      <c r="H2" t="s">
        <v>200</v>
      </c>
    </row>
    <row r="3" spans="1:8" x14ac:dyDescent="0.3">
      <c r="A3">
        <v>101</v>
      </c>
      <c r="B3" t="s">
        <v>203</v>
      </c>
      <c r="C3" t="s">
        <v>206</v>
      </c>
      <c r="D3" t="s">
        <v>101</v>
      </c>
      <c r="E3" s="33">
        <v>44296</v>
      </c>
      <c r="F3" s="11">
        <v>44420</v>
      </c>
      <c r="G3">
        <v>0.9</v>
      </c>
      <c r="H3" t="s">
        <v>200</v>
      </c>
    </row>
    <row r="4" spans="1:8" x14ac:dyDescent="0.3">
      <c r="A4">
        <v>101</v>
      </c>
      <c r="B4" t="s">
        <v>203</v>
      </c>
      <c r="C4" t="s">
        <v>204</v>
      </c>
      <c r="D4" t="s">
        <v>101</v>
      </c>
      <c r="E4" s="33">
        <v>44472</v>
      </c>
      <c r="F4" s="11">
        <v>44656</v>
      </c>
      <c r="G4">
        <v>1.1000000000000001</v>
      </c>
      <c r="H4" t="s">
        <v>200</v>
      </c>
    </row>
    <row r="5" spans="1:8" x14ac:dyDescent="0.3">
      <c r="A5">
        <v>101</v>
      </c>
      <c r="B5" t="s">
        <v>203</v>
      </c>
      <c r="C5" t="s">
        <v>206</v>
      </c>
      <c r="D5" t="s">
        <v>101</v>
      </c>
      <c r="E5" s="33">
        <v>44666</v>
      </c>
      <c r="F5" s="11">
        <v>44794</v>
      </c>
      <c r="G5">
        <v>0.9</v>
      </c>
      <c r="H5" t="s">
        <v>200</v>
      </c>
    </row>
    <row r="6" spans="1:8" x14ac:dyDescent="0.3">
      <c r="A6">
        <v>103</v>
      </c>
      <c r="B6" t="s">
        <v>197</v>
      </c>
      <c r="C6" t="s">
        <v>199</v>
      </c>
      <c r="D6" t="s">
        <v>101</v>
      </c>
      <c r="E6" s="33">
        <v>43926</v>
      </c>
      <c r="F6" s="11">
        <v>44063</v>
      </c>
      <c r="G6">
        <v>1.2</v>
      </c>
      <c r="H6" t="s">
        <v>200</v>
      </c>
    </row>
    <row r="7" spans="1:8" x14ac:dyDescent="0.3">
      <c r="A7">
        <v>103</v>
      </c>
      <c r="B7" t="s">
        <v>197</v>
      </c>
      <c r="C7" t="s">
        <v>204</v>
      </c>
      <c r="D7" t="s">
        <v>101</v>
      </c>
      <c r="E7" s="33">
        <v>44116</v>
      </c>
      <c r="F7" s="11">
        <v>44270</v>
      </c>
      <c r="G7">
        <v>1.3</v>
      </c>
      <c r="H7" t="s">
        <v>200</v>
      </c>
    </row>
    <row r="8" spans="1:8" x14ac:dyDescent="0.3">
      <c r="A8">
        <v>103</v>
      </c>
      <c r="B8" t="s">
        <v>197</v>
      </c>
      <c r="C8" t="s">
        <v>199</v>
      </c>
      <c r="D8" t="s">
        <v>101</v>
      </c>
      <c r="E8" s="33">
        <v>44289</v>
      </c>
      <c r="F8" s="11">
        <v>44433</v>
      </c>
      <c r="G8">
        <v>1.2</v>
      </c>
      <c r="H8" t="s">
        <v>200</v>
      </c>
    </row>
    <row r="9" spans="1:8" x14ac:dyDescent="0.3">
      <c r="A9">
        <v>103</v>
      </c>
      <c r="B9" t="s">
        <v>197</v>
      </c>
      <c r="C9" t="s">
        <v>204</v>
      </c>
      <c r="D9" t="s">
        <v>101</v>
      </c>
      <c r="E9" s="33">
        <v>44475</v>
      </c>
      <c r="F9" s="11">
        <v>44639</v>
      </c>
      <c r="G9">
        <v>1.3</v>
      </c>
      <c r="H9" t="s">
        <v>200</v>
      </c>
    </row>
    <row r="10" spans="1:8" x14ac:dyDescent="0.3">
      <c r="A10">
        <v>103</v>
      </c>
      <c r="B10" t="s">
        <v>197</v>
      </c>
      <c r="C10" t="s">
        <v>199</v>
      </c>
      <c r="D10" t="s">
        <v>101</v>
      </c>
      <c r="E10" s="33">
        <v>44659</v>
      </c>
      <c r="F10" s="11">
        <v>44791</v>
      </c>
      <c r="G10">
        <v>1.2</v>
      </c>
      <c r="H10" t="s">
        <v>200</v>
      </c>
    </row>
    <row r="11" spans="1:8" x14ac:dyDescent="0.3">
      <c r="A11">
        <v>103</v>
      </c>
      <c r="B11" t="s">
        <v>197</v>
      </c>
      <c r="C11" t="s">
        <v>204</v>
      </c>
      <c r="D11" t="s">
        <v>101</v>
      </c>
      <c r="E11" s="33">
        <v>44846</v>
      </c>
      <c r="F11" s="11">
        <v>45005</v>
      </c>
      <c r="G11">
        <v>1.3</v>
      </c>
      <c r="H11" t="s">
        <v>200</v>
      </c>
    </row>
    <row r="12" spans="1:8" x14ac:dyDescent="0.3">
      <c r="A12">
        <v>102</v>
      </c>
      <c r="B12" t="s">
        <v>173</v>
      </c>
      <c r="C12" t="s">
        <v>175</v>
      </c>
      <c r="D12" t="s">
        <v>13</v>
      </c>
      <c r="E12" s="33">
        <v>42649</v>
      </c>
      <c r="F12" s="11"/>
      <c r="G12">
        <v>30</v>
      </c>
      <c r="H12" t="s">
        <v>176</v>
      </c>
    </row>
    <row r="13" spans="1:8" x14ac:dyDescent="0.3">
      <c r="A13">
        <v>102</v>
      </c>
      <c r="B13" t="s">
        <v>173</v>
      </c>
      <c r="C13" t="s">
        <v>177</v>
      </c>
      <c r="D13" t="s">
        <v>13</v>
      </c>
      <c r="E13" s="33">
        <v>42653</v>
      </c>
      <c r="F13" s="11"/>
      <c r="G13">
        <v>20</v>
      </c>
      <c r="H13" t="s">
        <v>176</v>
      </c>
    </row>
    <row r="14" spans="1:8" x14ac:dyDescent="0.3">
      <c r="A14">
        <v>106</v>
      </c>
      <c r="B14" t="s">
        <v>194</v>
      </c>
      <c r="C14" t="s">
        <v>196</v>
      </c>
      <c r="D14" t="s">
        <v>101</v>
      </c>
      <c r="E14" s="33">
        <v>43900</v>
      </c>
      <c r="F14" s="11">
        <v>43966</v>
      </c>
      <c r="G14">
        <v>0.15</v>
      </c>
      <c r="H14" t="s">
        <v>200</v>
      </c>
    </row>
    <row r="15" spans="1:8" x14ac:dyDescent="0.3">
      <c r="A15">
        <v>106</v>
      </c>
      <c r="B15" t="s">
        <v>194</v>
      </c>
      <c r="C15" t="s">
        <v>201</v>
      </c>
      <c r="D15" t="s">
        <v>101</v>
      </c>
      <c r="E15" s="33">
        <v>43984</v>
      </c>
      <c r="F15" s="11">
        <v>44082</v>
      </c>
      <c r="G15">
        <v>0.1</v>
      </c>
      <c r="H15" t="s">
        <v>200</v>
      </c>
    </row>
    <row r="16" spans="1:8" x14ac:dyDescent="0.3">
      <c r="A16">
        <v>106</v>
      </c>
      <c r="B16" t="s">
        <v>194</v>
      </c>
      <c r="C16" t="s">
        <v>202</v>
      </c>
      <c r="D16" t="s">
        <v>101</v>
      </c>
      <c r="E16" s="33">
        <v>44094</v>
      </c>
      <c r="F16" s="11">
        <v>44206</v>
      </c>
      <c r="G16">
        <v>0.2</v>
      </c>
      <c r="H16" t="s">
        <v>200</v>
      </c>
    </row>
    <row r="17" spans="1:8" x14ac:dyDescent="0.3">
      <c r="A17">
        <v>106</v>
      </c>
      <c r="B17" t="s">
        <v>194</v>
      </c>
      <c r="C17" t="s">
        <v>316</v>
      </c>
      <c r="D17" t="s">
        <v>101</v>
      </c>
      <c r="E17" s="33">
        <v>44265</v>
      </c>
      <c r="F17" s="11">
        <v>44331</v>
      </c>
      <c r="G17">
        <v>0.15</v>
      </c>
      <c r="H17" t="s">
        <v>200</v>
      </c>
    </row>
    <row r="18" spans="1:8" x14ac:dyDescent="0.3">
      <c r="A18">
        <v>106</v>
      </c>
      <c r="B18" t="s">
        <v>194</v>
      </c>
      <c r="C18" t="s">
        <v>317</v>
      </c>
      <c r="D18" t="s">
        <v>101</v>
      </c>
      <c r="E18" s="33">
        <v>44349</v>
      </c>
      <c r="F18" s="11">
        <v>44447</v>
      </c>
      <c r="G18">
        <v>0.1</v>
      </c>
      <c r="H18" t="s">
        <v>200</v>
      </c>
    </row>
    <row r="19" spans="1:8" x14ac:dyDescent="0.3">
      <c r="A19">
        <v>106</v>
      </c>
      <c r="B19" t="s">
        <v>194</v>
      </c>
      <c r="C19" t="s">
        <v>202</v>
      </c>
      <c r="D19" t="s">
        <v>101</v>
      </c>
      <c r="E19" s="33">
        <v>44459</v>
      </c>
      <c r="F19" s="11">
        <v>44571</v>
      </c>
      <c r="G19">
        <v>0.2</v>
      </c>
      <c r="H19" t="s">
        <v>200</v>
      </c>
    </row>
    <row r="20" spans="1:8" x14ac:dyDescent="0.3">
      <c r="A20">
        <v>106</v>
      </c>
      <c r="B20" t="s">
        <v>194</v>
      </c>
      <c r="C20" t="s">
        <v>316</v>
      </c>
      <c r="D20" t="s">
        <v>101</v>
      </c>
      <c r="E20" s="33">
        <v>44626</v>
      </c>
      <c r="F20" s="11">
        <v>44697</v>
      </c>
      <c r="G20">
        <v>0.15</v>
      </c>
      <c r="H20" t="s">
        <v>200</v>
      </c>
    </row>
    <row r="21" spans="1:8" x14ac:dyDescent="0.3">
      <c r="A21">
        <v>106</v>
      </c>
      <c r="B21" t="s">
        <v>194</v>
      </c>
      <c r="C21" t="s">
        <v>201</v>
      </c>
      <c r="D21" t="s">
        <v>101</v>
      </c>
      <c r="E21" s="33">
        <v>44711</v>
      </c>
      <c r="F21" s="11">
        <v>44809</v>
      </c>
      <c r="G21">
        <v>0.15</v>
      </c>
      <c r="H21" t="s">
        <v>200</v>
      </c>
    </row>
    <row r="22" spans="1:8" x14ac:dyDescent="0.3">
      <c r="A22">
        <v>106</v>
      </c>
      <c r="B22" t="s">
        <v>194</v>
      </c>
      <c r="C22" t="s">
        <v>209</v>
      </c>
      <c r="D22" t="s">
        <v>101</v>
      </c>
      <c r="E22" s="33">
        <v>44824</v>
      </c>
      <c r="F22" s="11">
        <v>44940</v>
      </c>
      <c r="G22">
        <v>0.25</v>
      </c>
      <c r="H22" t="s">
        <v>200</v>
      </c>
    </row>
    <row r="23" spans="1:8" x14ac:dyDescent="0.3">
      <c r="A23">
        <v>104</v>
      </c>
      <c r="B23" t="s">
        <v>178</v>
      </c>
      <c r="C23" t="s">
        <v>179</v>
      </c>
      <c r="D23" t="s">
        <v>13</v>
      </c>
      <c r="E23" s="33">
        <v>42742</v>
      </c>
      <c r="F23" s="11"/>
      <c r="G23">
        <v>90</v>
      </c>
      <c r="H23" t="s">
        <v>176</v>
      </c>
    </row>
    <row r="24" spans="1:8" x14ac:dyDescent="0.3">
      <c r="A24">
        <v>104</v>
      </c>
      <c r="B24" t="s">
        <v>178</v>
      </c>
      <c r="C24" t="s">
        <v>180</v>
      </c>
      <c r="D24" t="s">
        <v>13</v>
      </c>
      <c r="E24" s="33">
        <v>42743</v>
      </c>
      <c r="F24" s="11"/>
      <c r="G24">
        <v>60</v>
      </c>
      <c r="H24" t="s">
        <v>176</v>
      </c>
    </row>
    <row r="25" spans="1:8" x14ac:dyDescent="0.3">
      <c r="A25">
        <v>104</v>
      </c>
      <c r="B25" t="s">
        <v>178</v>
      </c>
      <c r="C25" t="s">
        <v>181</v>
      </c>
      <c r="D25" t="s">
        <v>13</v>
      </c>
      <c r="E25" s="33">
        <v>42743</v>
      </c>
      <c r="F25" s="11"/>
      <c r="G25">
        <v>40</v>
      </c>
      <c r="H25" t="s">
        <v>176</v>
      </c>
    </row>
    <row r="26" spans="1:8" x14ac:dyDescent="0.3">
      <c r="A26">
        <v>104</v>
      </c>
      <c r="B26" t="s">
        <v>178</v>
      </c>
      <c r="C26" t="s">
        <v>181</v>
      </c>
      <c r="D26" t="s">
        <v>13</v>
      </c>
      <c r="E26" s="33">
        <v>43444</v>
      </c>
      <c r="F26" s="11"/>
      <c r="G26">
        <v>30</v>
      </c>
      <c r="H26" t="s">
        <v>176</v>
      </c>
    </row>
    <row r="27" spans="1:8" x14ac:dyDescent="0.3">
      <c r="A27">
        <v>107</v>
      </c>
      <c r="B27" t="s">
        <v>188</v>
      </c>
      <c r="C27" t="s">
        <v>189</v>
      </c>
      <c r="D27" t="s">
        <v>13</v>
      </c>
      <c r="E27" s="33">
        <v>43110</v>
      </c>
      <c r="F27" s="11"/>
      <c r="G27">
        <v>500</v>
      </c>
      <c r="H27" t="s">
        <v>176</v>
      </c>
    </row>
    <row r="28" spans="1:8" x14ac:dyDescent="0.3">
      <c r="A28">
        <v>107</v>
      </c>
      <c r="B28" t="s">
        <v>188</v>
      </c>
      <c r="C28" t="s">
        <v>190</v>
      </c>
      <c r="D28" t="s">
        <v>13</v>
      </c>
      <c r="E28" s="33">
        <v>43111</v>
      </c>
      <c r="F28" s="11"/>
      <c r="G28">
        <v>700</v>
      </c>
      <c r="H28" t="s">
        <v>176</v>
      </c>
    </row>
    <row r="37" spans="1:33" x14ac:dyDescent="0.3">
      <c r="A37" s="10" t="s">
        <v>318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 spans="1:33" x14ac:dyDescent="0.3">
      <c r="A38" s="2" t="s">
        <v>319</v>
      </c>
      <c r="B38" s="2" t="s">
        <v>308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 spans="1:33" x14ac:dyDescent="0.3">
      <c r="A39" s="7">
        <v>1</v>
      </c>
      <c r="B39" s="7" t="s">
        <v>13</v>
      </c>
      <c r="K39" s="13" t="str">
        <f>"INSERT INTO Tipo_Cultura(" &amp; $A$38 &amp; ", " &amp;$B$38 &amp; ") VALUES(" &amp;A39 &amp; ", '" &amp; B39 &amp; "');"</f>
        <v>INSERT INTO Tipo_Cultura(idTipo_Cultura, tipo) VALUES(1, 'Permanente');</v>
      </c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 spans="1:33" x14ac:dyDescent="0.3">
      <c r="A40" s="7">
        <v>2</v>
      </c>
      <c r="B40" s="7" t="s">
        <v>320</v>
      </c>
      <c r="K40" s="13" t="str">
        <f>"INSERT INTO Tipo_Cultura(" &amp; $A$38 &amp; ", " &amp;$B$38 &amp; ") VALUES(" &amp;A40 &amp; ", '" &amp; B40 &amp; "');"</f>
        <v>INSERT INTO Tipo_Cultura(idTipo_Cultura, tipo) VALUES(2, 'Temporario');</v>
      </c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 spans="1:33" x14ac:dyDescent="0.3"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 spans="1:33" x14ac:dyDescent="0.3"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  <row r="43" spans="1:33" x14ac:dyDescent="0.3"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</row>
    <row r="44" spans="1:33" x14ac:dyDescent="0.3"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</row>
    <row r="45" spans="1:33" x14ac:dyDescent="0.3"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</row>
    <row r="46" spans="1:33" x14ac:dyDescent="0.3"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x14ac:dyDescent="0.3"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  <row r="48" spans="1:33" x14ac:dyDescent="0.3"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 spans="1:33" x14ac:dyDescent="0.3">
      <c r="A49" s="10" t="s">
        <v>167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 spans="1:33" x14ac:dyDescent="0.3">
      <c r="A50" s="14" t="s">
        <v>321</v>
      </c>
      <c r="B50" s="14" t="s">
        <v>322</v>
      </c>
      <c r="C50" s="14" t="s">
        <v>153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 spans="1:33" x14ac:dyDescent="0.3">
      <c r="A51" s="7">
        <v>1</v>
      </c>
      <c r="B51" s="7" t="s">
        <v>175</v>
      </c>
      <c r="C51" s="7">
        <v>1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 spans="1:33" x14ac:dyDescent="0.3">
      <c r="A52" s="7">
        <f t="shared" ref="A52:A67" si="0">A51+1</f>
        <v>2</v>
      </c>
      <c r="B52" s="7" t="s">
        <v>177</v>
      </c>
      <c r="C52" s="7">
        <v>1</v>
      </c>
      <c r="K52" s="13" t="str">
        <f>"INSERT INTO Cultura(" &amp; $A$50 &amp; ", " &amp; $B$50 &amp;  ", " &amp; $C$50 &amp;  ") VALUES(" &amp; A51 &amp; ", '" &amp; B51 &amp; "', "&amp; C51&amp;");"</f>
        <v>INSERT INTO Cultura(idCultura, nome_cultura, Tipo_Culturaid) VALUES(1, 'Oliveira Galega', 1);</v>
      </c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</row>
    <row r="53" spans="1:33" x14ac:dyDescent="0.3">
      <c r="A53" s="7">
        <f t="shared" si="0"/>
        <v>3</v>
      </c>
      <c r="B53" s="7" t="s">
        <v>179</v>
      </c>
      <c r="C53" s="7">
        <v>1</v>
      </c>
      <c r="K53" s="13" t="str">
        <f t="shared" ref="K53:K69" si="1">"INSERT INTO Cultura(" &amp; $A$50 &amp; ", " &amp; $B$50 &amp;  ", " &amp; $C$50 &amp;  ") VALUES(" &amp; A52 &amp; ", '" &amp; B52 &amp; "', "&amp; C52&amp;");"</f>
        <v>INSERT INTO Cultura(idCultura, nome_cultura, Tipo_Culturaid) VALUES(2, 'Oliveira Picual', 1);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</row>
    <row r="54" spans="1:33" x14ac:dyDescent="0.3">
      <c r="A54" s="7">
        <f t="shared" si="0"/>
        <v>4</v>
      </c>
      <c r="B54" s="7" t="s">
        <v>180</v>
      </c>
      <c r="C54" s="7">
        <v>1</v>
      </c>
      <c r="K54" s="13" t="str">
        <f t="shared" si="1"/>
        <v>INSERT INTO Cultura(idCultura, nome_cultura, Tipo_Culturaid) VALUES(3, 'Macieira Jonagored', 1);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</row>
    <row r="55" spans="1:33" x14ac:dyDescent="0.3">
      <c r="A55" s="7">
        <f t="shared" si="0"/>
        <v>5</v>
      </c>
      <c r="B55" s="7" t="s">
        <v>181</v>
      </c>
      <c r="C55" s="7">
        <v>1</v>
      </c>
      <c r="D55" s="7"/>
      <c r="K55" s="13" t="str">
        <f t="shared" si="1"/>
        <v>INSERT INTO Cultura(idCultura, nome_cultura, Tipo_Culturaid) VALUES(4, 'Macieira Fuji', 1);</v>
      </c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 spans="1:33" x14ac:dyDescent="0.3">
      <c r="A56" s="7">
        <f>A55+1</f>
        <v>6</v>
      </c>
      <c r="B56" s="7" t="s">
        <v>204</v>
      </c>
      <c r="C56" s="7">
        <v>1</v>
      </c>
      <c r="D56" s="7"/>
      <c r="K56" s="13" t="str">
        <f t="shared" si="1"/>
        <v>INSERT INTO Cultura(idCultura, nome_cultura, Tipo_Culturaid) VALUES(5, 'Macieira Royal Gala', 1);</v>
      </c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 spans="1:33" x14ac:dyDescent="0.3">
      <c r="A57" s="7">
        <f t="shared" si="0"/>
        <v>7</v>
      </c>
      <c r="B57" s="7" t="s">
        <v>206</v>
      </c>
      <c r="C57" s="7">
        <v>2</v>
      </c>
      <c r="D57" s="7"/>
      <c r="K57" s="13" t="str">
        <f t="shared" si="1"/>
        <v>INSERT INTO Cultura(idCultura, nome_cultura, Tipo_Culturaid) VALUES(6, 'Tremoço Amarelo', 1);</v>
      </c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 spans="1:33" x14ac:dyDescent="0.3">
      <c r="A58" s="7">
        <f t="shared" si="0"/>
        <v>8</v>
      </c>
      <c r="B58" s="7" t="s">
        <v>50</v>
      </c>
      <c r="C58" s="7">
        <v>1</v>
      </c>
      <c r="D58" s="7"/>
      <c r="K58" s="13" t="str">
        <f t="shared" si="1"/>
        <v>INSERT INTO Cultura(idCultura, nome_cultura, Tipo_Culturaid) VALUES(7, 'Milho Doce Golden Bantam', 2);</v>
      </c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 spans="1:33" x14ac:dyDescent="0.3">
      <c r="A59" s="7">
        <f>A58+1</f>
        <v>9</v>
      </c>
      <c r="B59" s="7" t="s">
        <v>199</v>
      </c>
      <c r="C59" s="7">
        <v>2</v>
      </c>
      <c r="D59" s="7"/>
      <c r="K59" s="13" t="str">
        <f t="shared" si="1"/>
        <v>INSERT INTO Cultura(idCultura, nome_cultura, Tipo_Culturaid) VALUES(8, 'Macieira', 1);</v>
      </c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 spans="1:33" x14ac:dyDescent="0.3">
      <c r="A60" s="7">
        <f>A59+1</f>
        <v>10</v>
      </c>
      <c r="B60" s="7" t="s">
        <v>196</v>
      </c>
      <c r="C60" s="7">
        <v>2</v>
      </c>
      <c r="D60" s="7"/>
      <c r="K60" s="13" t="str">
        <f t="shared" si="1"/>
        <v>INSERT INTO Cultura(idCultura, nome_cultura, Tipo_Culturaid) VALUES(9, 'Milho MAS 24.C', 2);</v>
      </c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 spans="1:33" x14ac:dyDescent="0.3">
      <c r="A61" s="7">
        <f t="shared" si="0"/>
        <v>11</v>
      </c>
      <c r="B61" s="7" t="s">
        <v>201</v>
      </c>
      <c r="C61" s="7">
        <v>2</v>
      </c>
      <c r="D61" s="7"/>
      <c r="H61" s="8"/>
      <c r="K61" s="13" t="str">
        <f t="shared" si="1"/>
        <v>INSERT INTO Cultura(idCultura, nome_cultura, Tipo_Culturaid) VALUES(10, 'Cenoura Scarlet Nantes', 2);</v>
      </c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 spans="1:33" x14ac:dyDescent="0.3">
      <c r="A62" s="7">
        <f t="shared" si="0"/>
        <v>12</v>
      </c>
      <c r="B62" s="7" t="s">
        <v>202</v>
      </c>
      <c r="C62" s="7">
        <v>2</v>
      </c>
      <c r="D62" s="7"/>
      <c r="K62" s="13" t="str">
        <f t="shared" si="1"/>
        <v>INSERT INTO Cultura(idCultura, nome_cultura, Tipo_Culturaid) VALUES(11, 'Cenoura Nelson Hybrid', 2);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 spans="1:33" x14ac:dyDescent="0.3">
      <c r="A63" s="7">
        <f t="shared" si="0"/>
        <v>13</v>
      </c>
      <c r="B63" s="7" t="s">
        <v>316</v>
      </c>
      <c r="C63" s="7">
        <v>2</v>
      </c>
      <c r="K63" s="13" t="str">
        <f t="shared" si="1"/>
        <v>INSERT INTO Cultura(idCultura, nome_cultura, Tipo_Culturaid) VALUES(12, 'Nabo S. Cosme', 2);</v>
      </c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 spans="1:33" x14ac:dyDescent="0.3">
      <c r="A64" s="7">
        <f t="shared" si="0"/>
        <v>14</v>
      </c>
      <c r="B64" s="7" t="s">
        <v>317</v>
      </c>
      <c r="C64" s="7">
        <v>2</v>
      </c>
      <c r="D64" s="7"/>
      <c r="K64" s="13" t="str">
        <f t="shared" si="1"/>
        <v>INSERT INTO Cultura(idCultura, nome_cultura, Tipo_Culturaid) VALUES(13, 'Cenoura Sugarsnax Hybrid', 2);</v>
      </c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 spans="1:33" x14ac:dyDescent="0.3">
      <c r="A65" s="7">
        <f t="shared" si="0"/>
        <v>15</v>
      </c>
      <c r="B65" s="7" t="s">
        <v>209</v>
      </c>
      <c r="C65" s="7">
        <v>2</v>
      </c>
      <c r="K65" s="13" t="str">
        <f t="shared" si="1"/>
        <v>INSERT INTO Cultura(idCultura, nome_cultura, Tipo_Culturaid) VALUES(14, 'Cenoura Danvers Half Long', 2);</v>
      </c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 spans="1:33" x14ac:dyDescent="0.3">
      <c r="A66" s="7">
        <f>A65+1</f>
        <v>16</v>
      </c>
      <c r="B66" s="7" t="s">
        <v>189</v>
      </c>
      <c r="C66" s="7">
        <v>1</v>
      </c>
      <c r="K66" s="13" t="str">
        <f t="shared" si="1"/>
        <v>INSERT INTO Cultura(idCultura, nome_cultura, Tipo_Culturaid) VALUES(15, 'Nabo greleiro Senhora Conceição', 2);</v>
      </c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 spans="1:33" x14ac:dyDescent="0.3">
      <c r="A67" s="7">
        <f t="shared" si="0"/>
        <v>17</v>
      </c>
      <c r="B67" s="7" t="s">
        <v>190</v>
      </c>
      <c r="C67" s="7">
        <v>1</v>
      </c>
      <c r="K67" s="13" t="str">
        <f t="shared" si="1"/>
        <v>INSERT INTO Cultura(idCultura, nome_cultura, Tipo_Culturaid) VALUES(16, 'Videira Dona Maria', 1);</v>
      </c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 spans="1:33" x14ac:dyDescent="0.3">
      <c r="A68" s="7">
        <f>A67+1</f>
        <v>18</v>
      </c>
      <c r="B68" s="7" t="s">
        <v>141</v>
      </c>
      <c r="C68" s="7">
        <v>1</v>
      </c>
      <c r="K68" s="13" t="str">
        <f t="shared" si="1"/>
        <v>INSERT INTO Cultura(idCultura, nome_cultura, Tipo_Culturaid) VALUES(17, 'Videira Cardinal', 1);</v>
      </c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 spans="1:33" x14ac:dyDescent="0.3">
      <c r="K69" s="13" t="str">
        <f t="shared" si="1"/>
        <v>INSERT INTO Cultura(idCultura, nome_cultura, Tipo_Culturaid) VALUES(18, 'Videira', 1);</v>
      </c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 spans="1:33" x14ac:dyDescent="0.3"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 spans="1:33" x14ac:dyDescent="0.3"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 spans="1:33" x14ac:dyDescent="0.3"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 spans="1:33" x14ac:dyDescent="0.3"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spans="1:33" x14ac:dyDescent="0.3"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 spans="1:33" x14ac:dyDescent="0.3"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 spans="1:33" x14ac:dyDescent="0.3"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 spans="1:33" x14ac:dyDescent="0.3">
      <c r="A77" s="10" t="s">
        <v>323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 spans="1:33" x14ac:dyDescent="0.3">
      <c r="A78" s="14" t="s">
        <v>324</v>
      </c>
      <c r="B78" s="14" t="s">
        <v>325</v>
      </c>
      <c r="C78" s="14" t="s">
        <v>326</v>
      </c>
      <c r="D78" s="14" t="s">
        <v>327</v>
      </c>
      <c r="E78" s="14" t="s">
        <v>328</v>
      </c>
      <c r="F78" s="14" t="s">
        <v>287</v>
      </c>
      <c r="G78" s="14" t="s">
        <v>304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 spans="1:33" x14ac:dyDescent="0.3">
      <c r="A79" s="7">
        <v>1</v>
      </c>
      <c r="B79" s="7">
        <v>102</v>
      </c>
      <c r="C79" s="8" t="s">
        <v>329</v>
      </c>
      <c r="D79" s="7">
        <v>1</v>
      </c>
      <c r="E79" s="7" t="s">
        <v>312</v>
      </c>
      <c r="F79" s="7">
        <v>30</v>
      </c>
      <c r="G79" s="7" t="s">
        <v>176</v>
      </c>
      <c r="K79" s="13" t="str">
        <f t="shared" ref="K79:K105" si="2">"INSERT INTO Cultura_instalada(" &amp; $A$78 &amp; ", " &amp; $D$78 &amp;  ", " &amp; $B$78 &amp; ", " &amp; $C$78 &amp; ", " &amp; $E$78 &amp; ",  " &amp; $F$78 &amp; ",  " &amp; $G$78 &amp; " ) VALUES(" &amp; A79 &amp; ", " &amp; D79 &amp; ", "&amp; B79&amp;", "&amp; C79&amp;", "&amp; E79&amp;" , "&amp; F79&amp;", '"&amp; G79&amp;"');"</f>
        <v>INSERT INTO Cultura_instalada(idCultura_Instalada, Culturaid, Parcela_Agricolaid, data_instalacao, data_fecho,  quantidade,  unidade ) VALUES(1, 1, 102, TO_DATE('06/10/2016', 'DD/MM/YYYY'), NULL , 30, 'un');</v>
      </c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 spans="1:33" x14ac:dyDescent="0.3">
      <c r="A80" s="7">
        <f t="shared" ref="A80:A105" si="3">A79+1</f>
        <v>2</v>
      </c>
      <c r="B80" s="7">
        <v>102</v>
      </c>
      <c r="C80" s="8" t="s">
        <v>330</v>
      </c>
      <c r="D80" s="7">
        <v>2</v>
      </c>
      <c r="E80" s="7" t="s">
        <v>312</v>
      </c>
      <c r="F80" s="7">
        <v>20</v>
      </c>
      <c r="G80" s="7" t="s">
        <v>176</v>
      </c>
      <c r="K80" s="13" t="str">
        <f t="shared" si="2"/>
        <v>INSERT INTO Cultura_instalada(idCultura_Instalada, Culturaid, Parcela_Agricolaid, data_instalacao, data_fecho,  quantidade,  unidade ) VALUES(2, 2, 102, TO_DATE('10/10/2016', 'DD/MM/YYYY'), NULL , 20, 'un');</v>
      </c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 spans="1:33" x14ac:dyDescent="0.3">
      <c r="A81" s="7">
        <f t="shared" si="3"/>
        <v>3</v>
      </c>
      <c r="B81" s="7">
        <v>104</v>
      </c>
      <c r="C81" s="8" t="s">
        <v>331</v>
      </c>
      <c r="D81" s="7">
        <v>3</v>
      </c>
      <c r="E81" s="7" t="s">
        <v>312</v>
      </c>
      <c r="F81" s="7">
        <v>90</v>
      </c>
      <c r="G81" s="7" t="s">
        <v>176</v>
      </c>
      <c r="K81" s="13" t="str">
        <f t="shared" si="2"/>
        <v>INSERT INTO Cultura_instalada(idCultura_Instalada, Culturaid, Parcela_Agricolaid, data_instalacao, data_fecho,  quantidade,  unidade ) VALUES(3, 3, 104, TO_DATE('01/07/2017', 'DD/MM/YYYY'), NULL , 90, 'un');</v>
      </c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 spans="1:33" x14ac:dyDescent="0.3">
      <c r="A82" s="7">
        <f t="shared" si="3"/>
        <v>4</v>
      </c>
      <c r="B82" s="7">
        <v>104</v>
      </c>
      <c r="C82" s="8" t="s">
        <v>332</v>
      </c>
      <c r="D82" s="7">
        <v>4</v>
      </c>
      <c r="E82" s="7" t="s">
        <v>312</v>
      </c>
      <c r="F82" s="7">
        <v>60</v>
      </c>
      <c r="G82" s="7" t="s">
        <v>176</v>
      </c>
      <c r="K82" s="13" t="str">
        <f t="shared" si="2"/>
        <v>INSERT INTO Cultura_instalada(idCultura_Instalada, Culturaid, Parcela_Agricolaid, data_instalacao, data_fecho,  quantidade,  unidade ) VALUES(4, 4, 104, TO_DATE('01/08/2017', 'DD/MM/YYYY'), NULL , 60, 'un');</v>
      </c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 spans="1:33" x14ac:dyDescent="0.3">
      <c r="A83" s="7">
        <f t="shared" si="3"/>
        <v>5</v>
      </c>
      <c r="B83" s="7">
        <v>104</v>
      </c>
      <c r="C83" s="8" t="s">
        <v>332</v>
      </c>
      <c r="D83" s="7">
        <v>5</v>
      </c>
      <c r="E83" s="7" t="s">
        <v>312</v>
      </c>
      <c r="F83" s="7">
        <v>40</v>
      </c>
      <c r="G83" s="7" t="s">
        <v>176</v>
      </c>
      <c r="K83" s="13" t="str">
        <f t="shared" si="2"/>
        <v>INSERT INTO Cultura_instalada(idCultura_Instalada, Culturaid, Parcela_Agricolaid, data_instalacao, data_fecho,  quantidade,  unidade ) VALUES(5, 5, 104, TO_DATE('01/08/2017', 'DD/MM/YYYY'), NULL , 40, 'un');</v>
      </c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 spans="1:33" x14ac:dyDescent="0.3">
      <c r="A84" s="7">
        <f t="shared" si="3"/>
        <v>6</v>
      </c>
      <c r="B84" s="7">
        <v>104</v>
      </c>
      <c r="C84" s="8" t="s">
        <v>333</v>
      </c>
      <c r="D84" s="7">
        <v>5</v>
      </c>
      <c r="E84" s="7" t="s">
        <v>312</v>
      </c>
      <c r="F84" s="7">
        <v>30</v>
      </c>
      <c r="G84" s="7" t="s">
        <v>176</v>
      </c>
      <c r="K84" s="13" t="str">
        <f t="shared" si="2"/>
        <v>INSERT INTO Cultura_instalada(idCultura_Instalada, Culturaid, Parcela_Agricolaid, data_instalacao, data_fecho,  quantidade,  unidade ) VALUES(6, 5, 104, TO_DATE('12/10/2018', 'DD/MM/YYYY'), NULL , 30, 'un');</v>
      </c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 spans="1:33" x14ac:dyDescent="0.3">
      <c r="A85" s="7">
        <f t="shared" si="3"/>
        <v>7</v>
      </c>
      <c r="B85" s="7">
        <v>101</v>
      </c>
      <c r="C85" s="8" t="s">
        <v>334</v>
      </c>
      <c r="D85" s="7">
        <v>6</v>
      </c>
      <c r="E85" s="8" t="s">
        <v>335</v>
      </c>
      <c r="F85" s="18">
        <v>1.1000000000000001</v>
      </c>
      <c r="G85" s="7" t="s">
        <v>200</v>
      </c>
      <c r="K85" s="13" t="str">
        <f t="shared" si="2"/>
        <v>INSERT INTO Cultura_instalada(idCultura_Instalada, Culturaid, Parcela_Agricolaid, data_instalacao, data_fecho,  quantidade,  unidade ) VALUES(7, 6, 101, TO_DATE('10/10/2020', 'DD/MM/YYYY'), TO_DATE('30/03/2021', 'DD/MM/YYYY') , 1.1, 'ha');</v>
      </c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 spans="1:33" x14ac:dyDescent="0.3">
      <c r="A86" s="7">
        <f t="shared" si="3"/>
        <v>8</v>
      </c>
      <c r="B86" s="7">
        <v>101</v>
      </c>
      <c r="C86" s="8" t="s">
        <v>336</v>
      </c>
      <c r="D86" s="7">
        <v>7</v>
      </c>
      <c r="E86" s="8" t="s">
        <v>337</v>
      </c>
      <c r="F86" s="18">
        <v>0.9</v>
      </c>
      <c r="G86" s="7" t="s">
        <v>200</v>
      </c>
      <c r="K86" s="13" t="str">
        <f t="shared" si="2"/>
        <v>INSERT INTO Cultura_instalada(idCultura_Instalada, Culturaid, Parcela_Agricolaid, data_instalacao, data_fecho,  quantidade,  unidade ) VALUES(8, 7, 101, TO_DATE('04/10/2021', 'DD/MM/YYYY'), TO_DATE('12/08/2021', 'DD/MM/YYYY') , 0.9, 'ha');</v>
      </c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 spans="1:33" x14ac:dyDescent="0.3">
      <c r="A87" s="7">
        <f t="shared" si="3"/>
        <v>9</v>
      </c>
      <c r="B87" s="7">
        <v>101</v>
      </c>
      <c r="C87" s="8" t="s">
        <v>338</v>
      </c>
      <c r="D87" s="7">
        <v>7</v>
      </c>
      <c r="E87" s="8" t="s">
        <v>339</v>
      </c>
      <c r="F87" s="18">
        <v>0.9</v>
      </c>
      <c r="G87" s="7" t="s">
        <v>200</v>
      </c>
      <c r="K87" s="13" t="str">
        <f t="shared" si="2"/>
        <v>INSERT INTO Cultura_instalada(idCultura_Instalada, Culturaid, Parcela_Agricolaid, data_instalacao, data_fecho,  quantidade,  unidade ) VALUES(9, 7, 101, TO_DATE('15/04/2021', 'DD/MM/YYYY'), TO_DATE('21/08/2021', 'DD/MM/YYYY') , 0.9, 'ha');</v>
      </c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 spans="1:33" x14ac:dyDescent="0.3">
      <c r="A88" s="7">
        <f t="shared" si="3"/>
        <v>10</v>
      </c>
      <c r="B88" s="7">
        <v>101</v>
      </c>
      <c r="C88" s="8" t="s">
        <v>340</v>
      </c>
      <c r="D88" s="7">
        <f>A55+1</f>
        <v>6</v>
      </c>
      <c r="E88" s="8" t="s">
        <v>341</v>
      </c>
      <c r="F88" s="18">
        <v>1.1000000000000001</v>
      </c>
      <c r="G88" s="7" t="s">
        <v>200</v>
      </c>
      <c r="K88" s="13" t="str">
        <f t="shared" si="2"/>
        <v>INSERT INTO Cultura_instalada(idCultura_Instalada, Culturaid, Parcela_Agricolaid, data_instalacao, data_fecho,  quantidade,  unidade ) VALUES(10, 6, 101, TO_DATE('10/03/2021', 'DD/MM/YYYY'), TO_DATE('05/04/2022', 'DD/MM/YYYY') , 1.1, 'ha');</v>
      </c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 spans="1:33" x14ac:dyDescent="0.3">
      <c r="A89" s="7">
        <f t="shared" si="3"/>
        <v>11</v>
      </c>
      <c r="B89" s="7">
        <v>103</v>
      </c>
      <c r="C89" s="8" t="s">
        <v>342</v>
      </c>
      <c r="D89" s="7">
        <f>$A58+1</f>
        <v>9</v>
      </c>
      <c r="E89" s="38" t="s">
        <v>343</v>
      </c>
      <c r="F89" s="18">
        <f t="shared" ref="F89:F94" si="4">G6</f>
        <v>1.2</v>
      </c>
      <c r="G89" s="7" t="str">
        <f>H7</f>
        <v>ha</v>
      </c>
      <c r="K89" s="13" t="str">
        <f t="shared" si="2"/>
        <v>INSERT INTO Cultura_instalada(idCultura_Instalada, Culturaid, Parcela_Agricolaid, data_instalacao, data_fecho,  quantidade,  unidade ) VALUES(11, 9, 103, TO_DATE('05/04/2020', 'DD/MM/YYYY'), TO_DATE('20/08/2020', 'DD/MM/YYYY') , 1.2, 'ha');</v>
      </c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 spans="1:33" x14ac:dyDescent="0.3">
      <c r="A90" s="7">
        <f t="shared" si="3"/>
        <v>12</v>
      </c>
      <c r="B90" s="7">
        <v>103</v>
      </c>
      <c r="C90" s="8" t="s">
        <v>344</v>
      </c>
      <c r="D90" s="7">
        <f>A55+1</f>
        <v>6</v>
      </c>
      <c r="E90" s="38" t="s">
        <v>345</v>
      </c>
      <c r="F90" s="18">
        <f t="shared" si="4"/>
        <v>1.3</v>
      </c>
      <c r="G90" s="7" t="str">
        <f>H8</f>
        <v>ha</v>
      </c>
      <c r="K90" s="13" t="str">
        <f t="shared" si="2"/>
        <v>INSERT INTO Cultura_instalada(idCultura_Instalada, Culturaid, Parcela_Agricolaid, data_instalacao, data_fecho,  quantidade,  unidade ) VALUES(12, 6, 103, TO_DATE('12/10/2020', 'DD/MM/YYYY'), TO_DATE('15/03/2021', 'DD/MM/YYYY') , 1.3, 'ha');</v>
      </c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 spans="1:33" x14ac:dyDescent="0.3">
      <c r="A91" s="7">
        <f t="shared" si="3"/>
        <v>13</v>
      </c>
      <c r="B91" s="7">
        <v>103</v>
      </c>
      <c r="C91" s="8" t="s">
        <v>346</v>
      </c>
      <c r="D91" s="7">
        <f>$A58+1</f>
        <v>9</v>
      </c>
      <c r="E91" s="38" t="s">
        <v>347</v>
      </c>
      <c r="F91" s="18">
        <f t="shared" si="4"/>
        <v>1.2</v>
      </c>
      <c r="G91" s="7" t="str">
        <f>H9</f>
        <v>ha</v>
      </c>
      <c r="K91" s="13" t="str">
        <f t="shared" si="2"/>
        <v>INSERT INTO Cultura_instalada(idCultura_Instalada, Culturaid, Parcela_Agricolaid, data_instalacao, data_fecho,  quantidade,  unidade ) VALUES(13, 9, 103, TO_DATE('03/4/2021', 'DD/MM/YYYY'), TO_DATE('25/08/2021', 'DD/MM/YYYY') , 1.2, 'ha');</v>
      </c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 spans="1:33" x14ac:dyDescent="0.3">
      <c r="A92" s="7">
        <f t="shared" si="3"/>
        <v>14</v>
      </c>
      <c r="B92" s="7">
        <v>103</v>
      </c>
      <c r="C92" s="8" t="s">
        <v>348</v>
      </c>
      <c r="D92" s="7">
        <f>A55+1</f>
        <v>6</v>
      </c>
      <c r="E92" s="38" t="s">
        <v>349</v>
      </c>
      <c r="F92" s="18">
        <f t="shared" si="4"/>
        <v>1.3</v>
      </c>
      <c r="G92" s="7" t="str">
        <f>H10</f>
        <v>ha</v>
      </c>
      <c r="K92" s="13" t="str">
        <f t="shared" si="2"/>
        <v>INSERT INTO Cultura_instalada(idCultura_Instalada, Culturaid, Parcela_Agricolaid, data_instalacao, data_fecho,  quantidade,  unidade ) VALUES(14, 6, 103, TO_DATE('06/10/2021', 'DD/MM/YYYY'), TO_DATE('19/03/2022', 'DD/MM/YYYY') , 1.3, 'ha');</v>
      </c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 spans="1:33" x14ac:dyDescent="0.3">
      <c r="A93" s="7">
        <f t="shared" si="3"/>
        <v>15</v>
      </c>
      <c r="B93" s="7">
        <v>103</v>
      </c>
      <c r="C93" s="8" t="s">
        <v>350</v>
      </c>
      <c r="D93" s="7">
        <f>$A58+1</f>
        <v>9</v>
      </c>
      <c r="E93" s="38" t="s">
        <v>351</v>
      </c>
      <c r="F93" s="18">
        <f t="shared" si="4"/>
        <v>1.2</v>
      </c>
      <c r="G93" s="7" t="str">
        <f>H11</f>
        <v>ha</v>
      </c>
      <c r="K93" s="13" t="str">
        <f t="shared" si="2"/>
        <v>INSERT INTO Cultura_instalada(idCultura_Instalada, Culturaid, Parcela_Agricolaid, data_instalacao, data_fecho,  quantidade,  unidade ) VALUES(15, 9, 103, TO_DATE('08/04/2022', 'DD/MM/YYYY'), TO_DATE('18/08/2022', 'DD/MM/YYYY') , 1.2, 'ha');</v>
      </c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 spans="1:33" x14ac:dyDescent="0.3">
      <c r="A94" s="7">
        <f t="shared" si="3"/>
        <v>16</v>
      </c>
      <c r="B94" s="7">
        <v>103</v>
      </c>
      <c r="C94" s="8" t="s">
        <v>352</v>
      </c>
      <c r="D94" s="7">
        <f>A55+1</f>
        <v>6</v>
      </c>
      <c r="E94" s="38" t="s">
        <v>353</v>
      </c>
      <c r="F94" s="18">
        <f t="shared" si="4"/>
        <v>1.3</v>
      </c>
      <c r="G94" s="7" t="str">
        <f>H11</f>
        <v>ha</v>
      </c>
      <c r="K94" s="13" t="str">
        <f t="shared" si="2"/>
        <v>INSERT INTO Cultura_instalada(idCultura_Instalada, Culturaid, Parcela_Agricolaid, data_instalacao, data_fecho,  quantidade,  unidade ) VALUES(16, 6, 103, TO_DATE('12/10/2022', 'DD/MM/YYYY'), TO_DATE('20/03/2023', 'DD/MM/YYYY') , 1.3, 'ha');</v>
      </c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 spans="1:33" x14ac:dyDescent="0.3">
      <c r="A95" s="7">
        <f t="shared" si="3"/>
        <v>17</v>
      </c>
      <c r="B95" s="7">
        <v>106</v>
      </c>
      <c r="C95" s="8" t="s">
        <v>354</v>
      </c>
      <c r="D95" s="7">
        <f>A59+1</f>
        <v>10</v>
      </c>
      <c r="E95" s="38" t="s">
        <v>355</v>
      </c>
      <c r="F95" s="18">
        <f t="shared" ref="F95:G103" si="5">G14</f>
        <v>0.15</v>
      </c>
      <c r="G95" s="7" t="str">
        <f t="shared" si="5"/>
        <v>ha</v>
      </c>
      <c r="K95" s="13" t="str">
        <f t="shared" si="2"/>
        <v>INSERT INTO Cultura_instalada(idCultura_Instalada, Culturaid, Parcela_Agricolaid, data_instalacao, data_fecho,  quantidade,  unidade ) VALUES(17, 10, 106, TO_DATE('10/03/2020', 'DD/MM/YYYY'), TO_DATE('15/05/2020', 'DD/MM/YYYY') , 0.15, 'ha');</v>
      </c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 spans="1:33" x14ac:dyDescent="0.3">
      <c r="A96" s="7">
        <f t="shared" si="3"/>
        <v>18</v>
      </c>
      <c r="B96" s="7">
        <v>106</v>
      </c>
      <c r="C96" s="8" t="s">
        <v>356</v>
      </c>
      <c r="D96" s="7">
        <f>A60+1</f>
        <v>11</v>
      </c>
      <c r="E96" s="33" t="s">
        <v>357</v>
      </c>
      <c r="F96" s="18">
        <f t="shared" si="5"/>
        <v>0.1</v>
      </c>
      <c r="G96" s="7" t="str">
        <f t="shared" si="5"/>
        <v>ha</v>
      </c>
      <c r="K96" s="13" t="str">
        <f t="shared" si="2"/>
        <v>INSERT INTO Cultura_instalada(idCultura_Instalada, Culturaid, Parcela_Agricolaid, data_instalacao, data_fecho,  quantidade,  unidade ) VALUES(18, 11, 106, TO_DATE('02/06/2020', 'DD/MM/YYYY'), TO_DATE('09/08/2020', 'DD/MM/YYYY') , 0.1, 'ha');</v>
      </c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 spans="1:33" x14ac:dyDescent="0.3">
      <c r="A97" s="7">
        <f t="shared" si="3"/>
        <v>19</v>
      </c>
      <c r="B97" s="7">
        <v>106</v>
      </c>
      <c r="C97" s="8" t="s">
        <v>358</v>
      </c>
      <c r="D97" s="7">
        <f>A61+1</f>
        <v>12</v>
      </c>
      <c r="E97" s="33" t="s">
        <v>359</v>
      </c>
      <c r="F97" s="18">
        <f t="shared" si="5"/>
        <v>0.2</v>
      </c>
      <c r="G97" s="7" t="str">
        <f t="shared" si="5"/>
        <v>ha</v>
      </c>
      <c r="K97" s="13" t="str">
        <f t="shared" si="2"/>
        <v>INSERT INTO Cultura_instalada(idCultura_Instalada, Culturaid, Parcela_Agricolaid, data_instalacao, data_fecho,  quantidade,  unidade ) VALUES(19, 12, 106, TO_DATE('20/09/2020', 'DD/MM/YYYY'), TO_DATE('01/10/2021', 'DD/MM/YYYY') , 0.2, 'ha');</v>
      </c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 spans="1:33" x14ac:dyDescent="0.3">
      <c r="A98" s="7">
        <f t="shared" si="3"/>
        <v>20</v>
      </c>
      <c r="B98" s="7">
        <v>106</v>
      </c>
      <c r="C98" s="8" t="s">
        <v>340</v>
      </c>
      <c r="D98" s="7">
        <f>A62+1</f>
        <v>13</v>
      </c>
      <c r="E98" s="33" t="s">
        <v>360</v>
      </c>
      <c r="F98" s="18">
        <f t="shared" si="5"/>
        <v>0.15</v>
      </c>
      <c r="G98" s="7" t="str">
        <f t="shared" si="5"/>
        <v>ha</v>
      </c>
      <c r="K98" s="13" t="str">
        <f t="shared" si="2"/>
        <v>INSERT INTO Cultura_instalada(idCultura_Instalada, Culturaid, Parcela_Agricolaid, data_instalacao, data_fecho,  quantidade,  unidade ) VALUES(20, 13, 106, TO_DATE('10/03/2021', 'DD/MM/YYYY'), TO_DATE('15/05/2021', 'DD/MM/YYYY') , 0.15, 'ha');</v>
      </c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 spans="1:33" x14ac:dyDescent="0.3">
      <c r="A99" s="7">
        <f t="shared" si="3"/>
        <v>21</v>
      </c>
      <c r="B99" s="7">
        <v>106</v>
      </c>
      <c r="C99" s="8" t="s">
        <v>361</v>
      </c>
      <c r="D99" s="7">
        <f>A63+1</f>
        <v>14</v>
      </c>
      <c r="E99" s="33" t="s">
        <v>362</v>
      </c>
      <c r="F99" s="18">
        <f t="shared" si="5"/>
        <v>0.1</v>
      </c>
      <c r="G99" s="7" t="str">
        <f t="shared" si="5"/>
        <v>ha</v>
      </c>
      <c r="K99" s="13" t="str">
        <f t="shared" si="2"/>
        <v>INSERT INTO Cultura_instalada(idCultura_Instalada, Culturaid, Parcela_Agricolaid, data_instalacao, data_fecho,  quantidade,  unidade ) VALUES(21, 14, 106, TO_DATE('02/06/2021', 'DD/MM/YYYY'), TO_DATE('09/08/2021', 'DD/MM/YYYY') , 0.1, 'ha');</v>
      </c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 spans="1:33" x14ac:dyDescent="0.3">
      <c r="A100" s="7">
        <f t="shared" si="3"/>
        <v>22</v>
      </c>
      <c r="B100" s="7">
        <v>106</v>
      </c>
      <c r="C100" s="8" t="s">
        <v>363</v>
      </c>
      <c r="D100" s="7">
        <f>A61+1</f>
        <v>12</v>
      </c>
      <c r="E100" s="33" t="s">
        <v>364</v>
      </c>
      <c r="F100" s="18">
        <f t="shared" si="5"/>
        <v>0.2</v>
      </c>
      <c r="G100" s="7" t="str">
        <f t="shared" si="5"/>
        <v>ha</v>
      </c>
      <c r="K100" s="13" t="str">
        <f t="shared" si="2"/>
        <v>INSERT INTO Cultura_instalada(idCultura_Instalada, Culturaid, Parcela_Agricolaid, data_instalacao, data_fecho,  quantidade,  unidade ) VALUES(22, 12, 106, TO_DATE('20/09/2021', 'DD/MM/YYYY'), TO_DATE('01/10/2022', 'DD/MM/YYYY') , 0.2, 'ha');</v>
      </c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 spans="1:33" x14ac:dyDescent="0.3">
      <c r="A101" s="7">
        <f t="shared" si="3"/>
        <v>23</v>
      </c>
      <c r="B101" s="7">
        <v>106</v>
      </c>
      <c r="C101" s="8" t="s">
        <v>365</v>
      </c>
      <c r="D101" s="7">
        <f>A62+1</f>
        <v>13</v>
      </c>
      <c r="E101" s="33" t="s">
        <v>366</v>
      </c>
      <c r="F101" s="18">
        <f t="shared" si="5"/>
        <v>0.15</v>
      </c>
      <c r="G101" s="7" t="str">
        <f t="shared" si="5"/>
        <v>ha</v>
      </c>
      <c r="K101" s="13" t="str">
        <f t="shared" si="2"/>
        <v>INSERT INTO Cultura_instalada(idCultura_Instalada, Culturaid, Parcela_Agricolaid, data_instalacao, data_fecho,  quantidade,  unidade ) VALUES(23, 13, 106, TO_DATE('06/03/2022', 'DD/MM/YYYY'), TO_DATE('16/05/2022', 'DD/MM/YYYY') , 0.15, 'ha');</v>
      </c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 spans="1:33" x14ac:dyDescent="0.3">
      <c r="A102" s="7">
        <f t="shared" si="3"/>
        <v>24</v>
      </c>
      <c r="B102" s="7">
        <v>106</v>
      </c>
      <c r="C102" s="8" t="s">
        <v>367</v>
      </c>
      <c r="D102" s="7">
        <f>A60+1</f>
        <v>11</v>
      </c>
      <c r="E102" s="33" t="s">
        <v>368</v>
      </c>
      <c r="F102" s="18">
        <f t="shared" si="5"/>
        <v>0.15</v>
      </c>
      <c r="G102" s="7" t="str">
        <f t="shared" si="5"/>
        <v>ha</v>
      </c>
      <c r="K102" s="13" t="str">
        <f t="shared" si="2"/>
        <v>INSERT INTO Cultura_instalada(idCultura_Instalada, Culturaid, Parcela_Agricolaid, data_instalacao, data_fecho,  quantidade,  unidade ) VALUES(24, 11, 106, TO_DATE('30/05/2022', 'DD/MM/YYYY'), TO_DATE('09/05/2022', 'DD/MM/YYYY') , 0.15, 'ha');</v>
      </c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 spans="1:33" x14ac:dyDescent="0.3">
      <c r="A103" s="7">
        <f t="shared" si="3"/>
        <v>25</v>
      </c>
      <c r="B103" s="7">
        <v>106</v>
      </c>
      <c r="C103" s="8" t="s">
        <v>369</v>
      </c>
      <c r="D103" s="7">
        <f>A64+1</f>
        <v>15</v>
      </c>
      <c r="E103" s="33" t="s">
        <v>370</v>
      </c>
      <c r="F103" s="18">
        <f t="shared" si="5"/>
        <v>0.25</v>
      </c>
      <c r="G103" s="7" t="str">
        <f t="shared" si="5"/>
        <v>ha</v>
      </c>
      <c r="K103" s="13" t="str">
        <f t="shared" si="2"/>
        <v>INSERT INTO Cultura_instalada(idCultura_Instalada, Culturaid, Parcela_Agricolaid, data_instalacao, data_fecho,  quantidade,  unidade ) VALUES(25, 15, 106, TO_DATE('20/09/2022', 'DD/MM/YYYY'), TO_DATE('14/01/2023', 'DD/MM/YYYY') , 0.25, 'ha');</v>
      </c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</row>
    <row r="104" spans="1:33" x14ac:dyDescent="0.3">
      <c r="A104" s="7">
        <f t="shared" si="3"/>
        <v>26</v>
      </c>
      <c r="B104" s="7">
        <v>107</v>
      </c>
      <c r="C104" s="8" t="s">
        <v>371</v>
      </c>
      <c r="D104" s="7">
        <f>A65+1</f>
        <v>16</v>
      </c>
      <c r="E104" s="7" t="s">
        <v>312</v>
      </c>
      <c r="F104" s="7">
        <f>G27</f>
        <v>500</v>
      </c>
      <c r="G104" s="7" t="str">
        <f>H27</f>
        <v>un</v>
      </c>
      <c r="K104" s="13" t="str">
        <f t="shared" si="2"/>
        <v>INSERT INTO Cultura_instalada(idCultura_Instalada, Culturaid, Parcela_Agricolaid, data_instalacao, data_fecho,  quantidade,  unidade ) VALUES(26, 16, 107, TO_DATE('10/01/2018', 'DD/MM/YYYY'), NULL , 500, 'un');</v>
      </c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</row>
    <row r="105" spans="1:33" x14ac:dyDescent="0.3">
      <c r="A105" s="7">
        <f t="shared" si="3"/>
        <v>27</v>
      </c>
      <c r="B105" s="7">
        <v>107</v>
      </c>
      <c r="C105" s="8" t="s">
        <v>372</v>
      </c>
      <c r="D105" s="7">
        <f>A66+1</f>
        <v>17</v>
      </c>
      <c r="E105" s="7" t="s">
        <v>312</v>
      </c>
      <c r="F105" s="7">
        <f>G28</f>
        <v>700</v>
      </c>
      <c r="G105" s="7" t="str">
        <f>H28</f>
        <v>un</v>
      </c>
      <c r="K105" s="13" t="str">
        <f t="shared" si="2"/>
        <v>INSERT INTO Cultura_instalada(idCultura_Instalada, Culturaid, Parcela_Agricolaid, data_instalacao, data_fecho,  quantidade,  unidade ) VALUES(27, 17, 107, TO_DATE('11/01/2018', 'DD/MM/YYYY'), NULL , 700, 'un');</v>
      </c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 spans="1:33" x14ac:dyDescent="0.3"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</row>
    <row r="107" spans="1:33" x14ac:dyDescent="0.3"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</sheetData>
  <sortState xmlns:xlrd2="http://schemas.microsoft.com/office/spreadsheetml/2017/richdata2" ref="A2:H28">
    <sortCondition ref="B2:B28"/>
    <sortCondition ref="E2:E28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E431-88A0-4D26-AA21-9E0D94FE2923}">
  <dimension ref="A1:U1021"/>
  <sheetViews>
    <sheetView tabSelected="1" topLeftCell="E212" zoomScale="89" zoomScaleNormal="55" workbookViewId="0">
      <selection activeCell="I228" sqref="I228:O228"/>
    </sheetView>
  </sheetViews>
  <sheetFormatPr defaultRowHeight="14.4" x14ac:dyDescent="0.3"/>
  <cols>
    <col min="1" max="1" width="37.88671875" customWidth="1"/>
    <col min="2" max="2" width="33.6640625" customWidth="1"/>
    <col min="3" max="3" width="23.33203125" customWidth="1"/>
    <col min="4" max="4" width="37.6640625" customWidth="1"/>
    <col min="5" max="5" width="24.44140625" customWidth="1"/>
    <col min="6" max="6" width="15.33203125" customWidth="1"/>
    <col min="7" max="7" width="28.6640625" bestFit="1" customWidth="1"/>
    <col min="8" max="9" width="12.6640625" customWidth="1"/>
    <col min="10" max="10" width="14.6640625" customWidth="1"/>
    <col min="11" max="11" width="12.6640625" customWidth="1"/>
    <col min="12" max="12" width="21.6640625" customWidth="1"/>
  </cols>
  <sheetData>
    <row r="1" spans="1:12" x14ac:dyDescent="0.3">
      <c r="A1" s="2" t="s">
        <v>161</v>
      </c>
      <c r="B1" s="2" t="s">
        <v>162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  <c r="I1" s="32" t="s">
        <v>169</v>
      </c>
      <c r="J1" s="2" t="s">
        <v>170</v>
      </c>
      <c r="K1" s="2" t="s">
        <v>171</v>
      </c>
      <c r="L1" s="2" t="s">
        <v>172</v>
      </c>
    </row>
    <row r="2" spans="1:12" x14ac:dyDescent="0.3">
      <c r="A2" s="7">
        <v>1</v>
      </c>
      <c r="B2" s="7">
        <v>102</v>
      </c>
      <c r="C2" t="s">
        <v>173</v>
      </c>
      <c r="D2" t="s">
        <v>174</v>
      </c>
      <c r="E2" s="7">
        <v>1</v>
      </c>
      <c r="G2" t="s">
        <v>175</v>
      </c>
      <c r="H2" s="7">
        <v>1</v>
      </c>
      <c r="I2" s="33">
        <v>42649</v>
      </c>
      <c r="J2" s="7">
        <v>30</v>
      </c>
      <c r="K2" t="s">
        <v>176</v>
      </c>
    </row>
    <row r="3" spans="1:12" x14ac:dyDescent="0.3">
      <c r="A3" s="7">
        <f>A2+1</f>
        <v>2</v>
      </c>
      <c r="B3" s="7">
        <v>102</v>
      </c>
      <c r="C3" t="s">
        <v>173</v>
      </c>
      <c r="D3" t="s">
        <v>174</v>
      </c>
      <c r="E3" s="7">
        <v>1</v>
      </c>
      <c r="G3" t="s">
        <v>177</v>
      </c>
      <c r="H3" s="7">
        <v>2</v>
      </c>
      <c r="I3" s="33">
        <v>42653</v>
      </c>
      <c r="J3" s="7">
        <v>20</v>
      </c>
      <c r="K3" t="s">
        <v>176</v>
      </c>
    </row>
    <row r="4" spans="1:12" x14ac:dyDescent="0.3">
      <c r="A4" s="7">
        <f t="shared" ref="A4:A67" si="0">A3+1</f>
        <v>3</v>
      </c>
      <c r="B4" s="7">
        <v>104</v>
      </c>
      <c r="C4" t="s">
        <v>178</v>
      </c>
      <c r="D4" t="s">
        <v>174</v>
      </c>
      <c r="E4" s="7">
        <v>1</v>
      </c>
      <c r="G4" t="s">
        <v>179</v>
      </c>
      <c r="H4" s="7">
        <v>3</v>
      </c>
      <c r="I4" s="33">
        <v>42742</v>
      </c>
      <c r="J4" s="7">
        <v>90</v>
      </c>
      <c r="K4" t="s">
        <v>176</v>
      </c>
    </row>
    <row r="5" spans="1:12" x14ac:dyDescent="0.3">
      <c r="A5" s="7">
        <f t="shared" si="0"/>
        <v>4</v>
      </c>
      <c r="B5" s="7">
        <v>104</v>
      </c>
      <c r="C5" t="s">
        <v>178</v>
      </c>
      <c r="D5" t="s">
        <v>174</v>
      </c>
      <c r="E5" s="7">
        <v>1</v>
      </c>
      <c r="G5" t="s">
        <v>180</v>
      </c>
      <c r="H5" s="7">
        <v>4</v>
      </c>
      <c r="I5" s="33">
        <v>42743</v>
      </c>
      <c r="J5" s="7">
        <v>60</v>
      </c>
      <c r="K5" t="s">
        <v>176</v>
      </c>
    </row>
    <row r="6" spans="1:12" x14ac:dyDescent="0.3">
      <c r="A6" s="7">
        <f t="shared" si="0"/>
        <v>5</v>
      </c>
      <c r="B6" s="7">
        <v>104</v>
      </c>
      <c r="C6" t="s">
        <v>178</v>
      </c>
      <c r="D6" t="s">
        <v>174</v>
      </c>
      <c r="E6" s="7">
        <v>1</v>
      </c>
      <c r="G6" t="s">
        <v>181</v>
      </c>
      <c r="H6" s="7">
        <v>5</v>
      </c>
      <c r="I6" s="33">
        <v>42743</v>
      </c>
      <c r="J6" s="7">
        <v>40</v>
      </c>
      <c r="K6" t="s">
        <v>176</v>
      </c>
    </row>
    <row r="7" spans="1:12" x14ac:dyDescent="0.3">
      <c r="A7" s="7">
        <f t="shared" si="0"/>
        <v>6</v>
      </c>
      <c r="B7" s="7">
        <v>102</v>
      </c>
      <c r="C7" t="s">
        <v>173</v>
      </c>
      <c r="D7" t="s">
        <v>182</v>
      </c>
      <c r="E7" s="7">
        <v>2</v>
      </c>
      <c r="G7" t="s">
        <v>177</v>
      </c>
      <c r="H7" s="7">
        <v>2</v>
      </c>
      <c r="I7" s="33">
        <v>42919</v>
      </c>
      <c r="J7" s="7">
        <v>0.4</v>
      </c>
      <c r="K7" t="s">
        <v>183</v>
      </c>
    </row>
    <row r="8" spans="1:12" x14ac:dyDescent="0.3">
      <c r="A8" s="7">
        <f t="shared" si="0"/>
        <v>7</v>
      </c>
      <c r="B8" s="7">
        <v>102</v>
      </c>
      <c r="C8" t="s">
        <v>173</v>
      </c>
      <c r="D8" t="s">
        <v>182</v>
      </c>
      <c r="E8" s="7">
        <v>2</v>
      </c>
      <c r="G8" t="s">
        <v>175</v>
      </c>
      <c r="H8" s="7">
        <v>1</v>
      </c>
      <c r="I8" s="33">
        <v>42919</v>
      </c>
      <c r="J8" s="7">
        <v>0.9</v>
      </c>
      <c r="K8" t="s">
        <v>183</v>
      </c>
    </row>
    <row r="9" spans="1:12" x14ac:dyDescent="0.3">
      <c r="A9" s="7">
        <f t="shared" si="0"/>
        <v>8</v>
      </c>
      <c r="B9" s="7">
        <v>104</v>
      </c>
      <c r="C9" t="s">
        <v>178</v>
      </c>
      <c r="D9" t="s">
        <v>182</v>
      </c>
      <c r="E9" s="7">
        <v>2</v>
      </c>
      <c r="G9" t="s">
        <v>50</v>
      </c>
      <c r="H9" s="7">
        <v>8</v>
      </c>
      <c r="I9" s="33">
        <v>42926</v>
      </c>
      <c r="J9" s="7">
        <v>3</v>
      </c>
      <c r="K9" t="s">
        <v>183</v>
      </c>
    </row>
    <row r="10" spans="1:12" x14ac:dyDescent="0.3">
      <c r="A10" s="7">
        <f t="shared" si="0"/>
        <v>9</v>
      </c>
      <c r="B10" s="7">
        <v>102</v>
      </c>
      <c r="C10" t="s">
        <v>173</v>
      </c>
      <c r="D10" t="s">
        <v>182</v>
      </c>
      <c r="E10" s="7">
        <v>2</v>
      </c>
      <c r="G10" t="s">
        <v>177</v>
      </c>
      <c r="H10" s="7">
        <v>2</v>
      </c>
      <c r="I10" s="33">
        <v>42957</v>
      </c>
      <c r="J10" s="7">
        <v>0.4</v>
      </c>
      <c r="K10" t="s">
        <v>183</v>
      </c>
    </row>
    <row r="11" spans="1:12" x14ac:dyDescent="0.3">
      <c r="A11" s="7">
        <f t="shared" si="0"/>
        <v>10</v>
      </c>
      <c r="B11" s="7">
        <v>102</v>
      </c>
      <c r="C11" t="s">
        <v>173</v>
      </c>
      <c r="D11" t="s">
        <v>182</v>
      </c>
      <c r="E11" s="7">
        <v>2</v>
      </c>
      <c r="G11" t="s">
        <v>175</v>
      </c>
      <c r="H11" s="7">
        <v>1</v>
      </c>
      <c r="I11" s="33">
        <v>42957</v>
      </c>
      <c r="J11" s="7">
        <v>0.9</v>
      </c>
      <c r="K11" t="s">
        <v>183</v>
      </c>
    </row>
    <row r="12" spans="1:12" x14ac:dyDescent="0.3">
      <c r="A12" s="7">
        <f t="shared" si="0"/>
        <v>11</v>
      </c>
      <c r="B12" s="7">
        <v>104</v>
      </c>
      <c r="C12" t="s">
        <v>178</v>
      </c>
      <c r="D12" t="s">
        <v>182</v>
      </c>
      <c r="E12" s="7">
        <v>2</v>
      </c>
      <c r="G12" t="s">
        <v>50</v>
      </c>
      <c r="H12" s="7">
        <v>8</v>
      </c>
      <c r="I12" s="33">
        <v>42957</v>
      </c>
      <c r="J12" s="7">
        <v>3.5</v>
      </c>
      <c r="K12" t="s">
        <v>183</v>
      </c>
    </row>
    <row r="13" spans="1:12" x14ac:dyDescent="0.3">
      <c r="A13" s="7">
        <f t="shared" si="0"/>
        <v>12</v>
      </c>
      <c r="B13" s="7">
        <v>104</v>
      </c>
      <c r="C13" t="s">
        <v>178</v>
      </c>
      <c r="D13" t="s">
        <v>182</v>
      </c>
      <c r="E13" s="7">
        <v>2</v>
      </c>
      <c r="G13" t="s">
        <v>50</v>
      </c>
      <c r="H13" s="7">
        <v>8</v>
      </c>
      <c r="I13" s="33">
        <v>42988</v>
      </c>
      <c r="J13" s="7">
        <v>3</v>
      </c>
      <c r="K13" t="s">
        <v>183</v>
      </c>
    </row>
    <row r="14" spans="1:12" x14ac:dyDescent="0.3">
      <c r="A14" s="7">
        <f t="shared" si="0"/>
        <v>13</v>
      </c>
      <c r="B14" s="7">
        <v>102</v>
      </c>
      <c r="C14" t="s">
        <v>173</v>
      </c>
      <c r="D14" t="s">
        <v>7</v>
      </c>
      <c r="E14" s="7">
        <v>3</v>
      </c>
      <c r="G14" t="s">
        <v>175</v>
      </c>
      <c r="H14" s="7">
        <v>1</v>
      </c>
      <c r="I14" s="33">
        <v>43043</v>
      </c>
      <c r="J14" s="7">
        <v>30</v>
      </c>
      <c r="K14" t="s">
        <v>176</v>
      </c>
    </row>
    <row r="15" spans="1:12" x14ac:dyDescent="0.3">
      <c r="A15" s="7">
        <f t="shared" si="0"/>
        <v>14</v>
      </c>
      <c r="B15" s="7">
        <v>102</v>
      </c>
      <c r="C15" t="s">
        <v>173</v>
      </c>
      <c r="D15" t="s">
        <v>7</v>
      </c>
      <c r="E15" s="7">
        <v>3</v>
      </c>
      <c r="G15" t="s">
        <v>177</v>
      </c>
      <c r="H15" s="7">
        <v>2</v>
      </c>
      <c r="I15" s="33">
        <v>43043</v>
      </c>
      <c r="J15" s="7">
        <v>20</v>
      </c>
      <c r="K15" t="s">
        <v>176</v>
      </c>
    </row>
    <row r="16" spans="1:12" x14ac:dyDescent="0.3">
      <c r="A16" s="7">
        <f t="shared" si="0"/>
        <v>15</v>
      </c>
      <c r="B16" s="7">
        <v>102</v>
      </c>
      <c r="C16" t="s">
        <v>173</v>
      </c>
      <c r="D16" t="s">
        <v>184</v>
      </c>
      <c r="E16" s="7">
        <v>4</v>
      </c>
      <c r="F16" t="s">
        <v>185</v>
      </c>
      <c r="G16" t="s">
        <v>175</v>
      </c>
      <c r="H16" s="7">
        <v>1</v>
      </c>
      <c r="I16" s="33">
        <v>43079</v>
      </c>
      <c r="J16" s="7">
        <v>15</v>
      </c>
      <c r="K16" t="s">
        <v>186</v>
      </c>
      <c r="L16" t="s">
        <v>187</v>
      </c>
    </row>
    <row r="17" spans="1:12" x14ac:dyDescent="0.3">
      <c r="A17" s="7">
        <f t="shared" si="0"/>
        <v>16</v>
      </c>
      <c r="B17" s="7">
        <v>102</v>
      </c>
      <c r="C17" t="s">
        <v>173</v>
      </c>
      <c r="D17" t="s">
        <v>184</v>
      </c>
      <c r="E17" s="7">
        <v>4</v>
      </c>
      <c r="F17" t="s">
        <v>185</v>
      </c>
      <c r="G17" t="s">
        <v>177</v>
      </c>
      <c r="H17" s="7">
        <v>2</v>
      </c>
      <c r="I17" s="33">
        <v>43079</v>
      </c>
      <c r="J17" s="7">
        <v>10</v>
      </c>
      <c r="K17" t="s">
        <v>186</v>
      </c>
      <c r="L17" t="s">
        <v>187</v>
      </c>
    </row>
    <row r="18" spans="1:12" x14ac:dyDescent="0.3">
      <c r="A18" s="7">
        <f t="shared" si="0"/>
        <v>17</v>
      </c>
      <c r="B18" s="7">
        <v>104</v>
      </c>
      <c r="C18" t="s">
        <v>178</v>
      </c>
      <c r="D18" t="s">
        <v>7</v>
      </c>
      <c r="E18" s="7">
        <v>3</v>
      </c>
      <c r="G18" t="s">
        <v>179</v>
      </c>
      <c r="H18" s="7">
        <v>3</v>
      </c>
      <c r="I18" s="33">
        <v>43107</v>
      </c>
      <c r="J18" s="7">
        <v>90</v>
      </c>
      <c r="K18" t="s">
        <v>176</v>
      </c>
    </row>
    <row r="19" spans="1:12" x14ac:dyDescent="0.3">
      <c r="A19" s="7">
        <f t="shared" si="0"/>
        <v>18</v>
      </c>
      <c r="B19" s="7">
        <v>104</v>
      </c>
      <c r="C19" t="s">
        <v>178</v>
      </c>
      <c r="D19" t="s">
        <v>7</v>
      </c>
      <c r="E19" s="7">
        <v>3</v>
      </c>
      <c r="G19" t="s">
        <v>180</v>
      </c>
      <c r="H19" s="7">
        <v>4</v>
      </c>
      <c r="I19" s="33">
        <v>43108</v>
      </c>
      <c r="J19" s="7">
        <v>60</v>
      </c>
      <c r="K19" t="s">
        <v>176</v>
      </c>
    </row>
    <row r="20" spans="1:12" x14ac:dyDescent="0.3">
      <c r="A20" s="7">
        <f t="shared" si="0"/>
        <v>19</v>
      </c>
      <c r="B20" s="7">
        <v>104</v>
      </c>
      <c r="C20" t="s">
        <v>178</v>
      </c>
      <c r="D20" t="s">
        <v>7</v>
      </c>
      <c r="E20" s="7">
        <v>3</v>
      </c>
      <c r="G20" t="s">
        <v>181</v>
      </c>
      <c r="H20" s="7">
        <v>5</v>
      </c>
      <c r="I20" s="33">
        <v>43108</v>
      </c>
      <c r="J20" s="7">
        <v>40</v>
      </c>
      <c r="K20" t="s">
        <v>176</v>
      </c>
    </row>
    <row r="21" spans="1:12" x14ac:dyDescent="0.3">
      <c r="A21" s="7">
        <f t="shared" si="0"/>
        <v>20</v>
      </c>
      <c r="B21" s="7">
        <v>107</v>
      </c>
      <c r="C21" t="s">
        <v>188</v>
      </c>
      <c r="D21" t="s">
        <v>174</v>
      </c>
      <c r="E21" s="7">
        <v>1</v>
      </c>
      <c r="G21" t="s">
        <v>189</v>
      </c>
      <c r="H21" s="7">
        <v>16</v>
      </c>
      <c r="I21" s="33">
        <v>43110</v>
      </c>
      <c r="J21" s="7">
        <v>500</v>
      </c>
      <c r="K21" t="s">
        <v>176</v>
      </c>
    </row>
    <row r="22" spans="1:12" x14ac:dyDescent="0.3">
      <c r="A22" s="7">
        <f t="shared" si="0"/>
        <v>21</v>
      </c>
      <c r="B22" s="7">
        <v>107</v>
      </c>
      <c r="C22" t="s">
        <v>188</v>
      </c>
      <c r="D22" t="s">
        <v>174</v>
      </c>
      <c r="E22" s="7">
        <v>1</v>
      </c>
      <c r="G22" t="s">
        <v>190</v>
      </c>
      <c r="H22" s="7">
        <v>17</v>
      </c>
      <c r="I22" s="33">
        <v>43111</v>
      </c>
      <c r="J22" s="7">
        <v>700</v>
      </c>
      <c r="K22" t="s">
        <v>176</v>
      </c>
    </row>
    <row r="23" spans="1:12" x14ac:dyDescent="0.3">
      <c r="A23" s="7">
        <f t="shared" si="0"/>
        <v>22</v>
      </c>
      <c r="B23" s="7">
        <v>104</v>
      </c>
      <c r="C23" t="s">
        <v>178</v>
      </c>
      <c r="D23" t="s">
        <v>184</v>
      </c>
      <c r="E23" s="7">
        <v>4</v>
      </c>
      <c r="F23" t="s">
        <v>185</v>
      </c>
      <c r="G23" t="s">
        <v>179</v>
      </c>
      <c r="H23" s="7">
        <v>3</v>
      </c>
      <c r="I23" s="33">
        <v>43137</v>
      </c>
      <c r="J23" s="7">
        <v>10</v>
      </c>
      <c r="K23" t="s">
        <v>186</v>
      </c>
      <c r="L23" t="s">
        <v>191</v>
      </c>
    </row>
    <row r="24" spans="1:12" x14ac:dyDescent="0.3">
      <c r="A24" s="7">
        <f t="shared" si="0"/>
        <v>23</v>
      </c>
      <c r="B24" s="7">
        <v>104</v>
      </c>
      <c r="C24" t="s">
        <v>178</v>
      </c>
      <c r="D24" t="s">
        <v>184</v>
      </c>
      <c r="E24" s="7">
        <v>4</v>
      </c>
      <c r="F24" t="s">
        <v>185</v>
      </c>
      <c r="G24" t="s">
        <v>180</v>
      </c>
      <c r="H24" s="7">
        <v>4</v>
      </c>
      <c r="I24" s="33">
        <v>43137</v>
      </c>
      <c r="J24" s="7">
        <v>6</v>
      </c>
      <c r="K24" t="s">
        <v>186</v>
      </c>
      <c r="L24" t="s">
        <v>191</v>
      </c>
    </row>
    <row r="25" spans="1:12" x14ac:dyDescent="0.3">
      <c r="A25" s="7">
        <f t="shared" si="0"/>
        <v>24</v>
      </c>
      <c r="B25" s="7">
        <v>104</v>
      </c>
      <c r="C25" t="s">
        <v>178</v>
      </c>
      <c r="D25" t="s">
        <v>184</v>
      </c>
      <c r="E25" s="7">
        <v>4</v>
      </c>
      <c r="F25" t="s">
        <v>185</v>
      </c>
      <c r="G25" t="s">
        <v>181</v>
      </c>
      <c r="H25" s="7">
        <v>5</v>
      </c>
      <c r="I25" s="33">
        <v>43137</v>
      </c>
      <c r="J25" s="7">
        <v>5</v>
      </c>
      <c r="K25" t="s">
        <v>186</v>
      </c>
      <c r="L25" t="s">
        <v>191</v>
      </c>
    </row>
    <row r="26" spans="1:12" x14ac:dyDescent="0.3">
      <c r="A26" s="7">
        <f t="shared" si="0"/>
        <v>25</v>
      </c>
      <c r="B26" s="7">
        <v>102</v>
      </c>
      <c r="C26" t="s">
        <v>173</v>
      </c>
      <c r="D26" t="s">
        <v>182</v>
      </c>
      <c r="E26" s="7">
        <v>2</v>
      </c>
      <c r="G26" t="s">
        <v>177</v>
      </c>
      <c r="H26" s="7">
        <v>2</v>
      </c>
      <c r="I26" s="33">
        <v>43284</v>
      </c>
      <c r="J26" s="7">
        <v>1</v>
      </c>
      <c r="K26" t="s">
        <v>183</v>
      </c>
    </row>
    <row r="27" spans="1:12" x14ac:dyDescent="0.3">
      <c r="A27" s="7">
        <f t="shared" si="0"/>
        <v>26</v>
      </c>
      <c r="B27" s="7">
        <v>102</v>
      </c>
      <c r="C27" t="s">
        <v>173</v>
      </c>
      <c r="D27" t="s">
        <v>182</v>
      </c>
      <c r="E27" s="7">
        <v>2</v>
      </c>
      <c r="G27" t="s">
        <v>175</v>
      </c>
      <c r="H27" s="7">
        <v>1</v>
      </c>
      <c r="I27" s="33">
        <v>43284</v>
      </c>
      <c r="J27" s="7">
        <v>1.5</v>
      </c>
      <c r="K27" t="s">
        <v>183</v>
      </c>
    </row>
    <row r="28" spans="1:12" x14ac:dyDescent="0.3">
      <c r="A28" s="7">
        <f t="shared" si="0"/>
        <v>27</v>
      </c>
      <c r="B28" s="7">
        <v>104</v>
      </c>
      <c r="C28" t="s">
        <v>178</v>
      </c>
      <c r="D28" t="s">
        <v>182</v>
      </c>
      <c r="E28" s="7">
        <v>2</v>
      </c>
      <c r="G28" t="s">
        <v>50</v>
      </c>
      <c r="H28" s="7">
        <v>8</v>
      </c>
      <c r="I28" s="33">
        <v>43291</v>
      </c>
      <c r="J28" s="7">
        <v>3.5</v>
      </c>
      <c r="K28" t="s">
        <v>183</v>
      </c>
    </row>
    <row r="29" spans="1:12" x14ac:dyDescent="0.3">
      <c r="A29" s="7">
        <f t="shared" si="0"/>
        <v>28</v>
      </c>
      <c r="B29" s="7">
        <v>107</v>
      </c>
      <c r="C29" t="s">
        <v>188</v>
      </c>
      <c r="D29" t="s">
        <v>182</v>
      </c>
      <c r="E29" s="7">
        <v>2</v>
      </c>
      <c r="G29" t="s">
        <v>141</v>
      </c>
      <c r="H29" s="7">
        <v>18</v>
      </c>
      <c r="I29" s="33">
        <v>43291</v>
      </c>
      <c r="J29" s="7">
        <v>6</v>
      </c>
      <c r="K29" t="s">
        <v>183</v>
      </c>
    </row>
    <row r="30" spans="1:12" x14ac:dyDescent="0.3">
      <c r="A30" s="7">
        <f t="shared" si="0"/>
        <v>29</v>
      </c>
      <c r="B30" s="7">
        <v>102</v>
      </c>
      <c r="C30" t="s">
        <v>173</v>
      </c>
      <c r="D30" t="s">
        <v>182</v>
      </c>
      <c r="E30" s="7">
        <v>2</v>
      </c>
      <c r="G30" t="s">
        <v>177</v>
      </c>
      <c r="H30" s="7">
        <v>2</v>
      </c>
      <c r="I30" s="33">
        <v>43322</v>
      </c>
      <c r="J30" s="7">
        <v>1</v>
      </c>
      <c r="K30" t="s">
        <v>183</v>
      </c>
    </row>
    <row r="31" spans="1:12" x14ac:dyDescent="0.3">
      <c r="A31" s="7">
        <f t="shared" si="0"/>
        <v>30</v>
      </c>
      <c r="B31" s="7">
        <v>102</v>
      </c>
      <c r="C31" t="s">
        <v>173</v>
      </c>
      <c r="D31" t="s">
        <v>182</v>
      </c>
      <c r="E31" s="7">
        <v>2</v>
      </c>
      <c r="G31" t="s">
        <v>175</v>
      </c>
      <c r="H31" s="7">
        <v>1</v>
      </c>
      <c r="I31" s="33">
        <v>43322</v>
      </c>
      <c r="J31" s="7">
        <v>1.5</v>
      </c>
      <c r="K31" t="s">
        <v>183</v>
      </c>
    </row>
    <row r="32" spans="1:12" x14ac:dyDescent="0.3">
      <c r="A32" s="7">
        <f t="shared" si="0"/>
        <v>31</v>
      </c>
      <c r="B32" s="7">
        <v>104</v>
      </c>
      <c r="C32" t="s">
        <v>178</v>
      </c>
      <c r="D32" t="s">
        <v>182</v>
      </c>
      <c r="E32" s="7">
        <v>2</v>
      </c>
      <c r="G32" t="s">
        <v>50</v>
      </c>
      <c r="H32" s="7">
        <v>8</v>
      </c>
      <c r="I32" s="33">
        <v>43322</v>
      </c>
      <c r="J32" s="7">
        <v>4</v>
      </c>
      <c r="K32" t="s">
        <v>183</v>
      </c>
    </row>
    <row r="33" spans="1:12" x14ac:dyDescent="0.3">
      <c r="A33" s="7">
        <f t="shared" si="0"/>
        <v>32</v>
      </c>
      <c r="B33" s="7">
        <v>107</v>
      </c>
      <c r="C33" t="s">
        <v>188</v>
      </c>
      <c r="D33" t="s">
        <v>182</v>
      </c>
      <c r="E33" s="7">
        <v>2</v>
      </c>
      <c r="G33" t="s">
        <v>141</v>
      </c>
      <c r="H33" s="7">
        <v>18</v>
      </c>
      <c r="I33" s="33">
        <v>43323</v>
      </c>
      <c r="J33" s="7">
        <v>7</v>
      </c>
      <c r="K33" t="s">
        <v>183</v>
      </c>
    </row>
    <row r="34" spans="1:12" x14ac:dyDescent="0.3">
      <c r="A34" s="7">
        <f t="shared" si="0"/>
        <v>33</v>
      </c>
      <c r="B34" s="7">
        <v>104</v>
      </c>
      <c r="C34" t="s">
        <v>178</v>
      </c>
      <c r="D34" t="s">
        <v>182</v>
      </c>
      <c r="E34" s="7">
        <v>2</v>
      </c>
      <c r="G34" t="s">
        <v>50</v>
      </c>
      <c r="H34" s="7">
        <v>8</v>
      </c>
      <c r="I34" s="33">
        <v>43345</v>
      </c>
      <c r="J34" s="7">
        <v>4</v>
      </c>
      <c r="K34" t="s">
        <v>183</v>
      </c>
    </row>
    <row r="35" spans="1:12" x14ac:dyDescent="0.3">
      <c r="A35" s="7">
        <f t="shared" si="0"/>
        <v>34</v>
      </c>
      <c r="B35" s="7">
        <v>104</v>
      </c>
      <c r="C35" t="s">
        <v>178</v>
      </c>
      <c r="D35" t="s">
        <v>182</v>
      </c>
      <c r="E35" s="7">
        <v>2</v>
      </c>
      <c r="G35" t="s">
        <v>50</v>
      </c>
      <c r="H35" s="7">
        <v>8</v>
      </c>
      <c r="I35" s="33">
        <v>43353</v>
      </c>
      <c r="J35" s="7">
        <v>4</v>
      </c>
      <c r="K35" t="s">
        <v>183</v>
      </c>
    </row>
    <row r="36" spans="1:12" x14ac:dyDescent="0.3">
      <c r="A36" s="7">
        <f t="shared" si="0"/>
        <v>35</v>
      </c>
      <c r="B36" s="7">
        <v>102</v>
      </c>
      <c r="C36" t="s">
        <v>173</v>
      </c>
      <c r="D36" t="s">
        <v>7</v>
      </c>
      <c r="E36" s="7">
        <v>3</v>
      </c>
      <c r="G36" t="s">
        <v>175</v>
      </c>
      <c r="H36" s="7">
        <v>1</v>
      </c>
      <c r="I36" s="33">
        <v>43421</v>
      </c>
      <c r="J36" s="7">
        <v>30</v>
      </c>
      <c r="K36" t="s">
        <v>176</v>
      </c>
    </row>
    <row r="37" spans="1:12" x14ac:dyDescent="0.3">
      <c r="A37" s="7">
        <f t="shared" si="0"/>
        <v>36</v>
      </c>
      <c r="B37" s="7">
        <v>102</v>
      </c>
      <c r="C37" t="s">
        <v>173</v>
      </c>
      <c r="D37" t="s">
        <v>7</v>
      </c>
      <c r="E37" s="7">
        <v>3</v>
      </c>
      <c r="G37" t="s">
        <v>177</v>
      </c>
      <c r="H37" s="7">
        <v>2</v>
      </c>
      <c r="I37" s="33">
        <v>43421</v>
      </c>
      <c r="J37" s="7">
        <v>20</v>
      </c>
      <c r="K37" t="s">
        <v>176</v>
      </c>
    </row>
    <row r="38" spans="1:12" x14ac:dyDescent="0.3">
      <c r="A38" s="7">
        <f t="shared" si="0"/>
        <v>37</v>
      </c>
      <c r="B38" s="7">
        <v>104</v>
      </c>
      <c r="C38" t="s">
        <v>178</v>
      </c>
      <c r="D38" t="s">
        <v>174</v>
      </c>
      <c r="E38" s="7">
        <v>1</v>
      </c>
      <c r="G38" t="s">
        <v>181</v>
      </c>
      <c r="H38" s="7">
        <v>5</v>
      </c>
      <c r="I38" s="33">
        <v>43444</v>
      </c>
      <c r="J38" s="7">
        <v>30</v>
      </c>
      <c r="K38" t="s">
        <v>176</v>
      </c>
    </row>
    <row r="39" spans="1:12" x14ac:dyDescent="0.3">
      <c r="A39" s="7">
        <f t="shared" si="0"/>
        <v>38</v>
      </c>
      <c r="B39" s="7">
        <v>107</v>
      </c>
      <c r="C39" t="s">
        <v>188</v>
      </c>
      <c r="D39" t="s">
        <v>7</v>
      </c>
      <c r="E39" s="7">
        <v>3</v>
      </c>
      <c r="G39" t="s">
        <v>189</v>
      </c>
      <c r="H39" s="7">
        <v>16</v>
      </c>
      <c r="I39" s="33">
        <v>43450</v>
      </c>
      <c r="J39" s="7">
        <v>500</v>
      </c>
      <c r="K39" t="s">
        <v>176</v>
      </c>
    </row>
    <row r="40" spans="1:12" x14ac:dyDescent="0.3">
      <c r="A40" s="7">
        <f t="shared" si="0"/>
        <v>39</v>
      </c>
      <c r="B40" s="7">
        <v>107</v>
      </c>
      <c r="C40" t="s">
        <v>188</v>
      </c>
      <c r="D40" t="s">
        <v>7</v>
      </c>
      <c r="E40" s="7">
        <v>3</v>
      </c>
      <c r="G40" t="s">
        <v>190</v>
      </c>
      <c r="H40" s="7">
        <v>17</v>
      </c>
      <c r="I40" s="33">
        <v>43452</v>
      </c>
      <c r="J40" s="7">
        <v>700</v>
      </c>
      <c r="K40" t="s">
        <v>176</v>
      </c>
    </row>
    <row r="41" spans="1:12" x14ac:dyDescent="0.3">
      <c r="A41" s="7">
        <f t="shared" si="0"/>
        <v>40</v>
      </c>
      <c r="B41" s="7">
        <v>104</v>
      </c>
      <c r="C41" t="s">
        <v>178</v>
      </c>
      <c r="D41" t="s">
        <v>7</v>
      </c>
      <c r="E41" s="7">
        <v>3</v>
      </c>
      <c r="G41" t="s">
        <v>179</v>
      </c>
      <c r="H41" s="7">
        <v>3</v>
      </c>
      <c r="I41" s="33">
        <v>43472</v>
      </c>
      <c r="J41" s="7">
        <v>90</v>
      </c>
      <c r="K41" t="s">
        <v>176</v>
      </c>
    </row>
    <row r="42" spans="1:12" x14ac:dyDescent="0.3">
      <c r="A42" s="7">
        <f t="shared" si="0"/>
        <v>41</v>
      </c>
      <c r="B42" s="7">
        <v>104</v>
      </c>
      <c r="C42" t="s">
        <v>178</v>
      </c>
      <c r="D42" t="s">
        <v>7</v>
      </c>
      <c r="E42" s="7">
        <v>3</v>
      </c>
      <c r="G42" t="s">
        <v>180</v>
      </c>
      <c r="H42" s="7">
        <v>4</v>
      </c>
      <c r="I42" s="33">
        <v>43473</v>
      </c>
      <c r="J42" s="7">
        <v>60</v>
      </c>
      <c r="K42" t="s">
        <v>176</v>
      </c>
    </row>
    <row r="43" spans="1:12" x14ac:dyDescent="0.3">
      <c r="A43" s="7">
        <f t="shared" si="0"/>
        <v>42</v>
      </c>
      <c r="B43" s="7">
        <v>104</v>
      </c>
      <c r="C43" t="s">
        <v>178</v>
      </c>
      <c r="D43" t="s">
        <v>7</v>
      </c>
      <c r="E43" s="7">
        <v>3</v>
      </c>
      <c r="G43" t="s">
        <v>181</v>
      </c>
      <c r="H43" s="7">
        <v>5</v>
      </c>
      <c r="I43" s="33">
        <v>43473</v>
      </c>
      <c r="J43" s="7">
        <v>40</v>
      </c>
      <c r="K43" t="s">
        <v>176</v>
      </c>
    </row>
    <row r="44" spans="1:12" x14ac:dyDescent="0.3">
      <c r="A44" s="7">
        <f t="shared" si="0"/>
        <v>43</v>
      </c>
      <c r="B44" s="7">
        <v>107</v>
      </c>
      <c r="C44" t="s">
        <v>188</v>
      </c>
      <c r="D44" t="s">
        <v>192</v>
      </c>
      <c r="E44" s="7">
        <v>5</v>
      </c>
      <c r="G44" t="s">
        <v>189</v>
      </c>
      <c r="H44" s="7">
        <v>16</v>
      </c>
      <c r="I44" s="33">
        <v>43485</v>
      </c>
      <c r="J44" s="7">
        <v>2</v>
      </c>
      <c r="K44" t="s">
        <v>186</v>
      </c>
      <c r="L44" t="s">
        <v>193</v>
      </c>
    </row>
    <row r="45" spans="1:12" x14ac:dyDescent="0.3">
      <c r="A45" s="7">
        <f t="shared" si="0"/>
        <v>44</v>
      </c>
      <c r="B45" s="7">
        <v>107</v>
      </c>
      <c r="C45" t="s">
        <v>188</v>
      </c>
      <c r="D45" t="s">
        <v>192</v>
      </c>
      <c r="E45" s="7">
        <v>5</v>
      </c>
      <c r="G45" t="s">
        <v>190</v>
      </c>
      <c r="H45" s="7">
        <v>17</v>
      </c>
      <c r="I45" s="33">
        <v>43485</v>
      </c>
      <c r="J45" s="7">
        <v>2.5</v>
      </c>
      <c r="K45" t="s">
        <v>186</v>
      </c>
      <c r="L45" t="s">
        <v>193</v>
      </c>
    </row>
    <row r="46" spans="1:12" x14ac:dyDescent="0.3">
      <c r="A46" s="7">
        <f t="shared" si="0"/>
        <v>45</v>
      </c>
      <c r="B46" s="7">
        <v>104</v>
      </c>
      <c r="C46" t="s">
        <v>178</v>
      </c>
      <c r="D46" t="s">
        <v>184</v>
      </c>
      <c r="E46" s="7">
        <v>4</v>
      </c>
      <c r="F46" t="s">
        <v>185</v>
      </c>
      <c r="G46" t="s">
        <v>179</v>
      </c>
      <c r="H46" s="7">
        <v>3</v>
      </c>
      <c r="I46" s="33">
        <v>43502</v>
      </c>
      <c r="J46" s="7">
        <v>10</v>
      </c>
      <c r="K46" t="s">
        <v>186</v>
      </c>
      <c r="L46" t="s">
        <v>191</v>
      </c>
    </row>
    <row r="47" spans="1:12" x14ac:dyDescent="0.3">
      <c r="A47" s="7">
        <f t="shared" si="0"/>
        <v>46</v>
      </c>
      <c r="B47" s="7">
        <v>104</v>
      </c>
      <c r="C47" t="s">
        <v>178</v>
      </c>
      <c r="D47" t="s">
        <v>184</v>
      </c>
      <c r="E47" s="7">
        <v>4</v>
      </c>
      <c r="F47" t="s">
        <v>185</v>
      </c>
      <c r="G47" t="s">
        <v>180</v>
      </c>
      <c r="H47" s="7">
        <v>4</v>
      </c>
      <c r="I47" s="33">
        <v>43502</v>
      </c>
      <c r="J47" s="7">
        <v>5</v>
      </c>
      <c r="K47" t="s">
        <v>186</v>
      </c>
      <c r="L47" t="s">
        <v>191</v>
      </c>
    </row>
    <row r="48" spans="1:12" x14ac:dyDescent="0.3">
      <c r="A48" s="7">
        <f t="shared" si="0"/>
        <v>47</v>
      </c>
      <c r="B48" s="7">
        <v>104</v>
      </c>
      <c r="C48" t="s">
        <v>178</v>
      </c>
      <c r="D48" t="s">
        <v>184</v>
      </c>
      <c r="E48" s="7">
        <v>4</v>
      </c>
      <c r="F48" t="s">
        <v>185</v>
      </c>
      <c r="G48" t="s">
        <v>181</v>
      </c>
      <c r="H48" s="7">
        <v>5</v>
      </c>
      <c r="I48" s="33">
        <v>43502</v>
      </c>
      <c r="J48" s="7">
        <v>7</v>
      </c>
      <c r="K48" t="s">
        <v>186</v>
      </c>
      <c r="L48" t="s">
        <v>191</v>
      </c>
    </row>
    <row r="49" spans="1:12" x14ac:dyDescent="0.3">
      <c r="A49" s="7">
        <f t="shared" si="0"/>
        <v>48</v>
      </c>
      <c r="B49" s="7">
        <v>102</v>
      </c>
      <c r="C49" t="s">
        <v>173</v>
      </c>
      <c r="D49" t="s">
        <v>182</v>
      </c>
      <c r="E49" s="7">
        <v>2</v>
      </c>
      <c r="G49" t="s">
        <v>177</v>
      </c>
      <c r="H49" s="7">
        <v>2</v>
      </c>
      <c r="I49" s="33">
        <v>43649</v>
      </c>
      <c r="J49" s="7">
        <v>1</v>
      </c>
      <c r="K49" t="s">
        <v>183</v>
      </c>
    </row>
    <row r="50" spans="1:12" x14ac:dyDescent="0.3">
      <c r="A50" s="7">
        <f t="shared" si="0"/>
        <v>49</v>
      </c>
      <c r="B50" s="7">
        <v>102</v>
      </c>
      <c r="C50" t="s">
        <v>173</v>
      </c>
      <c r="D50" t="s">
        <v>182</v>
      </c>
      <c r="E50" s="7">
        <v>2</v>
      </c>
      <c r="G50" t="s">
        <v>175</v>
      </c>
      <c r="H50" s="7">
        <v>1</v>
      </c>
      <c r="I50" s="33">
        <v>43649</v>
      </c>
      <c r="J50" s="7">
        <v>1.5</v>
      </c>
      <c r="K50" t="s">
        <v>183</v>
      </c>
    </row>
    <row r="51" spans="1:12" x14ac:dyDescent="0.3">
      <c r="A51" s="7">
        <f t="shared" si="0"/>
        <v>50</v>
      </c>
      <c r="B51" s="7">
        <v>104</v>
      </c>
      <c r="C51" t="s">
        <v>178</v>
      </c>
      <c r="D51" t="s">
        <v>182</v>
      </c>
      <c r="E51" s="7">
        <v>2</v>
      </c>
      <c r="G51" t="s">
        <v>50</v>
      </c>
      <c r="H51" s="7">
        <v>8</v>
      </c>
      <c r="I51" s="33">
        <v>43649</v>
      </c>
      <c r="J51" s="7">
        <v>4</v>
      </c>
      <c r="K51" t="s">
        <v>183</v>
      </c>
    </row>
    <row r="52" spans="1:12" x14ac:dyDescent="0.3">
      <c r="A52" s="7">
        <f t="shared" si="0"/>
        <v>51</v>
      </c>
      <c r="B52" s="7">
        <v>107</v>
      </c>
      <c r="C52" t="s">
        <v>188</v>
      </c>
      <c r="D52" t="s">
        <v>182</v>
      </c>
      <c r="E52" s="7">
        <v>2</v>
      </c>
      <c r="G52" t="s">
        <v>141</v>
      </c>
      <c r="H52" s="7">
        <v>18</v>
      </c>
      <c r="I52" s="33">
        <v>43656</v>
      </c>
      <c r="J52" s="7">
        <v>6</v>
      </c>
      <c r="K52" t="s">
        <v>183</v>
      </c>
    </row>
    <row r="53" spans="1:12" x14ac:dyDescent="0.3">
      <c r="A53" s="7">
        <f t="shared" si="0"/>
        <v>52</v>
      </c>
      <c r="B53" s="7">
        <v>102</v>
      </c>
      <c r="C53" t="s">
        <v>173</v>
      </c>
      <c r="D53" t="s">
        <v>182</v>
      </c>
      <c r="E53" s="7">
        <v>2</v>
      </c>
      <c r="G53" t="s">
        <v>177</v>
      </c>
      <c r="H53" s="7">
        <v>2</v>
      </c>
      <c r="I53" s="33">
        <v>43687</v>
      </c>
      <c r="J53" s="7">
        <v>1</v>
      </c>
      <c r="K53" t="s">
        <v>183</v>
      </c>
    </row>
    <row r="54" spans="1:12" x14ac:dyDescent="0.3">
      <c r="A54" s="7">
        <f t="shared" si="0"/>
        <v>53</v>
      </c>
      <c r="B54" s="7">
        <v>102</v>
      </c>
      <c r="C54" t="s">
        <v>173</v>
      </c>
      <c r="D54" t="s">
        <v>182</v>
      </c>
      <c r="E54" s="7">
        <v>2</v>
      </c>
      <c r="G54" t="s">
        <v>175</v>
      </c>
      <c r="H54" s="7">
        <v>1</v>
      </c>
      <c r="I54" s="33">
        <v>43687</v>
      </c>
      <c r="J54" s="7">
        <v>1.5</v>
      </c>
      <c r="K54" t="s">
        <v>183</v>
      </c>
    </row>
    <row r="55" spans="1:12" x14ac:dyDescent="0.3">
      <c r="A55" s="7">
        <f t="shared" si="0"/>
        <v>54</v>
      </c>
      <c r="B55" s="7">
        <v>104</v>
      </c>
      <c r="C55" t="s">
        <v>178</v>
      </c>
      <c r="D55" t="s">
        <v>182</v>
      </c>
      <c r="E55" s="7">
        <v>2</v>
      </c>
      <c r="G55" t="s">
        <v>50</v>
      </c>
      <c r="H55" s="7">
        <v>8</v>
      </c>
      <c r="I55" s="33">
        <v>43687</v>
      </c>
      <c r="J55" s="7">
        <v>4.5</v>
      </c>
      <c r="K55" t="s">
        <v>183</v>
      </c>
    </row>
    <row r="56" spans="1:12" x14ac:dyDescent="0.3">
      <c r="A56" s="7">
        <f t="shared" si="0"/>
        <v>55</v>
      </c>
      <c r="B56" s="7">
        <v>107</v>
      </c>
      <c r="C56" t="s">
        <v>188</v>
      </c>
      <c r="D56" t="s">
        <v>182</v>
      </c>
      <c r="E56" s="7">
        <v>2</v>
      </c>
      <c r="G56" t="s">
        <v>141</v>
      </c>
      <c r="H56" s="7">
        <v>18</v>
      </c>
      <c r="I56" s="33">
        <v>43688</v>
      </c>
      <c r="J56" s="7">
        <v>7</v>
      </c>
      <c r="K56" t="s">
        <v>183</v>
      </c>
    </row>
    <row r="57" spans="1:12" x14ac:dyDescent="0.3">
      <c r="A57" s="7">
        <f t="shared" si="0"/>
        <v>56</v>
      </c>
      <c r="B57" s="7">
        <v>102</v>
      </c>
      <c r="C57" t="s">
        <v>173</v>
      </c>
      <c r="D57" t="s">
        <v>7</v>
      </c>
      <c r="E57" s="7">
        <v>3</v>
      </c>
      <c r="G57" t="s">
        <v>175</v>
      </c>
      <c r="H57" s="7">
        <v>1</v>
      </c>
      <c r="I57" s="33">
        <v>43784</v>
      </c>
      <c r="J57" s="7">
        <v>30</v>
      </c>
      <c r="K57" t="s">
        <v>176</v>
      </c>
    </row>
    <row r="58" spans="1:12" x14ac:dyDescent="0.3">
      <c r="A58" s="7">
        <f t="shared" si="0"/>
        <v>57</v>
      </c>
      <c r="B58" s="7">
        <v>102</v>
      </c>
      <c r="C58" t="s">
        <v>173</v>
      </c>
      <c r="D58" t="s">
        <v>7</v>
      </c>
      <c r="E58" s="7">
        <v>3</v>
      </c>
      <c r="G58" t="s">
        <v>177</v>
      </c>
      <c r="H58" s="7">
        <v>2</v>
      </c>
      <c r="I58" s="33">
        <v>43784</v>
      </c>
      <c r="J58" s="7">
        <v>20</v>
      </c>
      <c r="K58" t="s">
        <v>176</v>
      </c>
    </row>
    <row r="59" spans="1:12" x14ac:dyDescent="0.3">
      <c r="A59" s="7">
        <f t="shared" si="0"/>
        <v>58</v>
      </c>
      <c r="B59" s="7">
        <v>107</v>
      </c>
      <c r="C59" t="s">
        <v>188</v>
      </c>
      <c r="D59" t="s">
        <v>7</v>
      </c>
      <c r="E59" s="7">
        <v>3</v>
      </c>
      <c r="G59" t="s">
        <v>189</v>
      </c>
      <c r="H59" s="7">
        <v>16</v>
      </c>
      <c r="I59" s="33">
        <v>43815</v>
      </c>
      <c r="J59" s="7">
        <v>500</v>
      </c>
      <c r="K59" t="s">
        <v>176</v>
      </c>
    </row>
    <row r="60" spans="1:12" x14ac:dyDescent="0.3">
      <c r="A60" s="7">
        <f t="shared" si="0"/>
        <v>59</v>
      </c>
      <c r="B60" s="7">
        <v>107</v>
      </c>
      <c r="C60" t="s">
        <v>188</v>
      </c>
      <c r="D60" t="s">
        <v>7</v>
      </c>
      <c r="E60" s="7">
        <v>3</v>
      </c>
      <c r="G60" t="s">
        <v>190</v>
      </c>
      <c r="H60" s="7">
        <v>17</v>
      </c>
      <c r="I60" s="33">
        <v>43817</v>
      </c>
      <c r="J60" s="7">
        <v>700</v>
      </c>
      <c r="K60" t="s">
        <v>176</v>
      </c>
    </row>
    <row r="61" spans="1:12" x14ac:dyDescent="0.3">
      <c r="A61" s="7">
        <f t="shared" si="0"/>
        <v>60</v>
      </c>
      <c r="B61" s="7">
        <v>107</v>
      </c>
      <c r="C61" t="s">
        <v>188</v>
      </c>
      <c r="D61" t="s">
        <v>192</v>
      </c>
      <c r="E61" s="7">
        <v>5</v>
      </c>
      <c r="G61" t="s">
        <v>189</v>
      </c>
      <c r="H61" s="7">
        <v>16</v>
      </c>
      <c r="I61" s="33">
        <v>43850</v>
      </c>
      <c r="J61" s="7">
        <v>2</v>
      </c>
      <c r="K61" t="s">
        <v>186</v>
      </c>
      <c r="L61" t="s">
        <v>193</v>
      </c>
    </row>
    <row r="62" spans="1:12" x14ac:dyDescent="0.3">
      <c r="A62" s="7">
        <f t="shared" si="0"/>
        <v>61</v>
      </c>
      <c r="B62" s="7">
        <v>107</v>
      </c>
      <c r="C62" t="s">
        <v>188</v>
      </c>
      <c r="D62" t="s">
        <v>192</v>
      </c>
      <c r="E62" s="7">
        <v>5</v>
      </c>
      <c r="G62" t="s">
        <v>190</v>
      </c>
      <c r="H62" s="7">
        <v>17</v>
      </c>
      <c r="I62" s="33">
        <v>43850</v>
      </c>
      <c r="J62" s="7">
        <v>2.5</v>
      </c>
      <c r="K62" t="s">
        <v>186</v>
      </c>
      <c r="L62" t="s">
        <v>193</v>
      </c>
    </row>
    <row r="63" spans="1:12" x14ac:dyDescent="0.3">
      <c r="A63" s="7">
        <f t="shared" si="0"/>
        <v>62</v>
      </c>
      <c r="B63" s="7">
        <v>106</v>
      </c>
      <c r="C63" t="s">
        <v>194</v>
      </c>
      <c r="D63" t="s">
        <v>195</v>
      </c>
      <c r="E63" s="7">
        <v>6</v>
      </c>
      <c r="G63" t="s">
        <v>196</v>
      </c>
      <c r="H63" s="7">
        <v>10</v>
      </c>
      <c r="I63" s="33">
        <v>43902</v>
      </c>
      <c r="J63" s="7">
        <v>0.9</v>
      </c>
      <c r="K63" t="s">
        <v>186</v>
      </c>
    </row>
    <row r="64" spans="1:12" x14ac:dyDescent="0.3">
      <c r="A64" s="7">
        <f t="shared" si="0"/>
        <v>63</v>
      </c>
      <c r="B64" s="7">
        <v>103</v>
      </c>
      <c r="C64" t="s">
        <v>197</v>
      </c>
      <c r="D64" t="s">
        <v>184</v>
      </c>
      <c r="E64" s="7">
        <v>4</v>
      </c>
      <c r="F64" t="s">
        <v>185</v>
      </c>
      <c r="H64" s="7"/>
      <c r="I64" s="33">
        <v>43920</v>
      </c>
      <c r="J64" s="7">
        <v>600</v>
      </c>
      <c r="K64" t="s">
        <v>186</v>
      </c>
      <c r="L64" t="s">
        <v>198</v>
      </c>
    </row>
    <row r="65" spans="1:11" x14ac:dyDescent="0.3">
      <c r="A65" s="7">
        <f t="shared" si="0"/>
        <v>64</v>
      </c>
      <c r="B65" s="7">
        <v>103</v>
      </c>
      <c r="C65" t="s">
        <v>197</v>
      </c>
      <c r="D65" t="s">
        <v>195</v>
      </c>
      <c r="E65" s="7">
        <v>6</v>
      </c>
      <c r="G65" t="s">
        <v>199</v>
      </c>
      <c r="H65" s="7">
        <v>9</v>
      </c>
      <c r="I65" s="33">
        <v>43926</v>
      </c>
      <c r="J65" s="7">
        <v>1.2</v>
      </c>
      <c r="K65" t="s">
        <v>200</v>
      </c>
    </row>
    <row r="66" spans="1:11" x14ac:dyDescent="0.3">
      <c r="A66" s="7">
        <f t="shared" si="0"/>
        <v>65</v>
      </c>
      <c r="B66" s="7">
        <v>106</v>
      </c>
      <c r="C66" t="s">
        <v>194</v>
      </c>
      <c r="D66" t="s">
        <v>9</v>
      </c>
      <c r="E66" s="7">
        <v>7</v>
      </c>
      <c r="G66" t="s">
        <v>196</v>
      </c>
      <c r="H66" s="7">
        <v>10</v>
      </c>
      <c r="I66" s="33">
        <v>43956</v>
      </c>
      <c r="J66" s="7">
        <v>2200</v>
      </c>
      <c r="K66" t="s">
        <v>186</v>
      </c>
    </row>
    <row r="67" spans="1:11" x14ac:dyDescent="0.3">
      <c r="A67" s="7">
        <f t="shared" si="0"/>
        <v>66</v>
      </c>
      <c r="B67" s="7">
        <v>106</v>
      </c>
      <c r="C67" t="s">
        <v>194</v>
      </c>
      <c r="D67" t="s">
        <v>9</v>
      </c>
      <c r="E67" s="7">
        <v>7</v>
      </c>
      <c r="G67" t="s">
        <v>196</v>
      </c>
      <c r="H67" s="7">
        <v>10</v>
      </c>
      <c r="I67" s="33">
        <v>43966</v>
      </c>
      <c r="J67" s="7">
        <v>1400</v>
      </c>
      <c r="K67" t="s">
        <v>186</v>
      </c>
    </row>
    <row r="68" spans="1:11" x14ac:dyDescent="0.3">
      <c r="A68" s="7">
        <f t="shared" ref="A68:A131" si="1">A67+1</f>
        <v>67</v>
      </c>
      <c r="B68" s="7">
        <v>106</v>
      </c>
      <c r="C68" t="s">
        <v>194</v>
      </c>
      <c r="D68" t="s">
        <v>195</v>
      </c>
      <c r="E68" s="7">
        <v>6</v>
      </c>
      <c r="G68" t="s">
        <v>201</v>
      </c>
      <c r="H68" s="7">
        <v>11</v>
      </c>
      <c r="I68" s="33">
        <v>43984</v>
      </c>
      <c r="J68" s="7">
        <v>0.6</v>
      </c>
      <c r="K68" t="s">
        <v>186</v>
      </c>
    </row>
    <row r="69" spans="1:11" x14ac:dyDescent="0.3">
      <c r="A69" s="7">
        <f t="shared" si="1"/>
        <v>68</v>
      </c>
      <c r="B69" s="7">
        <v>102</v>
      </c>
      <c r="C69" t="s">
        <v>173</v>
      </c>
      <c r="D69" t="s">
        <v>182</v>
      </c>
      <c r="E69" s="7">
        <v>2</v>
      </c>
      <c r="G69" t="s">
        <v>177</v>
      </c>
      <c r="H69" s="7">
        <v>2</v>
      </c>
      <c r="I69" s="33">
        <v>44015</v>
      </c>
      <c r="J69" s="7">
        <v>1</v>
      </c>
      <c r="K69" t="s">
        <v>183</v>
      </c>
    </row>
    <row r="70" spans="1:11" x14ac:dyDescent="0.3">
      <c r="A70" s="7">
        <f t="shared" si="1"/>
        <v>69</v>
      </c>
      <c r="B70" s="7">
        <v>102</v>
      </c>
      <c r="C70" t="s">
        <v>173</v>
      </c>
      <c r="D70" t="s">
        <v>182</v>
      </c>
      <c r="E70" s="7">
        <v>2</v>
      </c>
      <c r="G70" t="s">
        <v>175</v>
      </c>
      <c r="H70" s="7">
        <v>1</v>
      </c>
      <c r="I70" s="33">
        <v>44015</v>
      </c>
      <c r="J70" s="7">
        <v>1.5</v>
      </c>
      <c r="K70" t="s">
        <v>183</v>
      </c>
    </row>
    <row r="71" spans="1:11" x14ac:dyDescent="0.3">
      <c r="A71" s="7">
        <f t="shared" si="1"/>
        <v>70</v>
      </c>
      <c r="B71" s="7">
        <v>107</v>
      </c>
      <c r="C71" t="s">
        <v>188</v>
      </c>
      <c r="D71" t="s">
        <v>182</v>
      </c>
      <c r="E71" s="7">
        <v>2</v>
      </c>
      <c r="G71" t="s">
        <v>141</v>
      </c>
      <c r="H71" s="7">
        <v>18</v>
      </c>
      <c r="I71" s="33">
        <v>44022</v>
      </c>
      <c r="J71" s="7">
        <v>6</v>
      </c>
      <c r="K71" t="s">
        <v>183</v>
      </c>
    </row>
    <row r="72" spans="1:11" x14ac:dyDescent="0.3">
      <c r="A72" s="7">
        <f t="shared" si="1"/>
        <v>71</v>
      </c>
      <c r="B72" s="7">
        <v>103</v>
      </c>
      <c r="C72" t="s">
        <v>197</v>
      </c>
      <c r="D72" t="s">
        <v>182</v>
      </c>
      <c r="E72" s="7">
        <v>2</v>
      </c>
      <c r="G72" t="s">
        <v>199</v>
      </c>
      <c r="H72" s="7">
        <v>9</v>
      </c>
      <c r="I72" s="33">
        <v>44024</v>
      </c>
      <c r="J72" s="7">
        <v>15</v>
      </c>
      <c r="K72" t="s">
        <v>183</v>
      </c>
    </row>
    <row r="73" spans="1:11" x14ac:dyDescent="0.3">
      <c r="A73" s="7">
        <f t="shared" si="1"/>
        <v>72</v>
      </c>
      <c r="B73" s="7">
        <v>106</v>
      </c>
      <c r="C73" t="s">
        <v>194</v>
      </c>
      <c r="D73" t="s">
        <v>182</v>
      </c>
      <c r="E73" s="7">
        <v>2</v>
      </c>
      <c r="G73" t="s">
        <v>201</v>
      </c>
      <c r="H73" s="7">
        <v>11</v>
      </c>
      <c r="I73" s="33">
        <v>44027</v>
      </c>
      <c r="J73" s="7">
        <v>2.5</v>
      </c>
      <c r="K73" t="s">
        <v>183</v>
      </c>
    </row>
    <row r="74" spans="1:11" x14ac:dyDescent="0.3">
      <c r="A74" s="7">
        <f t="shared" si="1"/>
        <v>73</v>
      </c>
      <c r="B74" s="7">
        <v>103</v>
      </c>
      <c r="C74" t="s">
        <v>197</v>
      </c>
      <c r="D74" t="s">
        <v>182</v>
      </c>
      <c r="E74" s="7">
        <v>2</v>
      </c>
      <c r="G74" t="s">
        <v>199</v>
      </c>
      <c r="H74" s="7">
        <v>9</v>
      </c>
      <c r="I74" s="33">
        <v>44040</v>
      </c>
      <c r="J74" s="7">
        <v>15</v>
      </c>
      <c r="K74" t="s">
        <v>183</v>
      </c>
    </row>
    <row r="75" spans="1:11" x14ac:dyDescent="0.3">
      <c r="A75" s="7">
        <f t="shared" si="1"/>
        <v>74</v>
      </c>
      <c r="B75" s="7">
        <v>102</v>
      </c>
      <c r="C75" t="s">
        <v>173</v>
      </c>
      <c r="D75" t="s">
        <v>182</v>
      </c>
      <c r="E75" s="7">
        <v>2</v>
      </c>
      <c r="G75" t="s">
        <v>177</v>
      </c>
      <c r="H75" s="7">
        <v>2</v>
      </c>
      <c r="I75" s="33">
        <v>44053</v>
      </c>
      <c r="J75" s="7">
        <v>1</v>
      </c>
      <c r="K75" t="s">
        <v>183</v>
      </c>
    </row>
    <row r="76" spans="1:11" x14ac:dyDescent="0.3">
      <c r="A76" s="7">
        <f t="shared" si="1"/>
        <v>75</v>
      </c>
      <c r="B76" s="7">
        <v>102</v>
      </c>
      <c r="C76" t="s">
        <v>173</v>
      </c>
      <c r="D76" t="s">
        <v>182</v>
      </c>
      <c r="E76" s="7">
        <v>2</v>
      </c>
      <c r="G76" t="s">
        <v>175</v>
      </c>
      <c r="H76" s="7">
        <v>1</v>
      </c>
      <c r="I76" s="33">
        <v>44053</v>
      </c>
      <c r="J76" s="7">
        <v>1.5</v>
      </c>
      <c r="K76" t="s">
        <v>183</v>
      </c>
    </row>
    <row r="77" spans="1:11" x14ac:dyDescent="0.3">
      <c r="A77" s="7">
        <f t="shared" si="1"/>
        <v>76</v>
      </c>
      <c r="B77" s="7">
        <v>103</v>
      </c>
      <c r="C77" t="s">
        <v>197</v>
      </c>
      <c r="D77" t="s">
        <v>182</v>
      </c>
      <c r="E77" s="7">
        <v>2</v>
      </c>
      <c r="G77" t="s">
        <v>199</v>
      </c>
      <c r="H77" s="7">
        <v>9</v>
      </c>
      <c r="I77" s="33">
        <v>44053</v>
      </c>
      <c r="J77" s="7">
        <v>15</v>
      </c>
      <c r="K77" t="s">
        <v>183</v>
      </c>
    </row>
    <row r="78" spans="1:11" x14ac:dyDescent="0.3">
      <c r="A78" s="7">
        <f t="shared" si="1"/>
        <v>77</v>
      </c>
      <c r="B78" s="7">
        <v>107</v>
      </c>
      <c r="C78" t="s">
        <v>188</v>
      </c>
      <c r="D78" t="s">
        <v>182</v>
      </c>
      <c r="E78" s="7">
        <v>2</v>
      </c>
      <c r="G78" t="s">
        <v>141</v>
      </c>
      <c r="H78" s="7">
        <v>18</v>
      </c>
      <c r="I78" s="33">
        <v>44054</v>
      </c>
      <c r="J78" s="7">
        <v>7</v>
      </c>
      <c r="K78" t="s">
        <v>183</v>
      </c>
    </row>
    <row r="79" spans="1:11" x14ac:dyDescent="0.3">
      <c r="A79" s="7">
        <f t="shared" si="1"/>
        <v>78</v>
      </c>
      <c r="B79" s="7">
        <v>106</v>
      </c>
      <c r="C79" t="s">
        <v>194</v>
      </c>
      <c r="D79" t="s">
        <v>182</v>
      </c>
      <c r="E79" s="7">
        <v>2</v>
      </c>
      <c r="G79" t="s">
        <v>201</v>
      </c>
      <c r="H79" s="7">
        <v>11</v>
      </c>
      <c r="I79" s="33">
        <v>44055</v>
      </c>
      <c r="J79" s="7">
        <v>3.5</v>
      </c>
      <c r="K79" t="s">
        <v>183</v>
      </c>
    </row>
    <row r="80" spans="1:11" x14ac:dyDescent="0.3">
      <c r="A80" s="7">
        <f t="shared" si="1"/>
        <v>79</v>
      </c>
      <c r="B80" s="7">
        <v>103</v>
      </c>
      <c r="C80" t="s">
        <v>197</v>
      </c>
      <c r="D80" t="s">
        <v>9</v>
      </c>
      <c r="E80" s="7">
        <v>7</v>
      </c>
      <c r="G80" t="s">
        <v>199</v>
      </c>
      <c r="H80" s="7">
        <v>9</v>
      </c>
      <c r="I80" s="33">
        <v>44063</v>
      </c>
      <c r="J80" s="7">
        <v>3300</v>
      </c>
      <c r="K80" t="s">
        <v>186</v>
      </c>
    </row>
    <row r="81" spans="1:12" x14ac:dyDescent="0.3">
      <c r="A81" s="7">
        <f t="shared" si="1"/>
        <v>80</v>
      </c>
      <c r="B81" s="7">
        <v>106</v>
      </c>
      <c r="C81" t="s">
        <v>194</v>
      </c>
      <c r="D81" t="s">
        <v>9</v>
      </c>
      <c r="E81" s="7">
        <v>7</v>
      </c>
      <c r="G81" t="s">
        <v>201</v>
      </c>
      <c r="H81" s="7">
        <v>11</v>
      </c>
      <c r="I81" s="33">
        <v>44071</v>
      </c>
      <c r="J81" s="7">
        <v>600</v>
      </c>
      <c r="K81" t="s">
        <v>186</v>
      </c>
    </row>
    <row r="82" spans="1:12" x14ac:dyDescent="0.3">
      <c r="A82" s="7">
        <f t="shared" si="1"/>
        <v>81</v>
      </c>
      <c r="B82" s="7">
        <v>106</v>
      </c>
      <c r="C82" t="s">
        <v>194</v>
      </c>
      <c r="D82" t="s">
        <v>9</v>
      </c>
      <c r="E82" s="7">
        <v>7</v>
      </c>
      <c r="G82" t="s">
        <v>201</v>
      </c>
      <c r="H82" s="7">
        <v>11</v>
      </c>
      <c r="I82" s="33">
        <v>44081</v>
      </c>
      <c r="J82" s="7">
        <v>1800</v>
      </c>
      <c r="K82" t="s">
        <v>186</v>
      </c>
    </row>
    <row r="83" spans="1:12" x14ac:dyDescent="0.3">
      <c r="A83" s="7">
        <f t="shared" si="1"/>
        <v>82</v>
      </c>
      <c r="B83" s="7">
        <v>106</v>
      </c>
      <c r="C83" t="s">
        <v>194</v>
      </c>
      <c r="D83" t="s">
        <v>195</v>
      </c>
      <c r="E83" s="7">
        <v>6</v>
      </c>
      <c r="G83" t="s">
        <v>202</v>
      </c>
      <c r="H83" s="7">
        <v>12</v>
      </c>
      <c r="I83" s="33">
        <v>44094</v>
      </c>
      <c r="J83" s="7">
        <v>0.6</v>
      </c>
      <c r="K83" t="s">
        <v>186</v>
      </c>
    </row>
    <row r="84" spans="1:12" x14ac:dyDescent="0.3">
      <c r="A84" s="7">
        <f t="shared" si="1"/>
        <v>83</v>
      </c>
      <c r="B84" s="7">
        <v>101</v>
      </c>
      <c r="C84" t="s">
        <v>203</v>
      </c>
      <c r="D84" t="s">
        <v>195</v>
      </c>
      <c r="E84" s="7">
        <v>6</v>
      </c>
      <c r="G84" t="s">
        <v>204</v>
      </c>
      <c r="H84" s="7">
        <v>6</v>
      </c>
      <c r="I84" s="33">
        <v>44114</v>
      </c>
      <c r="J84" s="7">
        <v>36</v>
      </c>
      <c r="K84" t="s">
        <v>186</v>
      </c>
    </row>
    <row r="85" spans="1:12" x14ac:dyDescent="0.3">
      <c r="A85" s="7">
        <f t="shared" si="1"/>
        <v>84</v>
      </c>
      <c r="B85" s="7">
        <v>103</v>
      </c>
      <c r="C85" t="s">
        <v>197</v>
      </c>
      <c r="D85" t="s">
        <v>195</v>
      </c>
      <c r="E85" s="7">
        <v>6</v>
      </c>
      <c r="G85" t="s">
        <v>204</v>
      </c>
      <c r="H85" s="7">
        <v>6</v>
      </c>
      <c r="I85" s="33">
        <v>44116</v>
      </c>
      <c r="J85" s="7">
        <v>1.3</v>
      </c>
      <c r="K85" t="s">
        <v>200</v>
      </c>
    </row>
    <row r="86" spans="1:12" x14ac:dyDescent="0.3">
      <c r="A86" s="7">
        <f t="shared" si="1"/>
        <v>85</v>
      </c>
      <c r="B86" s="7">
        <v>102</v>
      </c>
      <c r="C86" t="s">
        <v>173</v>
      </c>
      <c r="D86" t="s">
        <v>7</v>
      </c>
      <c r="E86" s="7">
        <v>3</v>
      </c>
      <c r="G86" t="s">
        <v>175</v>
      </c>
      <c r="H86" s="7">
        <v>1</v>
      </c>
      <c r="I86" s="33">
        <v>44145</v>
      </c>
      <c r="J86" s="7">
        <v>30</v>
      </c>
      <c r="K86" t="s">
        <v>176</v>
      </c>
    </row>
    <row r="87" spans="1:12" x14ac:dyDescent="0.3">
      <c r="A87" s="7">
        <f t="shared" si="1"/>
        <v>86</v>
      </c>
      <c r="B87" s="7">
        <v>102</v>
      </c>
      <c r="C87" t="s">
        <v>173</v>
      </c>
      <c r="D87" t="s">
        <v>7</v>
      </c>
      <c r="E87" s="7">
        <v>3</v>
      </c>
      <c r="G87" t="s">
        <v>177</v>
      </c>
      <c r="H87" s="7">
        <v>2</v>
      </c>
      <c r="I87" s="33">
        <v>44145</v>
      </c>
      <c r="J87" s="7">
        <v>20</v>
      </c>
      <c r="K87" t="s">
        <v>176</v>
      </c>
    </row>
    <row r="88" spans="1:12" x14ac:dyDescent="0.3">
      <c r="A88" s="7">
        <f t="shared" si="1"/>
        <v>87</v>
      </c>
      <c r="B88" s="7">
        <v>106</v>
      </c>
      <c r="C88" t="s">
        <v>194</v>
      </c>
      <c r="D88" t="s">
        <v>9</v>
      </c>
      <c r="E88" s="7">
        <v>7</v>
      </c>
      <c r="G88" t="s">
        <v>202</v>
      </c>
      <c r="H88" s="7">
        <v>12</v>
      </c>
      <c r="I88" s="33">
        <v>44150</v>
      </c>
      <c r="J88" s="7">
        <v>600</v>
      </c>
      <c r="K88" t="s">
        <v>186</v>
      </c>
    </row>
    <row r="89" spans="1:12" x14ac:dyDescent="0.3">
      <c r="A89" s="7">
        <f t="shared" si="1"/>
        <v>88</v>
      </c>
      <c r="B89" s="7">
        <v>104</v>
      </c>
      <c r="C89" t="s">
        <v>178</v>
      </c>
      <c r="D89" t="s">
        <v>7</v>
      </c>
      <c r="E89" s="7">
        <v>3</v>
      </c>
      <c r="G89" t="s">
        <v>181</v>
      </c>
      <c r="H89" s="7">
        <v>5</v>
      </c>
      <c r="I89" s="33">
        <v>44170</v>
      </c>
      <c r="J89" s="7">
        <v>70</v>
      </c>
      <c r="K89" t="s">
        <v>176</v>
      </c>
    </row>
    <row r="90" spans="1:12" x14ac:dyDescent="0.3">
      <c r="A90" s="7">
        <f t="shared" si="1"/>
        <v>89</v>
      </c>
      <c r="B90" s="7">
        <v>104</v>
      </c>
      <c r="C90" t="s">
        <v>178</v>
      </c>
      <c r="D90" t="s">
        <v>7</v>
      </c>
      <c r="E90" s="7">
        <v>3</v>
      </c>
      <c r="G90" t="s">
        <v>179</v>
      </c>
      <c r="H90" s="7">
        <v>3</v>
      </c>
      <c r="I90" s="33">
        <v>44170</v>
      </c>
      <c r="J90" s="7">
        <v>50</v>
      </c>
      <c r="K90" t="s">
        <v>176</v>
      </c>
    </row>
    <row r="91" spans="1:12" x14ac:dyDescent="0.3">
      <c r="A91" s="7">
        <f t="shared" si="1"/>
        <v>90</v>
      </c>
      <c r="B91" s="7">
        <v>102</v>
      </c>
      <c r="C91" t="s">
        <v>173</v>
      </c>
      <c r="D91" t="s">
        <v>184</v>
      </c>
      <c r="E91" s="7">
        <v>4</v>
      </c>
      <c r="F91" t="s">
        <v>185</v>
      </c>
      <c r="G91" t="s">
        <v>175</v>
      </c>
      <c r="H91" s="7">
        <v>1</v>
      </c>
      <c r="I91" s="33">
        <v>44175</v>
      </c>
      <c r="J91" s="7">
        <v>10</v>
      </c>
      <c r="K91" t="s">
        <v>186</v>
      </c>
      <c r="L91" t="s">
        <v>187</v>
      </c>
    </row>
    <row r="92" spans="1:12" x14ac:dyDescent="0.3">
      <c r="A92" s="7">
        <f t="shared" si="1"/>
        <v>91</v>
      </c>
      <c r="B92" s="7">
        <v>102</v>
      </c>
      <c r="C92" t="s">
        <v>173</v>
      </c>
      <c r="D92" t="s">
        <v>184</v>
      </c>
      <c r="E92" s="7">
        <v>4</v>
      </c>
      <c r="F92" t="s">
        <v>185</v>
      </c>
      <c r="G92" t="s">
        <v>177</v>
      </c>
      <c r="H92" s="7">
        <v>2</v>
      </c>
      <c r="I92" s="33">
        <v>44175</v>
      </c>
      <c r="J92" s="7">
        <v>7</v>
      </c>
      <c r="K92" t="s">
        <v>186</v>
      </c>
      <c r="L92" t="s">
        <v>187</v>
      </c>
    </row>
    <row r="93" spans="1:12" x14ac:dyDescent="0.3">
      <c r="A93" s="7">
        <f t="shared" si="1"/>
        <v>92</v>
      </c>
      <c r="B93" s="7">
        <v>104</v>
      </c>
      <c r="C93" t="s">
        <v>178</v>
      </c>
      <c r="D93" t="s">
        <v>7</v>
      </c>
      <c r="E93" s="7">
        <v>3</v>
      </c>
      <c r="G93" t="s">
        <v>179</v>
      </c>
      <c r="H93" s="7">
        <v>3</v>
      </c>
      <c r="I93" s="33">
        <v>44180</v>
      </c>
      <c r="J93" s="7">
        <v>40</v>
      </c>
      <c r="K93" t="s">
        <v>176</v>
      </c>
    </row>
    <row r="94" spans="1:12" x14ac:dyDescent="0.3">
      <c r="A94" s="7">
        <f t="shared" si="1"/>
        <v>93</v>
      </c>
      <c r="B94" s="7">
        <v>104</v>
      </c>
      <c r="C94" t="s">
        <v>178</v>
      </c>
      <c r="D94" t="s">
        <v>7</v>
      </c>
      <c r="E94" s="7">
        <v>3</v>
      </c>
      <c r="G94" t="s">
        <v>180</v>
      </c>
      <c r="H94" s="7">
        <v>4</v>
      </c>
      <c r="I94" s="33">
        <v>44180</v>
      </c>
      <c r="J94" s="7">
        <v>60</v>
      </c>
      <c r="K94" t="s">
        <v>176</v>
      </c>
    </row>
    <row r="95" spans="1:12" x14ac:dyDescent="0.3">
      <c r="A95" s="7">
        <f t="shared" si="1"/>
        <v>94</v>
      </c>
      <c r="B95" s="7">
        <v>107</v>
      </c>
      <c r="C95" t="s">
        <v>188</v>
      </c>
      <c r="D95" t="s">
        <v>7</v>
      </c>
      <c r="E95" s="7">
        <v>3</v>
      </c>
      <c r="G95" t="s">
        <v>189</v>
      </c>
      <c r="H95" s="7">
        <v>16</v>
      </c>
      <c r="I95" s="33">
        <v>44181</v>
      </c>
      <c r="J95" s="7">
        <v>500</v>
      </c>
      <c r="K95" t="s">
        <v>176</v>
      </c>
    </row>
    <row r="96" spans="1:12" x14ac:dyDescent="0.3">
      <c r="A96" s="7">
        <f t="shared" si="1"/>
        <v>95</v>
      </c>
      <c r="B96" s="7">
        <v>106</v>
      </c>
      <c r="C96" t="s">
        <v>194</v>
      </c>
      <c r="D96" t="s">
        <v>9</v>
      </c>
      <c r="E96" s="7">
        <v>7</v>
      </c>
      <c r="G96" t="s">
        <v>202</v>
      </c>
      <c r="H96" s="7">
        <v>12</v>
      </c>
      <c r="I96" s="33">
        <v>44183</v>
      </c>
      <c r="J96" s="7">
        <v>2500</v>
      </c>
      <c r="K96" t="s">
        <v>186</v>
      </c>
    </row>
    <row r="97" spans="1:12" x14ac:dyDescent="0.3">
      <c r="A97" s="7">
        <f t="shared" si="1"/>
        <v>96</v>
      </c>
      <c r="B97" s="7">
        <v>107</v>
      </c>
      <c r="C97" t="s">
        <v>188</v>
      </c>
      <c r="D97" t="s">
        <v>7</v>
      </c>
      <c r="E97" s="7">
        <v>3</v>
      </c>
      <c r="G97" t="s">
        <v>190</v>
      </c>
      <c r="H97" s="7">
        <v>17</v>
      </c>
      <c r="I97" s="33">
        <v>44183</v>
      </c>
      <c r="J97" s="7">
        <v>700</v>
      </c>
      <c r="K97" t="s">
        <v>176</v>
      </c>
    </row>
    <row r="98" spans="1:12" x14ac:dyDescent="0.3">
      <c r="A98" s="7">
        <f t="shared" si="1"/>
        <v>97</v>
      </c>
      <c r="B98" s="7">
        <v>106</v>
      </c>
      <c r="C98" t="s">
        <v>194</v>
      </c>
      <c r="D98" t="s">
        <v>9</v>
      </c>
      <c r="E98" s="7">
        <v>7</v>
      </c>
      <c r="G98" t="s">
        <v>202</v>
      </c>
      <c r="H98" s="7">
        <v>12</v>
      </c>
      <c r="I98" s="33">
        <v>44200</v>
      </c>
      <c r="J98" s="7">
        <v>2900</v>
      </c>
      <c r="K98" t="s">
        <v>186</v>
      </c>
    </row>
    <row r="99" spans="1:12" x14ac:dyDescent="0.3">
      <c r="A99" s="7">
        <f t="shared" si="1"/>
        <v>98</v>
      </c>
      <c r="B99" s="7">
        <v>107</v>
      </c>
      <c r="C99" t="s">
        <v>188</v>
      </c>
      <c r="D99" t="s">
        <v>192</v>
      </c>
      <c r="E99" s="7">
        <v>5</v>
      </c>
      <c r="G99" t="s">
        <v>189</v>
      </c>
      <c r="H99" s="7">
        <v>16</v>
      </c>
      <c r="I99" s="33">
        <v>44216</v>
      </c>
      <c r="J99" s="7">
        <v>2</v>
      </c>
      <c r="K99" t="s">
        <v>186</v>
      </c>
      <c r="L99" t="s">
        <v>193</v>
      </c>
    </row>
    <row r="100" spans="1:12" x14ac:dyDescent="0.3">
      <c r="A100" s="7">
        <f t="shared" si="1"/>
        <v>99</v>
      </c>
      <c r="B100" s="7">
        <v>107</v>
      </c>
      <c r="C100" t="s">
        <v>188</v>
      </c>
      <c r="D100" t="s">
        <v>192</v>
      </c>
      <c r="E100" s="7">
        <v>5</v>
      </c>
      <c r="G100" t="s">
        <v>190</v>
      </c>
      <c r="H100" s="7">
        <v>17</v>
      </c>
      <c r="I100" s="33">
        <v>44216</v>
      </c>
      <c r="J100" s="7">
        <v>2.5</v>
      </c>
      <c r="K100" t="s">
        <v>186</v>
      </c>
      <c r="L100" t="s">
        <v>193</v>
      </c>
    </row>
    <row r="101" spans="1:12" x14ac:dyDescent="0.3">
      <c r="A101" s="7">
        <f t="shared" si="1"/>
        <v>100</v>
      </c>
      <c r="B101" s="7">
        <v>106</v>
      </c>
      <c r="C101" t="s">
        <v>194</v>
      </c>
      <c r="D101" t="s">
        <v>195</v>
      </c>
      <c r="E101" s="7">
        <v>6</v>
      </c>
      <c r="G101" t="s">
        <v>316</v>
      </c>
      <c r="H101" s="7">
        <v>13</v>
      </c>
      <c r="I101" s="33">
        <v>44265</v>
      </c>
      <c r="J101" s="7">
        <v>0.9</v>
      </c>
      <c r="K101" t="s">
        <v>186</v>
      </c>
    </row>
    <row r="102" spans="1:12" x14ac:dyDescent="0.3">
      <c r="A102" s="7">
        <f t="shared" si="1"/>
        <v>101</v>
      </c>
      <c r="B102" s="7">
        <v>103</v>
      </c>
      <c r="C102" t="s">
        <v>197</v>
      </c>
      <c r="D102" t="s">
        <v>205</v>
      </c>
      <c r="E102" s="7">
        <v>8</v>
      </c>
      <c r="G102" t="s">
        <v>204</v>
      </c>
      <c r="H102" s="7">
        <v>6</v>
      </c>
      <c r="I102" s="33">
        <v>44269</v>
      </c>
      <c r="J102" s="7">
        <v>1.3</v>
      </c>
      <c r="K102" t="s">
        <v>200</v>
      </c>
    </row>
    <row r="103" spans="1:12" x14ac:dyDescent="0.3">
      <c r="A103" s="7">
        <f t="shared" si="1"/>
        <v>102</v>
      </c>
      <c r="B103" s="7">
        <v>101</v>
      </c>
      <c r="C103" t="s">
        <v>203</v>
      </c>
      <c r="D103" t="s">
        <v>205</v>
      </c>
      <c r="E103" s="7">
        <v>8</v>
      </c>
      <c r="G103" t="s">
        <v>204</v>
      </c>
      <c r="H103" s="7">
        <v>6</v>
      </c>
      <c r="I103" s="33">
        <v>44285</v>
      </c>
      <c r="J103" s="7">
        <v>1.3</v>
      </c>
      <c r="K103" t="s">
        <v>200</v>
      </c>
    </row>
    <row r="104" spans="1:12" x14ac:dyDescent="0.3">
      <c r="A104" s="7">
        <f t="shared" si="1"/>
        <v>103</v>
      </c>
      <c r="B104" s="7">
        <v>103</v>
      </c>
      <c r="C104" t="s">
        <v>197</v>
      </c>
      <c r="D104" t="s">
        <v>195</v>
      </c>
      <c r="E104" s="7">
        <v>6</v>
      </c>
      <c r="G104" t="s">
        <v>199</v>
      </c>
      <c r="H104" s="7">
        <v>9</v>
      </c>
      <c r="I104" s="33">
        <v>44289</v>
      </c>
      <c r="J104" s="7">
        <v>1.2</v>
      </c>
      <c r="K104" t="s">
        <v>200</v>
      </c>
    </row>
    <row r="105" spans="1:12" x14ac:dyDescent="0.3">
      <c r="A105" s="7">
        <f t="shared" si="1"/>
        <v>104</v>
      </c>
      <c r="B105" s="7">
        <v>101</v>
      </c>
      <c r="C105" t="s">
        <v>203</v>
      </c>
      <c r="D105" t="s">
        <v>195</v>
      </c>
      <c r="E105" s="7">
        <v>6</v>
      </c>
      <c r="G105" t="s">
        <v>206</v>
      </c>
      <c r="H105" s="7">
        <v>7</v>
      </c>
      <c r="I105" s="33">
        <v>44301</v>
      </c>
      <c r="J105" s="7">
        <v>30</v>
      </c>
      <c r="K105" t="s">
        <v>186</v>
      </c>
    </row>
    <row r="106" spans="1:12" x14ac:dyDescent="0.3">
      <c r="A106" s="7">
        <f t="shared" si="1"/>
        <v>105</v>
      </c>
      <c r="B106" s="7">
        <v>104</v>
      </c>
      <c r="C106" t="s">
        <v>178</v>
      </c>
      <c r="D106" t="s">
        <v>184</v>
      </c>
      <c r="E106" s="7">
        <v>4</v>
      </c>
      <c r="F106" t="s">
        <v>207</v>
      </c>
      <c r="G106" t="s">
        <v>50</v>
      </c>
      <c r="H106" s="7">
        <v>8</v>
      </c>
      <c r="I106" s="33">
        <v>44318</v>
      </c>
      <c r="J106" s="7">
        <v>10</v>
      </c>
      <c r="K106" t="s">
        <v>186</v>
      </c>
      <c r="L106" t="s">
        <v>208</v>
      </c>
    </row>
    <row r="107" spans="1:12" x14ac:dyDescent="0.3">
      <c r="A107" s="7">
        <f t="shared" si="1"/>
        <v>106</v>
      </c>
      <c r="B107" s="7">
        <v>106</v>
      </c>
      <c r="C107" t="s">
        <v>194</v>
      </c>
      <c r="D107" t="s">
        <v>9</v>
      </c>
      <c r="E107" s="7">
        <v>7</v>
      </c>
      <c r="G107" t="s">
        <v>316</v>
      </c>
      <c r="H107" s="7">
        <v>11</v>
      </c>
      <c r="I107" s="33">
        <v>44321</v>
      </c>
      <c r="J107" s="7">
        <v>2200</v>
      </c>
      <c r="K107" t="s">
        <v>186</v>
      </c>
    </row>
    <row r="108" spans="1:12" x14ac:dyDescent="0.3">
      <c r="A108" s="7">
        <f t="shared" si="1"/>
        <v>107</v>
      </c>
      <c r="B108" s="7">
        <v>106</v>
      </c>
      <c r="C108" t="s">
        <v>194</v>
      </c>
      <c r="D108" t="s">
        <v>9</v>
      </c>
      <c r="E108" s="7">
        <v>7</v>
      </c>
      <c r="G108" t="s">
        <v>316</v>
      </c>
      <c r="H108" s="7">
        <v>11</v>
      </c>
      <c r="I108" s="33">
        <v>44331</v>
      </c>
      <c r="J108" s="7">
        <v>1400</v>
      </c>
      <c r="K108" t="s">
        <v>186</v>
      </c>
    </row>
    <row r="109" spans="1:12" x14ac:dyDescent="0.3">
      <c r="A109" s="7">
        <f t="shared" si="1"/>
        <v>108</v>
      </c>
      <c r="B109" s="7">
        <v>106</v>
      </c>
      <c r="C109" t="s">
        <v>194</v>
      </c>
      <c r="D109" t="s">
        <v>195</v>
      </c>
      <c r="E109" s="7">
        <v>6</v>
      </c>
      <c r="G109" t="s">
        <v>317</v>
      </c>
      <c r="H109" s="7">
        <v>14</v>
      </c>
      <c r="I109" s="33">
        <v>44349</v>
      </c>
      <c r="J109" s="7">
        <v>0.6</v>
      </c>
      <c r="K109" t="s">
        <v>186</v>
      </c>
    </row>
    <row r="110" spans="1:12" x14ac:dyDescent="0.3">
      <c r="A110" s="7">
        <f t="shared" si="1"/>
        <v>109</v>
      </c>
      <c r="B110" s="7">
        <v>106</v>
      </c>
      <c r="C110" t="s">
        <v>194</v>
      </c>
      <c r="D110" t="s">
        <v>182</v>
      </c>
      <c r="E110" s="7">
        <v>2</v>
      </c>
      <c r="G110" t="s">
        <v>317</v>
      </c>
      <c r="H110" s="7">
        <v>14</v>
      </c>
      <c r="I110" s="33">
        <v>44367</v>
      </c>
      <c r="J110" s="7">
        <v>3</v>
      </c>
      <c r="K110" t="s">
        <v>183</v>
      </c>
    </row>
    <row r="111" spans="1:12" x14ac:dyDescent="0.3">
      <c r="A111" s="7">
        <f t="shared" si="1"/>
        <v>110</v>
      </c>
      <c r="B111" s="7">
        <v>102</v>
      </c>
      <c r="C111" t="s">
        <v>173</v>
      </c>
      <c r="D111" t="s">
        <v>182</v>
      </c>
      <c r="E111" s="7">
        <v>2</v>
      </c>
      <c r="G111" t="s">
        <v>177</v>
      </c>
      <c r="H111" s="7">
        <v>2</v>
      </c>
      <c r="I111" s="33">
        <v>44380</v>
      </c>
      <c r="J111" s="7">
        <v>0.8</v>
      </c>
      <c r="K111" t="s">
        <v>183</v>
      </c>
    </row>
    <row r="112" spans="1:12" x14ac:dyDescent="0.3">
      <c r="A112" s="7">
        <f t="shared" si="1"/>
        <v>111</v>
      </c>
      <c r="B112" s="7">
        <v>102</v>
      </c>
      <c r="C112" t="s">
        <v>173</v>
      </c>
      <c r="D112" t="s">
        <v>182</v>
      </c>
      <c r="E112" s="7">
        <v>2</v>
      </c>
      <c r="G112" t="s">
        <v>175</v>
      </c>
      <c r="H112" s="7">
        <v>1</v>
      </c>
      <c r="I112" s="33">
        <v>44380</v>
      </c>
      <c r="J112" s="7">
        <v>1.5</v>
      </c>
      <c r="K112" t="s">
        <v>183</v>
      </c>
    </row>
    <row r="113" spans="1:11" x14ac:dyDescent="0.3">
      <c r="A113" s="7">
        <f t="shared" si="1"/>
        <v>112</v>
      </c>
      <c r="B113" s="7">
        <v>104</v>
      </c>
      <c r="C113" t="s">
        <v>178</v>
      </c>
      <c r="D113" t="s">
        <v>182</v>
      </c>
      <c r="E113" s="7">
        <v>2</v>
      </c>
      <c r="G113" t="s">
        <v>50</v>
      </c>
      <c r="H113" s="7">
        <v>8</v>
      </c>
      <c r="I113" s="33">
        <v>44382</v>
      </c>
      <c r="J113" s="7">
        <v>5</v>
      </c>
      <c r="K113" t="s">
        <v>183</v>
      </c>
    </row>
    <row r="114" spans="1:11" x14ac:dyDescent="0.3">
      <c r="A114" s="7">
        <f t="shared" si="1"/>
        <v>113</v>
      </c>
      <c r="B114" s="7">
        <v>106</v>
      </c>
      <c r="C114" t="s">
        <v>194</v>
      </c>
      <c r="D114" t="s">
        <v>182</v>
      </c>
      <c r="E114" s="7">
        <v>2</v>
      </c>
      <c r="G114" t="s">
        <v>317</v>
      </c>
      <c r="H114" s="7">
        <v>14</v>
      </c>
      <c r="I114" s="33">
        <v>44384</v>
      </c>
      <c r="J114" s="7">
        <v>3</v>
      </c>
      <c r="K114" t="s">
        <v>183</v>
      </c>
    </row>
    <row r="115" spans="1:11" x14ac:dyDescent="0.3">
      <c r="A115" s="7">
        <f t="shared" si="1"/>
        <v>114</v>
      </c>
      <c r="B115" s="7">
        <v>107</v>
      </c>
      <c r="C115" t="s">
        <v>188</v>
      </c>
      <c r="D115" t="s">
        <v>182</v>
      </c>
      <c r="E115" s="7">
        <v>2</v>
      </c>
      <c r="G115" t="s">
        <v>141</v>
      </c>
      <c r="H115" s="7">
        <v>18</v>
      </c>
      <c r="I115" s="33">
        <v>44387</v>
      </c>
      <c r="J115" s="7">
        <v>7</v>
      </c>
      <c r="K115" t="s">
        <v>183</v>
      </c>
    </row>
    <row r="116" spans="1:11" x14ac:dyDescent="0.3">
      <c r="A116" s="7">
        <f t="shared" si="1"/>
        <v>115</v>
      </c>
      <c r="B116" s="7">
        <v>103</v>
      </c>
      <c r="C116" t="s">
        <v>197</v>
      </c>
      <c r="D116" t="s">
        <v>182</v>
      </c>
      <c r="E116" s="7">
        <v>2</v>
      </c>
      <c r="G116" t="s">
        <v>199</v>
      </c>
      <c r="H116" s="7">
        <v>9</v>
      </c>
      <c r="I116" s="33">
        <v>44389</v>
      </c>
      <c r="J116" s="7">
        <v>15</v>
      </c>
      <c r="K116" t="s">
        <v>183</v>
      </c>
    </row>
    <row r="117" spans="1:11" x14ac:dyDescent="0.3">
      <c r="A117" s="7">
        <f t="shared" si="1"/>
        <v>116</v>
      </c>
      <c r="B117" s="7">
        <v>107</v>
      </c>
      <c r="C117" t="s">
        <v>188</v>
      </c>
      <c r="D117" t="s">
        <v>9</v>
      </c>
      <c r="E117" s="7">
        <v>7</v>
      </c>
      <c r="G117" t="s">
        <v>189</v>
      </c>
      <c r="H117" s="7">
        <v>16</v>
      </c>
      <c r="I117" s="33">
        <v>44392</v>
      </c>
      <c r="J117" s="7">
        <v>300</v>
      </c>
      <c r="K117" t="s">
        <v>186</v>
      </c>
    </row>
    <row r="118" spans="1:11" x14ac:dyDescent="0.3">
      <c r="A118" s="7">
        <f t="shared" si="1"/>
        <v>117</v>
      </c>
      <c r="B118" s="7">
        <v>107</v>
      </c>
      <c r="C118" t="s">
        <v>188</v>
      </c>
      <c r="D118" t="s">
        <v>9</v>
      </c>
      <c r="E118" s="7">
        <v>7</v>
      </c>
      <c r="G118" t="s">
        <v>189</v>
      </c>
      <c r="H118" s="7">
        <v>16</v>
      </c>
      <c r="I118" s="33">
        <v>44397</v>
      </c>
      <c r="J118" s="7">
        <v>400</v>
      </c>
      <c r="K118" t="s">
        <v>186</v>
      </c>
    </row>
    <row r="119" spans="1:11" x14ac:dyDescent="0.3">
      <c r="A119" s="7">
        <f t="shared" si="1"/>
        <v>118</v>
      </c>
      <c r="B119" s="7">
        <v>103</v>
      </c>
      <c r="C119" t="s">
        <v>197</v>
      </c>
      <c r="D119" t="s">
        <v>182</v>
      </c>
      <c r="E119" s="7">
        <v>2</v>
      </c>
      <c r="G119" t="s">
        <v>199</v>
      </c>
      <c r="H119" s="7">
        <v>9</v>
      </c>
      <c r="I119" s="33">
        <v>44401</v>
      </c>
      <c r="J119" s="7">
        <v>15</v>
      </c>
      <c r="K119" t="s">
        <v>183</v>
      </c>
    </row>
    <row r="120" spans="1:11" x14ac:dyDescent="0.3">
      <c r="A120" s="7">
        <f t="shared" si="1"/>
        <v>119</v>
      </c>
      <c r="B120" s="7">
        <v>104</v>
      </c>
      <c r="C120" t="s">
        <v>178</v>
      </c>
      <c r="D120" t="s">
        <v>182</v>
      </c>
      <c r="E120" s="7">
        <v>2</v>
      </c>
      <c r="G120" t="s">
        <v>50</v>
      </c>
      <c r="H120" s="7">
        <v>8</v>
      </c>
      <c r="I120" s="33">
        <v>44407</v>
      </c>
      <c r="J120" s="7">
        <v>5.5</v>
      </c>
      <c r="K120" t="s">
        <v>183</v>
      </c>
    </row>
    <row r="121" spans="1:11" x14ac:dyDescent="0.3">
      <c r="A121" s="7">
        <f t="shared" si="1"/>
        <v>120</v>
      </c>
      <c r="B121" s="7">
        <v>106</v>
      </c>
      <c r="C121" t="s">
        <v>194</v>
      </c>
      <c r="D121" t="s">
        <v>182</v>
      </c>
      <c r="E121" s="7">
        <v>2</v>
      </c>
      <c r="G121" t="s">
        <v>317</v>
      </c>
      <c r="H121" s="7">
        <v>14</v>
      </c>
      <c r="I121" s="33">
        <v>44407</v>
      </c>
      <c r="J121" s="7">
        <v>3.5</v>
      </c>
      <c r="K121" t="s">
        <v>183</v>
      </c>
    </row>
    <row r="122" spans="1:11" x14ac:dyDescent="0.3">
      <c r="A122" s="7">
        <f t="shared" si="1"/>
        <v>121</v>
      </c>
      <c r="B122" s="7">
        <v>103</v>
      </c>
      <c r="C122" t="s">
        <v>197</v>
      </c>
      <c r="D122" t="s">
        <v>182</v>
      </c>
      <c r="E122" s="7">
        <v>2</v>
      </c>
      <c r="G122" t="s">
        <v>199</v>
      </c>
      <c r="H122" s="7">
        <v>9</v>
      </c>
      <c r="I122" s="33">
        <v>44415</v>
      </c>
      <c r="J122" s="7">
        <v>15</v>
      </c>
      <c r="K122" t="s">
        <v>183</v>
      </c>
    </row>
    <row r="123" spans="1:11" x14ac:dyDescent="0.3">
      <c r="A123" s="7">
        <f t="shared" si="1"/>
        <v>122</v>
      </c>
      <c r="B123" s="7">
        <v>102</v>
      </c>
      <c r="C123" t="s">
        <v>173</v>
      </c>
      <c r="D123" t="s">
        <v>182</v>
      </c>
      <c r="E123" s="7">
        <v>2</v>
      </c>
      <c r="G123" t="s">
        <v>177</v>
      </c>
      <c r="H123" s="7">
        <v>2</v>
      </c>
      <c r="I123" s="33">
        <v>44418</v>
      </c>
      <c r="J123" s="7">
        <v>0.8</v>
      </c>
      <c r="K123" t="s">
        <v>183</v>
      </c>
    </row>
    <row r="124" spans="1:11" x14ac:dyDescent="0.3">
      <c r="A124" s="7">
        <f t="shared" si="1"/>
        <v>123</v>
      </c>
      <c r="B124" s="7">
        <v>102</v>
      </c>
      <c r="C124" t="s">
        <v>173</v>
      </c>
      <c r="D124" t="s">
        <v>182</v>
      </c>
      <c r="E124" s="7">
        <v>2</v>
      </c>
      <c r="G124" t="s">
        <v>175</v>
      </c>
      <c r="H124" s="7">
        <v>1</v>
      </c>
      <c r="I124" s="33">
        <v>44418</v>
      </c>
      <c r="J124" s="7">
        <v>1.5</v>
      </c>
      <c r="K124" t="s">
        <v>183</v>
      </c>
    </row>
    <row r="125" spans="1:11" x14ac:dyDescent="0.3">
      <c r="A125" s="7">
        <f t="shared" si="1"/>
        <v>124</v>
      </c>
      <c r="B125" s="7">
        <v>101</v>
      </c>
      <c r="C125" t="s">
        <v>203</v>
      </c>
      <c r="D125" t="s">
        <v>9</v>
      </c>
      <c r="E125" s="7">
        <v>7</v>
      </c>
      <c r="G125" t="s">
        <v>206</v>
      </c>
      <c r="H125" s="7">
        <v>7</v>
      </c>
      <c r="I125" s="33">
        <v>44420</v>
      </c>
      <c r="J125" s="7">
        <v>3300</v>
      </c>
      <c r="K125" t="s">
        <v>186</v>
      </c>
    </row>
    <row r="126" spans="1:11" x14ac:dyDescent="0.3">
      <c r="A126" s="7">
        <f t="shared" si="1"/>
        <v>125</v>
      </c>
      <c r="B126" s="7">
        <v>106</v>
      </c>
      <c r="C126" t="s">
        <v>194</v>
      </c>
      <c r="D126" t="s">
        <v>182</v>
      </c>
      <c r="E126" s="7">
        <v>2</v>
      </c>
      <c r="G126" t="s">
        <v>317</v>
      </c>
      <c r="H126" s="7">
        <v>14</v>
      </c>
      <c r="I126" s="33">
        <v>44425</v>
      </c>
      <c r="J126" s="7">
        <v>3</v>
      </c>
      <c r="K126" t="s">
        <v>183</v>
      </c>
    </row>
    <row r="127" spans="1:11" x14ac:dyDescent="0.3">
      <c r="A127" s="7">
        <f t="shared" si="1"/>
        <v>126</v>
      </c>
      <c r="B127" s="7">
        <v>104</v>
      </c>
      <c r="C127" t="s">
        <v>178</v>
      </c>
      <c r="D127" t="s">
        <v>9</v>
      </c>
      <c r="E127" s="7">
        <v>7</v>
      </c>
      <c r="G127" t="s">
        <v>181</v>
      </c>
      <c r="H127" s="7">
        <v>5</v>
      </c>
      <c r="I127" s="33">
        <v>44432</v>
      </c>
      <c r="J127" s="7">
        <v>900</v>
      </c>
      <c r="K127" t="s">
        <v>186</v>
      </c>
    </row>
    <row r="128" spans="1:11" x14ac:dyDescent="0.3">
      <c r="A128" s="7">
        <f t="shared" si="1"/>
        <v>127</v>
      </c>
      <c r="B128" s="7">
        <v>103</v>
      </c>
      <c r="C128" t="s">
        <v>197</v>
      </c>
      <c r="D128" t="s">
        <v>9</v>
      </c>
      <c r="E128" s="7">
        <v>7</v>
      </c>
      <c r="G128" t="s">
        <v>199</v>
      </c>
      <c r="H128" s="7">
        <v>9</v>
      </c>
      <c r="I128" s="33">
        <v>44433</v>
      </c>
      <c r="J128" s="7">
        <v>3300</v>
      </c>
      <c r="K128" t="s">
        <v>186</v>
      </c>
    </row>
    <row r="129" spans="1:11" x14ac:dyDescent="0.3">
      <c r="A129" s="7">
        <f t="shared" si="1"/>
        <v>128</v>
      </c>
      <c r="B129" s="7">
        <v>106</v>
      </c>
      <c r="C129" t="s">
        <v>194</v>
      </c>
      <c r="D129" t="s">
        <v>9</v>
      </c>
      <c r="E129" s="7">
        <v>7</v>
      </c>
      <c r="G129" t="s">
        <v>317</v>
      </c>
      <c r="H129" s="7">
        <v>14</v>
      </c>
      <c r="I129" s="33">
        <v>44436</v>
      </c>
      <c r="J129" s="7">
        <v>600</v>
      </c>
      <c r="K129" t="s">
        <v>186</v>
      </c>
    </row>
    <row r="130" spans="1:11" x14ac:dyDescent="0.3">
      <c r="A130" s="7">
        <f t="shared" si="1"/>
        <v>129</v>
      </c>
      <c r="B130" s="7">
        <v>104</v>
      </c>
      <c r="C130" t="s">
        <v>178</v>
      </c>
      <c r="D130" t="s">
        <v>9</v>
      </c>
      <c r="E130" s="7">
        <v>7</v>
      </c>
      <c r="G130" t="s">
        <v>181</v>
      </c>
      <c r="H130" s="7">
        <v>5</v>
      </c>
      <c r="I130" s="33">
        <v>44444</v>
      </c>
      <c r="J130" s="7">
        <v>800</v>
      </c>
      <c r="K130" t="s">
        <v>186</v>
      </c>
    </row>
    <row r="131" spans="1:11" x14ac:dyDescent="0.3">
      <c r="A131" s="7">
        <f t="shared" si="1"/>
        <v>130</v>
      </c>
      <c r="B131" s="7">
        <v>106</v>
      </c>
      <c r="C131" t="s">
        <v>194</v>
      </c>
      <c r="D131" t="s">
        <v>9</v>
      </c>
      <c r="E131" s="7">
        <v>7</v>
      </c>
      <c r="G131" t="s">
        <v>317</v>
      </c>
      <c r="H131" s="7">
        <v>14</v>
      </c>
      <c r="I131" s="33">
        <v>44446</v>
      </c>
      <c r="J131" s="7">
        <v>1800</v>
      </c>
      <c r="K131" t="s">
        <v>186</v>
      </c>
    </row>
    <row r="132" spans="1:11" x14ac:dyDescent="0.3">
      <c r="A132" s="7">
        <f t="shared" ref="A132:A195" si="2">A131+1</f>
        <v>131</v>
      </c>
      <c r="B132" s="7">
        <v>104</v>
      </c>
      <c r="C132" t="s">
        <v>178</v>
      </c>
      <c r="D132" t="s">
        <v>9</v>
      </c>
      <c r="E132" s="7">
        <v>7</v>
      </c>
      <c r="G132" t="s">
        <v>179</v>
      </c>
      <c r="H132" s="7">
        <v>3</v>
      </c>
      <c r="I132" s="33">
        <v>44451</v>
      </c>
      <c r="J132" s="7">
        <v>800</v>
      </c>
      <c r="K132" t="s">
        <v>186</v>
      </c>
    </row>
    <row r="133" spans="1:11" x14ac:dyDescent="0.3">
      <c r="A133" s="7">
        <f t="shared" si="2"/>
        <v>132</v>
      </c>
      <c r="B133" s="7">
        <v>106</v>
      </c>
      <c r="C133" t="s">
        <v>194</v>
      </c>
      <c r="D133" t="s">
        <v>195</v>
      </c>
      <c r="E133" s="7">
        <v>6</v>
      </c>
      <c r="G133" t="s">
        <v>202</v>
      </c>
      <c r="H133" s="7">
        <v>12</v>
      </c>
      <c r="I133" s="33">
        <v>44459</v>
      </c>
      <c r="J133" s="7">
        <v>0.6</v>
      </c>
      <c r="K133" t="s">
        <v>186</v>
      </c>
    </row>
    <row r="134" spans="1:11" x14ac:dyDescent="0.3">
      <c r="A134" s="7">
        <f t="shared" si="2"/>
        <v>133</v>
      </c>
      <c r="B134" s="7">
        <v>104</v>
      </c>
      <c r="C134" t="s">
        <v>178</v>
      </c>
      <c r="D134" t="s">
        <v>9</v>
      </c>
      <c r="E134" s="7">
        <v>7</v>
      </c>
      <c r="G134" t="s">
        <v>179</v>
      </c>
      <c r="H134" s="7">
        <v>3</v>
      </c>
      <c r="I134" s="33">
        <v>44462</v>
      </c>
      <c r="J134" s="7">
        <v>1200</v>
      </c>
      <c r="K134" t="s">
        <v>186</v>
      </c>
    </row>
    <row r="135" spans="1:11" x14ac:dyDescent="0.3">
      <c r="A135" s="7">
        <f t="shared" si="2"/>
        <v>134</v>
      </c>
      <c r="B135" s="7">
        <v>101</v>
      </c>
      <c r="C135" t="s">
        <v>203</v>
      </c>
      <c r="D135" t="s">
        <v>195</v>
      </c>
      <c r="E135" s="7">
        <v>6</v>
      </c>
      <c r="G135" t="s">
        <v>204</v>
      </c>
      <c r="H135" s="7">
        <v>6</v>
      </c>
      <c r="I135" s="33">
        <v>44472</v>
      </c>
      <c r="J135" s="7">
        <v>36</v>
      </c>
    </row>
    <row r="136" spans="1:11" x14ac:dyDescent="0.3">
      <c r="A136" s="7">
        <f t="shared" si="2"/>
        <v>135</v>
      </c>
      <c r="B136" s="7">
        <v>103</v>
      </c>
      <c r="C136" t="s">
        <v>197</v>
      </c>
      <c r="D136" t="s">
        <v>195</v>
      </c>
      <c r="E136" s="7">
        <v>6</v>
      </c>
      <c r="G136" t="s">
        <v>204</v>
      </c>
      <c r="H136" s="7">
        <v>6</v>
      </c>
      <c r="I136" s="33">
        <v>44475</v>
      </c>
      <c r="J136" s="7">
        <v>1.3</v>
      </c>
      <c r="K136" t="s">
        <v>200</v>
      </c>
    </row>
    <row r="137" spans="1:11" x14ac:dyDescent="0.3">
      <c r="A137" s="7">
        <f t="shared" si="2"/>
        <v>136</v>
      </c>
      <c r="B137" s="7">
        <v>104</v>
      </c>
      <c r="C137" t="s">
        <v>178</v>
      </c>
      <c r="D137" t="s">
        <v>9</v>
      </c>
      <c r="E137" s="7">
        <v>7</v>
      </c>
      <c r="G137" t="s">
        <v>180</v>
      </c>
      <c r="H137" s="7">
        <v>4</v>
      </c>
      <c r="I137" s="33">
        <v>44481</v>
      </c>
      <c r="J137" s="7">
        <v>950</v>
      </c>
      <c r="K137" t="s">
        <v>186</v>
      </c>
    </row>
    <row r="138" spans="1:11" x14ac:dyDescent="0.3">
      <c r="A138" s="7">
        <f t="shared" si="2"/>
        <v>137</v>
      </c>
      <c r="B138" s="7">
        <v>104</v>
      </c>
      <c r="C138" t="s">
        <v>178</v>
      </c>
      <c r="D138" t="s">
        <v>9</v>
      </c>
      <c r="E138" s="7">
        <v>7</v>
      </c>
      <c r="G138" t="s">
        <v>180</v>
      </c>
      <c r="H138" s="7">
        <v>4</v>
      </c>
      <c r="I138" s="33">
        <v>44503</v>
      </c>
      <c r="J138" s="7">
        <v>750</v>
      </c>
      <c r="K138" t="s">
        <v>186</v>
      </c>
    </row>
    <row r="139" spans="1:11" x14ac:dyDescent="0.3">
      <c r="A139" s="7">
        <f t="shared" si="2"/>
        <v>138</v>
      </c>
      <c r="B139" s="7">
        <v>102</v>
      </c>
      <c r="C139" t="s">
        <v>173</v>
      </c>
      <c r="D139" t="s">
        <v>9</v>
      </c>
      <c r="E139" s="7">
        <v>7</v>
      </c>
      <c r="G139" t="s">
        <v>175</v>
      </c>
      <c r="H139" s="7">
        <v>1</v>
      </c>
      <c r="I139" s="33">
        <v>44510</v>
      </c>
      <c r="J139" s="7">
        <v>210</v>
      </c>
      <c r="K139" t="s">
        <v>186</v>
      </c>
    </row>
    <row r="140" spans="1:11" x14ac:dyDescent="0.3">
      <c r="A140" s="7">
        <f t="shared" si="2"/>
        <v>139</v>
      </c>
      <c r="B140" s="7">
        <v>102</v>
      </c>
      <c r="C140" t="s">
        <v>173</v>
      </c>
      <c r="D140" t="s">
        <v>9</v>
      </c>
      <c r="E140" s="7">
        <v>7</v>
      </c>
      <c r="G140" t="s">
        <v>177</v>
      </c>
      <c r="H140" s="7">
        <v>2</v>
      </c>
      <c r="I140" s="33">
        <v>44510</v>
      </c>
      <c r="J140" s="7">
        <v>120</v>
      </c>
      <c r="K140" t="s">
        <v>186</v>
      </c>
    </row>
    <row r="141" spans="1:11" x14ac:dyDescent="0.3">
      <c r="A141" s="7">
        <f t="shared" si="2"/>
        <v>140</v>
      </c>
      <c r="B141" s="7">
        <v>106</v>
      </c>
      <c r="C141" t="s">
        <v>194</v>
      </c>
      <c r="D141" t="s">
        <v>9</v>
      </c>
      <c r="E141" s="7">
        <v>7</v>
      </c>
      <c r="G141" t="s">
        <v>202</v>
      </c>
      <c r="H141" s="7">
        <v>12</v>
      </c>
      <c r="I141" s="33">
        <v>44515</v>
      </c>
      <c r="J141" s="7">
        <v>600</v>
      </c>
      <c r="K141" t="s">
        <v>186</v>
      </c>
    </row>
    <row r="142" spans="1:11" x14ac:dyDescent="0.3">
      <c r="A142" s="7">
        <f t="shared" si="2"/>
        <v>141</v>
      </c>
      <c r="B142" s="7">
        <v>102</v>
      </c>
      <c r="C142" t="s">
        <v>173</v>
      </c>
      <c r="D142" t="s">
        <v>7</v>
      </c>
      <c r="E142" s="7">
        <v>3</v>
      </c>
      <c r="G142" t="s">
        <v>175</v>
      </c>
      <c r="H142" s="7">
        <v>1</v>
      </c>
      <c r="I142" s="33">
        <v>44517</v>
      </c>
      <c r="J142" s="7">
        <v>30</v>
      </c>
      <c r="K142" t="s">
        <v>176</v>
      </c>
    </row>
    <row r="143" spans="1:11" x14ac:dyDescent="0.3">
      <c r="A143" s="7">
        <f t="shared" si="2"/>
        <v>142</v>
      </c>
      <c r="B143" s="7">
        <v>102</v>
      </c>
      <c r="C143" t="s">
        <v>173</v>
      </c>
      <c r="D143" t="s">
        <v>7</v>
      </c>
      <c r="E143" s="7">
        <v>3</v>
      </c>
      <c r="G143" t="s">
        <v>177</v>
      </c>
      <c r="H143" s="7">
        <v>2</v>
      </c>
      <c r="I143" s="33">
        <v>44517</v>
      </c>
      <c r="J143" s="7">
        <v>20</v>
      </c>
      <c r="K143" t="s">
        <v>176</v>
      </c>
    </row>
    <row r="144" spans="1:11" x14ac:dyDescent="0.3">
      <c r="A144" s="7">
        <f t="shared" si="2"/>
        <v>143</v>
      </c>
      <c r="B144" s="7">
        <v>104</v>
      </c>
      <c r="C144" t="s">
        <v>178</v>
      </c>
      <c r="D144" t="s">
        <v>7</v>
      </c>
      <c r="E144" s="7">
        <v>3</v>
      </c>
      <c r="G144" t="s">
        <v>181</v>
      </c>
      <c r="H144" s="7">
        <v>5</v>
      </c>
      <c r="I144" s="33">
        <v>44528</v>
      </c>
      <c r="J144" s="7">
        <v>70</v>
      </c>
      <c r="K144" t="s">
        <v>176</v>
      </c>
    </row>
    <row r="145" spans="1:12" x14ac:dyDescent="0.3">
      <c r="A145" s="7">
        <f t="shared" si="2"/>
        <v>144</v>
      </c>
      <c r="B145" s="7">
        <v>104</v>
      </c>
      <c r="C145" t="s">
        <v>178</v>
      </c>
      <c r="D145" t="s">
        <v>7</v>
      </c>
      <c r="E145" s="7">
        <v>3</v>
      </c>
      <c r="G145" t="s">
        <v>179</v>
      </c>
      <c r="H145" s="7">
        <v>3</v>
      </c>
      <c r="I145" s="33">
        <v>44533</v>
      </c>
      <c r="J145" s="7">
        <v>90</v>
      </c>
      <c r="K145" t="s">
        <v>176</v>
      </c>
    </row>
    <row r="146" spans="1:12" x14ac:dyDescent="0.3">
      <c r="A146" s="7">
        <f t="shared" si="2"/>
        <v>145</v>
      </c>
      <c r="B146" s="7">
        <v>107</v>
      </c>
      <c r="C146" t="s">
        <v>188</v>
      </c>
      <c r="D146" t="s">
        <v>7</v>
      </c>
      <c r="E146" s="7">
        <v>3</v>
      </c>
      <c r="G146" t="s">
        <v>189</v>
      </c>
      <c r="H146" s="7">
        <v>16</v>
      </c>
      <c r="I146" s="33">
        <v>44546</v>
      </c>
      <c r="J146" s="7">
        <v>500</v>
      </c>
      <c r="K146" t="s">
        <v>176</v>
      </c>
    </row>
    <row r="147" spans="1:12" x14ac:dyDescent="0.3">
      <c r="A147" s="7">
        <f t="shared" si="2"/>
        <v>146</v>
      </c>
      <c r="B147" s="7">
        <v>104</v>
      </c>
      <c r="C147" t="s">
        <v>178</v>
      </c>
      <c r="D147" t="s">
        <v>7</v>
      </c>
      <c r="E147" s="7">
        <v>3</v>
      </c>
      <c r="G147" t="s">
        <v>180</v>
      </c>
      <c r="H147" s="7">
        <v>4</v>
      </c>
      <c r="I147" s="33">
        <v>44548</v>
      </c>
      <c r="J147" s="7">
        <v>60</v>
      </c>
      <c r="K147" t="s">
        <v>176</v>
      </c>
    </row>
    <row r="148" spans="1:12" x14ac:dyDescent="0.3">
      <c r="A148" s="7">
        <f t="shared" si="2"/>
        <v>147</v>
      </c>
      <c r="B148" s="7">
        <v>106</v>
      </c>
      <c r="C148" t="s">
        <v>194</v>
      </c>
      <c r="D148" t="s">
        <v>9</v>
      </c>
      <c r="E148" s="7">
        <v>7</v>
      </c>
      <c r="G148" t="s">
        <v>202</v>
      </c>
      <c r="H148" s="7">
        <v>12</v>
      </c>
      <c r="I148" s="33">
        <v>44548</v>
      </c>
      <c r="J148" s="7">
        <v>2500</v>
      </c>
      <c r="K148" t="s">
        <v>186</v>
      </c>
    </row>
    <row r="149" spans="1:12" x14ac:dyDescent="0.3">
      <c r="A149" s="7">
        <f t="shared" si="2"/>
        <v>148</v>
      </c>
      <c r="B149" s="7">
        <v>107</v>
      </c>
      <c r="C149" t="s">
        <v>188</v>
      </c>
      <c r="D149" t="s">
        <v>7</v>
      </c>
      <c r="E149" s="7">
        <v>3</v>
      </c>
      <c r="G149" t="s">
        <v>190</v>
      </c>
      <c r="H149" s="7">
        <v>17</v>
      </c>
      <c r="I149" s="33">
        <v>44548</v>
      </c>
      <c r="J149" s="7">
        <v>700</v>
      </c>
      <c r="K149" t="s">
        <v>176</v>
      </c>
    </row>
    <row r="150" spans="1:12" x14ac:dyDescent="0.3">
      <c r="A150" s="7">
        <f t="shared" si="2"/>
        <v>149</v>
      </c>
      <c r="B150" s="7">
        <v>106</v>
      </c>
      <c r="C150" t="s">
        <v>194</v>
      </c>
      <c r="D150" t="s">
        <v>9</v>
      </c>
      <c r="E150" s="7">
        <v>7</v>
      </c>
      <c r="G150" t="s">
        <v>202</v>
      </c>
      <c r="H150" s="7">
        <v>12</v>
      </c>
      <c r="I150" s="33">
        <v>44565</v>
      </c>
      <c r="J150" s="7">
        <v>2900</v>
      </c>
      <c r="K150" t="s">
        <v>186</v>
      </c>
    </row>
    <row r="151" spans="1:12" x14ac:dyDescent="0.3">
      <c r="A151" s="7">
        <f t="shared" si="2"/>
        <v>150</v>
      </c>
      <c r="B151" s="7">
        <v>107</v>
      </c>
      <c r="C151" t="s">
        <v>188</v>
      </c>
      <c r="D151" t="s">
        <v>192</v>
      </c>
      <c r="E151" s="7">
        <v>5</v>
      </c>
      <c r="G151" t="s">
        <v>189</v>
      </c>
      <c r="H151" s="7">
        <v>16</v>
      </c>
      <c r="I151" s="33">
        <v>44581</v>
      </c>
      <c r="J151" s="7">
        <v>3</v>
      </c>
      <c r="K151" t="s">
        <v>186</v>
      </c>
      <c r="L151" t="s">
        <v>193</v>
      </c>
    </row>
    <row r="152" spans="1:12" x14ac:dyDescent="0.3">
      <c r="A152" s="7">
        <f t="shared" si="2"/>
        <v>151</v>
      </c>
      <c r="B152" s="7">
        <v>107</v>
      </c>
      <c r="C152" t="s">
        <v>188</v>
      </c>
      <c r="D152" t="s">
        <v>192</v>
      </c>
      <c r="E152" s="7">
        <v>5</v>
      </c>
      <c r="G152" t="s">
        <v>190</v>
      </c>
      <c r="H152" s="7">
        <v>17</v>
      </c>
      <c r="I152" s="33">
        <v>44581</v>
      </c>
      <c r="J152" s="7">
        <v>3.5</v>
      </c>
      <c r="K152" t="s">
        <v>186</v>
      </c>
      <c r="L152" t="s">
        <v>193</v>
      </c>
    </row>
    <row r="153" spans="1:12" x14ac:dyDescent="0.3">
      <c r="A153" s="7">
        <f t="shared" si="2"/>
        <v>152</v>
      </c>
      <c r="B153" s="7">
        <v>106</v>
      </c>
      <c r="C153" t="s">
        <v>194</v>
      </c>
      <c r="D153" t="s">
        <v>195</v>
      </c>
      <c r="E153" s="7">
        <v>6</v>
      </c>
      <c r="G153" t="s">
        <v>316</v>
      </c>
      <c r="H153" s="7">
        <v>13</v>
      </c>
      <c r="I153" s="33">
        <v>44626</v>
      </c>
      <c r="J153" s="7">
        <v>0.9</v>
      </c>
      <c r="K153" t="s">
        <v>186</v>
      </c>
    </row>
    <row r="154" spans="1:12" x14ac:dyDescent="0.3">
      <c r="A154" s="7">
        <f t="shared" si="2"/>
        <v>153</v>
      </c>
      <c r="B154" s="7">
        <v>103</v>
      </c>
      <c r="C154" t="s">
        <v>197</v>
      </c>
      <c r="D154" t="s">
        <v>205</v>
      </c>
      <c r="E154" s="7">
        <v>8</v>
      </c>
      <c r="G154" t="s">
        <v>204</v>
      </c>
      <c r="H154" s="7">
        <v>6</v>
      </c>
      <c r="I154" s="33">
        <v>44639</v>
      </c>
      <c r="J154" s="7">
        <v>1.3</v>
      </c>
      <c r="K154" t="s">
        <v>200</v>
      </c>
    </row>
    <row r="155" spans="1:12" x14ac:dyDescent="0.3">
      <c r="A155" s="7">
        <f t="shared" si="2"/>
        <v>154</v>
      </c>
      <c r="B155" s="7">
        <v>101</v>
      </c>
      <c r="C155" t="s">
        <v>203</v>
      </c>
      <c r="D155" t="s">
        <v>205</v>
      </c>
      <c r="E155" s="7">
        <v>8</v>
      </c>
      <c r="G155" t="s">
        <v>204</v>
      </c>
      <c r="H155" s="7">
        <v>6</v>
      </c>
      <c r="I155" s="33">
        <v>44656</v>
      </c>
      <c r="J155" s="7">
        <v>1.3</v>
      </c>
      <c r="K155" t="s">
        <v>200</v>
      </c>
    </row>
    <row r="156" spans="1:12" x14ac:dyDescent="0.3">
      <c r="A156" s="7">
        <f t="shared" si="2"/>
        <v>155</v>
      </c>
      <c r="B156" s="7">
        <v>103</v>
      </c>
      <c r="C156" t="s">
        <v>197</v>
      </c>
      <c r="D156" t="s">
        <v>195</v>
      </c>
      <c r="E156" s="7">
        <v>6</v>
      </c>
      <c r="G156" t="s">
        <v>199</v>
      </c>
      <c r="H156" s="7">
        <v>9</v>
      </c>
      <c r="I156" s="33">
        <v>44659</v>
      </c>
      <c r="J156" s="7">
        <v>1.2</v>
      </c>
      <c r="K156" t="s">
        <v>200</v>
      </c>
    </row>
    <row r="157" spans="1:12" x14ac:dyDescent="0.3">
      <c r="A157" s="7">
        <f t="shared" si="2"/>
        <v>156</v>
      </c>
      <c r="B157" s="7">
        <v>101</v>
      </c>
      <c r="C157" t="s">
        <v>203</v>
      </c>
      <c r="D157" t="s">
        <v>195</v>
      </c>
      <c r="E157" s="7">
        <v>6</v>
      </c>
      <c r="G157" t="s">
        <v>206</v>
      </c>
      <c r="H157" s="7">
        <v>7</v>
      </c>
      <c r="I157" s="33">
        <v>44666</v>
      </c>
      <c r="J157" s="7">
        <v>30</v>
      </c>
      <c r="K157" t="s">
        <v>186</v>
      </c>
    </row>
    <row r="158" spans="1:12" x14ac:dyDescent="0.3">
      <c r="A158" s="7">
        <f t="shared" si="2"/>
        <v>157</v>
      </c>
      <c r="B158" s="7">
        <v>106</v>
      </c>
      <c r="C158" t="s">
        <v>194</v>
      </c>
      <c r="D158" t="s">
        <v>9</v>
      </c>
      <c r="E158" s="7">
        <v>7</v>
      </c>
      <c r="G158" t="s">
        <v>316</v>
      </c>
      <c r="H158" s="7">
        <v>13</v>
      </c>
      <c r="I158" s="33">
        <v>44686</v>
      </c>
      <c r="J158" s="7">
        <v>2250</v>
      </c>
      <c r="K158" t="s">
        <v>186</v>
      </c>
    </row>
    <row r="159" spans="1:12" x14ac:dyDescent="0.3">
      <c r="A159" s="7">
        <f t="shared" si="2"/>
        <v>158</v>
      </c>
      <c r="B159" s="7">
        <v>104</v>
      </c>
      <c r="C159" t="s">
        <v>178</v>
      </c>
      <c r="D159" t="s">
        <v>184</v>
      </c>
      <c r="E159" s="7">
        <v>4</v>
      </c>
      <c r="F159" t="s">
        <v>207</v>
      </c>
      <c r="G159" t="s">
        <v>50</v>
      </c>
      <c r="H159" s="7">
        <v>8</v>
      </c>
      <c r="I159" s="33">
        <v>44694</v>
      </c>
      <c r="J159" s="7">
        <v>10</v>
      </c>
      <c r="K159" t="s">
        <v>186</v>
      </c>
      <c r="L159" t="s">
        <v>208</v>
      </c>
    </row>
    <row r="160" spans="1:12" x14ac:dyDescent="0.3">
      <c r="A160" s="7">
        <f t="shared" si="2"/>
        <v>159</v>
      </c>
      <c r="B160" s="7">
        <v>106</v>
      </c>
      <c r="C160" t="s">
        <v>194</v>
      </c>
      <c r="D160" t="s">
        <v>9</v>
      </c>
      <c r="E160" s="7">
        <v>7</v>
      </c>
      <c r="G160" t="s">
        <v>316</v>
      </c>
      <c r="H160" s="7">
        <v>13</v>
      </c>
      <c r="I160" s="33">
        <v>44696</v>
      </c>
      <c r="J160" s="7">
        <v>1300</v>
      </c>
      <c r="K160" t="s">
        <v>186</v>
      </c>
    </row>
    <row r="161" spans="1:11" x14ac:dyDescent="0.3">
      <c r="A161" s="7">
        <f t="shared" si="2"/>
        <v>160</v>
      </c>
      <c r="B161" s="7">
        <v>106</v>
      </c>
      <c r="C161" t="s">
        <v>194</v>
      </c>
      <c r="D161" t="s">
        <v>195</v>
      </c>
      <c r="E161" s="7">
        <v>6</v>
      </c>
      <c r="G161" t="s">
        <v>201</v>
      </c>
      <c r="H161" s="7">
        <v>11</v>
      </c>
      <c r="I161" s="33">
        <v>44711</v>
      </c>
      <c r="J161" s="7">
        <v>0.6</v>
      </c>
      <c r="K161" t="s">
        <v>186</v>
      </c>
    </row>
    <row r="162" spans="1:11" x14ac:dyDescent="0.3">
      <c r="A162" s="7">
        <f t="shared" si="2"/>
        <v>161</v>
      </c>
      <c r="B162" s="7">
        <v>104</v>
      </c>
      <c r="C162" t="s">
        <v>178</v>
      </c>
      <c r="D162" t="s">
        <v>182</v>
      </c>
      <c r="E162" s="7">
        <v>2</v>
      </c>
      <c r="G162" t="s">
        <v>50</v>
      </c>
      <c r="H162" s="7">
        <v>8</v>
      </c>
      <c r="I162" s="33">
        <v>44717</v>
      </c>
      <c r="J162" s="7">
        <v>3</v>
      </c>
      <c r="K162" t="s">
        <v>183</v>
      </c>
    </row>
    <row r="163" spans="1:11" x14ac:dyDescent="0.3">
      <c r="A163" s="7">
        <f t="shared" si="2"/>
        <v>162</v>
      </c>
      <c r="B163" s="7">
        <v>106</v>
      </c>
      <c r="C163" t="s">
        <v>194</v>
      </c>
      <c r="D163" t="s">
        <v>182</v>
      </c>
      <c r="E163" s="7">
        <v>2</v>
      </c>
      <c r="G163" t="s">
        <v>201</v>
      </c>
      <c r="H163" s="7">
        <v>11</v>
      </c>
      <c r="I163" s="33">
        <v>44742</v>
      </c>
      <c r="J163" s="7">
        <v>3</v>
      </c>
      <c r="K163" t="s">
        <v>183</v>
      </c>
    </row>
    <row r="164" spans="1:11" x14ac:dyDescent="0.3">
      <c r="A164" s="7">
        <f t="shared" si="2"/>
        <v>163</v>
      </c>
      <c r="B164" s="7">
        <v>104</v>
      </c>
      <c r="C164" t="s">
        <v>178</v>
      </c>
      <c r="D164" t="s">
        <v>182</v>
      </c>
      <c r="E164" s="7">
        <v>2</v>
      </c>
      <c r="G164" t="s">
        <v>50</v>
      </c>
      <c r="H164" s="7">
        <v>8</v>
      </c>
      <c r="I164" s="33">
        <v>44744</v>
      </c>
      <c r="J164" s="7">
        <v>5.5</v>
      </c>
      <c r="K164" t="s">
        <v>183</v>
      </c>
    </row>
    <row r="165" spans="1:11" x14ac:dyDescent="0.3">
      <c r="A165" s="7">
        <f t="shared" si="2"/>
        <v>164</v>
      </c>
      <c r="B165" s="7">
        <v>102</v>
      </c>
      <c r="C165" t="s">
        <v>173</v>
      </c>
      <c r="D165" t="s">
        <v>182</v>
      </c>
      <c r="E165" s="7">
        <v>2</v>
      </c>
      <c r="G165" t="s">
        <v>177</v>
      </c>
      <c r="H165" s="7">
        <v>2</v>
      </c>
      <c r="I165" s="33">
        <v>44745</v>
      </c>
      <c r="J165" s="7">
        <v>0.8</v>
      </c>
      <c r="K165" t="s">
        <v>183</v>
      </c>
    </row>
    <row r="166" spans="1:11" x14ac:dyDescent="0.3">
      <c r="A166" s="7">
        <f t="shared" si="2"/>
        <v>165</v>
      </c>
      <c r="B166" s="7">
        <v>102</v>
      </c>
      <c r="C166" t="s">
        <v>173</v>
      </c>
      <c r="D166" t="s">
        <v>182</v>
      </c>
      <c r="E166" s="7">
        <v>2</v>
      </c>
      <c r="G166" t="s">
        <v>175</v>
      </c>
      <c r="H166" s="7">
        <v>1</v>
      </c>
      <c r="I166" s="33">
        <v>44745</v>
      </c>
      <c r="J166" s="7">
        <v>1.5</v>
      </c>
      <c r="K166" t="s">
        <v>183</v>
      </c>
    </row>
    <row r="167" spans="1:11" x14ac:dyDescent="0.3">
      <c r="A167" s="7">
        <f t="shared" si="2"/>
        <v>166</v>
      </c>
      <c r="B167" s="7">
        <v>107</v>
      </c>
      <c r="C167" t="s">
        <v>188</v>
      </c>
      <c r="D167" t="s">
        <v>182</v>
      </c>
      <c r="E167" s="7">
        <v>2</v>
      </c>
      <c r="G167" t="s">
        <v>190</v>
      </c>
      <c r="H167" s="7">
        <v>17</v>
      </c>
      <c r="I167" s="33">
        <v>44752</v>
      </c>
      <c r="J167" s="7">
        <v>5</v>
      </c>
      <c r="K167" t="s">
        <v>183</v>
      </c>
    </row>
    <row r="168" spans="1:11" x14ac:dyDescent="0.3">
      <c r="A168" s="7">
        <f t="shared" si="2"/>
        <v>167</v>
      </c>
      <c r="B168" s="7">
        <v>103</v>
      </c>
      <c r="C168" t="s">
        <v>197</v>
      </c>
      <c r="D168" t="s">
        <v>182</v>
      </c>
      <c r="E168" s="7">
        <v>2</v>
      </c>
      <c r="G168" t="s">
        <v>199</v>
      </c>
      <c r="H168" s="7">
        <v>9</v>
      </c>
      <c r="I168" s="33">
        <v>44754</v>
      </c>
      <c r="J168" s="7">
        <v>15</v>
      </c>
      <c r="K168" t="s">
        <v>183</v>
      </c>
    </row>
    <row r="169" spans="1:11" x14ac:dyDescent="0.3">
      <c r="A169" s="7">
        <f t="shared" si="2"/>
        <v>168</v>
      </c>
      <c r="B169" s="7">
        <v>106</v>
      </c>
      <c r="C169" t="s">
        <v>194</v>
      </c>
      <c r="D169" t="s">
        <v>182</v>
      </c>
      <c r="E169" s="7">
        <v>2</v>
      </c>
      <c r="G169" t="s">
        <v>201</v>
      </c>
      <c r="H169" s="7">
        <v>11</v>
      </c>
      <c r="I169" s="33">
        <v>44757</v>
      </c>
      <c r="J169" s="7">
        <v>3</v>
      </c>
      <c r="K169" t="s">
        <v>183</v>
      </c>
    </row>
    <row r="170" spans="1:11" x14ac:dyDescent="0.3">
      <c r="A170" s="7">
        <f t="shared" si="2"/>
        <v>169</v>
      </c>
      <c r="B170" s="7">
        <v>107</v>
      </c>
      <c r="C170" t="s">
        <v>188</v>
      </c>
      <c r="D170" t="s">
        <v>9</v>
      </c>
      <c r="E170" s="7">
        <v>7</v>
      </c>
      <c r="G170" t="s">
        <v>189</v>
      </c>
      <c r="H170" s="7">
        <v>16</v>
      </c>
      <c r="I170" s="33">
        <v>44757</v>
      </c>
      <c r="J170" s="7">
        <v>600</v>
      </c>
      <c r="K170" t="s">
        <v>186</v>
      </c>
    </row>
    <row r="171" spans="1:11" x14ac:dyDescent="0.3">
      <c r="A171" s="7">
        <f t="shared" si="2"/>
        <v>170</v>
      </c>
      <c r="B171" s="7">
        <v>107</v>
      </c>
      <c r="C171" t="s">
        <v>188</v>
      </c>
      <c r="D171" t="s">
        <v>9</v>
      </c>
      <c r="E171" s="7">
        <v>7</v>
      </c>
      <c r="G171" t="s">
        <v>189</v>
      </c>
      <c r="H171" s="7">
        <v>16</v>
      </c>
      <c r="I171" s="33">
        <v>44762</v>
      </c>
      <c r="J171" s="7">
        <v>500</v>
      </c>
      <c r="K171" t="s">
        <v>186</v>
      </c>
    </row>
    <row r="172" spans="1:11" x14ac:dyDescent="0.3">
      <c r="A172" s="7">
        <f t="shared" si="2"/>
        <v>171</v>
      </c>
      <c r="B172" s="7">
        <v>103</v>
      </c>
      <c r="C172" t="s">
        <v>197</v>
      </c>
      <c r="D172" t="s">
        <v>182</v>
      </c>
      <c r="E172" s="7">
        <v>2</v>
      </c>
      <c r="G172" t="s">
        <v>199</v>
      </c>
      <c r="H172" s="7">
        <v>9</v>
      </c>
      <c r="I172" s="33">
        <v>44766</v>
      </c>
      <c r="J172" s="7">
        <v>15</v>
      </c>
      <c r="K172" t="s">
        <v>183</v>
      </c>
    </row>
    <row r="173" spans="1:11" x14ac:dyDescent="0.3">
      <c r="A173" s="7">
        <f t="shared" si="2"/>
        <v>172</v>
      </c>
      <c r="B173" s="7">
        <v>104</v>
      </c>
      <c r="C173" t="s">
        <v>178</v>
      </c>
      <c r="D173" t="s">
        <v>182</v>
      </c>
      <c r="E173" s="7">
        <v>2</v>
      </c>
      <c r="G173" t="s">
        <v>50</v>
      </c>
      <c r="H173" s="7">
        <v>8</v>
      </c>
      <c r="I173" s="33">
        <v>44772</v>
      </c>
      <c r="J173" s="7">
        <v>5</v>
      </c>
      <c r="K173" t="s">
        <v>183</v>
      </c>
    </row>
    <row r="174" spans="1:11" x14ac:dyDescent="0.3">
      <c r="A174" s="7">
        <f t="shared" si="2"/>
        <v>173</v>
      </c>
      <c r="B174" s="7">
        <v>106</v>
      </c>
      <c r="C174" t="s">
        <v>194</v>
      </c>
      <c r="D174" t="s">
        <v>182</v>
      </c>
      <c r="E174" s="7">
        <v>2</v>
      </c>
      <c r="G174" t="s">
        <v>201</v>
      </c>
      <c r="H174" s="7">
        <v>11</v>
      </c>
      <c r="I174" s="33">
        <v>44772</v>
      </c>
      <c r="J174" s="7">
        <v>2.5</v>
      </c>
      <c r="K174" t="s">
        <v>183</v>
      </c>
    </row>
    <row r="175" spans="1:11" x14ac:dyDescent="0.3">
      <c r="A175" s="7">
        <f t="shared" si="2"/>
        <v>174</v>
      </c>
      <c r="B175" s="7">
        <v>103</v>
      </c>
      <c r="C175" t="s">
        <v>197</v>
      </c>
      <c r="D175" t="s">
        <v>182</v>
      </c>
      <c r="E175" s="7">
        <v>2</v>
      </c>
      <c r="G175" t="s">
        <v>199</v>
      </c>
      <c r="H175" s="7">
        <v>9</v>
      </c>
      <c r="I175" s="33">
        <v>44780</v>
      </c>
      <c r="J175" s="7">
        <v>15</v>
      </c>
      <c r="K175" t="s">
        <v>183</v>
      </c>
    </row>
    <row r="176" spans="1:11" x14ac:dyDescent="0.3">
      <c r="A176" s="7">
        <f t="shared" si="2"/>
        <v>175</v>
      </c>
      <c r="B176" s="7">
        <v>102</v>
      </c>
      <c r="C176" t="s">
        <v>173</v>
      </c>
      <c r="D176" t="s">
        <v>182</v>
      </c>
      <c r="E176" s="7">
        <v>2</v>
      </c>
      <c r="G176" t="s">
        <v>177</v>
      </c>
      <c r="H176" s="7">
        <v>2</v>
      </c>
      <c r="I176" s="33">
        <v>44783</v>
      </c>
      <c r="J176" s="7">
        <v>0.8</v>
      </c>
      <c r="K176" t="s">
        <v>183</v>
      </c>
    </row>
    <row r="177" spans="1:11" x14ac:dyDescent="0.3">
      <c r="A177" s="7">
        <f t="shared" si="2"/>
        <v>176</v>
      </c>
      <c r="B177" s="7">
        <v>102</v>
      </c>
      <c r="C177" t="s">
        <v>173</v>
      </c>
      <c r="D177" t="s">
        <v>182</v>
      </c>
      <c r="E177" s="7">
        <v>2</v>
      </c>
      <c r="G177" t="s">
        <v>175</v>
      </c>
      <c r="H177" s="7">
        <v>1</v>
      </c>
      <c r="I177" s="33">
        <v>44783</v>
      </c>
      <c r="J177" s="7">
        <v>1.5</v>
      </c>
      <c r="K177" t="s">
        <v>183</v>
      </c>
    </row>
    <row r="178" spans="1:11" x14ac:dyDescent="0.3">
      <c r="A178" s="7">
        <f t="shared" si="2"/>
        <v>177</v>
      </c>
      <c r="B178" s="7">
        <v>107</v>
      </c>
      <c r="C178" t="s">
        <v>188</v>
      </c>
      <c r="D178" t="s">
        <v>9</v>
      </c>
      <c r="E178" s="7">
        <v>7</v>
      </c>
      <c r="G178" t="s">
        <v>190</v>
      </c>
      <c r="H178" s="7">
        <v>17</v>
      </c>
      <c r="I178" s="33">
        <v>44785</v>
      </c>
      <c r="J178" s="7">
        <v>1200</v>
      </c>
      <c r="K178" t="s">
        <v>186</v>
      </c>
    </row>
    <row r="179" spans="1:11" x14ac:dyDescent="0.3">
      <c r="A179" s="7">
        <f t="shared" si="2"/>
        <v>178</v>
      </c>
      <c r="B179" s="7">
        <v>107</v>
      </c>
      <c r="C179" t="s">
        <v>188</v>
      </c>
      <c r="D179" t="s">
        <v>9</v>
      </c>
      <c r="E179" s="7">
        <v>7</v>
      </c>
      <c r="G179" t="s">
        <v>190</v>
      </c>
      <c r="H179" s="7">
        <v>17</v>
      </c>
      <c r="I179" s="33">
        <v>44785</v>
      </c>
      <c r="J179" s="7">
        <v>600</v>
      </c>
      <c r="K179" t="s">
        <v>186</v>
      </c>
    </row>
    <row r="180" spans="1:11" x14ac:dyDescent="0.3">
      <c r="A180" s="7">
        <f t="shared" si="2"/>
        <v>179</v>
      </c>
      <c r="B180" s="7">
        <v>101</v>
      </c>
      <c r="C180" t="s">
        <v>203</v>
      </c>
      <c r="D180" t="s">
        <v>9</v>
      </c>
      <c r="E180" s="7">
        <v>7</v>
      </c>
      <c r="G180" t="s">
        <v>206</v>
      </c>
      <c r="H180" s="7">
        <v>7</v>
      </c>
      <c r="I180" s="33">
        <v>44790</v>
      </c>
      <c r="J180" s="7">
        <v>3500</v>
      </c>
      <c r="K180" t="s">
        <v>186</v>
      </c>
    </row>
    <row r="181" spans="1:11" x14ac:dyDescent="0.3">
      <c r="A181" s="7">
        <f t="shared" si="2"/>
        <v>180</v>
      </c>
      <c r="B181" s="7">
        <v>106</v>
      </c>
      <c r="C181" t="s">
        <v>194</v>
      </c>
      <c r="D181" t="s">
        <v>182</v>
      </c>
      <c r="E181" s="7">
        <v>2</v>
      </c>
      <c r="G181" t="s">
        <v>201</v>
      </c>
      <c r="H181" s="7">
        <v>11</v>
      </c>
      <c r="I181" s="33">
        <v>44790</v>
      </c>
      <c r="J181" s="7">
        <v>3</v>
      </c>
      <c r="K181" t="s">
        <v>183</v>
      </c>
    </row>
    <row r="182" spans="1:11" x14ac:dyDescent="0.3">
      <c r="A182" s="7">
        <f t="shared" si="2"/>
        <v>181</v>
      </c>
      <c r="B182" s="7">
        <v>103</v>
      </c>
      <c r="C182" t="s">
        <v>197</v>
      </c>
      <c r="D182" t="s">
        <v>9</v>
      </c>
      <c r="E182" s="7">
        <v>7</v>
      </c>
      <c r="G182" t="s">
        <v>199</v>
      </c>
      <c r="H182" s="7">
        <v>9</v>
      </c>
      <c r="I182" s="33">
        <v>44791</v>
      </c>
      <c r="J182" s="7">
        <v>3300</v>
      </c>
      <c r="K182" t="s">
        <v>186</v>
      </c>
    </row>
    <row r="183" spans="1:11" x14ac:dyDescent="0.3">
      <c r="A183" s="7">
        <f t="shared" si="2"/>
        <v>182</v>
      </c>
      <c r="B183" s="7">
        <v>104</v>
      </c>
      <c r="C183" t="s">
        <v>178</v>
      </c>
      <c r="D183" t="s">
        <v>9</v>
      </c>
      <c r="E183" s="7">
        <v>7</v>
      </c>
      <c r="G183" t="s">
        <v>181</v>
      </c>
      <c r="H183" s="7">
        <v>5</v>
      </c>
      <c r="I183" s="33">
        <v>44793</v>
      </c>
      <c r="J183" s="7">
        <v>950</v>
      </c>
      <c r="K183" t="s">
        <v>186</v>
      </c>
    </row>
    <row r="184" spans="1:11" x14ac:dyDescent="0.3">
      <c r="A184" s="7">
        <f t="shared" si="2"/>
        <v>183</v>
      </c>
      <c r="B184" s="7">
        <v>106</v>
      </c>
      <c r="C184" t="s">
        <v>194</v>
      </c>
      <c r="D184" t="s">
        <v>9</v>
      </c>
      <c r="E184" s="7">
        <v>7</v>
      </c>
      <c r="G184" t="s">
        <v>201</v>
      </c>
      <c r="H184" s="7">
        <v>11</v>
      </c>
      <c r="I184" s="33">
        <v>44797</v>
      </c>
      <c r="J184" s="7">
        <v>650</v>
      </c>
      <c r="K184" t="s">
        <v>186</v>
      </c>
    </row>
    <row r="185" spans="1:11" x14ac:dyDescent="0.3">
      <c r="A185" s="7">
        <f t="shared" si="2"/>
        <v>184</v>
      </c>
      <c r="B185" s="7">
        <v>106</v>
      </c>
      <c r="C185" t="s">
        <v>194</v>
      </c>
      <c r="D185" t="s">
        <v>9</v>
      </c>
      <c r="E185" s="7">
        <v>7</v>
      </c>
      <c r="G185" t="s">
        <v>201</v>
      </c>
      <c r="H185" s="7">
        <v>11</v>
      </c>
      <c r="I185" s="33">
        <v>44809</v>
      </c>
      <c r="J185" s="7">
        <v>1900</v>
      </c>
      <c r="K185" t="s">
        <v>186</v>
      </c>
    </row>
    <row r="186" spans="1:11" x14ac:dyDescent="0.3">
      <c r="A186" s="7">
        <f t="shared" si="2"/>
        <v>185</v>
      </c>
      <c r="B186" s="7">
        <v>104</v>
      </c>
      <c r="C186" t="s">
        <v>178</v>
      </c>
      <c r="D186" t="s">
        <v>9</v>
      </c>
      <c r="E186" s="7">
        <v>7</v>
      </c>
      <c r="G186" t="s">
        <v>181</v>
      </c>
      <c r="H186" s="7">
        <v>5</v>
      </c>
      <c r="I186" s="33">
        <v>44811</v>
      </c>
      <c r="J186" s="7">
        <v>830</v>
      </c>
      <c r="K186" t="s">
        <v>186</v>
      </c>
    </row>
    <row r="187" spans="1:11" x14ac:dyDescent="0.3">
      <c r="A187" s="7">
        <f t="shared" si="2"/>
        <v>186</v>
      </c>
      <c r="B187" s="7">
        <v>104</v>
      </c>
      <c r="C187" t="s">
        <v>178</v>
      </c>
      <c r="D187" t="s">
        <v>9</v>
      </c>
      <c r="E187" s="7">
        <v>7</v>
      </c>
      <c r="G187" t="s">
        <v>179</v>
      </c>
      <c r="H187" s="7">
        <v>3</v>
      </c>
      <c r="I187" s="33">
        <v>44815</v>
      </c>
      <c r="J187" s="7">
        <v>750</v>
      </c>
      <c r="K187" t="s">
        <v>186</v>
      </c>
    </row>
    <row r="188" spans="1:11" x14ac:dyDescent="0.3">
      <c r="A188" s="7">
        <f t="shared" si="2"/>
        <v>187</v>
      </c>
      <c r="B188" s="7">
        <v>104</v>
      </c>
      <c r="C188" t="s">
        <v>178</v>
      </c>
      <c r="D188" t="s">
        <v>9</v>
      </c>
      <c r="E188" s="7">
        <v>7</v>
      </c>
      <c r="G188" t="s">
        <v>179</v>
      </c>
      <c r="H188" s="7">
        <v>3</v>
      </c>
      <c r="I188" s="33">
        <v>44824</v>
      </c>
      <c r="J188" s="7">
        <v>1150</v>
      </c>
      <c r="K188" t="s">
        <v>186</v>
      </c>
    </row>
    <row r="189" spans="1:11" x14ac:dyDescent="0.3">
      <c r="A189" s="7">
        <f t="shared" si="2"/>
        <v>188</v>
      </c>
      <c r="B189" s="7">
        <v>106</v>
      </c>
      <c r="C189" t="s">
        <v>194</v>
      </c>
      <c r="D189" t="s">
        <v>195</v>
      </c>
      <c r="E189" s="7">
        <v>6</v>
      </c>
      <c r="G189" t="s">
        <v>209</v>
      </c>
      <c r="H189" s="7">
        <v>15</v>
      </c>
      <c r="I189" s="33">
        <v>44824</v>
      </c>
      <c r="J189" s="7">
        <v>0.6</v>
      </c>
      <c r="K189" t="s">
        <v>186</v>
      </c>
    </row>
    <row r="190" spans="1:11" x14ac:dyDescent="0.3">
      <c r="A190" s="7">
        <f t="shared" si="2"/>
        <v>189</v>
      </c>
      <c r="B190" s="7">
        <v>103</v>
      </c>
      <c r="C190" t="s">
        <v>197</v>
      </c>
      <c r="D190" t="s">
        <v>195</v>
      </c>
      <c r="E190" s="7">
        <v>6</v>
      </c>
      <c r="G190" t="s">
        <v>204</v>
      </c>
      <c r="H190" s="7">
        <v>6</v>
      </c>
      <c r="I190" s="33">
        <v>44846</v>
      </c>
      <c r="J190" s="7">
        <v>1.3</v>
      </c>
      <c r="K190" t="s">
        <v>200</v>
      </c>
    </row>
    <row r="191" spans="1:11" x14ac:dyDescent="0.3">
      <c r="A191" s="7">
        <f t="shared" si="2"/>
        <v>190</v>
      </c>
      <c r="B191" s="7">
        <v>104</v>
      </c>
      <c r="C191" t="s">
        <v>178</v>
      </c>
      <c r="D191" t="s">
        <v>9</v>
      </c>
      <c r="E191" s="7">
        <v>7</v>
      </c>
      <c r="G191" t="s">
        <v>180</v>
      </c>
      <c r="H191" s="7">
        <v>4</v>
      </c>
      <c r="I191" s="33">
        <v>44851</v>
      </c>
      <c r="J191" s="7">
        <v>850</v>
      </c>
      <c r="K191" t="s">
        <v>186</v>
      </c>
    </row>
    <row r="192" spans="1:11" x14ac:dyDescent="0.3">
      <c r="A192" s="7">
        <f t="shared" si="2"/>
        <v>191</v>
      </c>
      <c r="B192" s="7">
        <v>104</v>
      </c>
      <c r="C192" t="s">
        <v>178</v>
      </c>
      <c r="D192" t="s">
        <v>9</v>
      </c>
      <c r="E192" s="7">
        <v>7</v>
      </c>
      <c r="G192" t="s">
        <v>180</v>
      </c>
      <c r="H192" s="7">
        <v>4</v>
      </c>
      <c r="I192" s="33">
        <v>44871</v>
      </c>
      <c r="J192" s="7">
        <v>900</v>
      </c>
      <c r="K192" t="s">
        <v>186</v>
      </c>
    </row>
    <row r="193" spans="1:12" x14ac:dyDescent="0.3">
      <c r="A193" s="7">
        <f t="shared" si="2"/>
        <v>192</v>
      </c>
      <c r="B193" s="7">
        <v>102</v>
      </c>
      <c r="C193" t="s">
        <v>173</v>
      </c>
      <c r="D193" t="s">
        <v>7</v>
      </c>
      <c r="E193" s="7">
        <v>3</v>
      </c>
      <c r="G193" t="s">
        <v>175</v>
      </c>
      <c r="H193" s="7">
        <v>1</v>
      </c>
      <c r="I193" s="33">
        <v>44875</v>
      </c>
      <c r="J193" s="7">
        <v>30</v>
      </c>
      <c r="K193" t="s">
        <v>176</v>
      </c>
    </row>
    <row r="194" spans="1:12" x14ac:dyDescent="0.3">
      <c r="A194" s="7">
        <f t="shared" si="2"/>
        <v>193</v>
      </c>
      <c r="B194" s="7">
        <v>102</v>
      </c>
      <c r="C194" t="s">
        <v>173</v>
      </c>
      <c r="D194" t="s">
        <v>7</v>
      </c>
      <c r="E194" s="7">
        <v>3</v>
      </c>
      <c r="G194" t="s">
        <v>177</v>
      </c>
      <c r="H194" s="7">
        <v>2</v>
      </c>
      <c r="I194" s="33">
        <v>44875</v>
      </c>
      <c r="J194" s="7">
        <v>20</v>
      </c>
      <c r="K194" t="s">
        <v>176</v>
      </c>
    </row>
    <row r="195" spans="1:12" x14ac:dyDescent="0.3">
      <c r="A195" s="7">
        <f t="shared" si="2"/>
        <v>194</v>
      </c>
      <c r="B195" s="7">
        <v>102</v>
      </c>
      <c r="C195" t="s">
        <v>173</v>
      </c>
      <c r="D195" t="s">
        <v>9</v>
      </c>
      <c r="E195" s="7">
        <v>7</v>
      </c>
      <c r="G195" t="s">
        <v>175</v>
      </c>
      <c r="H195" s="7">
        <v>1</v>
      </c>
      <c r="I195" s="33">
        <v>44877</v>
      </c>
      <c r="J195" s="7">
        <v>300</v>
      </c>
      <c r="K195" t="s">
        <v>186</v>
      </c>
    </row>
    <row r="196" spans="1:12" x14ac:dyDescent="0.3">
      <c r="A196" s="7">
        <f t="shared" ref="A196:A209" si="3">A195+1</f>
        <v>195</v>
      </c>
      <c r="B196" s="7">
        <v>102</v>
      </c>
      <c r="C196" t="s">
        <v>173</v>
      </c>
      <c r="D196" t="s">
        <v>9</v>
      </c>
      <c r="E196" s="7">
        <v>7</v>
      </c>
      <c r="G196" t="s">
        <v>177</v>
      </c>
      <c r="H196" s="7">
        <v>2</v>
      </c>
      <c r="I196" s="33">
        <v>44877</v>
      </c>
      <c r="J196" s="7">
        <v>200</v>
      </c>
      <c r="K196" t="s">
        <v>186</v>
      </c>
    </row>
    <row r="197" spans="1:12" x14ac:dyDescent="0.3">
      <c r="A197" s="7">
        <f t="shared" si="3"/>
        <v>196</v>
      </c>
      <c r="B197" s="7">
        <v>106</v>
      </c>
      <c r="C197" t="s">
        <v>194</v>
      </c>
      <c r="D197" t="s">
        <v>9</v>
      </c>
      <c r="E197" s="7">
        <v>7</v>
      </c>
      <c r="G197" t="s">
        <v>209</v>
      </c>
      <c r="H197" s="7">
        <v>15</v>
      </c>
      <c r="I197" s="33">
        <v>44880</v>
      </c>
      <c r="J197" s="7">
        <v>50</v>
      </c>
      <c r="K197" t="s">
        <v>186</v>
      </c>
    </row>
    <row r="198" spans="1:12" x14ac:dyDescent="0.3">
      <c r="A198" s="7">
        <f t="shared" si="3"/>
        <v>197</v>
      </c>
      <c r="B198" s="7">
        <v>104</v>
      </c>
      <c r="C198" t="s">
        <v>178</v>
      </c>
      <c r="D198" t="s">
        <v>7</v>
      </c>
      <c r="E198" s="7">
        <v>3</v>
      </c>
      <c r="G198" t="s">
        <v>181</v>
      </c>
      <c r="H198" s="7">
        <v>5</v>
      </c>
      <c r="I198" s="33">
        <v>44899</v>
      </c>
      <c r="J198" s="7">
        <v>70</v>
      </c>
      <c r="K198" t="s">
        <v>176</v>
      </c>
    </row>
    <row r="199" spans="1:12" x14ac:dyDescent="0.3">
      <c r="A199" s="7">
        <f t="shared" si="3"/>
        <v>198</v>
      </c>
      <c r="B199" s="7">
        <v>104</v>
      </c>
      <c r="C199" t="s">
        <v>178</v>
      </c>
      <c r="D199" t="s">
        <v>7</v>
      </c>
      <c r="E199" s="7">
        <v>3</v>
      </c>
      <c r="G199" t="s">
        <v>179</v>
      </c>
      <c r="H199" s="7">
        <v>3</v>
      </c>
      <c r="I199" s="33">
        <v>44902</v>
      </c>
      <c r="J199" s="7">
        <v>90</v>
      </c>
      <c r="K199" t="s">
        <v>176</v>
      </c>
    </row>
    <row r="200" spans="1:12" x14ac:dyDescent="0.3">
      <c r="A200" s="7">
        <f t="shared" si="3"/>
        <v>199</v>
      </c>
      <c r="B200" s="7">
        <v>102</v>
      </c>
      <c r="C200" t="s">
        <v>173</v>
      </c>
      <c r="D200" t="s">
        <v>184</v>
      </c>
      <c r="E200" s="7">
        <v>4</v>
      </c>
      <c r="F200" t="s">
        <v>185</v>
      </c>
      <c r="G200" t="s">
        <v>175</v>
      </c>
      <c r="H200" s="7">
        <v>1</v>
      </c>
      <c r="I200" s="33">
        <v>44906</v>
      </c>
      <c r="J200" s="7">
        <v>15</v>
      </c>
      <c r="K200" t="s">
        <v>186</v>
      </c>
      <c r="L200" t="s">
        <v>187</v>
      </c>
    </row>
    <row r="201" spans="1:12" x14ac:dyDescent="0.3">
      <c r="A201" s="7">
        <f t="shared" si="3"/>
        <v>200</v>
      </c>
      <c r="B201" s="7">
        <v>102</v>
      </c>
      <c r="C201" t="s">
        <v>173</v>
      </c>
      <c r="D201" t="s">
        <v>184</v>
      </c>
      <c r="E201" s="7">
        <v>4</v>
      </c>
      <c r="F201" t="s">
        <v>185</v>
      </c>
      <c r="G201" t="s">
        <v>177</v>
      </c>
      <c r="H201" s="7">
        <v>2</v>
      </c>
      <c r="I201" s="33">
        <v>44906</v>
      </c>
      <c r="J201" s="7">
        <v>10</v>
      </c>
      <c r="K201" t="s">
        <v>186</v>
      </c>
      <c r="L201" t="s">
        <v>187</v>
      </c>
    </row>
    <row r="202" spans="1:12" x14ac:dyDescent="0.3">
      <c r="A202" s="7">
        <f t="shared" si="3"/>
        <v>201</v>
      </c>
      <c r="B202" s="7">
        <v>107</v>
      </c>
      <c r="C202" t="s">
        <v>188</v>
      </c>
      <c r="D202" t="s">
        <v>7</v>
      </c>
      <c r="E202" s="7">
        <v>3</v>
      </c>
      <c r="G202" t="s">
        <v>189</v>
      </c>
      <c r="H202" s="7">
        <v>16</v>
      </c>
      <c r="I202" s="33">
        <v>44911</v>
      </c>
      <c r="J202" s="7">
        <v>500</v>
      </c>
      <c r="K202" t="s">
        <v>176</v>
      </c>
    </row>
    <row r="203" spans="1:12" x14ac:dyDescent="0.3">
      <c r="A203" s="7">
        <f t="shared" si="3"/>
        <v>202</v>
      </c>
      <c r="B203" s="7">
        <v>106</v>
      </c>
      <c r="C203" t="s">
        <v>194</v>
      </c>
      <c r="D203" t="s">
        <v>9</v>
      </c>
      <c r="E203" s="7">
        <v>7</v>
      </c>
      <c r="G203" t="s">
        <v>209</v>
      </c>
      <c r="H203" s="7">
        <v>15</v>
      </c>
      <c r="I203" s="33">
        <v>44913</v>
      </c>
      <c r="J203" s="7">
        <v>200</v>
      </c>
      <c r="K203" t="s">
        <v>186</v>
      </c>
    </row>
    <row r="204" spans="1:12" x14ac:dyDescent="0.3">
      <c r="A204" s="7">
        <f t="shared" si="3"/>
        <v>203</v>
      </c>
      <c r="B204" s="7">
        <v>107</v>
      </c>
      <c r="C204" t="s">
        <v>188</v>
      </c>
      <c r="D204" t="s">
        <v>7</v>
      </c>
      <c r="E204" s="7">
        <v>3</v>
      </c>
      <c r="G204" t="s">
        <v>190</v>
      </c>
      <c r="H204" s="7">
        <v>17</v>
      </c>
      <c r="I204" s="33">
        <v>44913</v>
      </c>
      <c r="J204" s="7">
        <v>700</v>
      </c>
      <c r="K204" t="s">
        <v>176</v>
      </c>
    </row>
    <row r="205" spans="1:12" x14ac:dyDescent="0.3">
      <c r="A205" s="7">
        <f t="shared" si="3"/>
        <v>204</v>
      </c>
      <c r="B205" s="7">
        <v>104</v>
      </c>
      <c r="C205" t="s">
        <v>178</v>
      </c>
      <c r="D205" t="s">
        <v>7</v>
      </c>
      <c r="E205" s="7">
        <v>3</v>
      </c>
      <c r="G205" t="s">
        <v>180</v>
      </c>
      <c r="H205" s="7">
        <v>4</v>
      </c>
      <c r="I205" s="33">
        <v>44938</v>
      </c>
      <c r="J205" s="7">
        <v>60</v>
      </c>
      <c r="K205" t="s">
        <v>176</v>
      </c>
    </row>
    <row r="206" spans="1:12" x14ac:dyDescent="0.3">
      <c r="A206" s="7">
        <f t="shared" si="3"/>
        <v>205</v>
      </c>
      <c r="B206" s="7">
        <v>106</v>
      </c>
      <c r="C206" t="s">
        <v>194</v>
      </c>
      <c r="D206" t="s">
        <v>9</v>
      </c>
      <c r="E206" s="7">
        <v>7</v>
      </c>
      <c r="G206" t="s">
        <v>209</v>
      </c>
      <c r="H206" s="7">
        <v>15</v>
      </c>
      <c r="I206" s="33">
        <v>44940</v>
      </c>
      <c r="J206" s="7">
        <v>250</v>
      </c>
      <c r="K206" t="s">
        <v>186</v>
      </c>
    </row>
    <row r="207" spans="1:12" x14ac:dyDescent="0.3">
      <c r="A207" s="7">
        <f t="shared" si="3"/>
        <v>206</v>
      </c>
      <c r="B207" s="7">
        <v>107</v>
      </c>
      <c r="C207" t="s">
        <v>188</v>
      </c>
      <c r="D207" t="s">
        <v>192</v>
      </c>
      <c r="E207" s="7">
        <v>5</v>
      </c>
      <c r="G207" t="s">
        <v>189</v>
      </c>
      <c r="H207" s="7">
        <v>16</v>
      </c>
      <c r="I207" s="33">
        <v>44946</v>
      </c>
      <c r="J207" s="7">
        <v>4</v>
      </c>
      <c r="K207" t="s">
        <v>186</v>
      </c>
      <c r="L207" t="s">
        <v>193</v>
      </c>
    </row>
    <row r="208" spans="1:12" x14ac:dyDescent="0.3">
      <c r="A208" s="7">
        <f t="shared" si="3"/>
        <v>207</v>
      </c>
      <c r="B208" s="7">
        <v>107</v>
      </c>
      <c r="C208" t="s">
        <v>188</v>
      </c>
      <c r="D208" t="s">
        <v>192</v>
      </c>
      <c r="E208" s="7">
        <v>5</v>
      </c>
      <c r="G208" t="s">
        <v>190</v>
      </c>
      <c r="H208" s="7">
        <v>17</v>
      </c>
      <c r="I208" s="33">
        <v>44946</v>
      </c>
      <c r="J208" s="7">
        <v>5</v>
      </c>
      <c r="K208" t="s">
        <v>186</v>
      </c>
      <c r="L208" t="s">
        <v>193</v>
      </c>
    </row>
    <row r="209" spans="1:21" x14ac:dyDescent="0.3">
      <c r="A209" s="7">
        <f t="shared" si="3"/>
        <v>208</v>
      </c>
      <c r="B209" s="7">
        <v>103</v>
      </c>
      <c r="C209" t="s">
        <v>197</v>
      </c>
      <c r="D209" t="s">
        <v>205</v>
      </c>
      <c r="E209" s="7">
        <v>8</v>
      </c>
      <c r="G209" t="s">
        <v>204</v>
      </c>
      <c r="H209" s="7">
        <v>6</v>
      </c>
      <c r="I209" s="33">
        <v>45005</v>
      </c>
      <c r="J209" s="7">
        <v>1.3</v>
      </c>
      <c r="K209" t="s">
        <v>200</v>
      </c>
    </row>
    <row r="218" spans="1:21" x14ac:dyDescent="0.3">
      <c r="A218" s="10" t="s">
        <v>373</v>
      </c>
    </row>
    <row r="219" spans="1:21" x14ac:dyDescent="0.3">
      <c r="A219" s="2" t="s">
        <v>374</v>
      </c>
      <c r="B219" s="2" t="s">
        <v>266</v>
      </c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</row>
    <row r="220" spans="1:21" x14ac:dyDescent="0.3">
      <c r="A220" s="7">
        <v>1</v>
      </c>
      <c r="B220" t="s">
        <v>174</v>
      </c>
      <c r="I220" s="13" t="str">
        <f xml:space="preserve"> "INSERT INTO "&amp;$A$218&amp;"("&amp;$A$219&amp;","&amp;$B$219&amp;") VALUES("&amp;A220&amp;",'"&amp;B220&amp;"');"</f>
        <v>INSERT INTO Tipo_Operacao_Agricola(idTipo_Operacao_Agricola,designacao) VALUES(1,'Plantação');</v>
      </c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</row>
    <row r="221" spans="1:21" x14ac:dyDescent="0.3">
      <c r="A221" s="7">
        <f>A220+1</f>
        <v>2</v>
      </c>
      <c r="B221" t="s">
        <v>182</v>
      </c>
      <c r="I221" s="13" t="str">
        <f t="shared" ref="I221:I227" si="4" xml:space="preserve"> "INSERT INTO "&amp;$A$218&amp;"("&amp;$A$219&amp;","&amp;$B$219&amp;") VALUES("&amp;A221&amp;",'"&amp;B221&amp;"');"</f>
        <v>INSERT INTO Tipo_Operacao_Agricola(idTipo_Operacao_Agricola,designacao) VALUES(2,'Rega');</v>
      </c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</row>
    <row r="222" spans="1:21" x14ac:dyDescent="0.3">
      <c r="A222" s="7">
        <f t="shared" ref="A222:A227" si="5">A221+1</f>
        <v>3</v>
      </c>
      <c r="B222" t="s">
        <v>7</v>
      </c>
      <c r="I222" s="13" t="str">
        <f t="shared" si="4"/>
        <v>INSERT INTO Tipo_Operacao_Agricola(idTipo_Operacao_Agricola,designacao) VALUES(3,'Poda');</v>
      </c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</row>
    <row r="223" spans="1:21" x14ac:dyDescent="0.3">
      <c r="A223" s="7">
        <f t="shared" si="5"/>
        <v>4</v>
      </c>
      <c r="B223" t="s">
        <v>184</v>
      </c>
      <c r="I223" s="13" t="str">
        <f t="shared" si="4"/>
        <v>INSERT INTO Tipo_Operacao_Agricola(idTipo_Operacao_Agricola,designacao) VALUES(4,'Fertilização');</v>
      </c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</row>
    <row r="224" spans="1:21" x14ac:dyDescent="0.3">
      <c r="A224" s="7">
        <f t="shared" si="5"/>
        <v>5</v>
      </c>
      <c r="B224" t="s">
        <v>192</v>
      </c>
      <c r="I224" s="13" t="str">
        <f t="shared" si="4"/>
        <v>INSERT INTO Tipo_Operacao_Agricola(idTipo_Operacao_Agricola,designacao) VALUES(5,'Aplicação fitofármaco');</v>
      </c>
      <c r="J224" s="39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</row>
    <row r="225" spans="1:21" x14ac:dyDescent="0.3">
      <c r="A225" s="7">
        <f t="shared" si="5"/>
        <v>6</v>
      </c>
      <c r="B225" t="s">
        <v>195</v>
      </c>
      <c r="I225" s="13" t="str">
        <f t="shared" si="4"/>
        <v>INSERT INTO Tipo_Operacao_Agricola(idTipo_Operacao_Agricola,designacao) VALUES(6,'Sementeira');</v>
      </c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</row>
    <row r="226" spans="1:21" x14ac:dyDescent="0.3">
      <c r="A226" s="7">
        <f t="shared" si="5"/>
        <v>7</v>
      </c>
      <c r="B226" t="s">
        <v>9</v>
      </c>
      <c r="I226" s="13" t="str">
        <f t="shared" si="4"/>
        <v>INSERT INTO Tipo_Operacao_Agricola(idTipo_Operacao_Agricola,designacao) VALUES(7,'Colheita');</v>
      </c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</row>
    <row r="227" spans="1:21" x14ac:dyDescent="0.3">
      <c r="A227" s="7">
        <f t="shared" si="5"/>
        <v>8</v>
      </c>
      <c r="B227" t="s">
        <v>205</v>
      </c>
      <c r="I227" s="13" t="str">
        <f t="shared" si="4"/>
        <v>INSERT INTO Tipo_Operacao_Agricola(idTipo_Operacao_Agricola,designacao) VALUES(8,'Incorporação no solo');</v>
      </c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</row>
    <row r="228" spans="1:21" x14ac:dyDescent="0.3">
      <c r="A228" s="7">
        <v>9</v>
      </c>
      <c r="B228" t="s">
        <v>520</v>
      </c>
      <c r="I228" s="13" t="str">
        <f t="shared" ref="I228" si="6" xml:space="preserve"> "INSERT INTO "&amp;$A$218&amp;"("&amp;$A$219&amp;","&amp;$B$219&amp;") VALUES("&amp;A228&amp;",'"&amp;B228&amp;"');"</f>
        <v>INSERT INTO Tipo_Operacao_Agricola(idTipo_Operacao_Agricola,designacao) VALUES(9,'Moda');</v>
      </c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</row>
    <row r="229" spans="1:21" x14ac:dyDescent="0.3"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</row>
    <row r="230" spans="1:21" x14ac:dyDescent="0.3"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</row>
    <row r="231" spans="1:21" x14ac:dyDescent="0.3"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</row>
    <row r="232" spans="1:21" x14ac:dyDescent="0.3"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</row>
    <row r="233" spans="1:21" x14ac:dyDescent="0.3"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</row>
    <row r="234" spans="1:21" x14ac:dyDescent="0.3"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</row>
    <row r="235" spans="1:21" x14ac:dyDescent="0.3"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</row>
    <row r="236" spans="1:21" x14ac:dyDescent="0.3">
      <c r="A236" s="10" t="s">
        <v>375</v>
      </c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</row>
    <row r="237" spans="1:21" x14ac:dyDescent="0.3">
      <c r="A237" s="14" t="s">
        <v>376</v>
      </c>
      <c r="B237" s="14" t="s">
        <v>377</v>
      </c>
      <c r="C237" s="2" t="s">
        <v>287</v>
      </c>
      <c r="D237" s="14" t="s">
        <v>327</v>
      </c>
      <c r="E237" s="14" t="s">
        <v>378</v>
      </c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</row>
    <row r="238" spans="1:21" x14ac:dyDescent="0.3">
      <c r="A238" s="7">
        <v>1</v>
      </c>
      <c r="B238" s="33" t="s">
        <v>329</v>
      </c>
      <c r="C238" s="7">
        <v>30</v>
      </c>
      <c r="D238" s="7">
        <v>1</v>
      </c>
      <c r="E238" s="7">
        <v>1</v>
      </c>
      <c r="I238" s="13" t="str">
        <f xml:space="preserve"> "INSERT INTO "&amp;$A$236&amp;"("&amp;$A$237&amp;","&amp;$B$237&amp;","&amp;$C$237&amp;","&amp;$D$237&amp;","&amp;$E$237&amp;") VALUES("&amp;A238&amp;","&amp;B238&amp;","&amp;C238&amp;","&amp;D238&amp;","&amp;E238&amp;");"</f>
        <v>INSERT INTO Operacao_Agricola(idOperacao_Agricola,data,quantidade,Culturaid,Tipo_Operacao_Agricolaid) VALUES(1,TO_DATE('06/10/2016', 'DD/MM/YYYY'),30,1,1);</v>
      </c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</row>
    <row r="239" spans="1:21" x14ac:dyDescent="0.3">
      <c r="A239" s="7">
        <f>A238+1</f>
        <v>2</v>
      </c>
      <c r="B239" s="33" t="s">
        <v>330</v>
      </c>
      <c r="C239" s="7">
        <v>20</v>
      </c>
      <c r="D239" s="7">
        <v>2</v>
      </c>
      <c r="E239" s="7">
        <v>1</v>
      </c>
      <c r="I239" s="13" t="str">
        <f t="shared" ref="I239:I302" si="7" xml:space="preserve"> "INSERT INTO "&amp;$A$236&amp;"("&amp;$A$237&amp;","&amp;$B$237&amp;","&amp;$C$237&amp;","&amp;$D$237&amp;","&amp;$E$237&amp;") VALUES("&amp;A239&amp;","&amp;B239&amp;","&amp;C239&amp;","&amp;D239&amp;","&amp;E239&amp;");"</f>
        <v>INSERT INTO Operacao_Agricola(idOperacao_Agricola,data,quantidade,Culturaid,Tipo_Operacao_Agricolaid) VALUES(2,TO_DATE('10/10/2016', 'DD/MM/YYYY'),20,2,1);</v>
      </c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</row>
    <row r="240" spans="1:21" x14ac:dyDescent="0.3">
      <c r="A240" s="7">
        <f t="shared" ref="A240:A303" si="8">A239+1</f>
        <v>3</v>
      </c>
      <c r="B240" s="33" t="s">
        <v>379</v>
      </c>
      <c r="C240" s="7">
        <v>90</v>
      </c>
      <c r="D240" s="7">
        <v>3</v>
      </c>
      <c r="E240" s="7">
        <v>1</v>
      </c>
      <c r="I240" s="13" t="str">
        <f t="shared" si="7"/>
        <v>INSERT INTO Operacao_Agricola(idOperacao_Agricola,data,quantidade,Culturaid,Tipo_Operacao_Agricolaid) VALUES(3,TO_DATE('07/01/2017', 'DD/MM/YYYY'),90,3,1);</v>
      </c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</row>
    <row r="241" spans="1:21" x14ac:dyDescent="0.3">
      <c r="A241" s="7">
        <f t="shared" si="8"/>
        <v>4</v>
      </c>
      <c r="B241" s="33" t="s">
        <v>380</v>
      </c>
      <c r="C241" s="7">
        <v>60</v>
      </c>
      <c r="D241" s="7">
        <v>4</v>
      </c>
      <c r="E241" s="7">
        <v>1</v>
      </c>
      <c r="I241" s="13" t="str">
        <f t="shared" si="7"/>
        <v>INSERT INTO Operacao_Agricola(idOperacao_Agricola,data,quantidade,Culturaid,Tipo_Operacao_Agricolaid) VALUES(4,TO_DATE('08/01/2017', 'DD/MM/YYYY'),60,4,1);</v>
      </c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</row>
    <row r="242" spans="1:21" x14ac:dyDescent="0.3">
      <c r="A242" s="7">
        <f t="shared" si="8"/>
        <v>5</v>
      </c>
      <c r="B242" s="33" t="s">
        <v>380</v>
      </c>
      <c r="C242" s="7">
        <v>40</v>
      </c>
      <c r="D242" s="7">
        <v>5</v>
      </c>
      <c r="E242" s="7">
        <v>1</v>
      </c>
      <c r="I242" s="13" t="str">
        <f t="shared" si="7"/>
        <v>INSERT INTO Operacao_Agricola(idOperacao_Agricola,data,quantidade,Culturaid,Tipo_Operacao_Agricolaid) VALUES(5,TO_DATE('08/01/2017', 'DD/MM/YYYY'),40,5,1);</v>
      </c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</row>
    <row r="243" spans="1:21" x14ac:dyDescent="0.3">
      <c r="A243" s="7">
        <f t="shared" si="8"/>
        <v>6</v>
      </c>
      <c r="B243" s="33" t="s">
        <v>381</v>
      </c>
      <c r="C243" s="7">
        <v>0.4</v>
      </c>
      <c r="D243" s="7">
        <v>2</v>
      </c>
      <c r="E243" s="7">
        <v>2</v>
      </c>
      <c r="I243" s="13" t="str">
        <f t="shared" si="7"/>
        <v>INSERT INTO Operacao_Agricola(idOperacao_Agricola,data,quantidade,Culturaid,Tipo_Operacao_Agricolaid) VALUES(6,TO_DATE('03/07/2017', 'DD/MM/YYYY'),0.4,2,2);</v>
      </c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</row>
    <row r="244" spans="1:21" x14ac:dyDescent="0.3">
      <c r="A244" s="7">
        <f t="shared" si="8"/>
        <v>7</v>
      </c>
      <c r="B244" s="33" t="s">
        <v>381</v>
      </c>
      <c r="C244" s="7">
        <v>0.9</v>
      </c>
      <c r="D244" s="7">
        <v>1</v>
      </c>
      <c r="E244" s="7">
        <v>2</v>
      </c>
      <c r="I244" s="13" t="str">
        <f t="shared" si="7"/>
        <v>INSERT INTO Operacao_Agricola(idOperacao_Agricola,data,quantidade,Culturaid,Tipo_Operacao_Agricolaid) VALUES(7,TO_DATE('03/07/2017', 'DD/MM/YYYY'),0.9,1,2);</v>
      </c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</row>
    <row r="245" spans="1:21" x14ac:dyDescent="0.3">
      <c r="A245" s="7">
        <f t="shared" si="8"/>
        <v>8</v>
      </c>
      <c r="B245" s="33" t="s">
        <v>382</v>
      </c>
      <c r="C245" s="7">
        <v>3</v>
      </c>
      <c r="D245" s="7">
        <v>8</v>
      </c>
      <c r="E245" s="7">
        <v>2</v>
      </c>
      <c r="I245" s="13" t="str">
        <f t="shared" si="7"/>
        <v>INSERT INTO Operacao_Agricola(idOperacao_Agricola,data,quantidade,Culturaid,Tipo_Operacao_Agricolaid) VALUES(8,TO_DATE('10/07/2017', 'DD/MM/YYYY'),3,8,2);</v>
      </c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</row>
    <row r="246" spans="1:21" x14ac:dyDescent="0.3">
      <c r="A246" s="7">
        <f t="shared" si="8"/>
        <v>9</v>
      </c>
      <c r="B246" s="33" t="s">
        <v>383</v>
      </c>
      <c r="C246" s="7">
        <v>0.4</v>
      </c>
      <c r="D246" s="7">
        <v>2</v>
      </c>
      <c r="E246" s="7">
        <v>2</v>
      </c>
      <c r="I246" s="13" t="str">
        <f t="shared" si="7"/>
        <v>INSERT INTO Operacao_Agricola(idOperacao_Agricola,data,quantidade,Culturaid,Tipo_Operacao_Agricolaid) VALUES(9,TO_DATE('10/08/2017', 'DD/MM/YYYY'),0.4,2,2);</v>
      </c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</row>
    <row r="247" spans="1:21" x14ac:dyDescent="0.3">
      <c r="A247" s="7">
        <f t="shared" si="8"/>
        <v>10</v>
      </c>
      <c r="B247" s="33" t="s">
        <v>383</v>
      </c>
      <c r="C247" s="7">
        <v>0.9</v>
      </c>
      <c r="D247" s="7">
        <v>1</v>
      </c>
      <c r="E247" s="7">
        <v>2</v>
      </c>
      <c r="I247" s="13" t="str">
        <f t="shared" si="7"/>
        <v>INSERT INTO Operacao_Agricola(idOperacao_Agricola,data,quantidade,Culturaid,Tipo_Operacao_Agricolaid) VALUES(10,TO_DATE('10/08/2017', 'DD/MM/YYYY'),0.9,1,2);</v>
      </c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</row>
    <row r="248" spans="1:21" x14ac:dyDescent="0.3">
      <c r="A248" s="7">
        <f t="shared" si="8"/>
        <v>11</v>
      </c>
      <c r="B248" s="33" t="s">
        <v>383</v>
      </c>
      <c r="C248" s="7">
        <v>3.5</v>
      </c>
      <c r="D248" s="7">
        <v>8</v>
      </c>
      <c r="E248" s="7">
        <v>2</v>
      </c>
      <c r="I248" s="13" t="str">
        <f t="shared" si="7"/>
        <v>INSERT INTO Operacao_Agricola(idOperacao_Agricola,data,quantidade,Culturaid,Tipo_Operacao_Agricolaid) VALUES(11,TO_DATE('10/08/2017', 'DD/MM/YYYY'),3.5,8,2);</v>
      </c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</row>
    <row r="249" spans="1:21" x14ac:dyDescent="0.3">
      <c r="A249" s="7">
        <f t="shared" si="8"/>
        <v>12</v>
      </c>
      <c r="B249" s="33" t="s">
        <v>384</v>
      </c>
      <c r="C249" s="7">
        <v>3</v>
      </c>
      <c r="D249" s="7">
        <v>8</v>
      </c>
      <c r="E249" s="7">
        <v>2</v>
      </c>
      <c r="I249" s="13" t="str">
        <f t="shared" si="7"/>
        <v>INSERT INTO Operacao_Agricola(idOperacao_Agricola,data,quantidade,Culturaid,Tipo_Operacao_Agricolaid) VALUES(12,TO_DATE('10/09/2017', 'DD/MM/YYYY'),3,8,2);</v>
      </c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</row>
    <row r="250" spans="1:21" x14ac:dyDescent="0.3">
      <c r="A250" s="7">
        <f t="shared" si="8"/>
        <v>13</v>
      </c>
      <c r="B250" s="33" t="s">
        <v>385</v>
      </c>
      <c r="C250" s="7">
        <v>30</v>
      </c>
      <c r="D250" s="7">
        <v>1</v>
      </c>
      <c r="E250" s="7">
        <v>3</v>
      </c>
      <c r="I250" s="13" t="str">
        <f t="shared" si="7"/>
        <v>INSERT INTO Operacao_Agricola(idOperacao_Agricola,data,quantidade,Culturaid,Tipo_Operacao_Agricolaid) VALUES(13,TO_DATE('04/11/2017', 'DD/MM/YYYY'),30,1,3);</v>
      </c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</row>
    <row r="251" spans="1:21" x14ac:dyDescent="0.3">
      <c r="A251" s="7">
        <f t="shared" si="8"/>
        <v>14</v>
      </c>
      <c r="B251" s="33" t="s">
        <v>385</v>
      </c>
      <c r="C251" s="7">
        <v>20</v>
      </c>
      <c r="D251" s="7">
        <v>2</v>
      </c>
      <c r="E251" s="7">
        <v>3</v>
      </c>
      <c r="I251" s="13" t="str">
        <f t="shared" si="7"/>
        <v>INSERT INTO Operacao_Agricola(idOperacao_Agricola,data,quantidade,Culturaid,Tipo_Operacao_Agricolaid) VALUES(14,TO_DATE('04/11/2017', 'DD/MM/YYYY'),20,2,3);</v>
      </c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</row>
    <row r="252" spans="1:21" x14ac:dyDescent="0.3">
      <c r="A252" s="7">
        <f t="shared" si="8"/>
        <v>15</v>
      </c>
      <c r="B252" s="33" t="s">
        <v>386</v>
      </c>
      <c r="C252" s="7">
        <v>15</v>
      </c>
      <c r="D252" s="7">
        <v>1</v>
      </c>
      <c r="E252" s="7">
        <v>4</v>
      </c>
      <c r="I252" s="13" t="str">
        <f t="shared" si="7"/>
        <v>INSERT INTO Operacao_Agricola(idOperacao_Agricola,data,quantidade,Culturaid,Tipo_Operacao_Agricolaid) VALUES(15,TO_DATE('10/12/2017', 'DD/MM/YYYY'),15,1,4);</v>
      </c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</row>
    <row r="253" spans="1:21" x14ac:dyDescent="0.3">
      <c r="A253" s="7">
        <f t="shared" si="8"/>
        <v>16</v>
      </c>
      <c r="B253" s="33" t="s">
        <v>386</v>
      </c>
      <c r="C253" s="7">
        <v>10</v>
      </c>
      <c r="D253" s="7">
        <v>2</v>
      </c>
      <c r="E253" s="7">
        <v>4</v>
      </c>
      <c r="I253" s="13" t="str">
        <f t="shared" si="7"/>
        <v>INSERT INTO Operacao_Agricola(idOperacao_Agricola,data,quantidade,Culturaid,Tipo_Operacao_Agricolaid) VALUES(16,TO_DATE('10/12/2017', 'DD/MM/YYYY'),10,2,4);</v>
      </c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</row>
    <row r="254" spans="1:21" x14ac:dyDescent="0.3">
      <c r="A254" s="7">
        <f t="shared" si="8"/>
        <v>17</v>
      </c>
      <c r="B254" s="33" t="s">
        <v>387</v>
      </c>
      <c r="C254" s="7">
        <v>90</v>
      </c>
      <c r="D254" s="7">
        <v>3</v>
      </c>
      <c r="E254" s="7">
        <v>3</v>
      </c>
      <c r="I254" s="13" t="str">
        <f t="shared" si="7"/>
        <v>INSERT INTO Operacao_Agricola(idOperacao_Agricola,data,quantidade,Culturaid,Tipo_Operacao_Agricolaid) VALUES(17,TO_DATE('07/01/2018', 'DD/MM/YYYY'),90,3,3);</v>
      </c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</row>
    <row r="255" spans="1:21" x14ac:dyDescent="0.3">
      <c r="A255" s="7">
        <f t="shared" si="8"/>
        <v>18</v>
      </c>
      <c r="B255" s="33" t="s">
        <v>388</v>
      </c>
      <c r="C255" s="7">
        <v>60</v>
      </c>
      <c r="D255" s="7">
        <v>4</v>
      </c>
      <c r="E255" s="7">
        <v>3</v>
      </c>
      <c r="I255" s="13" t="str">
        <f t="shared" si="7"/>
        <v>INSERT INTO Operacao_Agricola(idOperacao_Agricola,data,quantidade,Culturaid,Tipo_Operacao_Agricolaid) VALUES(18,TO_DATE('08/01/2018', 'DD/MM/YYYY'),60,4,3);</v>
      </c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</row>
    <row r="256" spans="1:21" x14ac:dyDescent="0.3">
      <c r="A256" s="7">
        <f t="shared" si="8"/>
        <v>19</v>
      </c>
      <c r="B256" s="33" t="s">
        <v>388</v>
      </c>
      <c r="C256" s="7">
        <v>40</v>
      </c>
      <c r="D256" s="7">
        <v>5</v>
      </c>
      <c r="E256" s="7">
        <v>3</v>
      </c>
      <c r="I256" s="13" t="str">
        <f t="shared" si="7"/>
        <v>INSERT INTO Operacao_Agricola(idOperacao_Agricola,data,quantidade,Culturaid,Tipo_Operacao_Agricolaid) VALUES(19,TO_DATE('08/01/2018', 'DD/MM/YYYY'),40,5,3);</v>
      </c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</row>
    <row r="257" spans="1:21" x14ac:dyDescent="0.3">
      <c r="A257" s="7">
        <f t="shared" si="8"/>
        <v>20</v>
      </c>
      <c r="B257" s="33" t="s">
        <v>371</v>
      </c>
      <c r="C257" s="7">
        <v>500</v>
      </c>
      <c r="D257" s="7">
        <v>16</v>
      </c>
      <c r="E257" s="7">
        <v>1</v>
      </c>
      <c r="I257" s="13" t="str">
        <f t="shared" si="7"/>
        <v>INSERT INTO Operacao_Agricola(idOperacao_Agricola,data,quantidade,Culturaid,Tipo_Operacao_Agricolaid) VALUES(20,TO_DATE('10/01/2018', 'DD/MM/YYYY'),500,16,1);</v>
      </c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</row>
    <row r="258" spans="1:21" x14ac:dyDescent="0.3">
      <c r="A258" s="7">
        <f t="shared" si="8"/>
        <v>21</v>
      </c>
      <c r="B258" s="33" t="s">
        <v>372</v>
      </c>
      <c r="C258" s="7">
        <v>700</v>
      </c>
      <c r="D258" s="7">
        <v>17</v>
      </c>
      <c r="E258" s="7">
        <v>1</v>
      </c>
      <c r="I258" s="13" t="str">
        <f t="shared" si="7"/>
        <v>INSERT INTO Operacao_Agricola(idOperacao_Agricola,data,quantidade,Culturaid,Tipo_Operacao_Agricolaid) VALUES(21,TO_DATE('11/01/2018', 'DD/MM/YYYY'),700,17,1);</v>
      </c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</row>
    <row r="259" spans="1:21" x14ac:dyDescent="0.3">
      <c r="A259" s="7">
        <f t="shared" si="8"/>
        <v>22</v>
      </c>
      <c r="B259" s="33" t="s">
        <v>389</v>
      </c>
      <c r="C259" s="7">
        <v>10</v>
      </c>
      <c r="D259" s="7">
        <v>3</v>
      </c>
      <c r="E259" s="7">
        <v>4</v>
      </c>
      <c r="I259" s="13" t="str">
        <f t="shared" si="7"/>
        <v>INSERT INTO Operacao_Agricola(idOperacao_Agricola,data,quantidade,Culturaid,Tipo_Operacao_Agricolaid) VALUES(22,TO_DATE('06/02/2018', 'DD/MM/YYYY'),10,3,4);</v>
      </c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</row>
    <row r="260" spans="1:21" x14ac:dyDescent="0.3">
      <c r="A260" s="7">
        <f t="shared" si="8"/>
        <v>23</v>
      </c>
      <c r="B260" s="33" t="s">
        <v>389</v>
      </c>
      <c r="C260" s="7">
        <v>6</v>
      </c>
      <c r="D260" s="7">
        <v>4</v>
      </c>
      <c r="E260" s="7">
        <v>4</v>
      </c>
      <c r="I260" s="13" t="str">
        <f t="shared" si="7"/>
        <v>INSERT INTO Operacao_Agricola(idOperacao_Agricola,data,quantidade,Culturaid,Tipo_Operacao_Agricolaid) VALUES(23,TO_DATE('06/02/2018', 'DD/MM/YYYY'),6,4,4);</v>
      </c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</row>
    <row r="261" spans="1:21" x14ac:dyDescent="0.3">
      <c r="A261" s="7">
        <f t="shared" si="8"/>
        <v>24</v>
      </c>
      <c r="B261" s="33" t="s">
        <v>389</v>
      </c>
      <c r="C261" s="7">
        <v>5</v>
      </c>
      <c r="D261" s="7">
        <v>5</v>
      </c>
      <c r="E261" s="7">
        <v>4</v>
      </c>
      <c r="I261" s="13" t="str">
        <f t="shared" si="7"/>
        <v>INSERT INTO Operacao_Agricola(idOperacao_Agricola,data,quantidade,Culturaid,Tipo_Operacao_Agricolaid) VALUES(24,TO_DATE('06/02/2018', 'DD/MM/YYYY'),5,5,4);</v>
      </c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</row>
    <row r="262" spans="1:21" x14ac:dyDescent="0.3">
      <c r="A262" s="7">
        <f t="shared" si="8"/>
        <v>25</v>
      </c>
      <c r="B262" s="33" t="s">
        <v>390</v>
      </c>
      <c r="C262" s="7">
        <v>1</v>
      </c>
      <c r="D262" s="7">
        <v>2</v>
      </c>
      <c r="E262" s="7">
        <v>2</v>
      </c>
      <c r="I262" s="13" t="str">
        <f t="shared" si="7"/>
        <v>INSERT INTO Operacao_Agricola(idOperacao_Agricola,data,quantidade,Culturaid,Tipo_Operacao_Agricolaid) VALUES(25,TO_DATE('03/07/2018', 'DD/MM/YYYY'),1,2,2);</v>
      </c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</row>
    <row r="263" spans="1:21" x14ac:dyDescent="0.3">
      <c r="A263" s="7">
        <f t="shared" si="8"/>
        <v>26</v>
      </c>
      <c r="B263" s="33" t="s">
        <v>390</v>
      </c>
      <c r="C263" s="7">
        <v>1.5</v>
      </c>
      <c r="D263" s="7">
        <v>1</v>
      </c>
      <c r="E263" s="7">
        <v>2</v>
      </c>
      <c r="I263" s="13" t="str">
        <f t="shared" si="7"/>
        <v>INSERT INTO Operacao_Agricola(idOperacao_Agricola,data,quantidade,Culturaid,Tipo_Operacao_Agricolaid) VALUES(26,TO_DATE('03/07/2018', 'DD/MM/YYYY'),1.5,1,2);</v>
      </c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</row>
    <row r="264" spans="1:21" x14ac:dyDescent="0.3">
      <c r="A264" s="7">
        <f t="shared" si="8"/>
        <v>27</v>
      </c>
      <c r="B264" s="33" t="s">
        <v>391</v>
      </c>
      <c r="C264" s="7">
        <v>3.5</v>
      </c>
      <c r="D264" s="7">
        <v>8</v>
      </c>
      <c r="E264" s="7">
        <v>2</v>
      </c>
      <c r="I264" s="13" t="str">
        <f t="shared" si="7"/>
        <v>INSERT INTO Operacao_Agricola(idOperacao_Agricola,data,quantidade,Culturaid,Tipo_Operacao_Agricolaid) VALUES(27,TO_DATE('10/07/2018', 'DD/MM/YYYY'),3.5,8,2);</v>
      </c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</row>
    <row r="265" spans="1:21" x14ac:dyDescent="0.3">
      <c r="A265" s="7">
        <f t="shared" si="8"/>
        <v>28</v>
      </c>
      <c r="B265" s="33" t="s">
        <v>391</v>
      </c>
      <c r="C265" s="7">
        <v>6</v>
      </c>
      <c r="D265" s="7">
        <v>18</v>
      </c>
      <c r="E265" s="7">
        <v>2</v>
      </c>
      <c r="I265" s="13" t="str">
        <f t="shared" si="7"/>
        <v>INSERT INTO Operacao_Agricola(idOperacao_Agricola,data,quantidade,Culturaid,Tipo_Operacao_Agricolaid) VALUES(28,TO_DATE('10/07/2018', 'DD/MM/YYYY'),6,18,2);</v>
      </c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</row>
    <row r="266" spans="1:21" x14ac:dyDescent="0.3">
      <c r="A266" s="7">
        <f t="shared" si="8"/>
        <v>29</v>
      </c>
      <c r="B266" s="33" t="s">
        <v>392</v>
      </c>
      <c r="C266" s="7">
        <v>1</v>
      </c>
      <c r="D266" s="7">
        <v>2</v>
      </c>
      <c r="E266" s="7">
        <v>2</v>
      </c>
      <c r="I266" s="13" t="str">
        <f t="shared" si="7"/>
        <v>INSERT INTO Operacao_Agricola(idOperacao_Agricola,data,quantidade,Culturaid,Tipo_Operacao_Agricolaid) VALUES(29,TO_DATE('10/08/2018', 'DD/MM/YYYY'),1,2,2);</v>
      </c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</row>
    <row r="267" spans="1:21" x14ac:dyDescent="0.3">
      <c r="A267" s="7">
        <f t="shared" si="8"/>
        <v>30</v>
      </c>
      <c r="B267" s="33" t="s">
        <v>392</v>
      </c>
      <c r="C267" s="7">
        <v>1.5</v>
      </c>
      <c r="D267" s="7">
        <v>1</v>
      </c>
      <c r="E267" s="7">
        <v>2</v>
      </c>
      <c r="I267" s="13" t="str">
        <f t="shared" si="7"/>
        <v>INSERT INTO Operacao_Agricola(idOperacao_Agricola,data,quantidade,Culturaid,Tipo_Operacao_Agricolaid) VALUES(30,TO_DATE('10/08/2018', 'DD/MM/YYYY'),1.5,1,2);</v>
      </c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</row>
    <row r="268" spans="1:21" x14ac:dyDescent="0.3">
      <c r="A268" s="7">
        <f t="shared" si="8"/>
        <v>31</v>
      </c>
      <c r="B268" s="33" t="s">
        <v>392</v>
      </c>
      <c r="C268" s="7">
        <v>4</v>
      </c>
      <c r="D268" s="7">
        <v>8</v>
      </c>
      <c r="E268" s="7">
        <v>2</v>
      </c>
      <c r="I268" s="13" t="str">
        <f t="shared" si="7"/>
        <v>INSERT INTO Operacao_Agricola(idOperacao_Agricola,data,quantidade,Culturaid,Tipo_Operacao_Agricolaid) VALUES(31,TO_DATE('10/08/2018', 'DD/MM/YYYY'),4,8,2);</v>
      </c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</row>
    <row r="269" spans="1:21" x14ac:dyDescent="0.3">
      <c r="A269" s="7">
        <f t="shared" si="8"/>
        <v>32</v>
      </c>
      <c r="B269" s="33" t="s">
        <v>393</v>
      </c>
      <c r="C269" s="7">
        <v>7</v>
      </c>
      <c r="D269" s="7">
        <v>18</v>
      </c>
      <c r="E269" s="7">
        <v>2</v>
      </c>
      <c r="I269" s="13" t="str">
        <f t="shared" si="7"/>
        <v>INSERT INTO Operacao_Agricola(idOperacao_Agricola,data,quantidade,Culturaid,Tipo_Operacao_Agricolaid) VALUES(32,TO_DATE('11/08/2018', 'DD/MM/YYYY'),7,18,2);</v>
      </c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</row>
    <row r="270" spans="1:21" x14ac:dyDescent="0.3">
      <c r="A270" s="7">
        <f t="shared" si="8"/>
        <v>33</v>
      </c>
      <c r="B270" s="33" t="s">
        <v>394</v>
      </c>
      <c r="C270" s="7">
        <v>4</v>
      </c>
      <c r="D270" s="7">
        <v>8</v>
      </c>
      <c r="E270" s="7">
        <v>2</v>
      </c>
      <c r="I270" s="13" t="str">
        <f t="shared" si="7"/>
        <v>INSERT INTO Operacao_Agricola(idOperacao_Agricola,data,quantidade,Culturaid,Tipo_Operacao_Agricolaid) VALUES(33,TO_DATE('02/09/2018', 'DD/MM/YYYY'),4,8,2);</v>
      </c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</row>
    <row r="271" spans="1:21" x14ac:dyDescent="0.3">
      <c r="A271" s="7">
        <f t="shared" si="8"/>
        <v>34</v>
      </c>
      <c r="B271" s="33" t="s">
        <v>395</v>
      </c>
      <c r="C271" s="7">
        <v>4</v>
      </c>
      <c r="D271" s="7">
        <v>8</v>
      </c>
      <c r="E271" s="7">
        <v>2</v>
      </c>
      <c r="I271" s="13" t="str">
        <f t="shared" si="7"/>
        <v>INSERT INTO Operacao_Agricola(idOperacao_Agricola,data,quantidade,Culturaid,Tipo_Operacao_Agricolaid) VALUES(34,TO_DATE('10/09/2018', 'DD/MM/YYYY'),4,8,2);</v>
      </c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</row>
    <row r="272" spans="1:21" x14ac:dyDescent="0.3">
      <c r="A272" s="7">
        <f t="shared" si="8"/>
        <v>35</v>
      </c>
      <c r="B272" s="33" t="s">
        <v>396</v>
      </c>
      <c r="C272" s="7">
        <v>30</v>
      </c>
      <c r="D272" s="7">
        <v>1</v>
      </c>
      <c r="E272" s="7">
        <v>3</v>
      </c>
      <c r="I272" s="13" t="str">
        <f t="shared" si="7"/>
        <v>INSERT INTO Operacao_Agricola(idOperacao_Agricola,data,quantidade,Culturaid,Tipo_Operacao_Agricolaid) VALUES(35,TO_DATE('17/11/2018', 'DD/MM/YYYY'),30,1,3);</v>
      </c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</row>
    <row r="273" spans="1:21" x14ac:dyDescent="0.3">
      <c r="A273" s="7">
        <f t="shared" si="8"/>
        <v>36</v>
      </c>
      <c r="B273" s="33" t="s">
        <v>396</v>
      </c>
      <c r="C273" s="7">
        <v>20</v>
      </c>
      <c r="D273" s="7">
        <v>2</v>
      </c>
      <c r="E273" s="7">
        <v>3</v>
      </c>
      <c r="I273" s="13" t="str">
        <f t="shared" si="7"/>
        <v>INSERT INTO Operacao_Agricola(idOperacao_Agricola,data,quantidade,Culturaid,Tipo_Operacao_Agricolaid) VALUES(36,TO_DATE('17/11/2018', 'DD/MM/YYYY'),20,2,3);</v>
      </c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 spans="1:21" x14ac:dyDescent="0.3">
      <c r="A274" s="7">
        <f t="shared" si="8"/>
        <v>37</v>
      </c>
      <c r="B274" s="33" t="s">
        <v>397</v>
      </c>
      <c r="C274" s="7">
        <v>30</v>
      </c>
      <c r="D274" s="7">
        <v>5</v>
      </c>
      <c r="E274" s="7">
        <v>1</v>
      </c>
      <c r="I274" s="13" t="str">
        <f t="shared" si="7"/>
        <v>INSERT INTO Operacao_Agricola(idOperacao_Agricola,data,quantidade,Culturaid,Tipo_Operacao_Agricolaid) VALUES(37,TO_DATE('10/12/2018', 'DD/MM/YYYY'),30,5,1);</v>
      </c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 spans="1:21" x14ac:dyDescent="0.3">
      <c r="A275" s="7">
        <f t="shared" si="8"/>
        <v>38</v>
      </c>
      <c r="B275" s="33" t="s">
        <v>398</v>
      </c>
      <c r="C275" s="7">
        <v>500</v>
      </c>
      <c r="D275" s="7">
        <v>16</v>
      </c>
      <c r="E275" s="7">
        <v>3</v>
      </c>
      <c r="I275" s="13" t="str">
        <f t="shared" si="7"/>
        <v>INSERT INTO Operacao_Agricola(idOperacao_Agricola,data,quantidade,Culturaid,Tipo_Operacao_Agricolaid) VALUES(38,TO_DATE('16/12/2018', 'DD/MM/YYYY'),500,16,3);</v>
      </c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 spans="1:21" x14ac:dyDescent="0.3">
      <c r="A276" s="7">
        <f t="shared" si="8"/>
        <v>39</v>
      </c>
      <c r="B276" s="33" t="s">
        <v>399</v>
      </c>
      <c r="C276" s="7">
        <v>700</v>
      </c>
      <c r="D276" s="7">
        <v>17</v>
      </c>
      <c r="E276" s="7">
        <v>3</v>
      </c>
      <c r="I276" s="13" t="str">
        <f t="shared" si="7"/>
        <v>INSERT INTO Operacao_Agricola(idOperacao_Agricola,data,quantidade,Culturaid,Tipo_Operacao_Agricolaid) VALUES(39,TO_DATE('18/12/2018', 'DD/MM/YYYY'),700,17,3);</v>
      </c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 spans="1:21" x14ac:dyDescent="0.3">
      <c r="A277" s="7">
        <f t="shared" si="8"/>
        <v>40</v>
      </c>
      <c r="B277" s="33" t="s">
        <v>400</v>
      </c>
      <c r="C277" s="7">
        <v>90</v>
      </c>
      <c r="D277" s="7">
        <v>3</v>
      </c>
      <c r="E277" s="7">
        <v>3</v>
      </c>
      <c r="I277" s="13" t="str">
        <f t="shared" si="7"/>
        <v>INSERT INTO Operacao_Agricola(idOperacao_Agricola,data,quantidade,Culturaid,Tipo_Operacao_Agricolaid) VALUES(40,TO_DATE('07/01/2019', 'DD/MM/YYYY'),90,3,3);</v>
      </c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spans="1:21" x14ac:dyDescent="0.3">
      <c r="A278" s="7">
        <f t="shared" si="8"/>
        <v>41</v>
      </c>
      <c r="B278" s="33" t="s">
        <v>401</v>
      </c>
      <c r="C278" s="7">
        <v>60</v>
      </c>
      <c r="D278" s="7">
        <v>4</v>
      </c>
      <c r="E278" s="7">
        <v>3</v>
      </c>
      <c r="I278" s="13" t="str">
        <f t="shared" si="7"/>
        <v>INSERT INTO Operacao_Agricola(idOperacao_Agricola,data,quantidade,Culturaid,Tipo_Operacao_Agricolaid) VALUES(41,TO_DATE('08/01/2019', 'DD/MM/YYYY'),60,4,3);</v>
      </c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x14ac:dyDescent="0.3">
      <c r="A279" s="7">
        <f t="shared" si="8"/>
        <v>42</v>
      </c>
      <c r="B279" s="33" t="s">
        <v>401</v>
      </c>
      <c r="C279" s="7">
        <v>40</v>
      </c>
      <c r="D279" s="7">
        <v>5</v>
      </c>
      <c r="E279" s="7">
        <v>3</v>
      </c>
      <c r="I279" s="13" t="str">
        <f t="shared" si="7"/>
        <v>INSERT INTO Operacao_Agricola(idOperacao_Agricola,data,quantidade,Culturaid,Tipo_Operacao_Agricolaid) VALUES(42,TO_DATE('08/01/2019', 'DD/MM/YYYY'),40,5,3);</v>
      </c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x14ac:dyDescent="0.3">
      <c r="A280" s="7">
        <f t="shared" si="8"/>
        <v>43</v>
      </c>
      <c r="B280" s="33" t="s">
        <v>402</v>
      </c>
      <c r="C280" s="7">
        <v>2</v>
      </c>
      <c r="D280" s="7">
        <v>16</v>
      </c>
      <c r="E280" s="7">
        <v>5</v>
      </c>
      <c r="I280" s="13" t="str">
        <f t="shared" si="7"/>
        <v>INSERT INTO Operacao_Agricola(idOperacao_Agricola,data,quantidade,Culturaid,Tipo_Operacao_Agricolaid) VALUES(43,TO_DATE('20/01/2019', 'DD/MM/YYYY'),2,16,5);</v>
      </c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3">
      <c r="A281" s="7">
        <f t="shared" si="8"/>
        <v>44</v>
      </c>
      <c r="B281" s="33" t="s">
        <v>402</v>
      </c>
      <c r="C281" s="7">
        <v>2.5</v>
      </c>
      <c r="D281" s="7">
        <v>17</v>
      </c>
      <c r="E281" s="7">
        <v>5</v>
      </c>
      <c r="I281" s="13" t="str">
        <f t="shared" si="7"/>
        <v>INSERT INTO Operacao_Agricola(idOperacao_Agricola,data,quantidade,Culturaid,Tipo_Operacao_Agricolaid) VALUES(44,TO_DATE('20/01/2019', 'DD/MM/YYYY'),2.5,17,5);</v>
      </c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3">
      <c r="A282" s="7">
        <f t="shared" si="8"/>
        <v>45</v>
      </c>
      <c r="B282" s="33" t="s">
        <v>403</v>
      </c>
      <c r="C282" s="7">
        <v>10</v>
      </c>
      <c r="D282" s="7">
        <v>3</v>
      </c>
      <c r="E282" s="7">
        <v>4</v>
      </c>
      <c r="I282" s="13" t="str">
        <f t="shared" si="7"/>
        <v>INSERT INTO Operacao_Agricola(idOperacao_Agricola,data,quantidade,Culturaid,Tipo_Operacao_Agricolaid) VALUES(45,TO_DATE('06/02/2019', 'DD/MM/YYYY'),10,3,4);</v>
      </c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3">
      <c r="A283" s="7">
        <f t="shared" si="8"/>
        <v>46</v>
      </c>
      <c r="B283" s="33" t="s">
        <v>403</v>
      </c>
      <c r="C283" s="7">
        <v>5</v>
      </c>
      <c r="D283" s="7">
        <v>4</v>
      </c>
      <c r="E283" s="7">
        <v>4</v>
      </c>
      <c r="I283" s="13" t="str">
        <f t="shared" si="7"/>
        <v>INSERT INTO Operacao_Agricola(idOperacao_Agricola,data,quantidade,Culturaid,Tipo_Operacao_Agricolaid) VALUES(46,TO_DATE('06/02/2019', 'DD/MM/YYYY'),5,4,4);</v>
      </c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3">
      <c r="A284" s="7">
        <f t="shared" si="8"/>
        <v>47</v>
      </c>
      <c r="B284" s="33" t="s">
        <v>403</v>
      </c>
      <c r="C284" s="7">
        <v>7</v>
      </c>
      <c r="D284" s="7">
        <v>5</v>
      </c>
      <c r="E284" s="7">
        <v>4</v>
      </c>
      <c r="I284" s="13" t="str">
        <f t="shared" si="7"/>
        <v>INSERT INTO Operacao_Agricola(idOperacao_Agricola,data,quantidade,Culturaid,Tipo_Operacao_Agricolaid) VALUES(47,TO_DATE('06/02/2019', 'DD/MM/YYYY'),7,5,4);</v>
      </c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3">
      <c r="A285" s="7">
        <f t="shared" si="8"/>
        <v>48</v>
      </c>
      <c r="B285" s="33" t="s">
        <v>404</v>
      </c>
      <c r="C285" s="7">
        <v>1</v>
      </c>
      <c r="D285" s="7">
        <v>2</v>
      </c>
      <c r="E285" s="7">
        <v>2</v>
      </c>
      <c r="I285" s="13" t="str">
        <f t="shared" si="7"/>
        <v>INSERT INTO Operacao_Agricola(idOperacao_Agricola,data,quantidade,Culturaid,Tipo_Operacao_Agricolaid) VALUES(48,TO_DATE('03/07/2019', 'DD/MM/YYYY'),1,2,2);</v>
      </c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3">
      <c r="A286" s="7">
        <f t="shared" si="8"/>
        <v>49</v>
      </c>
      <c r="B286" s="33" t="s">
        <v>404</v>
      </c>
      <c r="C286" s="7">
        <v>1.5</v>
      </c>
      <c r="D286" s="7">
        <v>1</v>
      </c>
      <c r="E286" s="7">
        <v>2</v>
      </c>
      <c r="I286" s="13" t="str">
        <f t="shared" si="7"/>
        <v>INSERT INTO Operacao_Agricola(idOperacao_Agricola,data,quantidade,Culturaid,Tipo_Operacao_Agricolaid) VALUES(49,TO_DATE('03/07/2019', 'DD/MM/YYYY'),1.5,1,2);</v>
      </c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3">
      <c r="A287" s="7">
        <f t="shared" si="8"/>
        <v>50</v>
      </c>
      <c r="B287" s="33" t="s">
        <v>404</v>
      </c>
      <c r="C287" s="7">
        <v>4</v>
      </c>
      <c r="D287" s="7">
        <v>8</v>
      </c>
      <c r="E287" s="7">
        <v>2</v>
      </c>
      <c r="I287" s="13" t="str">
        <f t="shared" si="7"/>
        <v>INSERT INTO Operacao_Agricola(idOperacao_Agricola,data,quantidade,Culturaid,Tipo_Operacao_Agricolaid) VALUES(50,TO_DATE('03/07/2019', 'DD/MM/YYYY'),4,8,2);</v>
      </c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3">
      <c r="A288" s="7">
        <f t="shared" si="8"/>
        <v>51</v>
      </c>
      <c r="B288" s="33" t="s">
        <v>405</v>
      </c>
      <c r="C288" s="7">
        <v>6</v>
      </c>
      <c r="D288" s="7">
        <v>18</v>
      </c>
      <c r="E288" s="7">
        <v>2</v>
      </c>
      <c r="I288" s="13" t="str">
        <f t="shared" si="7"/>
        <v>INSERT INTO Operacao_Agricola(idOperacao_Agricola,data,quantidade,Culturaid,Tipo_Operacao_Agricolaid) VALUES(51,TO_DATE('10/07/2019', 'DD/MM/YYYY'),6,18,2);</v>
      </c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3">
      <c r="A289" s="7">
        <f t="shared" si="8"/>
        <v>52</v>
      </c>
      <c r="B289" s="33" t="s">
        <v>406</v>
      </c>
      <c r="C289" s="7">
        <v>1</v>
      </c>
      <c r="D289" s="7">
        <v>2</v>
      </c>
      <c r="E289" s="7">
        <v>2</v>
      </c>
      <c r="I289" s="13" t="str">
        <f t="shared" si="7"/>
        <v>INSERT INTO Operacao_Agricola(idOperacao_Agricola,data,quantidade,Culturaid,Tipo_Operacao_Agricolaid) VALUES(52,TO_DATE('10/08/2019', 'DD/MM/YYYY'),1,2,2);</v>
      </c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3">
      <c r="A290" s="7">
        <f t="shared" si="8"/>
        <v>53</v>
      </c>
      <c r="B290" s="33" t="s">
        <v>406</v>
      </c>
      <c r="C290" s="7">
        <v>1.5</v>
      </c>
      <c r="D290" s="7">
        <v>1</v>
      </c>
      <c r="E290" s="7">
        <v>2</v>
      </c>
      <c r="I290" s="13" t="str">
        <f t="shared" si="7"/>
        <v>INSERT INTO Operacao_Agricola(idOperacao_Agricola,data,quantidade,Culturaid,Tipo_Operacao_Agricolaid) VALUES(53,TO_DATE('10/08/2019', 'DD/MM/YYYY'),1.5,1,2);</v>
      </c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3">
      <c r="A291" s="7">
        <f t="shared" si="8"/>
        <v>54</v>
      </c>
      <c r="B291" s="33" t="s">
        <v>406</v>
      </c>
      <c r="C291" s="7">
        <v>4.5</v>
      </c>
      <c r="D291" s="7">
        <v>8</v>
      </c>
      <c r="E291" s="7">
        <v>2</v>
      </c>
      <c r="I291" s="13" t="str">
        <f t="shared" si="7"/>
        <v>INSERT INTO Operacao_Agricola(idOperacao_Agricola,data,quantidade,Culturaid,Tipo_Operacao_Agricolaid) VALUES(54,TO_DATE('10/08/2019', 'DD/MM/YYYY'),4.5,8,2);</v>
      </c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3">
      <c r="A292" s="7">
        <f t="shared" si="8"/>
        <v>55</v>
      </c>
      <c r="B292" s="33" t="s">
        <v>407</v>
      </c>
      <c r="C292" s="7">
        <v>7</v>
      </c>
      <c r="D292" s="7">
        <v>18</v>
      </c>
      <c r="E292" s="7">
        <v>2</v>
      </c>
      <c r="I292" s="13" t="str">
        <f t="shared" si="7"/>
        <v>INSERT INTO Operacao_Agricola(idOperacao_Agricola,data,quantidade,Culturaid,Tipo_Operacao_Agricolaid) VALUES(55,TO_DATE('11/08/2019', 'DD/MM/YYYY'),7,18,2);</v>
      </c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3">
      <c r="A293" s="7">
        <f t="shared" si="8"/>
        <v>56</v>
      </c>
      <c r="B293" s="33" t="s">
        <v>408</v>
      </c>
      <c r="C293" s="7">
        <v>30</v>
      </c>
      <c r="D293" s="7">
        <v>1</v>
      </c>
      <c r="E293" s="7">
        <v>3</v>
      </c>
      <c r="I293" s="13" t="str">
        <f t="shared" si="7"/>
        <v>INSERT INTO Operacao_Agricola(idOperacao_Agricola,data,quantidade,Culturaid,Tipo_Operacao_Agricolaid) VALUES(56,TO_DATE('15/11/2019', 'DD/MM/YYYY'),30,1,3);</v>
      </c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3">
      <c r="A294" s="7">
        <f t="shared" si="8"/>
        <v>57</v>
      </c>
      <c r="B294" s="33" t="s">
        <v>408</v>
      </c>
      <c r="C294" s="7">
        <v>20</v>
      </c>
      <c r="D294" s="7">
        <v>2</v>
      </c>
      <c r="E294" s="7">
        <v>3</v>
      </c>
      <c r="I294" s="13" t="str">
        <f t="shared" si="7"/>
        <v>INSERT INTO Operacao_Agricola(idOperacao_Agricola,data,quantidade,Culturaid,Tipo_Operacao_Agricolaid) VALUES(57,TO_DATE('15/11/2019', 'DD/MM/YYYY'),20,2,3);</v>
      </c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3">
      <c r="A295" s="7">
        <f t="shared" si="8"/>
        <v>58</v>
      </c>
      <c r="B295" s="33" t="s">
        <v>409</v>
      </c>
      <c r="C295" s="7">
        <v>500</v>
      </c>
      <c r="D295" s="7">
        <v>16</v>
      </c>
      <c r="E295" s="7">
        <v>3</v>
      </c>
      <c r="I295" s="13" t="str">
        <f t="shared" si="7"/>
        <v>INSERT INTO Operacao_Agricola(idOperacao_Agricola,data,quantidade,Culturaid,Tipo_Operacao_Agricolaid) VALUES(58,TO_DATE('16/12/2019', 'DD/MM/YYYY'),500,16,3);</v>
      </c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3">
      <c r="A296" s="7">
        <f t="shared" si="8"/>
        <v>59</v>
      </c>
      <c r="B296" s="33" t="s">
        <v>410</v>
      </c>
      <c r="C296" s="7">
        <v>700</v>
      </c>
      <c r="D296" s="7">
        <v>17</v>
      </c>
      <c r="E296" s="7">
        <v>3</v>
      </c>
      <c r="I296" s="13" t="str">
        <f t="shared" si="7"/>
        <v>INSERT INTO Operacao_Agricola(idOperacao_Agricola,data,quantidade,Culturaid,Tipo_Operacao_Agricolaid) VALUES(59,TO_DATE('18/12/2019', 'DD/MM/YYYY'),700,17,3);</v>
      </c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x14ac:dyDescent="0.3">
      <c r="A297" s="7">
        <f t="shared" si="8"/>
        <v>60</v>
      </c>
      <c r="B297" s="33" t="s">
        <v>411</v>
      </c>
      <c r="C297" s="7">
        <v>2</v>
      </c>
      <c r="D297" s="7">
        <v>16</v>
      </c>
      <c r="E297" s="7">
        <v>5</v>
      </c>
      <c r="I297" s="13" t="str">
        <f t="shared" si="7"/>
        <v>INSERT INTO Operacao_Agricola(idOperacao_Agricola,data,quantidade,Culturaid,Tipo_Operacao_Agricolaid) VALUES(60,TO_DATE('20/01/2020', 'DD/MM/YYYY'),2,16,5);</v>
      </c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3">
      <c r="A298" s="7">
        <f t="shared" si="8"/>
        <v>61</v>
      </c>
      <c r="B298" s="33" t="s">
        <v>411</v>
      </c>
      <c r="C298" s="7">
        <v>2.5</v>
      </c>
      <c r="D298" s="7">
        <v>17</v>
      </c>
      <c r="E298" s="7">
        <v>5</v>
      </c>
      <c r="I298" s="13" t="str">
        <f t="shared" si="7"/>
        <v>INSERT INTO Operacao_Agricola(idOperacao_Agricola,data,quantidade,Culturaid,Tipo_Operacao_Agricolaid) VALUES(61,TO_DATE('20/01/2020', 'DD/MM/YYYY'),2.5,17,5);</v>
      </c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 x14ac:dyDescent="0.3">
      <c r="A299" s="7">
        <f t="shared" si="8"/>
        <v>62</v>
      </c>
      <c r="B299" s="33" t="s">
        <v>412</v>
      </c>
      <c r="C299" s="7">
        <v>0.9</v>
      </c>
      <c r="D299" s="7">
        <v>10</v>
      </c>
      <c r="E299" s="7">
        <v>6</v>
      </c>
      <c r="I299" s="13" t="str">
        <f t="shared" si="7"/>
        <v>INSERT INTO Operacao_Agricola(idOperacao_Agricola,data,quantidade,Culturaid,Tipo_Operacao_Agricolaid) VALUES(62,TO_DATE('12/03/2020', 'DD/MM/YYYY'),0.9,10,6);</v>
      </c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 spans="1:21" x14ac:dyDescent="0.3">
      <c r="A300" s="7">
        <f t="shared" si="8"/>
        <v>63</v>
      </c>
      <c r="B300" s="33" t="s">
        <v>413</v>
      </c>
      <c r="C300" s="7">
        <v>600</v>
      </c>
      <c r="D300" s="7" t="s">
        <v>312</v>
      </c>
      <c r="E300" s="7">
        <v>4</v>
      </c>
      <c r="I300" s="13" t="str">
        <f t="shared" si="7"/>
        <v>INSERT INTO Operacao_Agricola(idOperacao_Agricola,data,quantidade,Culturaid,Tipo_Operacao_Agricolaid) VALUES(63,TO_DATE('30/03/2020', 'DD/MM/YYYY'),600,NULL,4);</v>
      </c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x14ac:dyDescent="0.3">
      <c r="A301" s="7">
        <f t="shared" si="8"/>
        <v>64</v>
      </c>
      <c r="B301" s="33" t="s">
        <v>342</v>
      </c>
      <c r="C301" s="7">
        <v>1.2</v>
      </c>
      <c r="D301" s="7">
        <v>9</v>
      </c>
      <c r="E301" s="7">
        <v>6</v>
      </c>
      <c r="I301" s="13" t="str">
        <f t="shared" si="7"/>
        <v>INSERT INTO Operacao_Agricola(idOperacao_Agricola,data,quantidade,Culturaid,Tipo_Operacao_Agricolaid) VALUES(64,TO_DATE('05/04/2020', 'DD/MM/YYYY'),1.2,9,6);</v>
      </c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 spans="1:21" x14ac:dyDescent="0.3">
      <c r="A302" s="7">
        <f t="shared" si="8"/>
        <v>65</v>
      </c>
      <c r="B302" s="33" t="s">
        <v>414</v>
      </c>
      <c r="C302" s="7">
        <v>2200</v>
      </c>
      <c r="D302" s="7">
        <v>10</v>
      </c>
      <c r="E302" s="7">
        <v>7</v>
      </c>
      <c r="I302" s="13" t="str">
        <f t="shared" si="7"/>
        <v>INSERT INTO Operacao_Agricola(idOperacao_Agricola,data,quantidade,Culturaid,Tipo_Operacao_Agricolaid) VALUES(65,TO_DATE('05/05/2020', 'DD/MM/YYYY'),2200,10,7);</v>
      </c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</row>
    <row r="303" spans="1:21" x14ac:dyDescent="0.3">
      <c r="A303" s="7">
        <f t="shared" si="8"/>
        <v>66</v>
      </c>
      <c r="B303" s="33" t="s">
        <v>355</v>
      </c>
      <c r="C303" s="7">
        <v>1400</v>
      </c>
      <c r="D303" s="7">
        <v>10</v>
      </c>
      <c r="E303" s="7">
        <v>7</v>
      </c>
      <c r="I303" s="13" t="str">
        <f t="shared" ref="I303:I366" si="9" xml:space="preserve"> "INSERT INTO "&amp;$A$236&amp;"("&amp;$A$237&amp;","&amp;$B$237&amp;","&amp;$C$237&amp;","&amp;$D$237&amp;","&amp;$E$237&amp;") VALUES("&amp;A303&amp;","&amp;B303&amp;","&amp;C303&amp;","&amp;D303&amp;","&amp;E303&amp;");"</f>
        <v>INSERT INTO Operacao_Agricola(idOperacao_Agricola,data,quantidade,Culturaid,Tipo_Operacao_Agricolaid) VALUES(66,TO_DATE('15/05/2020', 'DD/MM/YYYY'),1400,10,7);</v>
      </c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</row>
    <row r="304" spans="1:21" x14ac:dyDescent="0.3">
      <c r="A304" s="7">
        <f t="shared" ref="A304:A367" si="10">A303+1</f>
        <v>67</v>
      </c>
      <c r="B304" s="33" t="s">
        <v>356</v>
      </c>
      <c r="C304" s="7">
        <v>0.6</v>
      </c>
      <c r="D304" s="7">
        <v>11</v>
      </c>
      <c r="E304" s="7">
        <v>6</v>
      </c>
      <c r="I304" s="13" t="str">
        <f t="shared" si="9"/>
        <v>INSERT INTO Operacao_Agricola(idOperacao_Agricola,data,quantidade,Culturaid,Tipo_Operacao_Agricolaid) VALUES(67,TO_DATE('02/06/2020', 'DD/MM/YYYY'),0.6,11,6);</v>
      </c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</row>
    <row r="305" spans="1:21" x14ac:dyDescent="0.3">
      <c r="A305" s="7">
        <f t="shared" si="10"/>
        <v>68</v>
      </c>
      <c r="B305" s="33" t="s">
        <v>415</v>
      </c>
      <c r="C305" s="7">
        <v>1</v>
      </c>
      <c r="D305" s="7">
        <v>2</v>
      </c>
      <c r="E305" s="7">
        <v>2</v>
      </c>
      <c r="I305" s="13" t="str">
        <f t="shared" si="9"/>
        <v>INSERT INTO Operacao_Agricola(idOperacao_Agricola,data,quantidade,Culturaid,Tipo_Operacao_Agricolaid) VALUES(68,TO_DATE('03/07/2020', 'DD/MM/YYYY'),1,2,2);</v>
      </c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</row>
    <row r="306" spans="1:21" x14ac:dyDescent="0.3">
      <c r="A306" s="7">
        <f t="shared" si="10"/>
        <v>69</v>
      </c>
      <c r="B306" s="33" t="s">
        <v>415</v>
      </c>
      <c r="C306" s="7">
        <v>1.5</v>
      </c>
      <c r="D306" s="7">
        <v>1</v>
      </c>
      <c r="E306" s="7">
        <v>2</v>
      </c>
      <c r="I306" s="13" t="str">
        <f t="shared" si="9"/>
        <v>INSERT INTO Operacao_Agricola(idOperacao_Agricola,data,quantidade,Culturaid,Tipo_Operacao_Agricolaid) VALUES(69,TO_DATE('03/07/2020', 'DD/MM/YYYY'),1.5,1,2);</v>
      </c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</row>
    <row r="307" spans="1:21" x14ac:dyDescent="0.3">
      <c r="A307" s="7">
        <f t="shared" si="10"/>
        <v>70</v>
      </c>
      <c r="B307" s="33" t="s">
        <v>416</v>
      </c>
      <c r="C307" s="7">
        <v>6</v>
      </c>
      <c r="D307" s="7">
        <v>18</v>
      </c>
      <c r="E307" s="7">
        <v>2</v>
      </c>
      <c r="I307" s="13" t="str">
        <f t="shared" si="9"/>
        <v>INSERT INTO Operacao_Agricola(idOperacao_Agricola,data,quantidade,Culturaid,Tipo_Operacao_Agricolaid) VALUES(70,TO_DATE('10/07/2020', 'DD/MM/YYYY'),6,18,2);</v>
      </c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</row>
    <row r="308" spans="1:21" x14ac:dyDescent="0.3">
      <c r="A308" s="7">
        <f t="shared" si="10"/>
        <v>71</v>
      </c>
      <c r="B308" s="33" t="s">
        <v>417</v>
      </c>
      <c r="C308" s="7">
        <v>15</v>
      </c>
      <c r="D308" s="7">
        <v>9</v>
      </c>
      <c r="E308" s="7">
        <v>2</v>
      </c>
      <c r="I308" s="13" t="str">
        <f t="shared" si="9"/>
        <v>INSERT INTO Operacao_Agricola(idOperacao_Agricola,data,quantidade,Culturaid,Tipo_Operacao_Agricolaid) VALUES(71,TO_DATE('12/07/2020', 'DD/MM/YYYY'),15,9,2);</v>
      </c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</row>
    <row r="309" spans="1:21" x14ac:dyDescent="0.3">
      <c r="A309" s="7">
        <f t="shared" si="10"/>
        <v>72</v>
      </c>
      <c r="B309" s="33" t="s">
        <v>418</v>
      </c>
      <c r="C309" s="7">
        <v>2.5</v>
      </c>
      <c r="D309" s="7">
        <v>11</v>
      </c>
      <c r="E309" s="7">
        <v>2</v>
      </c>
      <c r="I309" s="13" t="str">
        <f t="shared" si="9"/>
        <v>INSERT INTO Operacao_Agricola(idOperacao_Agricola,data,quantidade,Culturaid,Tipo_Operacao_Agricolaid) VALUES(72,TO_DATE('15/07/2020', 'DD/MM/YYYY'),2.5,11,2);</v>
      </c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</row>
    <row r="310" spans="1:21" x14ac:dyDescent="0.3">
      <c r="A310" s="7">
        <f t="shared" si="10"/>
        <v>73</v>
      </c>
      <c r="B310" s="33" t="s">
        <v>419</v>
      </c>
      <c r="C310" s="7">
        <v>15</v>
      </c>
      <c r="D310" s="7">
        <v>9</v>
      </c>
      <c r="E310" s="7">
        <v>2</v>
      </c>
      <c r="I310" s="13" t="str">
        <f t="shared" si="9"/>
        <v>INSERT INTO Operacao_Agricola(idOperacao_Agricola,data,quantidade,Culturaid,Tipo_Operacao_Agricolaid) VALUES(73,TO_DATE('28/07/2020', 'DD/MM/YYYY'),15,9,2);</v>
      </c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 x14ac:dyDescent="0.3">
      <c r="A311" s="7">
        <f t="shared" si="10"/>
        <v>74</v>
      </c>
      <c r="B311" s="33" t="s">
        <v>420</v>
      </c>
      <c r="C311" s="7">
        <v>1</v>
      </c>
      <c r="D311" s="7">
        <v>2</v>
      </c>
      <c r="E311" s="7">
        <v>2</v>
      </c>
      <c r="I311" s="13" t="str">
        <f t="shared" si="9"/>
        <v>INSERT INTO Operacao_Agricola(idOperacao_Agricola,data,quantidade,Culturaid,Tipo_Operacao_Agricolaid) VALUES(74,TO_DATE('10/08/2020', 'DD/MM/YYYY'),1,2,2);</v>
      </c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</row>
    <row r="312" spans="1:21" x14ac:dyDescent="0.3">
      <c r="A312" s="7">
        <f t="shared" si="10"/>
        <v>75</v>
      </c>
      <c r="B312" s="33" t="s">
        <v>420</v>
      </c>
      <c r="C312" s="7">
        <v>1.5</v>
      </c>
      <c r="D312" s="7">
        <v>1</v>
      </c>
      <c r="E312" s="7">
        <v>2</v>
      </c>
      <c r="I312" s="13" t="str">
        <f t="shared" si="9"/>
        <v>INSERT INTO Operacao_Agricola(idOperacao_Agricola,data,quantidade,Culturaid,Tipo_Operacao_Agricolaid) VALUES(75,TO_DATE('10/08/2020', 'DD/MM/YYYY'),1.5,1,2);</v>
      </c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</row>
    <row r="313" spans="1:21" x14ac:dyDescent="0.3">
      <c r="A313" s="7">
        <f t="shared" si="10"/>
        <v>76</v>
      </c>
      <c r="B313" s="33" t="s">
        <v>420</v>
      </c>
      <c r="C313" s="7">
        <v>15</v>
      </c>
      <c r="D313" s="7">
        <v>9</v>
      </c>
      <c r="E313" s="7">
        <v>2</v>
      </c>
      <c r="I313" s="13" t="str">
        <f t="shared" si="9"/>
        <v>INSERT INTO Operacao_Agricola(idOperacao_Agricola,data,quantidade,Culturaid,Tipo_Operacao_Agricolaid) VALUES(76,TO_DATE('10/08/2020', 'DD/MM/YYYY'),15,9,2);</v>
      </c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</row>
    <row r="314" spans="1:21" x14ac:dyDescent="0.3">
      <c r="A314" s="7">
        <f t="shared" si="10"/>
        <v>77</v>
      </c>
      <c r="B314" s="33" t="s">
        <v>421</v>
      </c>
      <c r="C314" s="7">
        <v>7</v>
      </c>
      <c r="D314" s="7">
        <v>18</v>
      </c>
      <c r="E314" s="7">
        <v>2</v>
      </c>
      <c r="I314" s="13" t="str">
        <f t="shared" si="9"/>
        <v>INSERT INTO Operacao_Agricola(idOperacao_Agricola,data,quantidade,Culturaid,Tipo_Operacao_Agricolaid) VALUES(77,TO_DATE('11/08/2020', 'DD/MM/YYYY'),7,18,2);</v>
      </c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</row>
    <row r="315" spans="1:21" x14ac:dyDescent="0.3">
      <c r="A315" s="7">
        <f t="shared" si="10"/>
        <v>78</v>
      </c>
      <c r="B315" s="33" t="s">
        <v>422</v>
      </c>
      <c r="C315" s="7">
        <v>3.5</v>
      </c>
      <c r="D315" s="7">
        <v>11</v>
      </c>
      <c r="E315" s="7">
        <v>2</v>
      </c>
      <c r="I315" s="13" t="str">
        <f t="shared" si="9"/>
        <v>INSERT INTO Operacao_Agricola(idOperacao_Agricola,data,quantidade,Culturaid,Tipo_Operacao_Agricolaid) VALUES(78,TO_DATE('12/08/2020', 'DD/MM/YYYY'),3.5,11,2);</v>
      </c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 x14ac:dyDescent="0.3">
      <c r="A316" s="7">
        <f t="shared" si="10"/>
        <v>79</v>
      </c>
      <c r="B316" s="33" t="s">
        <v>343</v>
      </c>
      <c r="C316" s="7">
        <v>3300</v>
      </c>
      <c r="D316" s="7">
        <v>9</v>
      </c>
      <c r="E316" s="7">
        <v>7</v>
      </c>
      <c r="I316" s="13" t="str">
        <f t="shared" si="9"/>
        <v>INSERT INTO Operacao_Agricola(idOperacao_Agricola,data,quantidade,Culturaid,Tipo_Operacao_Agricolaid) VALUES(79,TO_DATE('20/08/2020', 'DD/MM/YYYY'),3300,9,7);</v>
      </c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</row>
    <row r="317" spans="1:21" x14ac:dyDescent="0.3">
      <c r="A317" s="7">
        <f t="shared" si="10"/>
        <v>80</v>
      </c>
      <c r="B317" s="33" t="s">
        <v>423</v>
      </c>
      <c r="C317" s="7">
        <v>600</v>
      </c>
      <c r="D317" s="7">
        <v>11</v>
      </c>
      <c r="E317" s="7">
        <v>7</v>
      </c>
      <c r="I317" s="13" t="str">
        <f t="shared" si="9"/>
        <v>INSERT INTO Operacao_Agricola(idOperacao_Agricola,data,quantidade,Culturaid,Tipo_Operacao_Agricolaid) VALUES(80,TO_DATE('28/08/2020', 'DD/MM/YYYY'),600,11,7);</v>
      </c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</row>
    <row r="318" spans="1:21" x14ac:dyDescent="0.3">
      <c r="A318" s="7">
        <f t="shared" si="10"/>
        <v>81</v>
      </c>
      <c r="B318" s="33" t="s">
        <v>424</v>
      </c>
      <c r="C318" s="7">
        <v>1800</v>
      </c>
      <c r="D318" s="7">
        <v>11</v>
      </c>
      <c r="E318" s="7">
        <v>7</v>
      </c>
      <c r="I318" s="13" t="str">
        <f t="shared" si="9"/>
        <v>INSERT INTO Operacao_Agricola(idOperacao_Agricola,data,quantidade,Culturaid,Tipo_Operacao_Agricolaid) VALUES(81,TO_DATE('07/09/2020', 'DD/MM/YYYY'),1800,11,7);</v>
      </c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</row>
    <row r="319" spans="1:21" x14ac:dyDescent="0.3">
      <c r="A319" s="7">
        <f t="shared" si="10"/>
        <v>82</v>
      </c>
      <c r="B319" s="33" t="s">
        <v>358</v>
      </c>
      <c r="C319" s="7">
        <v>0.6</v>
      </c>
      <c r="D319" s="7">
        <v>12</v>
      </c>
      <c r="E319" s="7">
        <v>6</v>
      </c>
      <c r="I319" s="13" t="str">
        <f t="shared" si="9"/>
        <v>INSERT INTO Operacao_Agricola(idOperacao_Agricola,data,quantidade,Culturaid,Tipo_Operacao_Agricolaid) VALUES(82,TO_DATE('20/09/2020', 'DD/MM/YYYY'),0.6,12,6);</v>
      </c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</row>
    <row r="320" spans="1:21" x14ac:dyDescent="0.3">
      <c r="A320" s="7">
        <f t="shared" si="10"/>
        <v>83</v>
      </c>
      <c r="B320" s="33" t="s">
        <v>334</v>
      </c>
      <c r="C320" s="7">
        <v>36</v>
      </c>
      <c r="D320" s="7">
        <v>6</v>
      </c>
      <c r="E320" s="7">
        <v>6</v>
      </c>
      <c r="I320" s="13" t="str">
        <f t="shared" si="9"/>
        <v>INSERT INTO Operacao_Agricola(idOperacao_Agricola,data,quantidade,Culturaid,Tipo_Operacao_Agricolaid) VALUES(83,TO_DATE('10/10/2020', 'DD/MM/YYYY'),36,6,6);</v>
      </c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</row>
    <row r="321" spans="1:21" x14ac:dyDescent="0.3">
      <c r="A321" s="7">
        <f t="shared" si="10"/>
        <v>84</v>
      </c>
      <c r="B321" s="33" t="s">
        <v>344</v>
      </c>
      <c r="C321" s="7">
        <v>1.3</v>
      </c>
      <c r="D321" s="7">
        <v>6</v>
      </c>
      <c r="E321" s="7">
        <v>6</v>
      </c>
      <c r="I321" s="13" t="str">
        <f t="shared" si="9"/>
        <v>INSERT INTO Operacao_Agricola(idOperacao_Agricola,data,quantidade,Culturaid,Tipo_Operacao_Agricolaid) VALUES(84,TO_DATE('12/10/2020', 'DD/MM/YYYY'),1.3,6,6);</v>
      </c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</row>
    <row r="322" spans="1:21" x14ac:dyDescent="0.3">
      <c r="A322" s="7">
        <f t="shared" si="10"/>
        <v>85</v>
      </c>
      <c r="B322" s="33" t="s">
        <v>425</v>
      </c>
      <c r="C322" s="7">
        <v>30</v>
      </c>
      <c r="D322" s="7">
        <v>1</v>
      </c>
      <c r="E322" s="7">
        <v>3</v>
      </c>
      <c r="I322" s="13" t="str">
        <f t="shared" si="9"/>
        <v>INSERT INTO Operacao_Agricola(idOperacao_Agricola,data,quantidade,Culturaid,Tipo_Operacao_Agricolaid) VALUES(85,TO_DATE('10/11/2020', 'DD/MM/YYYY'),30,1,3);</v>
      </c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3" spans="1:21" x14ac:dyDescent="0.3">
      <c r="A323" s="7">
        <f t="shared" si="10"/>
        <v>86</v>
      </c>
      <c r="B323" s="33" t="s">
        <v>425</v>
      </c>
      <c r="C323" s="7">
        <v>20</v>
      </c>
      <c r="D323" s="7">
        <v>2</v>
      </c>
      <c r="E323" s="7">
        <v>3</v>
      </c>
      <c r="I323" s="13" t="str">
        <f t="shared" si="9"/>
        <v>INSERT INTO Operacao_Agricola(idOperacao_Agricola,data,quantidade,Culturaid,Tipo_Operacao_Agricolaid) VALUES(86,TO_DATE('10/11/2020', 'DD/MM/YYYY'),20,2,3);</v>
      </c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</row>
    <row r="324" spans="1:21" x14ac:dyDescent="0.3">
      <c r="A324" s="7">
        <f t="shared" si="10"/>
        <v>87</v>
      </c>
      <c r="B324" s="33" t="s">
        <v>426</v>
      </c>
      <c r="C324" s="7">
        <v>600</v>
      </c>
      <c r="D324" s="7">
        <v>12</v>
      </c>
      <c r="E324" s="7">
        <v>7</v>
      </c>
      <c r="I324" s="13" t="str">
        <f t="shared" si="9"/>
        <v>INSERT INTO Operacao_Agricola(idOperacao_Agricola,data,quantidade,Culturaid,Tipo_Operacao_Agricolaid) VALUES(87,TO_DATE('15/11/2020', 'DD/MM/YYYY'),600,12,7);</v>
      </c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</row>
    <row r="325" spans="1:21" x14ac:dyDescent="0.3">
      <c r="A325" s="7">
        <f t="shared" si="10"/>
        <v>88</v>
      </c>
      <c r="B325" s="33" t="s">
        <v>427</v>
      </c>
      <c r="C325" s="7">
        <v>70</v>
      </c>
      <c r="D325" s="7">
        <v>5</v>
      </c>
      <c r="E325" s="7">
        <v>3</v>
      </c>
      <c r="I325" s="13" t="str">
        <f t="shared" si="9"/>
        <v>INSERT INTO Operacao_Agricola(idOperacao_Agricola,data,quantidade,Culturaid,Tipo_Operacao_Agricolaid) VALUES(88,TO_DATE('05/12/2020', 'DD/MM/YYYY'),70,5,3);</v>
      </c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</row>
    <row r="326" spans="1:21" x14ac:dyDescent="0.3">
      <c r="A326" s="7">
        <f t="shared" si="10"/>
        <v>89</v>
      </c>
      <c r="B326" s="33" t="s">
        <v>427</v>
      </c>
      <c r="C326" s="7">
        <v>50</v>
      </c>
      <c r="D326" s="7">
        <v>3</v>
      </c>
      <c r="E326" s="7">
        <v>3</v>
      </c>
      <c r="I326" s="13" t="str">
        <f t="shared" si="9"/>
        <v>INSERT INTO Operacao_Agricola(idOperacao_Agricola,data,quantidade,Culturaid,Tipo_Operacao_Agricolaid) VALUES(89,TO_DATE('05/12/2020', 'DD/MM/YYYY'),50,3,3);</v>
      </c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</row>
    <row r="327" spans="1:21" x14ac:dyDescent="0.3">
      <c r="A327" s="7">
        <f t="shared" si="10"/>
        <v>90</v>
      </c>
      <c r="B327" s="33" t="s">
        <v>428</v>
      </c>
      <c r="C327" s="7">
        <v>10</v>
      </c>
      <c r="D327" s="7">
        <v>1</v>
      </c>
      <c r="E327" s="7">
        <v>4</v>
      </c>
      <c r="I327" s="13" t="str">
        <f t="shared" si="9"/>
        <v>INSERT INTO Operacao_Agricola(idOperacao_Agricola,data,quantidade,Culturaid,Tipo_Operacao_Agricolaid) VALUES(90,TO_DATE('10/12/2020', 'DD/MM/YYYY'),10,1,4);</v>
      </c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</row>
    <row r="328" spans="1:21" x14ac:dyDescent="0.3">
      <c r="A328" s="7">
        <f t="shared" si="10"/>
        <v>91</v>
      </c>
      <c r="B328" s="33" t="s">
        <v>428</v>
      </c>
      <c r="C328" s="7">
        <v>7</v>
      </c>
      <c r="D328" s="7">
        <v>2</v>
      </c>
      <c r="E328" s="7">
        <v>4</v>
      </c>
      <c r="I328" s="13" t="str">
        <f t="shared" si="9"/>
        <v>INSERT INTO Operacao_Agricola(idOperacao_Agricola,data,quantidade,Culturaid,Tipo_Operacao_Agricolaid) VALUES(91,TO_DATE('10/12/2020', 'DD/MM/YYYY'),7,2,4);</v>
      </c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</row>
    <row r="329" spans="1:21" x14ac:dyDescent="0.3">
      <c r="A329" s="7">
        <f t="shared" si="10"/>
        <v>92</v>
      </c>
      <c r="B329" s="33" t="s">
        <v>429</v>
      </c>
      <c r="C329" s="7">
        <v>40</v>
      </c>
      <c r="D329" s="7">
        <v>3</v>
      </c>
      <c r="E329" s="7">
        <v>3</v>
      </c>
      <c r="I329" s="13" t="str">
        <f t="shared" si="9"/>
        <v>INSERT INTO Operacao_Agricola(idOperacao_Agricola,data,quantidade,Culturaid,Tipo_Operacao_Agricolaid) VALUES(92,TO_DATE('15/12/2020', 'DD/MM/YYYY'),40,3,3);</v>
      </c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</row>
    <row r="330" spans="1:21" x14ac:dyDescent="0.3">
      <c r="A330" s="7">
        <f t="shared" si="10"/>
        <v>93</v>
      </c>
      <c r="B330" s="33" t="s">
        <v>429</v>
      </c>
      <c r="C330" s="7">
        <v>60</v>
      </c>
      <c r="D330" s="7">
        <v>4</v>
      </c>
      <c r="E330" s="7">
        <v>3</v>
      </c>
      <c r="I330" s="13" t="str">
        <f t="shared" si="9"/>
        <v>INSERT INTO Operacao_Agricola(idOperacao_Agricola,data,quantidade,Culturaid,Tipo_Operacao_Agricolaid) VALUES(93,TO_DATE('15/12/2020', 'DD/MM/YYYY'),60,4,3);</v>
      </c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</row>
    <row r="331" spans="1:21" x14ac:dyDescent="0.3">
      <c r="A331" s="7">
        <f t="shared" si="10"/>
        <v>94</v>
      </c>
      <c r="B331" s="33" t="s">
        <v>430</v>
      </c>
      <c r="C331" s="7">
        <v>500</v>
      </c>
      <c r="D331" s="7">
        <v>16</v>
      </c>
      <c r="E331" s="7">
        <v>3</v>
      </c>
      <c r="I331" s="13" t="str">
        <f t="shared" si="9"/>
        <v>INSERT INTO Operacao_Agricola(idOperacao_Agricola,data,quantidade,Culturaid,Tipo_Operacao_Agricolaid) VALUES(94,TO_DATE('16/12/2020', 'DD/MM/YYYY'),500,16,3);</v>
      </c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</row>
    <row r="332" spans="1:21" x14ac:dyDescent="0.3">
      <c r="A332" s="7">
        <f t="shared" si="10"/>
        <v>95</v>
      </c>
      <c r="B332" s="33" t="s">
        <v>431</v>
      </c>
      <c r="C332" s="7">
        <v>2500</v>
      </c>
      <c r="D332" s="7">
        <v>12</v>
      </c>
      <c r="E332" s="7">
        <v>7</v>
      </c>
      <c r="I332" s="13" t="str">
        <f t="shared" si="9"/>
        <v>INSERT INTO Operacao_Agricola(idOperacao_Agricola,data,quantidade,Culturaid,Tipo_Operacao_Agricolaid) VALUES(95,TO_DATE('18/12/2020', 'DD/MM/YYYY'),2500,12,7);</v>
      </c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</row>
    <row r="333" spans="1:21" x14ac:dyDescent="0.3">
      <c r="A333" s="7">
        <f t="shared" si="10"/>
        <v>96</v>
      </c>
      <c r="B333" s="33" t="s">
        <v>431</v>
      </c>
      <c r="C333" s="7">
        <v>700</v>
      </c>
      <c r="D333" s="7">
        <v>17</v>
      </c>
      <c r="E333" s="7">
        <v>3</v>
      </c>
      <c r="I333" s="13" t="str">
        <f t="shared" si="9"/>
        <v>INSERT INTO Operacao_Agricola(idOperacao_Agricola,data,quantidade,Culturaid,Tipo_Operacao_Agricolaid) VALUES(96,TO_DATE('18/12/2020', 'DD/MM/YYYY'),700,17,3);</v>
      </c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</row>
    <row r="334" spans="1:21" x14ac:dyDescent="0.3">
      <c r="A334" s="7">
        <f t="shared" si="10"/>
        <v>97</v>
      </c>
      <c r="B334" s="33" t="s">
        <v>432</v>
      </c>
      <c r="C334" s="7">
        <v>2900</v>
      </c>
      <c r="D334" s="7">
        <v>12</v>
      </c>
      <c r="E334" s="7">
        <v>7</v>
      </c>
      <c r="I334" s="13" t="str">
        <f t="shared" si="9"/>
        <v>INSERT INTO Operacao_Agricola(idOperacao_Agricola,data,quantidade,Culturaid,Tipo_Operacao_Agricolaid) VALUES(97,TO_DATE('04/01/2021', 'DD/MM/YYYY'),2900,12,7);</v>
      </c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</row>
    <row r="335" spans="1:21" x14ac:dyDescent="0.3">
      <c r="A335" s="7">
        <f t="shared" si="10"/>
        <v>98</v>
      </c>
      <c r="B335" s="33" t="s">
        <v>433</v>
      </c>
      <c r="C335" s="7">
        <v>2</v>
      </c>
      <c r="D335" s="7">
        <v>16</v>
      </c>
      <c r="E335" s="7">
        <v>5</v>
      </c>
      <c r="I335" s="13" t="str">
        <f t="shared" si="9"/>
        <v>INSERT INTO Operacao_Agricola(idOperacao_Agricola,data,quantidade,Culturaid,Tipo_Operacao_Agricolaid) VALUES(98,TO_DATE('20/01/2021', 'DD/MM/YYYY'),2,16,5);</v>
      </c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</row>
    <row r="336" spans="1:21" x14ac:dyDescent="0.3">
      <c r="A336" s="7">
        <f t="shared" si="10"/>
        <v>99</v>
      </c>
      <c r="B336" s="33" t="s">
        <v>433</v>
      </c>
      <c r="C336" s="7">
        <v>2.5</v>
      </c>
      <c r="D336" s="7">
        <v>17</v>
      </c>
      <c r="E336" s="7">
        <v>5</v>
      </c>
      <c r="I336" s="13" t="str">
        <f t="shared" si="9"/>
        <v>INSERT INTO Operacao_Agricola(idOperacao_Agricola,data,quantidade,Culturaid,Tipo_Operacao_Agricolaid) VALUES(99,TO_DATE('20/01/2021', 'DD/MM/YYYY'),2.5,17,5);</v>
      </c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</row>
    <row r="337" spans="1:21" x14ac:dyDescent="0.3">
      <c r="A337" s="7">
        <f t="shared" si="10"/>
        <v>100</v>
      </c>
      <c r="B337" s="33" t="s">
        <v>340</v>
      </c>
      <c r="C337" s="7">
        <v>0.9</v>
      </c>
      <c r="D337" s="7">
        <v>13</v>
      </c>
      <c r="E337" s="7">
        <v>6</v>
      </c>
      <c r="I337" s="13" t="str">
        <f t="shared" si="9"/>
        <v>INSERT INTO Operacao_Agricola(idOperacao_Agricola,data,quantidade,Culturaid,Tipo_Operacao_Agricolaid) VALUES(100,TO_DATE('10/03/2021', 'DD/MM/YYYY'),0.9,13,6);</v>
      </c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</row>
    <row r="338" spans="1:21" x14ac:dyDescent="0.3">
      <c r="A338" s="7">
        <f t="shared" si="10"/>
        <v>101</v>
      </c>
      <c r="B338" s="33" t="s">
        <v>434</v>
      </c>
      <c r="C338" s="7">
        <v>1.3</v>
      </c>
      <c r="D338" s="7">
        <v>6</v>
      </c>
      <c r="E338" s="7">
        <v>8</v>
      </c>
      <c r="I338" s="13" t="str">
        <f t="shared" si="9"/>
        <v>INSERT INTO Operacao_Agricola(idOperacao_Agricola,data,quantidade,Culturaid,Tipo_Operacao_Agricolaid) VALUES(101,TO_DATE('14/03/2021', 'DD/MM/YYYY'),1.3,6,8);</v>
      </c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</row>
    <row r="339" spans="1:21" x14ac:dyDescent="0.3">
      <c r="A339" s="7">
        <f t="shared" si="10"/>
        <v>102</v>
      </c>
      <c r="B339" s="33" t="s">
        <v>335</v>
      </c>
      <c r="C339" s="7">
        <v>1.3</v>
      </c>
      <c r="D339" s="7">
        <v>6</v>
      </c>
      <c r="E339" s="7">
        <v>8</v>
      </c>
      <c r="I339" s="13" t="str">
        <f t="shared" si="9"/>
        <v>INSERT INTO Operacao_Agricola(idOperacao_Agricola,data,quantidade,Culturaid,Tipo_Operacao_Agricolaid) VALUES(102,TO_DATE('30/03/2021', 'DD/MM/YYYY'),1.3,6,8);</v>
      </c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</row>
    <row r="340" spans="1:21" x14ac:dyDescent="0.3">
      <c r="A340" s="7">
        <f t="shared" si="10"/>
        <v>103</v>
      </c>
      <c r="B340" s="33" t="s">
        <v>435</v>
      </c>
      <c r="C340" s="7">
        <v>1.2</v>
      </c>
      <c r="D340" s="7">
        <v>9</v>
      </c>
      <c r="E340" s="7">
        <v>6</v>
      </c>
      <c r="I340" s="13" t="str">
        <f t="shared" si="9"/>
        <v>INSERT INTO Operacao_Agricola(idOperacao_Agricola,data,quantidade,Culturaid,Tipo_Operacao_Agricolaid) VALUES(103,TO_DATE('03/04/2021', 'DD/MM/YYYY'),1.2,9,6);</v>
      </c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</row>
    <row r="341" spans="1:21" x14ac:dyDescent="0.3">
      <c r="A341" s="7">
        <f t="shared" si="10"/>
        <v>104</v>
      </c>
      <c r="B341" s="33" t="s">
        <v>338</v>
      </c>
      <c r="C341" s="7">
        <v>30</v>
      </c>
      <c r="D341" s="7">
        <v>7</v>
      </c>
      <c r="E341" s="7">
        <v>6</v>
      </c>
      <c r="I341" s="13" t="str">
        <f t="shared" si="9"/>
        <v>INSERT INTO Operacao_Agricola(idOperacao_Agricola,data,quantidade,Culturaid,Tipo_Operacao_Agricolaid) VALUES(104,TO_DATE('15/04/2021', 'DD/MM/YYYY'),30,7,6);</v>
      </c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</row>
    <row r="342" spans="1:21" x14ac:dyDescent="0.3">
      <c r="A342" s="7">
        <f t="shared" si="10"/>
        <v>105</v>
      </c>
      <c r="B342" s="33" t="s">
        <v>436</v>
      </c>
      <c r="C342" s="7">
        <v>10</v>
      </c>
      <c r="D342" s="7">
        <v>8</v>
      </c>
      <c r="E342" s="7">
        <v>4</v>
      </c>
      <c r="I342" s="13" t="str">
        <f t="shared" si="9"/>
        <v>INSERT INTO Operacao_Agricola(idOperacao_Agricola,data,quantidade,Culturaid,Tipo_Operacao_Agricolaid) VALUES(105,TO_DATE('02/05/2021', 'DD/MM/YYYY'),10,8,4);</v>
      </c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</row>
    <row r="343" spans="1:21" x14ac:dyDescent="0.3">
      <c r="A343" s="7">
        <f t="shared" si="10"/>
        <v>106</v>
      </c>
      <c r="B343" s="33" t="s">
        <v>437</v>
      </c>
      <c r="C343" s="7">
        <v>2200</v>
      </c>
      <c r="D343" s="7">
        <v>11</v>
      </c>
      <c r="E343" s="7">
        <v>7</v>
      </c>
      <c r="I343" s="13" t="str">
        <f t="shared" si="9"/>
        <v>INSERT INTO Operacao_Agricola(idOperacao_Agricola,data,quantidade,Culturaid,Tipo_Operacao_Agricolaid) VALUES(106,TO_DATE('05/05/2021', 'DD/MM/YYYY'),2200,11,7);</v>
      </c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</row>
    <row r="344" spans="1:21" x14ac:dyDescent="0.3">
      <c r="A344" s="7">
        <f t="shared" si="10"/>
        <v>107</v>
      </c>
      <c r="B344" s="33" t="s">
        <v>360</v>
      </c>
      <c r="C344" s="7">
        <v>1400</v>
      </c>
      <c r="D344" s="7">
        <v>11</v>
      </c>
      <c r="E344" s="7">
        <v>7</v>
      </c>
      <c r="I344" s="13" t="str">
        <f t="shared" si="9"/>
        <v>INSERT INTO Operacao_Agricola(idOperacao_Agricola,data,quantidade,Culturaid,Tipo_Operacao_Agricolaid) VALUES(107,TO_DATE('15/05/2021', 'DD/MM/YYYY'),1400,11,7);</v>
      </c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</row>
    <row r="345" spans="1:21" x14ac:dyDescent="0.3">
      <c r="A345" s="7">
        <f t="shared" si="10"/>
        <v>108</v>
      </c>
      <c r="B345" s="33" t="s">
        <v>361</v>
      </c>
      <c r="C345" s="7">
        <v>0.6</v>
      </c>
      <c r="D345" s="7">
        <v>14</v>
      </c>
      <c r="E345" s="7">
        <v>6</v>
      </c>
      <c r="I345" s="13" t="str">
        <f t="shared" si="9"/>
        <v>INSERT INTO Operacao_Agricola(idOperacao_Agricola,data,quantidade,Culturaid,Tipo_Operacao_Agricolaid) VALUES(108,TO_DATE('02/06/2021', 'DD/MM/YYYY'),0.6,14,6);</v>
      </c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</row>
    <row r="346" spans="1:21" x14ac:dyDescent="0.3">
      <c r="A346" s="7">
        <f t="shared" si="10"/>
        <v>109</v>
      </c>
      <c r="B346" s="33" t="s">
        <v>438</v>
      </c>
      <c r="C346" s="7">
        <v>3</v>
      </c>
      <c r="D346" s="7">
        <v>14</v>
      </c>
      <c r="E346" s="7">
        <v>2</v>
      </c>
      <c r="I346" s="13" t="str">
        <f t="shared" si="9"/>
        <v>INSERT INTO Operacao_Agricola(idOperacao_Agricola,data,quantidade,Culturaid,Tipo_Operacao_Agricolaid) VALUES(109,TO_DATe('20/06/2021', 'DD/MM/YYYY'),3,14,2);</v>
      </c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</row>
    <row r="347" spans="1:21" x14ac:dyDescent="0.3">
      <c r="A347" s="7">
        <f t="shared" si="10"/>
        <v>110</v>
      </c>
      <c r="B347" s="33" t="s">
        <v>439</v>
      </c>
      <c r="C347" s="7">
        <v>0.8</v>
      </c>
      <c r="D347" s="7">
        <v>2</v>
      </c>
      <c r="E347" s="7">
        <v>2</v>
      </c>
      <c r="I347" s="13" t="str">
        <f t="shared" si="9"/>
        <v>INSERT INTO Operacao_Agricola(idOperacao_Agricola,data,quantidade,Culturaid,Tipo_Operacao_Agricolaid) VALUES(110,TO_DATE('03/07/2021', 'DD/MM/YYYY'),0.8,2,2);</v>
      </c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</row>
    <row r="348" spans="1:21" x14ac:dyDescent="0.3">
      <c r="A348" s="7">
        <f t="shared" si="10"/>
        <v>111</v>
      </c>
      <c r="B348" s="33" t="s">
        <v>439</v>
      </c>
      <c r="C348" s="7">
        <v>1.5</v>
      </c>
      <c r="D348" s="7">
        <v>1</v>
      </c>
      <c r="E348" s="7">
        <v>2</v>
      </c>
      <c r="I348" s="13" t="str">
        <f t="shared" si="9"/>
        <v>INSERT INTO Operacao_Agricola(idOperacao_Agricola,data,quantidade,Culturaid,Tipo_Operacao_Agricolaid) VALUES(111,TO_DATE('03/07/2021', 'DD/MM/YYYY'),1.5,1,2);</v>
      </c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  <row r="349" spans="1:21" x14ac:dyDescent="0.3">
      <c r="A349" s="7">
        <f t="shared" si="10"/>
        <v>112</v>
      </c>
      <c r="B349" s="33" t="s">
        <v>440</v>
      </c>
      <c r="C349" s="7">
        <v>5</v>
      </c>
      <c r="D349" s="7">
        <v>8</v>
      </c>
      <c r="E349" s="7">
        <v>2</v>
      </c>
      <c r="I349" s="13" t="str">
        <f t="shared" si="9"/>
        <v>INSERT INTO Operacao_Agricola(idOperacao_Agricola,data,quantidade,Culturaid,Tipo_Operacao_Agricolaid) VALUES(112,TO_DATE('05/07/2021', 'DD/MM/YYYY'),5,8,2);</v>
      </c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</row>
    <row r="350" spans="1:21" x14ac:dyDescent="0.3">
      <c r="A350" s="7">
        <f t="shared" si="10"/>
        <v>113</v>
      </c>
      <c r="B350" s="33" t="s">
        <v>441</v>
      </c>
      <c r="C350" s="7">
        <v>3</v>
      </c>
      <c r="D350" s="7">
        <v>14</v>
      </c>
      <c r="E350" s="7">
        <v>2</v>
      </c>
      <c r="I350" s="13" t="str">
        <f t="shared" si="9"/>
        <v>INSERT INTO Operacao_Agricola(idOperacao_Agricola,data,quantidade,Culturaid,Tipo_Operacao_Agricolaid) VALUES(113,TO_DATE('07/07/2021', 'DD/MM/YYYY'),3,14,2);</v>
      </c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</row>
    <row r="351" spans="1:21" x14ac:dyDescent="0.3">
      <c r="A351" s="7">
        <f t="shared" si="10"/>
        <v>114</v>
      </c>
      <c r="B351" s="33" t="s">
        <v>442</v>
      </c>
      <c r="C351" s="7">
        <v>7</v>
      </c>
      <c r="D351" s="7">
        <v>18</v>
      </c>
      <c r="E351" s="7">
        <v>2</v>
      </c>
      <c r="I351" s="13" t="str">
        <f t="shared" si="9"/>
        <v>INSERT INTO Operacao_Agricola(idOperacao_Agricola,data,quantidade,Culturaid,Tipo_Operacao_Agricolaid) VALUES(114,TO_DATE('10/07/2021', 'DD/MM/YYYY'),7,18,2);</v>
      </c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</row>
    <row r="352" spans="1:21" x14ac:dyDescent="0.3">
      <c r="A352" s="7">
        <f t="shared" si="10"/>
        <v>115</v>
      </c>
      <c r="B352" s="33" t="s">
        <v>443</v>
      </c>
      <c r="C352" s="7">
        <v>15</v>
      </c>
      <c r="D352" s="7">
        <v>9</v>
      </c>
      <c r="E352" s="7">
        <v>2</v>
      </c>
      <c r="I352" s="13" t="str">
        <f t="shared" si="9"/>
        <v>INSERT INTO Operacao_Agricola(idOperacao_Agricola,data,quantidade,Culturaid,Tipo_Operacao_Agricolaid) VALUES(115,TO_DATE('12/07/2021', 'DD/MM/YYYY'),15,9,2);</v>
      </c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</row>
    <row r="353" spans="1:21" x14ac:dyDescent="0.3">
      <c r="A353" s="7">
        <f t="shared" si="10"/>
        <v>116</v>
      </c>
      <c r="B353" s="33" t="s">
        <v>444</v>
      </c>
      <c r="C353" s="7">
        <v>300</v>
      </c>
      <c r="D353" s="7">
        <v>16</v>
      </c>
      <c r="E353" s="7">
        <v>7</v>
      </c>
      <c r="I353" s="13" t="str">
        <f t="shared" si="9"/>
        <v>INSERT INTO Operacao_Agricola(idOperacao_Agricola,data,quantidade,Culturaid,Tipo_Operacao_Agricolaid) VALUES(116,TO_DATE('15/07/2021', 'DD/MM/YYYY'),300,16,7);</v>
      </c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</row>
    <row r="354" spans="1:21" x14ac:dyDescent="0.3">
      <c r="A354" s="7">
        <f t="shared" si="10"/>
        <v>117</v>
      </c>
      <c r="B354" s="33" t="s">
        <v>445</v>
      </c>
      <c r="C354" s="7">
        <v>400</v>
      </c>
      <c r="D354" s="7">
        <v>16</v>
      </c>
      <c r="E354" s="7">
        <v>7</v>
      </c>
      <c r="I354" s="13" t="str">
        <f t="shared" si="9"/>
        <v>INSERT INTO Operacao_Agricola(idOperacao_Agricola,data,quantidade,Culturaid,Tipo_Operacao_Agricolaid) VALUES(117,TO_DATE('20/07/2021', 'DD/MM/YYYY'),400,16,7);</v>
      </c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</row>
    <row r="355" spans="1:21" x14ac:dyDescent="0.3">
      <c r="A355" s="7">
        <f t="shared" si="10"/>
        <v>118</v>
      </c>
      <c r="B355" s="33" t="s">
        <v>446</v>
      </c>
      <c r="C355" s="7">
        <v>15</v>
      </c>
      <c r="D355" s="7">
        <v>9</v>
      </c>
      <c r="E355" s="7">
        <v>2</v>
      </c>
      <c r="I355" s="13" t="str">
        <f t="shared" si="9"/>
        <v>INSERT INTO Operacao_Agricola(idOperacao_Agricola,data,quantidade,Culturaid,Tipo_Operacao_Agricolaid) VALUES(118,TO_DATE('24/07/2021', 'DD/MM/YYYY'),15,9,2);</v>
      </c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</row>
    <row r="356" spans="1:21" x14ac:dyDescent="0.3">
      <c r="A356" s="7">
        <f t="shared" si="10"/>
        <v>119</v>
      </c>
      <c r="B356" s="33" t="s">
        <v>447</v>
      </c>
      <c r="C356" s="7">
        <v>5.5</v>
      </c>
      <c r="D356" s="7">
        <v>8</v>
      </c>
      <c r="E356" s="7">
        <v>2</v>
      </c>
      <c r="I356" s="13" t="str">
        <f t="shared" si="9"/>
        <v>INSERT INTO Operacao_Agricola(idOperacao_Agricola,data,quantidade,Culturaid,Tipo_Operacao_Agricolaid) VALUES(119,TO_DATE('30/07/2021', 'DD/MM/YYYY'),5.5,8,2);</v>
      </c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</row>
    <row r="357" spans="1:21" x14ac:dyDescent="0.3">
      <c r="A357" s="7">
        <f t="shared" si="10"/>
        <v>120</v>
      </c>
      <c r="B357" s="33" t="s">
        <v>447</v>
      </c>
      <c r="C357" s="7">
        <v>3.5</v>
      </c>
      <c r="D357" s="7">
        <v>14</v>
      </c>
      <c r="E357" s="7">
        <v>2</v>
      </c>
      <c r="I357" s="13" t="str">
        <f t="shared" si="9"/>
        <v>INSERT INTO Operacao_Agricola(idOperacao_Agricola,data,quantidade,Culturaid,Tipo_Operacao_Agricolaid) VALUES(120,TO_DATE('30/07/2021', 'DD/MM/YYYY'),3.5,14,2);</v>
      </c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</row>
    <row r="358" spans="1:21" x14ac:dyDescent="0.3">
      <c r="A358" s="7">
        <f t="shared" si="10"/>
        <v>121</v>
      </c>
      <c r="B358" s="33" t="s">
        <v>448</v>
      </c>
      <c r="C358" s="7">
        <v>15</v>
      </c>
      <c r="D358" s="7">
        <v>9</v>
      </c>
      <c r="E358" s="7">
        <v>2</v>
      </c>
      <c r="I358" s="13" t="str">
        <f t="shared" si="9"/>
        <v>INSERT INTO Operacao_Agricola(idOperacao_Agricola,data,quantidade,Culturaid,Tipo_Operacao_Agricolaid) VALUES(121,TO_DATE('07/08/2021', 'DD/MM/YYYY'),15,9,2);</v>
      </c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</row>
    <row r="359" spans="1:21" x14ac:dyDescent="0.3">
      <c r="A359" s="7">
        <f t="shared" si="10"/>
        <v>122</v>
      </c>
      <c r="B359" s="33" t="s">
        <v>449</v>
      </c>
      <c r="C359" s="7">
        <v>0.8</v>
      </c>
      <c r="D359" s="7">
        <v>2</v>
      </c>
      <c r="E359" s="7">
        <v>2</v>
      </c>
      <c r="I359" s="13" t="str">
        <f t="shared" si="9"/>
        <v>INSERT INTO Operacao_Agricola(idOperacao_Agricola,data,quantidade,Culturaid,Tipo_Operacao_Agricolaid) VALUES(122,TO_DATE('10/08/2021', 'DD/MM/YYYY'),0.8,2,2);</v>
      </c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</row>
    <row r="360" spans="1:21" x14ac:dyDescent="0.3">
      <c r="A360" s="7">
        <f t="shared" si="10"/>
        <v>123</v>
      </c>
      <c r="B360" s="33" t="s">
        <v>449</v>
      </c>
      <c r="C360" s="7">
        <v>1.5</v>
      </c>
      <c r="D360" s="7">
        <v>1</v>
      </c>
      <c r="E360" s="7">
        <v>2</v>
      </c>
      <c r="I360" s="13" t="str">
        <f t="shared" si="9"/>
        <v>INSERT INTO Operacao_Agricola(idOperacao_Agricola,data,quantidade,Culturaid,Tipo_Operacao_Agricolaid) VALUES(123,TO_DATE('10/08/2021', 'DD/MM/YYYY'),1.5,1,2);</v>
      </c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</row>
    <row r="361" spans="1:21" x14ac:dyDescent="0.3">
      <c r="A361" s="7">
        <f t="shared" si="10"/>
        <v>124</v>
      </c>
      <c r="B361" s="33" t="s">
        <v>337</v>
      </c>
      <c r="C361" s="7">
        <v>3300</v>
      </c>
      <c r="D361" s="7">
        <v>7</v>
      </c>
      <c r="E361" s="7">
        <v>7</v>
      </c>
      <c r="I361" s="13" t="str">
        <f t="shared" si="9"/>
        <v>INSERT INTO Operacao_Agricola(idOperacao_Agricola,data,quantidade,Culturaid,Tipo_Operacao_Agricolaid) VALUES(124,TO_DATE('12/08/2021', 'DD/MM/YYYY'),3300,7,7);</v>
      </c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</row>
    <row r="362" spans="1:21" x14ac:dyDescent="0.3">
      <c r="A362" s="7">
        <f t="shared" si="10"/>
        <v>125</v>
      </c>
      <c r="B362" s="33" t="s">
        <v>450</v>
      </c>
      <c r="C362" s="7">
        <v>3</v>
      </c>
      <c r="D362" s="7">
        <v>14</v>
      </c>
      <c r="E362" s="7">
        <v>2</v>
      </c>
      <c r="I362" s="13" t="str">
        <f t="shared" si="9"/>
        <v>INSERT INTO Operacao_Agricola(idOperacao_Agricola,data,quantidade,Culturaid,Tipo_Operacao_Agricolaid) VALUES(125,TO_DATE('17/08/2021', 'DD/MM/YYYY'),3,14,2);</v>
      </c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</row>
    <row r="363" spans="1:21" x14ac:dyDescent="0.3">
      <c r="A363" s="7">
        <f t="shared" si="10"/>
        <v>126</v>
      </c>
      <c r="B363" s="33" t="s">
        <v>451</v>
      </c>
      <c r="C363" s="7">
        <v>900</v>
      </c>
      <c r="D363" s="7">
        <v>5</v>
      </c>
      <c r="E363" s="7">
        <v>7</v>
      </c>
      <c r="I363" s="13" t="str">
        <f t="shared" si="9"/>
        <v>INSERT INTO Operacao_Agricola(idOperacao_Agricola,data,quantidade,Culturaid,Tipo_Operacao_Agricolaid) VALUES(126,TO_DATE('24/08/2021', 'DD/MM/YYYY'),900,5,7);</v>
      </c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</row>
    <row r="364" spans="1:21" x14ac:dyDescent="0.3">
      <c r="A364" s="7">
        <f t="shared" si="10"/>
        <v>127</v>
      </c>
      <c r="B364" s="33" t="s">
        <v>347</v>
      </c>
      <c r="C364" s="7">
        <v>3300</v>
      </c>
      <c r="D364" s="7">
        <v>9</v>
      </c>
      <c r="E364" s="7">
        <v>7</v>
      </c>
      <c r="I364" s="13" t="str">
        <f t="shared" si="9"/>
        <v>INSERT INTO Operacao_Agricola(idOperacao_Agricola,data,quantidade,Culturaid,Tipo_Operacao_Agricolaid) VALUES(127,TO_DATE('25/08/2021', 'DD/MM/YYYY'),3300,9,7);</v>
      </c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</row>
    <row r="365" spans="1:21" x14ac:dyDescent="0.3">
      <c r="A365" s="7">
        <f t="shared" si="10"/>
        <v>128</v>
      </c>
      <c r="B365" s="33" t="s">
        <v>452</v>
      </c>
      <c r="C365" s="7">
        <v>600</v>
      </c>
      <c r="D365" s="7">
        <v>14</v>
      </c>
      <c r="E365" s="7">
        <v>7</v>
      </c>
      <c r="I365" s="13" t="str">
        <f t="shared" si="9"/>
        <v>INSERT INTO Operacao_Agricola(idOperacao_Agricola,data,quantidade,Culturaid,Tipo_Operacao_Agricolaid) VALUES(128,TO_DATE('28/08/2021', 'DD/MM/YYYY'),600,14,7);</v>
      </c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</row>
    <row r="366" spans="1:21" x14ac:dyDescent="0.3">
      <c r="A366" s="7">
        <f t="shared" si="10"/>
        <v>129</v>
      </c>
      <c r="B366" s="33" t="s">
        <v>453</v>
      </c>
      <c r="C366" s="7">
        <v>800</v>
      </c>
      <c r="D366" s="7">
        <v>5</v>
      </c>
      <c r="E366" s="7">
        <v>7</v>
      </c>
      <c r="I366" s="13" t="str">
        <f t="shared" si="9"/>
        <v>INSERT INTO Operacao_Agricola(idOperacao_Agricola,data,quantidade,Culturaid,Tipo_Operacao_Agricolaid) VALUES(129,TO_DATE('05/09/2021', 'DD/MM/YYYY'),800,5,7);</v>
      </c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</row>
    <row r="367" spans="1:21" x14ac:dyDescent="0.3">
      <c r="A367" s="7">
        <f t="shared" si="10"/>
        <v>130</v>
      </c>
      <c r="B367" s="33" t="s">
        <v>454</v>
      </c>
      <c r="C367" s="7">
        <v>1800</v>
      </c>
      <c r="D367" s="7">
        <v>14</v>
      </c>
      <c r="E367" s="7">
        <v>7</v>
      </c>
      <c r="I367" s="13" t="str">
        <f t="shared" ref="I367:I430" si="11" xml:space="preserve"> "INSERT INTO "&amp;$A$236&amp;"("&amp;$A$237&amp;","&amp;$B$237&amp;","&amp;$C$237&amp;","&amp;$D$237&amp;","&amp;$E$237&amp;") VALUES("&amp;A367&amp;","&amp;B367&amp;","&amp;C367&amp;","&amp;D367&amp;","&amp;E367&amp;");"</f>
        <v>INSERT INTO Operacao_Agricola(idOperacao_Agricola,data,quantidade,Culturaid,Tipo_Operacao_Agricolaid) VALUES(130,TO_DATE('07/09/2021', 'DD/MM/YYYY'),1800,14,7);</v>
      </c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</row>
    <row r="368" spans="1:21" x14ac:dyDescent="0.3">
      <c r="A368" s="7">
        <f t="shared" ref="A368:A431" si="12">A367+1</f>
        <v>131</v>
      </c>
      <c r="B368" s="33" t="s">
        <v>455</v>
      </c>
      <c r="C368" s="7">
        <v>800</v>
      </c>
      <c r="D368" s="7">
        <v>3</v>
      </c>
      <c r="E368" s="7">
        <v>7</v>
      </c>
      <c r="I368" s="13" t="str">
        <f t="shared" si="11"/>
        <v>INSERT INTO Operacao_Agricola(idOperacao_Agricola,data,quantidade,Culturaid,Tipo_Operacao_Agricolaid) VALUES(131,TO_DATE('12/09/2021', 'DD/MM/YYYY'),800,3,7);</v>
      </c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</row>
    <row r="369" spans="1:21" x14ac:dyDescent="0.3">
      <c r="A369" s="7">
        <f t="shared" si="12"/>
        <v>132</v>
      </c>
      <c r="B369" s="33" t="s">
        <v>363</v>
      </c>
      <c r="C369" s="7">
        <v>0.6</v>
      </c>
      <c r="D369" s="7">
        <v>12</v>
      </c>
      <c r="E369" s="7">
        <v>6</v>
      </c>
      <c r="I369" s="13" t="str">
        <f t="shared" si="11"/>
        <v>INSERT INTO Operacao_Agricola(idOperacao_Agricola,data,quantidade,Culturaid,Tipo_Operacao_Agricolaid) VALUES(132,TO_DATE('20/09/2021', 'DD/MM/YYYY'),0.6,12,6);</v>
      </c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</row>
    <row r="370" spans="1:21" x14ac:dyDescent="0.3">
      <c r="A370" s="7">
        <f t="shared" si="12"/>
        <v>133</v>
      </c>
      <c r="B370" s="33" t="s">
        <v>456</v>
      </c>
      <c r="C370" s="7">
        <v>1200</v>
      </c>
      <c r="D370" s="7">
        <v>3</v>
      </c>
      <c r="E370" s="7">
        <v>7</v>
      </c>
      <c r="I370" s="13" t="str">
        <f t="shared" si="11"/>
        <v>INSERT INTO Operacao_Agricola(idOperacao_Agricola,data,quantidade,Culturaid,Tipo_Operacao_Agricolaid) VALUES(133,TO_DATE('23/09/2021', 'DD/MM/YYYY'),1200,3,7);</v>
      </c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</row>
    <row r="371" spans="1:21" x14ac:dyDescent="0.3">
      <c r="A371" s="7">
        <f t="shared" si="12"/>
        <v>134</v>
      </c>
      <c r="B371" s="33" t="s">
        <v>457</v>
      </c>
      <c r="C371" s="7">
        <v>36</v>
      </c>
      <c r="D371" s="7">
        <v>6</v>
      </c>
      <c r="E371" s="7">
        <v>6</v>
      </c>
      <c r="I371" s="13" t="str">
        <f t="shared" si="11"/>
        <v>INSERT INTO Operacao_Agricola(idOperacao_Agricola,data,quantidade,Culturaid,Tipo_Operacao_Agricolaid) VALUES(134,TO_DATE('03/10/2021', 'DD/MM/YYYY'),36,6,6);</v>
      </c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</row>
    <row r="372" spans="1:21" x14ac:dyDescent="0.3">
      <c r="A372" s="7">
        <f t="shared" si="12"/>
        <v>135</v>
      </c>
      <c r="B372" s="33" t="s">
        <v>348</v>
      </c>
      <c r="C372" s="7">
        <v>1.3</v>
      </c>
      <c r="D372" s="7">
        <v>6</v>
      </c>
      <c r="E372" s="7">
        <v>6</v>
      </c>
      <c r="I372" s="13" t="str">
        <f t="shared" si="11"/>
        <v>INSERT INTO Operacao_Agricola(idOperacao_Agricola,data,quantidade,Culturaid,Tipo_Operacao_Agricolaid) VALUES(135,TO_DATE('06/10/2021', 'DD/MM/YYYY'),1.3,6,6);</v>
      </c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</row>
    <row r="373" spans="1:21" x14ac:dyDescent="0.3">
      <c r="A373" s="7">
        <f t="shared" si="12"/>
        <v>136</v>
      </c>
      <c r="B373" s="33" t="s">
        <v>458</v>
      </c>
      <c r="C373" s="7">
        <v>950</v>
      </c>
      <c r="D373" s="7">
        <v>4</v>
      </c>
      <c r="E373" s="7">
        <v>7</v>
      </c>
      <c r="I373" s="13" t="str">
        <f t="shared" si="11"/>
        <v>INSERT INTO Operacao_Agricola(idOperacao_Agricola,data,quantidade,Culturaid,Tipo_Operacao_Agricolaid) VALUES(136,TO_DATE('12/10/2021', 'DD/MM/YYYY'),950,4,7);</v>
      </c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</row>
    <row r="374" spans="1:21" x14ac:dyDescent="0.3">
      <c r="A374" s="7">
        <f t="shared" si="12"/>
        <v>137</v>
      </c>
      <c r="B374" s="33" t="s">
        <v>459</v>
      </c>
      <c r="C374" s="7">
        <v>750</v>
      </c>
      <c r="D374" s="7">
        <v>4</v>
      </c>
      <c r="E374" s="7">
        <v>7</v>
      </c>
      <c r="I374" s="13" t="str">
        <f t="shared" si="11"/>
        <v>INSERT INTO Operacao_Agricola(idOperacao_Agricola,data,quantidade,Culturaid,Tipo_Operacao_Agricolaid) VALUES(137,TO_DATE('03/11/2021', 'DD/MM/YYYY'),750,4,7);</v>
      </c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</row>
    <row r="375" spans="1:21" x14ac:dyDescent="0.3">
      <c r="A375" s="7">
        <f t="shared" si="12"/>
        <v>138</v>
      </c>
      <c r="B375" s="33" t="s">
        <v>460</v>
      </c>
      <c r="C375" s="7">
        <v>210</v>
      </c>
      <c r="D375" s="7">
        <v>1</v>
      </c>
      <c r="E375" s="7">
        <v>7</v>
      </c>
      <c r="I375" s="13" t="str">
        <f t="shared" si="11"/>
        <v>INSERT INTO Operacao_Agricola(idOperacao_Agricola,data,quantidade,Culturaid,Tipo_Operacao_Agricolaid) VALUES(138,TO_DATE('10/11/2021', 'DD/MM/YYYY'),210,1,7);</v>
      </c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</row>
    <row r="376" spans="1:21" x14ac:dyDescent="0.3">
      <c r="A376" s="7">
        <f t="shared" si="12"/>
        <v>139</v>
      </c>
      <c r="B376" s="33" t="s">
        <v>460</v>
      </c>
      <c r="C376" s="7">
        <v>120</v>
      </c>
      <c r="D376" s="7">
        <v>2</v>
      </c>
      <c r="E376" s="7">
        <v>7</v>
      </c>
      <c r="I376" s="13" t="str">
        <f t="shared" si="11"/>
        <v>INSERT INTO Operacao_Agricola(idOperacao_Agricola,data,quantidade,Culturaid,Tipo_Operacao_Agricolaid) VALUES(139,TO_DATE('10/11/2021', 'DD/MM/YYYY'),120,2,7);</v>
      </c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</row>
    <row r="377" spans="1:21" x14ac:dyDescent="0.3">
      <c r="A377" s="7">
        <f t="shared" si="12"/>
        <v>140</v>
      </c>
      <c r="B377" s="33" t="s">
        <v>461</v>
      </c>
      <c r="C377" s="7">
        <v>600</v>
      </c>
      <c r="D377" s="7">
        <v>12</v>
      </c>
      <c r="E377" s="7">
        <v>7</v>
      </c>
      <c r="I377" s="13" t="str">
        <f t="shared" si="11"/>
        <v>INSERT INTO Operacao_Agricola(idOperacao_Agricola,data,quantidade,Culturaid,Tipo_Operacao_Agricolaid) VALUES(140,TO_DATE('15/11/2021', 'DD/MM/YYYY'),600,12,7);</v>
      </c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</row>
    <row r="378" spans="1:21" x14ac:dyDescent="0.3">
      <c r="A378" s="7">
        <f t="shared" si="12"/>
        <v>141</v>
      </c>
      <c r="B378" s="33" t="s">
        <v>462</v>
      </c>
      <c r="C378" s="7">
        <v>30</v>
      </c>
      <c r="D378" s="7">
        <v>1</v>
      </c>
      <c r="E378" s="7">
        <v>3</v>
      </c>
      <c r="I378" s="13" t="str">
        <f t="shared" si="11"/>
        <v>INSERT INTO Operacao_Agricola(idOperacao_Agricola,data,quantidade,Culturaid,Tipo_Operacao_Agricolaid) VALUES(141,TO_DATE('17/11/2021', 'DD/MM/YYYY'),30,1,3);</v>
      </c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</row>
    <row r="379" spans="1:21" x14ac:dyDescent="0.3">
      <c r="A379" s="7">
        <f t="shared" si="12"/>
        <v>142</v>
      </c>
      <c r="B379" s="33" t="s">
        <v>462</v>
      </c>
      <c r="C379" s="7">
        <v>20</v>
      </c>
      <c r="D379" s="7">
        <v>2</v>
      </c>
      <c r="E379" s="7">
        <v>3</v>
      </c>
      <c r="I379" s="13" t="str">
        <f t="shared" si="11"/>
        <v>INSERT INTO Operacao_Agricola(idOperacao_Agricola,data,quantidade,Culturaid,Tipo_Operacao_Agricolaid) VALUES(142,TO_DATE('17/11/2021', 'DD/MM/YYYY'),20,2,3);</v>
      </c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</row>
    <row r="380" spans="1:21" x14ac:dyDescent="0.3">
      <c r="A380" s="7">
        <f t="shared" si="12"/>
        <v>143</v>
      </c>
      <c r="B380" s="33" t="s">
        <v>463</v>
      </c>
      <c r="C380" s="7">
        <v>70</v>
      </c>
      <c r="D380" s="7">
        <v>5</v>
      </c>
      <c r="E380" s="7">
        <v>3</v>
      </c>
      <c r="I380" s="13" t="str">
        <f t="shared" si="11"/>
        <v>INSERT INTO Operacao_Agricola(idOperacao_Agricola,data,quantidade,Culturaid,Tipo_Operacao_Agricolaid) VALUES(143,TO_DATE('28/11/2021', 'DD/MM/YYYY'),70,5,3);</v>
      </c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</row>
    <row r="381" spans="1:21" x14ac:dyDescent="0.3">
      <c r="A381" s="7">
        <f t="shared" si="12"/>
        <v>144</v>
      </c>
      <c r="B381" s="33" t="s">
        <v>464</v>
      </c>
      <c r="C381" s="7">
        <v>90</v>
      </c>
      <c r="D381" s="7">
        <v>3</v>
      </c>
      <c r="E381" s="7">
        <v>3</v>
      </c>
      <c r="I381" s="13" t="str">
        <f t="shared" si="11"/>
        <v>INSERT INTO Operacao_Agricola(idOperacao_Agricola,data,quantidade,Culturaid,Tipo_Operacao_Agricolaid) VALUES(144,TO_DATE('03/12/2021', 'DD/MM/YYYY'),90,3,3);</v>
      </c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</row>
    <row r="382" spans="1:21" x14ac:dyDescent="0.3">
      <c r="A382" s="7">
        <f t="shared" si="12"/>
        <v>145</v>
      </c>
      <c r="B382" s="33" t="s">
        <v>465</v>
      </c>
      <c r="C382" s="7">
        <v>500</v>
      </c>
      <c r="D382" s="7">
        <v>16</v>
      </c>
      <c r="E382" s="7">
        <v>3</v>
      </c>
      <c r="I382" s="13" t="str">
        <f t="shared" si="11"/>
        <v>INSERT INTO Operacao_Agricola(idOperacao_Agricola,data,quantidade,Culturaid,Tipo_Operacao_Agricolaid) VALUES(145,TO_DATE('16/12/2021', 'DD/MM/YYYY'),500,16,3);</v>
      </c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</row>
    <row r="383" spans="1:21" x14ac:dyDescent="0.3">
      <c r="A383" s="7">
        <f t="shared" si="12"/>
        <v>146</v>
      </c>
      <c r="B383" s="33" t="s">
        <v>466</v>
      </c>
      <c r="C383" s="7">
        <v>60</v>
      </c>
      <c r="D383" s="7">
        <v>4</v>
      </c>
      <c r="E383" s="7">
        <v>3</v>
      </c>
      <c r="I383" s="13" t="str">
        <f t="shared" si="11"/>
        <v>INSERT INTO Operacao_Agricola(idOperacao_Agricola,data,quantidade,Culturaid,Tipo_Operacao_Agricolaid) VALUES(146,TO_DATE('18/12/2021', 'DD/MM/YYYY'),60,4,3);</v>
      </c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</row>
    <row r="384" spans="1:21" x14ac:dyDescent="0.3">
      <c r="A384" s="7">
        <f t="shared" si="12"/>
        <v>147</v>
      </c>
      <c r="B384" s="33" t="s">
        <v>466</v>
      </c>
      <c r="C384" s="7">
        <v>2500</v>
      </c>
      <c r="D384" s="7">
        <v>12</v>
      </c>
      <c r="E384" s="7">
        <v>7</v>
      </c>
      <c r="I384" s="13" t="str">
        <f t="shared" si="11"/>
        <v>INSERT INTO Operacao_Agricola(idOperacao_Agricola,data,quantidade,Culturaid,Tipo_Operacao_Agricolaid) VALUES(147,TO_DATE('18/12/2021', 'DD/MM/YYYY'),2500,12,7);</v>
      </c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</row>
    <row r="385" spans="1:21" x14ac:dyDescent="0.3">
      <c r="A385" s="7">
        <f t="shared" si="12"/>
        <v>148</v>
      </c>
      <c r="B385" s="33" t="s">
        <v>466</v>
      </c>
      <c r="C385" s="7">
        <v>700</v>
      </c>
      <c r="D385" s="7">
        <v>17</v>
      </c>
      <c r="E385" s="7">
        <v>3</v>
      </c>
      <c r="I385" s="13" t="str">
        <f t="shared" si="11"/>
        <v>INSERT INTO Operacao_Agricola(idOperacao_Agricola,data,quantidade,Culturaid,Tipo_Operacao_Agricolaid) VALUES(148,TO_DATE('18/12/2021', 'DD/MM/YYYY'),700,17,3);</v>
      </c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</row>
    <row r="386" spans="1:21" x14ac:dyDescent="0.3">
      <c r="A386" s="7">
        <f t="shared" si="12"/>
        <v>149</v>
      </c>
      <c r="B386" s="33" t="s">
        <v>467</v>
      </c>
      <c r="C386" s="7">
        <v>2900</v>
      </c>
      <c r="D386" s="7">
        <v>12</v>
      </c>
      <c r="E386" s="7">
        <v>7</v>
      </c>
      <c r="I386" s="13" t="str">
        <f t="shared" si="11"/>
        <v>INSERT INTO Operacao_Agricola(idOperacao_Agricola,data,quantidade,Culturaid,Tipo_Operacao_Agricolaid) VALUES(149,TO_DATE('04/01/2022', 'DD/MM/YYYY'),2900,12,7);</v>
      </c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</row>
    <row r="387" spans="1:21" x14ac:dyDescent="0.3">
      <c r="A387" s="7">
        <f t="shared" si="12"/>
        <v>150</v>
      </c>
      <c r="B387" s="33" t="s">
        <v>468</v>
      </c>
      <c r="C387" s="7">
        <v>3</v>
      </c>
      <c r="D387" s="7">
        <v>16</v>
      </c>
      <c r="E387" s="7">
        <v>5</v>
      </c>
      <c r="I387" s="13" t="str">
        <f t="shared" si="11"/>
        <v>INSERT INTO Operacao_Agricola(idOperacao_Agricola,data,quantidade,Culturaid,Tipo_Operacao_Agricolaid) VALUES(150,TO_DATE('20/01/2022', 'DD/MM/YYYY'),3,16,5);</v>
      </c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</row>
    <row r="388" spans="1:21" x14ac:dyDescent="0.3">
      <c r="A388" s="7">
        <f t="shared" si="12"/>
        <v>151</v>
      </c>
      <c r="B388" s="33" t="s">
        <v>468</v>
      </c>
      <c r="C388" s="7">
        <v>3.5</v>
      </c>
      <c r="D388" s="7">
        <v>17</v>
      </c>
      <c r="E388" s="7">
        <v>5</v>
      </c>
      <c r="I388" s="13" t="str">
        <f t="shared" si="11"/>
        <v>INSERT INTO Operacao_Agricola(idOperacao_Agricola,data,quantidade,Culturaid,Tipo_Operacao_Agricolaid) VALUES(151,TO_DATE('20/01/2022', 'DD/MM/YYYY'),3.5,17,5);</v>
      </c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</row>
    <row r="389" spans="1:21" x14ac:dyDescent="0.3">
      <c r="A389" s="7">
        <f t="shared" si="12"/>
        <v>152</v>
      </c>
      <c r="B389" s="33" t="s">
        <v>365</v>
      </c>
      <c r="C389" s="7">
        <v>0.9</v>
      </c>
      <c r="D389" s="7">
        <v>13</v>
      </c>
      <c r="E389" s="7">
        <v>6</v>
      </c>
      <c r="I389" s="13" t="str">
        <f t="shared" si="11"/>
        <v>INSERT INTO Operacao_Agricola(idOperacao_Agricola,data,quantidade,Culturaid,Tipo_Operacao_Agricolaid) VALUES(152,TO_DATE('06/03/2022', 'DD/MM/YYYY'),0.9,13,6);</v>
      </c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</row>
    <row r="390" spans="1:21" x14ac:dyDescent="0.3">
      <c r="A390" s="7">
        <f t="shared" si="12"/>
        <v>153</v>
      </c>
      <c r="B390" s="33" t="s">
        <v>349</v>
      </c>
      <c r="C390" s="7">
        <v>1.3</v>
      </c>
      <c r="D390" s="7">
        <v>6</v>
      </c>
      <c r="E390" s="7">
        <v>8</v>
      </c>
      <c r="I390" s="13" t="str">
        <f t="shared" si="11"/>
        <v>INSERT INTO Operacao_Agricola(idOperacao_Agricola,data,quantidade,Culturaid,Tipo_Operacao_Agricolaid) VALUES(153,TO_DATE('19/03/2022', 'DD/MM/YYYY'),1.3,6,8);</v>
      </c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</row>
    <row r="391" spans="1:21" x14ac:dyDescent="0.3">
      <c r="A391" s="7">
        <f t="shared" si="12"/>
        <v>154</v>
      </c>
      <c r="B391" s="33" t="s">
        <v>341</v>
      </c>
      <c r="C391" s="7">
        <v>1.3</v>
      </c>
      <c r="D391" s="7">
        <v>6</v>
      </c>
      <c r="E391" s="7">
        <v>8</v>
      </c>
      <c r="I391" s="13" t="str">
        <f t="shared" si="11"/>
        <v>INSERT INTO Operacao_Agricola(idOperacao_Agricola,data,quantidade,Culturaid,Tipo_Operacao_Agricolaid) VALUES(154,TO_DATE('05/04/2022', 'DD/MM/YYYY'),1.3,6,8);</v>
      </c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</row>
    <row r="392" spans="1:21" x14ac:dyDescent="0.3">
      <c r="A392" s="7">
        <f t="shared" si="12"/>
        <v>155</v>
      </c>
      <c r="B392" s="33" t="s">
        <v>350</v>
      </c>
      <c r="C392" s="7">
        <v>1.2</v>
      </c>
      <c r="D392" s="7">
        <v>9</v>
      </c>
      <c r="E392" s="7">
        <v>6</v>
      </c>
      <c r="I392" s="13" t="str">
        <f t="shared" si="11"/>
        <v>INSERT INTO Operacao_Agricola(idOperacao_Agricola,data,quantidade,Culturaid,Tipo_Operacao_Agricolaid) VALUES(155,TO_DATE('08/04/2022', 'DD/MM/YYYY'),1.2,9,6);</v>
      </c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</row>
    <row r="393" spans="1:21" x14ac:dyDescent="0.3">
      <c r="A393" s="7">
        <f t="shared" si="12"/>
        <v>156</v>
      </c>
      <c r="B393" s="33" t="s">
        <v>469</v>
      </c>
      <c r="C393" s="7">
        <v>30</v>
      </c>
      <c r="D393" s="7">
        <v>7</v>
      </c>
      <c r="E393" s="7">
        <v>6</v>
      </c>
      <c r="I393" s="13" t="str">
        <f t="shared" si="11"/>
        <v>INSERT INTO Operacao_Agricola(idOperacao_Agricola,data,quantidade,Culturaid,Tipo_Operacao_Agricolaid) VALUES(156,TO_DATE('15/04/2022', 'DD/MM/YYYY'),30,7,6);</v>
      </c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</row>
    <row r="394" spans="1:21" x14ac:dyDescent="0.3">
      <c r="A394" s="7">
        <f t="shared" si="12"/>
        <v>157</v>
      </c>
      <c r="B394" s="33" t="s">
        <v>470</v>
      </c>
      <c r="C394" s="7">
        <v>2250</v>
      </c>
      <c r="D394" s="7">
        <v>13</v>
      </c>
      <c r="E394" s="7">
        <v>7</v>
      </c>
      <c r="I394" s="13" t="str">
        <f t="shared" si="11"/>
        <v>INSERT INTO Operacao_Agricola(idOperacao_Agricola,data,quantidade,Culturaid,Tipo_Operacao_Agricolaid) VALUES(157,TO_DATE('05/05/2022', 'DD/MM/YYYY'),2250,13,7);</v>
      </c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</row>
    <row r="395" spans="1:21" x14ac:dyDescent="0.3">
      <c r="A395" s="7">
        <f t="shared" si="12"/>
        <v>158</v>
      </c>
      <c r="B395" s="33" t="s">
        <v>471</v>
      </c>
      <c r="C395" s="7">
        <v>10</v>
      </c>
      <c r="D395" s="7">
        <v>8</v>
      </c>
      <c r="E395" s="7">
        <v>4</v>
      </c>
      <c r="I395" s="13" t="str">
        <f t="shared" si="11"/>
        <v>INSERT INTO Operacao_Agricola(idOperacao_Agricola,data,quantidade,Culturaid,Tipo_Operacao_Agricolaid) VALUES(158,TO_DATE('13/05/2022', 'DD/MM/YYYY'),10,8,4);</v>
      </c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</row>
    <row r="396" spans="1:21" x14ac:dyDescent="0.3">
      <c r="A396" s="7">
        <f t="shared" si="12"/>
        <v>159</v>
      </c>
      <c r="B396" s="33" t="s">
        <v>472</v>
      </c>
      <c r="C396" s="7">
        <v>1300</v>
      </c>
      <c r="D396" s="7">
        <v>13</v>
      </c>
      <c r="E396" s="7">
        <v>7</v>
      </c>
      <c r="I396" s="13" t="str">
        <f t="shared" si="11"/>
        <v>INSERT INTO Operacao_Agricola(idOperacao_Agricola,data,quantidade,Culturaid,Tipo_Operacao_Agricolaid) VALUES(159,TO_DATE('15/05/2022', 'DD/MM/YYYY'),1300,13,7);</v>
      </c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</row>
    <row r="397" spans="1:21" x14ac:dyDescent="0.3">
      <c r="A397" s="7">
        <f t="shared" si="12"/>
        <v>160</v>
      </c>
      <c r="B397" s="33" t="s">
        <v>367</v>
      </c>
      <c r="C397" s="7">
        <v>0.6</v>
      </c>
      <c r="D397" s="7">
        <v>11</v>
      </c>
      <c r="E397" s="7">
        <v>6</v>
      </c>
      <c r="I397" s="13" t="str">
        <f t="shared" si="11"/>
        <v>INSERT INTO Operacao_Agricola(idOperacao_Agricola,data,quantidade,Culturaid,Tipo_Operacao_Agricolaid) VALUES(160,TO_DATE('30/05/2022', 'DD/MM/YYYY'),0.6,11,6);</v>
      </c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</row>
    <row r="398" spans="1:21" x14ac:dyDescent="0.3">
      <c r="A398" s="7">
        <f t="shared" si="12"/>
        <v>161</v>
      </c>
      <c r="B398" s="33" t="s">
        <v>473</v>
      </c>
      <c r="C398" s="7">
        <v>3</v>
      </c>
      <c r="D398" s="7">
        <v>8</v>
      </c>
      <c r="E398" s="7">
        <v>2</v>
      </c>
      <c r="I398" s="13" t="str">
        <f t="shared" si="11"/>
        <v>INSERT INTO Operacao_Agricola(idOperacao_Agricola,data,quantidade,Culturaid,Tipo_Operacao_Agricolaid) VALUES(161,TO_DATE('05/06/2022', 'DD/MM/YYYY'),3,8,2);</v>
      </c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</row>
    <row r="399" spans="1:21" x14ac:dyDescent="0.3">
      <c r="A399" s="7">
        <f t="shared" si="12"/>
        <v>162</v>
      </c>
      <c r="B399" s="33" t="s">
        <v>474</v>
      </c>
      <c r="C399" s="7">
        <v>3</v>
      </c>
      <c r="D399" s="7">
        <v>11</v>
      </c>
      <c r="E399" s="7">
        <v>2</v>
      </c>
      <c r="I399" s="13" t="str">
        <f t="shared" si="11"/>
        <v>INSERT INTO Operacao_Agricola(idOperacao_Agricola,data,quantidade,Culturaid,Tipo_Operacao_Agricolaid) VALUES(162,TO_DATE('30/06/2022', 'DD/MM/YYYY'),3,11,2);</v>
      </c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</row>
    <row r="400" spans="1:21" x14ac:dyDescent="0.3">
      <c r="A400" s="7">
        <f t="shared" si="12"/>
        <v>163</v>
      </c>
      <c r="B400" s="33" t="s">
        <v>475</v>
      </c>
      <c r="C400" s="7">
        <v>5.5</v>
      </c>
      <c r="D400" s="7">
        <v>8</v>
      </c>
      <c r="E400" s="7">
        <v>2</v>
      </c>
      <c r="I400" s="13" t="str">
        <f t="shared" si="11"/>
        <v>INSERT INTO Operacao_Agricola(idOperacao_Agricola,data,quantidade,Culturaid,Tipo_Operacao_Agricolaid) VALUES(163,TO_DATE('02/07/2022', 'DD/MM/YYYY'),5.5,8,2);</v>
      </c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</row>
    <row r="401" spans="1:21" x14ac:dyDescent="0.3">
      <c r="A401" s="7">
        <f t="shared" si="12"/>
        <v>164</v>
      </c>
      <c r="B401" s="33" t="s">
        <v>476</v>
      </c>
      <c r="C401" s="7">
        <v>0.8</v>
      </c>
      <c r="D401" s="7">
        <v>2</v>
      </c>
      <c r="E401" s="7">
        <v>2</v>
      </c>
      <c r="I401" s="13" t="str">
        <f t="shared" si="11"/>
        <v>INSERT INTO Operacao_Agricola(idOperacao_Agricola,data,quantidade,Culturaid,Tipo_Operacao_Agricolaid) VALUES(164,TO_DATE('03/07/2022', 'DD/MM/YYYY'),0.8,2,2);</v>
      </c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</row>
    <row r="402" spans="1:21" x14ac:dyDescent="0.3">
      <c r="A402" s="7">
        <f>A401+1</f>
        <v>165</v>
      </c>
      <c r="B402" s="33" t="s">
        <v>476</v>
      </c>
      <c r="C402" s="7">
        <v>1.5</v>
      </c>
      <c r="D402" s="7">
        <v>1</v>
      </c>
      <c r="E402" s="7">
        <v>2</v>
      </c>
      <c r="I402" s="13" t="str">
        <f t="shared" si="11"/>
        <v>INSERT INTO Operacao_Agricola(idOperacao_Agricola,data,quantidade,Culturaid,Tipo_Operacao_Agricolaid) VALUES(165,TO_DATE('03/07/2022', 'DD/MM/YYYY'),1.5,1,2);</v>
      </c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</row>
    <row r="403" spans="1:21" x14ac:dyDescent="0.3">
      <c r="A403" s="7">
        <f t="shared" si="12"/>
        <v>166</v>
      </c>
      <c r="B403" s="33" t="s">
        <v>477</v>
      </c>
      <c r="C403" s="7">
        <v>5</v>
      </c>
      <c r="D403" s="7">
        <v>17</v>
      </c>
      <c r="E403" s="7">
        <v>2</v>
      </c>
      <c r="I403" s="13" t="str">
        <f t="shared" si="11"/>
        <v>INSERT INTO Operacao_Agricola(idOperacao_Agricola,data,quantidade,Culturaid,Tipo_Operacao_Agricolaid) VALUES(166,TO_DATE('10/07/2022', 'DD/MM/YYYY'),5,17,2);</v>
      </c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</row>
    <row r="404" spans="1:21" x14ac:dyDescent="0.3">
      <c r="A404" s="7">
        <f t="shared" si="12"/>
        <v>167</v>
      </c>
      <c r="B404" s="33" t="s">
        <v>478</v>
      </c>
      <c r="C404" s="7">
        <v>15</v>
      </c>
      <c r="D404" s="7">
        <v>9</v>
      </c>
      <c r="E404" s="7">
        <v>2</v>
      </c>
      <c r="I404" s="13" t="str">
        <f t="shared" si="11"/>
        <v>INSERT INTO Operacao_Agricola(idOperacao_Agricola,data,quantidade,Culturaid,Tipo_Operacao_Agricolaid) VALUES(167,TO_DATE('12/07/2022', 'DD/MM/YYYY'),15,9,2);</v>
      </c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</row>
    <row r="405" spans="1:21" x14ac:dyDescent="0.3">
      <c r="A405" s="7">
        <f t="shared" si="12"/>
        <v>168</v>
      </c>
      <c r="B405" s="33" t="s">
        <v>479</v>
      </c>
      <c r="C405" s="7">
        <v>3</v>
      </c>
      <c r="D405" s="7">
        <v>11</v>
      </c>
      <c r="E405" s="7">
        <v>2</v>
      </c>
      <c r="I405" s="13" t="str">
        <f t="shared" si="11"/>
        <v>INSERT INTO Operacao_Agricola(idOperacao_Agricola,data,quantidade,Culturaid,Tipo_Operacao_Agricolaid) VALUES(168,TO_DATE('15/07/2022', 'DD/MM/YYYY'),3,11,2);</v>
      </c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</row>
    <row r="406" spans="1:21" x14ac:dyDescent="0.3">
      <c r="A406" s="7">
        <f t="shared" si="12"/>
        <v>169</v>
      </c>
      <c r="B406" s="33" t="s">
        <v>479</v>
      </c>
      <c r="C406" s="7">
        <v>600</v>
      </c>
      <c r="D406" s="7">
        <v>16</v>
      </c>
      <c r="E406" s="7">
        <v>7</v>
      </c>
      <c r="I406" s="13" t="str">
        <f t="shared" si="11"/>
        <v>INSERT INTO Operacao_Agricola(idOperacao_Agricola,data,quantidade,Culturaid,Tipo_Operacao_Agricolaid) VALUES(169,TO_DATE('15/07/2022', 'DD/MM/YYYY'),600,16,7);</v>
      </c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</row>
    <row r="407" spans="1:21" x14ac:dyDescent="0.3">
      <c r="A407" s="7">
        <f t="shared" si="12"/>
        <v>170</v>
      </c>
      <c r="B407" s="33" t="s">
        <v>480</v>
      </c>
      <c r="C407" s="7">
        <v>500</v>
      </c>
      <c r="D407" s="7">
        <v>16</v>
      </c>
      <c r="E407" s="7">
        <v>7</v>
      </c>
      <c r="I407" s="13" t="str">
        <f t="shared" si="11"/>
        <v>INSERT INTO Operacao_Agricola(idOperacao_Agricola,data,quantidade,Culturaid,Tipo_Operacao_Agricolaid) VALUES(170,TO_DATE('20/07/2022', 'DD/MM/YYYY'),500,16,7);</v>
      </c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</row>
    <row r="408" spans="1:21" x14ac:dyDescent="0.3">
      <c r="A408" s="7">
        <f t="shared" si="12"/>
        <v>171</v>
      </c>
      <c r="B408" s="33" t="s">
        <v>481</v>
      </c>
      <c r="C408" s="7">
        <v>15</v>
      </c>
      <c r="D408" s="7">
        <v>9</v>
      </c>
      <c r="E408" s="7">
        <v>2</v>
      </c>
      <c r="I408" s="13" t="str">
        <f t="shared" si="11"/>
        <v>INSERT INTO Operacao_Agricola(idOperacao_Agricola,data,quantidade,Culturaid,Tipo_Operacao_Agricolaid) VALUES(171,TO_DATE('24/07/2022', 'DD/MM/YYYY'),15,9,2);</v>
      </c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</row>
    <row r="409" spans="1:21" x14ac:dyDescent="0.3">
      <c r="A409" s="7">
        <f t="shared" si="12"/>
        <v>172</v>
      </c>
      <c r="B409" s="33" t="s">
        <v>482</v>
      </c>
      <c r="C409" s="7">
        <v>5</v>
      </c>
      <c r="D409" s="7">
        <v>8</v>
      </c>
      <c r="E409" s="7">
        <v>2</v>
      </c>
      <c r="I409" s="13" t="str">
        <f t="shared" si="11"/>
        <v>INSERT INTO Operacao_Agricola(idOperacao_Agricola,data,quantidade,Culturaid,Tipo_Operacao_Agricolaid) VALUES(172,TO_DATE('30/07/2022', 'DD/MM/YYYY'),5,8,2);</v>
      </c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</row>
    <row r="410" spans="1:21" x14ac:dyDescent="0.3">
      <c r="A410" s="7">
        <f t="shared" si="12"/>
        <v>173</v>
      </c>
      <c r="B410" s="33" t="s">
        <v>482</v>
      </c>
      <c r="C410" s="7">
        <v>2.5</v>
      </c>
      <c r="D410" s="7">
        <v>11</v>
      </c>
      <c r="E410" s="7">
        <v>2</v>
      </c>
      <c r="I410" s="13" t="str">
        <f t="shared" si="11"/>
        <v>INSERT INTO Operacao_Agricola(idOperacao_Agricola,data,quantidade,Culturaid,Tipo_Operacao_Agricolaid) VALUES(173,TO_DATE('30/07/2022', 'DD/MM/YYYY'),2.5,11,2);</v>
      </c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</row>
    <row r="411" spans="1:21" x14ac:dyDescent="0.3">
      <c r="A411" s="7">
        <f t="shared" si="12"/>
        <v>174</v>
      </c>
      <c r="B411" s="33" t="s">
        <v>483</v>
      </c>
      <c r="C411" s="7">
        <v>15</v>
      </c>
      <c r="D411" s="7">
        <v>9</v>
      </c>
      <c r="E411" s="7">
        <v>2</v>
      </c>
      <c r="I411" s="13" t="str">
        <f t="shared" si="11"/>
        <v>INSERT INTO Operacao_Agricola(idOperacao_Agricola,data,quantidade,Culturaid,Tipo_Operacao_Agricolaid) VALUES(174,TO_DATE('07/08/2022', 'DD/MM/YYYY'),15,9,2);</v>
      </c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</row>
    <row r="412" spans="1:21" x14ac:dyDescent="0.3">
      <c r="A412" s="7">
        <f t="shared" si="12"/>
        <v>175</v>
      </c>
      <c r="B412" s="33" t="s">
        <v>484</v>
      </c>
      <c r="C412" s="7">
        <v>0.8</v>
      </c>
      <c r="D412" s="7">
        <v>2</v>
      </c>
      <c r="E412" s="7">
        <v>2</v>
      </c>
      <c r="I412" s="13" t="str">
        <f t="shared" si="11"/>
        <v>INSERT INTO Operacao_Agricola(idOperacao_Agricola,data,quantidade,Culturaid,Tipo_Operacao_Agricolaid) VALUES(175,TO_DATE('10/08/2022', 'DD/MM/YYYY'),0.8,2,2);</v>
      </c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</row>
    <row r="413" spans="1:21" x14ac:dyDescent="0.3">
      <c r="A413" s="7">
        <f t="shared" si="12"/>
        <v>176</v>
      </c>
      <c r="B413" s="33" t="s">
        <v>484</v>
      </c>
      <c r="C413" s="7">
        <v>1.5</v>
      </c>
      <c r="D413" s="7">
        <v>1</v>
      </c>
      <c r="E413" s="7">
        <v>2</v>
      </c>
      <c r="I413" s="13" t="str">
        <f t="shared" si="11"/>
        <v>INSERT INTO Operacao_Agricola(idOperacao_Agricola,data,quantidade,Culturaid,Tipo_Operacao_Agricolaid) VALUES(176,TO_DATE('10/08/2022', 'DD/MM/YYYY'),1.5,1,2);</v>
      </c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</row>
    <row r="414" spans="1:21" x14ac:dyDescent="0.3">
      <c r="A414" s="7">
        <f t="shared" si="12"/>
        <v>177</v>
      </c>
      <c r="B414" s="33" t="s">
        <v>485</v>
      </c>
      <c r="C414" s="7">
        <v>1200</v>
      </c>
      <c r="D414" s="7">
        <v>17</v>
      </c>
      <c r="E414" s="7">
        <v>7</v>
      </c>
      <c r="I414" s="13" t="str">
        <f t="shared" si="11"/>
        <v>INSERT INTO Operacao_Agricola(idOperacao_Agricola,data,quantidade,Culturaid,Tipo_Operacao_Agricolaid) VALUES(177,TO_DATE('12/08/2022', 'DD/MM/YYYY'),1200,17,7);</v>
      </c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</row>
    <row r="415" spans="1:21" x14ac:dyDescent="0.3">
      <c r="A415" s="7">
        <f t="shared" si="12"/>
        <v>178</v>
      </c>
      <c r="B415" s="33" t="s">
        <v>485</v>
      </c>
      <c r="C415" s="7">
        <v>600</v>
      </c>
      <c r="D415" s="7">
        <v>17</v>
      </c>
      <c r="E415" s="7">
        <v>7</v>
      </c>
      <c r="I415" s="13" t="str">
        <f t="shared" si="11"/>
        <v>INSERT INTO Operacao_Agricola(idOperacao_Agricola,data,quantidade,Culturaid,Tipo_Operacao_Agricolaid) VALUES(178,TO_DATE('12/08/2022', 'DD/MM/YYYY'),600,17,7);</v>
      </c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</row>
    <row r="416" spans="1:21" x14ac:dyDescent="0.3">
      <c r="A416" s="7">
        <f t="shared" si="12"/>
        <v>179</v>
      </c>
      <c r="B416" s="33" t="s">
        <v>486</v>
      </c>
      <c r="C416" s="7">
        <v>3500</v>
      </c>
      <c r="D416" s="7">
        <v>7</v>
      </c>
      <c r="E416" s="7">
        <v>7</v>
      </c>
      <c r="I416" s="13" t="str">
        <f t="shared" si="11"/>
        <v>INSERT INTO Operacao_Agricola(idOperacao_Agricola,data,quantidade,Culturaid,Tipo_Operacao_Agricolaid) VALUES(179,TO_DATE('17/08/2022', 'DD/MM/YYYY'),3500,7,7);</v>
      </c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</row>
    <row r="417" spans="1:21" x14ac:dyDescent="0.3">
      <c r="A417" s="7">
        <f t="shared" si="12"/>
        <v>180</v>
      </c>
      <c r="B417" s="33" t="s">
        <v>486</v>
      </c>
      <c r="C417" s="7">
        <v>3</v>
      </c>
      <c r="D417" s="7">
        <v>11</v>
      </c>
      <c r="E417" s="7">
        <v>2</v>
      </c>
      <c r="I417" s="13" t="str">
        <f t="shared" si="11"/>
        <v>INSERT INTO Operacao_Agricola(idOperacao_Agricola,data,quantidade,Culturaid,Tipo_Operacao_Agricolaid) VALUES(180,TO_DATE('17/08/2022', 'DD/MM/YYYY'),3,11,2);</v>
      </c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</row>
    <row r="418" spans="1:21" x14ac:dyDescent="0.3">
      <c r="A418" s="7">
        <f t="shared" si="12"/>
        <v>181</v>
      </c>
      <c r="B418" s="33" t="s">
        <v>351</v>
      </c>
      <c r="C418" s="7">
        <v>3300</v>
      </c>
      <c r="D418" s="7">
        <v>9</v>
      </c>
      <c r="E418" s="7">
        <v>7</v>
      </c>
      <c r="I418" s="13" t="str">
        <f t="shared" si="11"/>
        <v>INSERT INTO Operacao_Agricola(idOperacao_Agricola,data,quantidade,Culturaid,Tipo_Operacao_Agricolaid) VALUES(181,TO_DATE('18/08/2022', 'DD/MM/YYYY'),3300,9,7);</v>
      </c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</row>
    <row r="419" spans="1:21" x14ac:dyDescent="0.3">
      <c r="A419" s="7">
        <f t="shared" si="12"/>
        <v>182</v>
      </c>
      <c r="B419" s="33" t="s">
        <v>487</v>
      </c>
      <c r="C419" s="7">
        <v>950</v>
      </c>
      <c r="D419" s="7">
        <v>5</v>
      </c>
      <c r="E419" s="7">
        <v>7</v>
      </c>
      <c r="I419" s="13" t="str">
        <f t="shared" si="11"/>
        <v>INSERT INTO Operacao_Agricola(idOperacao_Agricola,data,quantidade,Culturaid,Tipo_Operacao_Agricolaid) VALUES(182,TO_DATE('20/08/2022', 'DD/MM/YYYY'),950,5,7);</v>
      </c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</row>
    <row r="420" spans="1:21" x14ac:dyDescent="0.3">
      <c r="A420" s="7">
        <f t="shared" si="12"/>
        <v>183</v>
      </c>
      <c r="B420" s="33" t="s">
        <v>488</v>
      </c>
      <c r="C420" s="7">
        <v>650</v>
      </c>
      <c r="D420" s="7">
        <v>11</v>
      </c>
      <c r="E420" s="7">
        <v>7</v>
      </c>
      <c r="I420" s="13" t="str">
        <f t="shared" si="11"/>
        <v>INSERT INTO Operacao_Agricola(idOperacao_Agricola,data,quantidade,Culturaid,Tipo_Operacao_Agricolaid) VALUES(183,TO_DATE('24/08/2022', 'DD/MM/YYYY'),650,11,7);</v>
      </c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</row>
    <row r="421" spans="1:21" x14ac:dyDescent="0.3">
      <c r="A421" s="7">
        <f t="shared" si="12"/>
        <v>184</v>
      </c>
      <c r="B421" s="33" t="s">
        <v>489</v>
      </c>
      <c r="C421" s="7">
        <v>1900</v>
      </c>
      <c r="D421" s="7">
        <v>11</v>
      </c>
      <c r="E421" s="7">
        <v>7</v>
      </c>
      <c r="I421" s="13" t="str">
        <f t="shared" si="11"/>
        <v>INSERT INTO Operacao_Agricola(idOperacao_Agricola,data,quantidade,Culturaid,Tipo_Operacao_Agricolaid) VALUES(184,TO_DATE('05/09/2022', 'DD/MM/YYYY'),1900,11,7);</v>
      </c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</row>
    <row r="422" spans="1:21" x14ac:dyDescent="0.3">
      <c r="A422" s="7">
        <f t="shared" si="12"/>
        <v>185</v>
      </c>
      <c r="B422" s="33" t="s">
        <v>490</v>
      </c>
      <c r="C422" s="7">
        <v>830</v>
      </c>
      <c r="D422" s="7">
        <v>5</v>
      </c>
      <c r="E422" s="7">
        <v>7</v>
      </c>
      <c r="I422" s="13" t="str">
        <f t="shared" si="11"/>
        <v>INSERT INTO Operacao_Agricola(idOperacao_Agricola,data,quantidade,Culturaid,Tipo_Operacao_Agricolaid) VALUES(185,TO_DATE('07/09/2022', 'DD/MM/YYYY'),830,5,7);</v>
      </c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</row>
    <row r="423" spans="1:21" x14ac:dyDescent="0.3">
      <c r="A423" s="7">
        <f t="shared" si="12"/>
        <v>186</v>
      </c>
      <c r="B423" s="33" t="s">
        <v>491</v>
      </c>
      <c r="C423" s="7">
        <v>750</v>
      </c>
      <c r="D423" s="7">
        <v>3</v>
      </c>
      <c r="E423" s="7">
        <v>7</v>
      </c>
      <c r="I423" s="13" t="str">
        <f t="shared" si="11"/>
        <v>INSERT INTO Operacao_Agricola(idOperacao_Agricola,data,quantidade,Culturaid,Tipo_Operacao_Agricolaid) VALUES(186,TO_DATE('11/09/2022', 'DD/MM/YYYY'),750,3,7);</v>
      </c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</row>
    <row r="424" spans="1:21" x14ac:dyDescent="0.3">
      <c r="A424" s="7">
        <f t="shared" si="12"/>
        <v>187</v>
      </c>
      <c r="B424" s="33" t="s">
        <v>369</v>
      </c>
      <c r="C424" s="7">
        <v>1150</v>
      </c>
      <c r="D424" s="7">
        <v>3</v>
      </c>
      <c r="E424" s="7">
        <v>7</v>
      </c>
      <c r="I424" s="13" t="str">
        <f t="shared" si="11"/>
        <v>INSERT INTO Operacao_Agricola(idOperacao_Agricola,data,quantidade,Culturaid,Tipo_Operacao_Agricolaid) VALUES(187,TO_DATE('20/09/2022', 'DD/MM/YYYY'),1150,3,7);</v>
      </c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</row>
    <row r="425" spans="1:21" x14ac:dyDescent="0.3">
      <c r="A425" s="7">
        <f t="shared" si="12"/>
        <v>188</v>
      </c>
      <c r="B425" s="33" t="s">
        <v>369</v>
      </c>
      <c r="C425" s="7">
        <v>0.6</v>
      </c>
      <c r="D425" s="7">
        <v>15</v>
      </c>
      <c r="E425" s="7">
        <v>6</v>
      </c>
      <c r="I425" s="13" t="str">
        <f t="shared" si="11"/>
        <v>INSERT INTO Operacao_Agricola(idOperacao_Agricola,data,quantidade,Culturaid,Tipo_Operacao_Agricolaid) VALUES(188,TO_DATE('20/09/2022', 'DD/MM/YYYY'),0.6,15,6);</v>
      </c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</row>
    <row r="426" spans="1:21" x14ac:dyDescent="0.3">
      <c r="A426" s="7">
        <f t="shared" si="12"/>
        <v>189</v>
      </c>
      <c r="B426" s="33" t="s">
        <v>352</v>
      </c>
      <c r="C426" s="7">
        <v>1.3</v>
      </c>
      <c r="D426" s="7">
        <v>6</v>
      </c>
      <c r="E426" s="7">
        <v>6</v>
      </c>
      <c r="I426" s="13" t="str">
        <f t="shared" si="11"/>
        <v>INSERT INTO Operacao_Agricola(idOperacao_Agricola,data,quantidade,Culturaid,Tipo_Operacao_Agricolaid) VALUES(189,TO_DATE('12/10/2022', 'DD/MM/YYYY'),1.3,6,6);</v>
      </c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</row>
    <row r="427" spans="1:21" x14ac:dyDescent="0.3">
      <c r="A427" s="7">
        <f t="shared" si="12"/>
        <v>190</v>
      </c>
      <c r="B427" s="33" t="s">
        <v>492</v>
      </c>
      <c r="C427" s="7">
        <v>850</v>
      </c>
      <c r="D427" s="7">
        <v>4</v>
      </c>
      <c r="E427" s="7">
        <v>7</v>
      </c>
      <c r="I427" s="13" t="str">
        <f t="shared" si="11"/>
        <v>INSERT INTO Operacao_Agricola(idOperacao_Agricola,data,quantidade,Culturaid,Tipo_Operacao_Agricolaid) VALUES(190,TO_DATE('17/10/2022', 'DD/MM/YYYY'),850,4,7);</v>
      </c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</row>
    <row r="428" spans="1:21" x14ac:dyDescent="0.3">
      <c r="A428" s="7">
        <f t="shared" si="12"/>
        <v>191</v>
      </c>
      <c r="B428" s="33" t="s">
        <v>493</v>
      </c>
      <c r="C428" s="7">
        <v>900</v>
      </c>
      <c r="D428" s="7">
        <v>4</v>
      </c>
      <c r="E428" s="7">
        <v>7</v>
      </c>
      <c r="I428" s="13" t="str">
        <f t="shared" si="11"/>
        <v>INSERT INTO Operacao_Agricola(idOperacao_Agricola,data,quantidade,Culturaid,Tipo_Operacao_Agricolaid) VALUES(191,TO_DATE('06/11/2022', 'DD/MM/YYYY'),900,4,7);</v>
      </c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</row>
    <row r="429" spans="1:21" x14ac:dyDescent="0.3">
      <c r="A429" s="7">
        <f t="shared" si="12"/>
        <v>192</v>
      </c>
      <c r="B429" s="33" t="s">
        <v>494</v>
      </c>
      <c r="C429" s="7">
        <v>30</v>
      </c>
      <c r="D429" s="7">
        <v>1</v>
      </c>
      <c r="E429" s="7">
        <v>3</v>
      </c>
      <c r="I429" s="13" t="str">
        <f t="shared" si="11"/>
        <v>INSERT INTO Operacao_Agricola(idOperacao_Agricola,data,quantidade,Culturaid,Tipo_Operacao_Agricolaid) VALUES(192,TO_DATE('10/11/2022', 'DD/MM/YYYY'),30,1,3);</v>
      </c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</row>
    <row r="430" spans="1:21" x14ac:dyDescent="0.3">
      <c r="A430" s="7">
        <f t="shared" si="12"/>
        <v>193</v>
      </c>
      <c r="B430" s="33" t="s">
        <v>494</v>
      </c>
      <c r="C430" s="7">
        <v>20</v>
      </c>
      <c r="D430" s="7">
        <v>2</v>
      </c>
      <c r="E430" s="7">
        <v>3</v>
      </c>
      <c r="I430" s="13" t="str">
        <f t="shared" si="11"/>
        <v>INSERT INTO Operacao_Agricola(idOperacao_Agricola,data,quantidade,Culturaid,Tipo_Operacao_Agricolaid) VALUES(193,TO_DATE('10/11/2022', 'DD/MM/YYYY'),20,2,3);</v>
      </c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</row>
    <row r="431" spans="1:21" x14ac:dyDescent="0.3">
      <c r="A431" s="7">
        <f t="shared" si="12"/>
        <v>194</v>
      </c>
      <c r="B431" s="33" t="s">
        <v>495</v>
      </c>
      <c r="C431" s="7">
        <v>300</v>
      </c>
      <c r="D431" s="7">
        <v>1</v>
      </c>
      <c r="E431" s="7">
        <v>7</v>
      </c>
      <c r="I431" s="13" t="str">
        <f t="shared" ref="I431:I442" si="13" xml:space="preserve"> "INSERT INTO "&amp;$A$236&amp;"("&amp;$A$237&amp;","&amp;$B$237&amp;","&amp;$C$237&amp;","&amp;$D$237&amp;","&amp;$E$237&amp;") VALUES("&amp;A431&amp;","&amp;B431&amp;","&amp;C431&amp;","&amp;D431&amp;","&amp;E431&amp;");"</f>
        <v>INSERT INTO Operacao_Agricola(idOperacao_Agricola,data,quantidade,Culturaid,Tipo_Operacao_Agricolaid) VALUES(194,TO_DATE('12/11/2022', 'DD/MM/YYYY'),300,1,7);</v>
      </c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</row>
    <row r="432" spans="1:21" x14ac:dyDescent="0.3">
      <c r="A432" s="7">
        <f t="shared" ref="A432:A445" si="14">A431+1</f>
        <v>195</v>
      </c>
      <c r="B432" s="33" t="s">
        <v>495</v>
      </c>
      <c r="C432" s="7">
        <v>200</v>
      </c>
      <c r="D432" s="7">
        <v>2</v>
      </c>
      <c r="E432" s="7">
        <v>7</v>
      </c>
      <c r="I432" s="13" t="str">
        <f t="shared" si="13"/>
        <v>INSERT INTO Operacao_Agricola(idOperacao_Agricola,data,quantidade,Culturaid,Tipo_Operacao_Agricolaid) VALUES(195,TO_DATE('12/11/2022', 'DD/MM/YYYY'),200,2,7);</v>
      </c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</row>
    <row r="433" spans="1:21" x14ac:dyDescent="0.3">
      <c r="A433" s="7">
        <f t="shared" si="14"/>
        <v>196</v>
      </c>
      <c r="B433" s="33" t="s">
        <v>496</v>
      </c>
      <c r="C433" s="7">
        <v>50</v>
      </c>
      <c r="D433" s="7">
        <v>15</v>
      </c>
      <c r="E433" s="7">
        <v>7</v>
      </c>
      <c r="I433" s="13" t="str">
        <f t="shared" si="13"/>
        <v>INSERT INTO Operacao_Agricola(idOperacao_Agricola,data,quantidade,Culturaid,Tipo_Operacao_Agricolaid) VALUES(196,TO_DATE('15/11/2022', 'DD/MM/YYYY'),50,15,7);</v>
      </c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</row>
    <row r="434" spans="1:21" x14ac:dyDescent="0.3">
      <c r="A434" s="7">
        <f t="shared" si="14"/>
        <v>197</v>
      </c>
      <c r="B434" s="33" t="s">
        <v>497</v>
      </c>
      <c r="C434" s="7">
        <v>70</v>
      </c>
      <c r="D434" s="7">
        <v>5</v>
      </c>
      <c r="E434" s="7">
        <v>3</v>
      </c>
      <c r="I434" s="13" t="str">
        <f t="shared" si="13"/>
        <v>INSERT INTO Operacao_Agricola(idOperacao_Agricola,data,quantidade,Culturaid,Tipo_Operacao_Agricolaid) VALUES(197,TO_DATE('04/12/2022', 'DD/MM/YYYY'),70,5,3);</v>
      </c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</row>
    <row r="435" spans="1:21" x14ac:dyDescent="0.3">
      <c r="A435" s="7">
        <f t="shared" si="14"/>
        <v>198</v>
      </c>
      <c r="B435" s="33" t="s">
        <v>498</v>
      </c>
      <c r="C435" s="7">
        <v>90</v>
      </c>
      <c r="D435" s="7">
        <v>3</v>
      </c>
      <c r="E435" s="7">
        <v>3</v>
      </c>
      <c r="I435" s="13" t="str">
        <f t="shared" si="13"/>
        <v>INSERT INTO Operacao_Agricola(idOperacao_Agricola,data,quantidade,Culturaid,Tipo_Operacao_Agricolaid) VALUES(198,TO_DATE('07/12/2022', 'DD/MM/YYYY'),90,3,3);</v>
      </c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</row>
    <row r="436" spans="1:21" x14ac:dyDescent="0.3">
      <c r="A436" s="7">
        <f t="shared" si="14"/>
        <v>199</v>
      </c>
      <c r="B436" s="33" t="s">
        <v>499</v>
      </c>
      <c r="C436" s="7">
        <v>15</v>
      </c>
      <c r="D436" s="7">
        <v>1</v>
      </c>
      <c r="E436" s="7">
        <v>4</v>
      </c>
      <c r="I436" s="13" t="str">
        <f t="shared" si="13"/>
        <v>INSERT INTO Operacao_Agricola(idOperacao_Agricola,data,quantidade,Culturaid,Tipo_Operacao_Agricolaid) VALUES(199,TO_DATE('11/12/2022', 'DD/MM/YYYY'),15,1,4);</v>
      </c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</row>
    <row r="437" spans="1:21" x14ac:dyDescent="0.3">
      <c r="A437" s="7">
        <f t="shared" si="14"/>
        <v>200</v>
      </c>
      <c r="B437" s="33" t="s">
        <v>499</v>
      </c>
      <c r="C437" s="7">
        <v>10</v>
      </c>
      <c r="D437" s="7">
        <v>2</v>
      </c>
      <c r="E437" s="7">
        <v>4</v>
      </c>
      <c r="I437" s="13" t="str">
        <f t="shared" si="13"/>
        <v>INSERT INTO Operacao_Agricola(idOperacao_Agricola,data,quantidade,Culturaid,Tipo_Operacao_Agricolaid) VALUES(200,TO_DATE('11/12/2022', 'DD/MM/YYYY'),10,2,4);</v>
      </c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</row>
    <row r="438" spans="1:21" x14ac:dyDescent="0.3">
      <c r="A438" s="7">
        <f t="shared" si="14"/>
        <v>201</v>
      </c>
      <c r="B438" s="33" t="s">
        <v>500</v>
      </c>
      <c r="C438" s="7">
        <v>500</v>
      </c>
      <c r="D438" s="7">
        <v>16</v>
      </c>
      <c r="E438" s="7">
        <v>3</v>
      </c>
      <c r="I438" s="13" t="str">
        <f t="shared" si="13"/>
        <v>INSERT INTO Operacao_Agricola(idOperacao_Agricola,data,quantidade,Culturaid,Tipo_Operacao_Agricolaid) VALUES(201,TO_DATE('16/12/2022', 'DD/MM/YYYY'),500,16,3);</v>
      </c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</row>
    <row r="439" spans="1:21" x14ac:dyDescent="0.3">
      <c r="A439" s="7">
        <f t="shared" si="14"/>
        <v>202</v>
      </c>
      <c r="B439" s="33" t="s">
        <v>501</v>
      </c>
      <c r="C439" s="7">
        <v>200</v>
      </c>
      <c r="D439" s="7">
        <v>15</v>
      </c>
      <c r="E439" s="7">
        <v>7</v>
      </c>
      <c r="I439" s="13" t="str">
        <f t="shared" si="13"/>
        <v>INSERT INTO Operacao_Agricola(idOperacao_Agricola,data,quantidade,Culturaid,Tipo_Operacao_Agricolaid) VALUES(202,TO_DATE('18/12/2022', 'DD/MM/YYYY'),200,15,7);</v>
      </c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</row>
    <row r="440" spans="1:21" x14ac:dyDescent="0.3">
      <c r="A440" s="7">
        <f t="shared" si="14"/>
        <v>203</v>
      </c>
      <c r="B440" s="33" t="s">
        <v>501</v>
      </c>
      <c r="C440" s="7">
        <v>700</v>
      </c>
      <c r="D440" s="7">
        <v>17</v>
      </c>
      <c r="E440" s="7">
        <v>3</v>
      </c>
      <c r="I440" s="13" t="str">
        <f t="shared" si="13"/>
        <v>INSERT INTO Operacao_Agricola(idOperacao_Agricola,data,quantidade,Culturaid,Tipo_Operacao_Agricolaid) VALUES(203,TO_DATE('18/12/2022', 'DD/MM/YYYY'),700,17,3);</v>
      </c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</row>
    <row r="441" spans="1:21" x14ac:dyDescent="0.3">
      <c r="A441" s="7">
        <f t="shared" si="14"/>
        <v>204</v>
      </c>
      <c r="B441" s="33" t="s">
        <v>502</v>
      </c>
      <c r="C441" s="7">
        <v>60</v>
      </c>
      <c r="D441" s="7">
        <v>4</v>
      </c>
      <c r="E441" s="7">
        <v>3</v>
      </c>
      <c r="I441" s="13" t="str">
        <f t="shared" si="13"/>
        <v>INSERT INTO Operacao_Agricola(idOperacao_Agricola,data,quantidade,Culturaid,Tipo_Operacao_Agricolaid) VALUES(204,TO_DATE('12/01/2023', 'DD/MM/YYYY'),60,4,3);</v>
      </c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</row>
    <row r="442" spans="1:21" x14ac:dyDescent="0.3">
      <c r="A442" s="7">
        <f t="shared" si="14"/>
        <v>205</v>
      </c>
      <c r="B442" s="33" t="s">
        <v>370</v>
      </c>
      <c r="C442" s="7">
        <v>250</v>
      </c>
      <c r="D442" s="7">
        <v>15</v>
      </c>
      <c r="E442" s="7">
        <v>7</v>
      </c>
      <c r="I442" s="13" t="str">
        <f t="shared" si="13"/>
        <v>INSERT INTO Operacao_Agricola(idOperacao_Agricola,data,quantidade,Culturaid,Tipo_Operacao_Agricolaid) VALUES(205,TO_DATE('14/01/2023', 'DD/MM/YYYY'),250,15,7);</v>
      </c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</row>
    <row r="443" spans="1:21" x14ac:dyDescent="0.3">
      <c r="A443" s="7">
        <f t="shared" si="14"/>
        <v>206</v>
      </c>
      <c r="B443" s="33" t="s">
        <v>503</v>
      </c>
      <c r="C443" s="7">
        <v>4</v>
      </c>
      <c r="D443" s="7">
        <v>16</v>
      </c>
      <c r="E443" s="7">
        <v>5</v>
      </c>
      <c r="I443" s="13" t="str">
        <f xml:space="preserve"> "INSERT INTO "&amp;$A$236&amp;"("&amp;$A$237&amp;","&amp;$B$237&amp;","&amp;$C$237&amp;","&amp;$D$237&amp;","&amp;$E$237&amp;") VALUES("&amp;A443&amp;","&amp;B443&amp;","&amp;C443&amp;","&amp;D443&amp;","&amp;E443&amp;");"</f>
        <v>INSERT INTO Operacao_Agricola(idOperacao_Agricola,data,quantidade,Culturaid,Tipo_Operacao_Agricolaid) VALUES(206,TO_DATE('20/01/2023', 'DD/MM/YYYY'),4,16,5);</v>
      </c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</row>
    <row r="444" spans="1:21" x14ac:dyDescent="0.3">
      <c r="A444" s="7">
        <f t="shared" si="14"/>
        <v>207</v>
      </c>
      <c r="B444" s="33" t="s">
        <v>503</v>
      </c>
      <c r="C444" s="7">
        <v>5</v>
      </c>
      <c r="D444" s="7">
        <v>17</v>
      </c>
      <c r="E444" s="7">
        <v>5</v>
      </c>
      <c r="I444" s="13" t="str">
        <f t="shared" ref="I444:I445" si="15" xml:space="preserve"> "INSERT INTO "&amp;$A$236&amp;"("&amp;$A$237&amp;","&amp;$B$237&amp;","&amp;$C$237&amp;","&amp;$D$237&amp;","&amp;$E$237&amp;") VALUES("&amp;A444&amp;","&amp;B444&amp;","&amp;C444&amp;","&amp;D444&amp;","&amp;E444&amp;");"</f>
        <v>INSERT INTO Operacao_Agricola(idOperacao_Agricola,data,quantidade,Culturaid,Tipo_Operacao_Agricolaid) VALUES(207,TO_DATE('20/01/2023', 'DD/MM/YYYY'),5,17,5);</v>
      </c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</row>
    <row r="445" spans="1:21" x14ac:dyDescent="0.3">
      <c r="A445" s="7">
        <f t="shared" si="14"/>
        <v>208</v>
      </c>
      <c r="B445" s="33" t="s">
        <v>353</v>
      </c>
      <c r="C445" s="7">
        <v>1.3</v>
      </c>
      <c r="D445" s="7">
        <v>6</v>
      </c>
      <c r="E445" s="7">
        <v>8</v>
      </c>
      <c r="I445" s="13" t="str">
        <f t="shared" si="15"/>
        <v>INSERT INTO Operacao_Agricola(idOperacao_Agricola,data,quantidade,Culturaid,Tipo_Operacao_Agricolaid) VALUES(208,TO_DATE('20/03/2023', 'DD/MM/YYYY'),1.3,6,8);</v>
      </c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</row>
    <row r="446" spans="1:21" x14ac:dyDescent="0.3"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</row>
    <row r="447" spans="1:21" x14ac:dyDescent="0.3"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</row>
    <row r="448" spans="1:21" x14ac:dyDescent="0.3"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</row>
    <row r="449" spans="1:21" x14ac:dyDescent="0.3"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</row>
    <row r="450" spans="1:21" x14ac:dyDescent="0.3"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</row>
    <row r="451" spans="1:21" x14ac:dyDescent="0.3"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</row>
    <row r="452" spans="1:21" x14ac:dyDescent="0.3"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</row>
    <row r="453" spans="1:21" x14ac:dyDescent="0.3"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</row>
    <row r="454" spans="1:21" x14ac:dyDescent="0.3">
      <c r="A454" s="10" t="s">
        <v>504</v>
      </c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</row>
    <row r="455" spans="1:21" x14ac:dyDescent="0.3">
      <c r="A455" s="2" t="s">
        <v>505</v>
      </c>
      <c r="B455" s="14" t="s">
        <v>325</v>
      </c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</row>
    <row r="456" spans="1:21" x14ac:dyDescent="0.3">
      <c r="A456" s="7">
        <v>1</v>
      </c>
      <c r="B456" s="7">
        <v>102</v>
      </c>
      <c r="I456" s="13" t="str">
        <f t="shared" ref="I456:I519" si="16" xml:space="preserve"> "INSERT INTO "&amp;$A$454&amp;"("&amp;$A$455&amp;","&amp;$B$455&amp;") VALUES("&amp;A456&amp;","&amp;B456&amp;");"</f>
        <v>INSERT INTO Operacao_Agricola_Parcela_Agricola(Operacao_Agricolaid,Parcela_Agricolaid) VALUES(1,102);</v>
      </c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</row>
    <row r="457" spans="1:21" x14ac:dyDescent="0.3">
      <c r="A457" s="7">
        <f>A456+1</f>
        <v>2</v>
      </c>
      <c r="B457" s="7">
        <v>102</v>
      </c>
      <c r="I457" s="13" t="str">
        <f t="shared" si="16"/>
        <v>INSERT INTO Operacao_Agricola_Parcela_Agricola(Operacao_Agricolaid,Parcela_Agricolaid) VALUES(2,102);</v>
      </c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</row>
    <row r="458" spans="1:21" x14ac:dyDescent="0.3">
      <c r="A458" s="7">
        <f t="shared" ref="A458:A521" si="17">A457+1</f>
        <v>3</v>
      </c>
      <c r="B458" s="7">
        <v>104</v>
      </c>
      <c r="I458" s="13" t="str">
        <f t="shared" si="16"/>
        <v>INSERT INTO Operacao_Agricola_Parcela_Agricola(Operacao_Agricolaid,Parcela_Agricolaid) VALUES(3,104);</v>
      </c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</row>
    <row r="459" spans="1:21" x14ac:dyDescent="0.3">
      <c r="A459" s="7">
        <f t="shared" si="17"/>
        <v>4</v>
      </c>
      <c r="B459" s="7">
        <v>104</v>
      </c>
      <c r="I459" s="13" t="str">
        <f t="shared" si="16"/>
        <v>INSERT INTO Operacao_Agricola_Parcela_Agricola(Operacao_Agricolaid,Parcela_Agricolaid) VALUES(4,104);</v>
      </c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</row>
    <row r="460" spans="1:21" x14ac:dyDescent="0.3">
      <c r="A460" s="7">
        <f t="shared" si="17"/>
        <v>5</v>
      </c>
      <c r="B460" s="7">
        <v>104</v>
      </c>
      <c r="I460" s="13" t="str">
        <f t="shared" si="16"/>
        <v>INSERT INTO Operacao_Agricola_Parcela_Agricola(Operacao_Agricolaid,Parcela_Agricolaid) VALUES(5,104);</v>
      </c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</row>
    <row r="461" spans="1:21" x14ac:dyDescent="0.3">
      <c r="A461" s="7">
        <f t="shared" si="17"/>
        <v>6</v>
      </c>
      <c r="B461" s="7">
        <v>102</v>
      </c>
      <c r="I461" s="13" t="str">
        <f t="shared" si="16"/>
        <v>INSERT INTO Operacao_Agricola_Parcela_Agricola(Operacao_Agricolaid,Parcela_Agricolaid) VALUES(6,102);</v>
      </c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</row>
    <row r="462" spans="1:21" x14ac:dyDescent="0.3">
      <c r="A462" s="7">
        <f t="shared" si="17"/>
        <v>7</v>
      </c>
      <c r="B462" s="7">
        <v>102</v>
      </c>
      <c r="I462" s="13" t="str">
        <f t="shared" si="16"/>
        <v>INSERT INTO Operacao_Agricola_Parcela_Agricola(Operacao_Agricolaid,Parcela_Agricolaid) VALUES(7,102);</v>
      </c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</row>
    <row r="463" spans="1:21" x14ac:dyDescent="0.3">
      <c r="A463" s="7">
        <f t="shared" si="17"/>
        <v>8</v>
      </c>
      <c r="B463" s="7">
        <v>104</v>
      </c>
      <c r="I463" s="13" t="str">
        <f t="shared" si="16"/>
        <v>INSERT INTO Operacao_Agricola_Parcela_Agricola(Operacao_Agricolaid,Parcela_Agricolaid) VALUES(8,104);</v>
      </c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</row>
    <row r="464" spans="1:21" x14ac:dyDescent="0.3">
      <c r="A464" s="7">
        <f t="shared" si="17"/>
        <v>9</v>
      </c>
      <c r="B464" s="7">
        <v>102</v>
      </c>
      <c r="I464" s="13" t="str">
        <f t="shared" si="16"/>
        <v>INSERT INTO Operacao_Agricola_Parcela_Agricola(Operacao_Agricolaid,Parcela_Agricolaid) VALUES(9,102);</v>
      </c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</row>
    <row r="465" spans="1:21" x14ac:dyDescent="0.3">
      <c r="A465" s="7">
        <f t="shared" si="17"/>
        <v>10</v>
      </c>
      <c r="B465" s="7">
        <v>102</v>
      </c>
      <c r="I465" s="13" t="str">
        <f t="shared" si="16"/>
        <v>INSERT INTO Operacao_Agricola_Parcela_Agricola(Operacao_Agricolaid,Parcela_Agricolaid) VALUES(10,102);</v>
      </c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</row>
    <row r="466" spans="1:21" x14ac:dyDescent="0.3">
      <c r="A466" s="7">
        <f t="shared" si="17"/>
        <v>11</v>
      </c>
      <c r="B466" s="7">
        <v>104</v>
      </c>
      <c r="I466" s="13" t="str">
        <f t="shared" si="16"/>
        <v>INSERT INTO Operacao_Agricola_Parcela_Agricola(Operacao_Agricolaid,Parcela_Agricolaid) VALUES(11,104);</v>
      </c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</row>
    <row r="467" spans="1:21" x14ac:dyDescent="0.3">
      <c r="A467" s="7">
        <f t="shared" si="17"/>
        <v>12</v>
      </c>
      <c r="B467" s="7">
        <v>104</v>
      </c>
      <c r="I467" s="13" t="str">
        <f t="shared" si="16"/>
        <v>INSERT INTO Operacao_Agricola_Parcela_Agricola(Operacao_Agricolaid,Parcela_Agricolaid) VALUES(12,104);</v>
      </c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</row>
    <row r="468" spans="1:21" x14ac:dyDescent="0.3">
      <c r="A468" s="7">
        <f t="shared" si="17"/>
        <v>13</v>
      </c>
      <c r="B468" s="7">
        <v>102</v>
      </c>
      <c r="I468" s="13" t="str">
        <f t="shared" si="16"/>
        <v>INSERT INTO Operacao_Agricola_Parcela_Agricola(Operacao_Agricolaid,Parcela_Agricolaid) VALUES(13,102);</v>
      </c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</row>
    <row r="469" spans="1:21" x14ac:dyDescent="0.3">
      <c r="A469" s="7">
        <f t="shared" si="17"/>
        <v>14</v>
      </c>
      <c r="B469" s="7">
        <v>102</v>
      </c>
      <c r="I469" s="13" t="str">
        <f t="shared" si="16"/>
        <v>INSERT INTO Operacao_Agricola_Parcela_Agricola(Operacao_Agricolaid,Parcela_Agricolaid) VALUES(14,102);</v>
      </c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</row>
    <row r="470" spans="1:21" x14ac:dyDescent="0.3">
      <c r="A470" s="7">
        <f t="shared" si="17"/>
        <v>15</v>
      </c>
      <c r="B470" s="7">
        <v>102</v>
      </c>
      <c r="I470" s="13" t="str">
        <f t="shared" si="16"/>
        <v>INSERT INTO Operacao_Agricola_Parcela_Agricola(Operacao_Agricolaid,Parcela_Agricolaid) VALUES(15,102);</v>
      </c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</row>
    <row r="471" spans="1:21" x14ac:dyDescent="0.3">
      <c r="A471" s="7">
        <f t="shared" si="17"/>
        <v>16</v>
      </c>
      <c r="B471" s="7">
        <v>102</v>
      </c>
      <c r="I471" s="13" t="str">
        <f t="shared" si="16"/>
        <v>INSERT INTO Operacao_Agricola_Parcela_Agricola(Operacao_Agricolaid,Parcela_Agricolaid) VALUES(16,102);</v>
      </c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</row>
    <row r="472" spans="1:21" x14ac:dyDescent="0.3">
      <c r="A472" s="7">
        <f t="shared" si="17"/>
        <v>17</v>
      </c>
      <c r="B472" s="7">
        <v>104</v>
      </c>
      <c r="I472" s="13" t="str">
        <f t="shared" si="16"/>
        <v>INSERT INTO Operacao_Agricola_Parcela_Agricola(Operacao_Agricolaid,Parcela_Agricolaid) VALUES(17,104);</v>
      </c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</row>
    <row r="473" spans="1:21" x14ac:dyDescent="0.3">
      <c r="A473" s="7">
        <f t="shared" si="17"/>
        <v>18</v>
      </c>
      <c r="B473" s="7">
        <v>104</v>
      </c>
      <c r="I473" s="13" t="str">
        <f t="shared" si="16"/>
        <v>INSERT INTO Operacao_Agricola_Parcela_Agricola(Operacao_Agricolaid,Parcela_Agricolaid) VALUES(18,104);</v>
      </c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</row>
    <row r="474" spans="1:21" x14ac:dyDescent="0.3">
      <c r="A474" s="7">
        <f t="shared" si="17"/>
        <v>19</v>
      </c>
      <c r="B474" s="7">
        <v>104</v>
      </c>
      <c r="I474" s="13" t="str">
        <f t="shared" si="16"/>
        <v>INSERT INTO Operacao_Agricola_Parcela_Agricola(Operacao_Agricolaid,Parcela_Agricolaid) VALUES(19,104);</v>
      </c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</row>
    <row r="475" spans="1:21" x14ac:dyDescent="0.3">
      <c r="A475" s="7">
        <f t="shared" si="17"/>
        <v>20</v>
      </c>
      <c r="B475" s="7">
        <v>107</v>
      </c>
      <c r="I475" s="13" t="str">
        <f t="shared" si="16"/>
        <v>INSERT INTO Operacao_Agricola_Parcela_Agricola(Operacao_Agricolaid,Parcela_Agricolaid) VALUES(20,107);</v>
      </c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</row>
    <row r="476" spans="1:21" x14ac:dyDescent="0.3">
      <c r="A476" s="7">
        <f t="shared" si="17"/>
        <v>21</v>
      </c>
      <c r="B476" s="7">
        <v>107</v>
      </c>
      <c r="I476" s="13" t="str">
        <f t="shared" si="16"/>
        <v>INSERT INTO Operacao_Agricola_Parcela_Agricola(Operacao_Agricolaid,Parcela_Agricolaid) VALUES(21,107);</v>
      </c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</row>
    <row r="477" spans="1:21" x14ac:dyDescent="0.3">
      <c r="A477" s="7">
        <f t="shared" si="17"/>
        <v>22</v>
      </c>
      <c r="B477" s="7">
        <v>104</v>
      </c>
      <c r="I477" s="13" t="str">
        <f t="shared" si="16"/>
        <v>INSERT INTO Operacao_Agricola_Parcela_Agricola(Operacao_Agricolaid,Parcela_Agricolaid) VALUES(22,104);</v>
      </c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</row>
    <row r="478" spans="1:21" x14ac:dyDescent="0.3">
      <c r="A478" s="7">
        <f t="shared" si="17"/>
        <v>23</v>
      </c>
      <c r="B478" s="7">
        <v>104</v>
      </c>
      <c r="I478" s="13" t="str">
        <f t="shared" si="16"/>
        <v>INSERT INTO Operacao_Agricola_Parcela_Agricola(Operacao_Agricolaid,Parcela_Agricolaid) VALUES(23,104);</v>
      </c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</row>
    <row r="479" spans="1:21" x14ac:dyDescent="0.3">
      <c r="A479" s="7">
        <f t="shared" si="17"/>
        <v>24</v>
      </c>
      <c r="B479" s="7">
        <v>104</v>
      </c>
      <c r="I479" s="13" t="str">
        <f t="shared" si="16"/>
        <v>INSERT INTO Operacao_Agricola_Parcela_Agricola(Operacao_Agricolaid,Parcela_Agricolaid) VALUES(24,104);</v>
      </c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</row>
    <row r="480" spans="1:21" x14ac:dyDescent="0.3">
      <c r="A480" s="7">
        <f t="shared" si="17"/>
        <v>25</v>
      </c>
      <c r="B480" s="7">
        <v>102</v>
      </c>
      <c r="I480" s="13" t="str">
        <f t="shared" si="16"/>
        <v>INSERT INTO Operacao_Agricola_Parcela_Agricola(Operacao_Agricolaid,Parcela_Agricolaid) VALUES(25,102);</v>
      </c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</row>
    <row r="481" spans="1:21" x14ac:dyDescent="0.3">
      <c r="A481" s="7">
        <f t="shared" si="17"/>
        <v>26</v>
      </c>
      <c r="B481" s="7">
        <v>102</v>
      </c>
      <c r="I481" s="13" t="str">
        <f t="shared" si="16"/>
        <v>INSERT INTO Operacao_Agricola_Parcela_Agricola(Operacao_Agricolaid,Parcela_Agricolaid) VALUES(26,102);</v>
      </c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</row>
    <row r="482" spans="1:21" x14ac:dyDescent="0.3">
      <c r="A482" s="7">
        <f t="shared" si="17"/>
        <v>27</v>
      </c>
      <c r="B482" s="7">
        <v>104</v>
      </c>
      <c r="I482" s="13" t="str">
        <f t="shared" si="16"/>
        <v>INSERT INTO Operacao_Agricola_Parcela_Agricola(Operacao_Agricolaid,Parcela_Agricolaid) VALUES(27,104);</v>
      </c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</row>
    <row r="483" spans="1:21" x14ac:dyDescent="0.3">
      <c r="A483" s="7">
        <f t="shared" si="17"/>
        <v>28</v>
      </c>
      <c r="B483" s="7">
        <v>107</v>
      </c>
      <c r="I483" s="13" t="str">
        <f t="shared" si="16"/>
        <v>INSERT INTO Operacao_Agricola_Parcela_Agricola(Operacao_Agricolaid,Parcela_Agricolaid) VALUES(28,107);</v>
      </c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</row>
    <row r="484" spans="1:21" x14ac:dyDescent="0.3">
      <c r="A484" s="7">
        <f t="shared" si="17"/>
        <v>29</v>
      </c>
      <c r="B484" s="7">
        <v>102</v>
      </c>
      <c r="I484" s="13" t="str">
        <f t="shared" si="16"/>
        <v>INSERT INTO Operacao_Agricola_Parcela_Agricola(Operacao_Agricolaid,Parcela_Agricolaid) VALUES(29,102);</v>
      </c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</row>
    <row r="485" spans="1:21" x14ac:dyDescent="0.3">
      <c r="A485" s="7">
        <f t="shared" si="17"/>
        <v>30</v>
      </c>
      <c r="B485" s="7">
        <v>102</v>
      </c>
      <c r="I485" s="13" t="str">
        <f t="shared" si="16"/>
        <v>INSERT INTO Operacao_Agricola_Parcela_Agricola(Operacao_Agricolaid,Parcela_Agricolaid) VALUES(30,102);</v>
      </c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</row>
    <row r="486" spans="1:21" x14ac:dyDescent="0.3">
      <c r="A486" s="7">
        <f t="shared" si="17"/>
        <v>31</v>
      </c>
      <c r="B486" s="7">
        <v>104</v>
      </c>
      <c r="I486" s="13" t="str">
        <f t="shared" si="16"/>
        <v>INSERT INTO Operacao_Agricola_Parcela_Agricola(Operacao_Agricolaid,Parcela_Agricolaid) VALUES(31,104);</v>
      </c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</row>
    <row r="487" spans="1:21" x14ac:dyDescent="0.3">
      <c r="A487" s="7">
        <f t="shared" si="17"/>
        <v>32</v>
      </c>
      <c r="B487" s="7">
        <v>107</v>
      </c>
      <c r="I487" s="13" t="str">
        <f t="shared" si="16"/>
        <v>INSERT INTO Operacao_Agricola_Parcela_Agricola(Operacao_Agricolaid,Parcela_Agricolaid) VALUES(32,107);</v>
      </c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</row>
    <row r="488" spans="1:21" x14ac:dyDescent="0.3">
      <c r="A488" s="7">
        <f t="shared" si="17"/>
        <v>33</v>
      </c>
      <c r="B488" s="7">
        <v>104</v>
      </c>
      <c r="I488" s="13" t="str">
        <f t="shared" si="16"/>
        <v>INSERT INTO Operacao_Agricola_Parcela_Agricola(Operacao_Agricolaid,Parcela_Agricolaid) VALUES(33,104);</v>
      </c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</row>
    <row r="489" spans="1:21" x14ac:dyDescent="0.3">
      <c r="A489" s="7">
        <f t="shared" si="17"/>
        <v>34</v>
      </c>
      <c r="B489" s="7">
        <v>104</v>
      </c>
      <c r="I489" s="13" t="str">
        <f t="shared" si="16"/>
        <v>INSERT INTO Operacao_Agricola_Parcela_Agricola(Operacao_Agricolaid,Parcela_Agricolaid) VALUES(34,104);</v>
      </c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</row>
    <row r="490" spans="1:21" x14ac:dyDescent="0.3">
      <c r="A490" s="7">
        <f t="shared" si="17"/>
        <v>35</v>
      </c>
      <c r="B490" s="7">
        <v>102</v>
      </c>
      <c r="I490" s="13" t="str">
        <f t="shared" si="16"/>
        <v>INSERT INTO Operacao_Agricola_Parcela_Agricola(Operacao_Agricolaid,Parcela_Agricolaid) VALUES(35,102);</v>
      </c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</row>
    <row r="491" spans="1:21" x14ac:dyDescent="0.3">
      <c r="A491" s="7">
        <f t="shared" si="17"/>
        <v>36</v>
      </c>
      <c r="B491" s="7">
        <v>102</v>
      </c>
      <c r="I491" s="13" t="str">
        <f t="shared" si="16"/>
        <v>INSERT INTO Operacao_Agricola_Parcela_Agricola(Operacao_Agricolaid,Parcela_Agricolaid) VALUES(36,102);</v>
      </c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</row>
    <row r="492" spans="1:21" x14ac:dyDescent="0.3">
      <c r="A492" s="7">
        <f t="shared" si="17"/>
        <v>37</v>
      </c>
      <c r="B492" s="7">
        <v>104</v>
      </c>
      <c r="I492" s="13" t="str">
        <f t="shared" si="16"/>
        <v>INSERT INTO Operacao_Agricola_Parcela_Agricola(Operacao_Agricolaid,Parcela_Agricolaid) VALUES(37,104);</v>
      </c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</row>
    <row r="493" spans="1:21" x14ac:dyDescent="0.3">
      <c r="A493" s="7">
        <f t="shared" si="17"/>
        <v>38</v>
      </c>
      <c r="B493" s="7">
        <v>107</v>
      </c>
      <c r="I493" s="13" t="str">
        <f t="shared" si="16"/>
        <v>INSERT INTO Operacao_Agricola_Parcela_Agricola(Operacao_Agricolaid,Parcela_Agricolaid) VALUES(38,107);</v>
      </c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</row>
    <row r="494" spans="1:21" x14ac:dyDescent="0.3">
      <c r="A494" s="7">
        <f t="shared" si="17"/>
        <v>39</v>
      </c>
      <c r="B494" s="7">
        <v>107</v>
      </c>
      <c r="I494" s="13" t="str">
        <f t="shared" si="16"/>
        <v>INSERT INTO Operacao_Agricola_Parcela_Agricola(Operacao_Agricolaid,Parcela_Agricolaid) VALUES(39,107);</v>
      </c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</row>
    <row r="495" spans="1:21" x14ac:dyDescent="0.3">
      <c r="A495" s="7">
        <f t="shared" si="17"/>
        <v>40</v>
      </c>
      <c r="B495" s="7">
        <v>104</v>
      </c>
      <c r="I495" s="13" t="str">
        <f t="shared" si="16"/>
        <v>INSERT INTO Operacao_Agricola_Parcela_Agricola(Operacao_Agricolaid,Parcela_Agricolaid) VALUES(40,104);</v>
      </c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</row>
    <row r="496" spans="1:21" x14ac:dyDescent="0.3">
      <c r="A496" s="7">
        <f t="shared" si="17"/>
        <v>41</v>
      </c>
      <c r="B496" s="7">
        <v>104</v>
      </c>
      <c r="I496" s="13" t="str">
        <f t="shared" si="16"/>
        <v>INSERT INTO Operacao_Agricola_Parcela_Agricola(Operacao_Agricolaid,Parcela_Agricolaid) VALUES(41,104);</v>
      </c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</row>
    <row r="497" spans="1:21" x14ac:dyDescent="0.3">
      <c r="A497" s="7">
        <f t="shared" si="17"/>
        <v>42</v>
      </c>
      <c r="B497" s="7">
        <v>104</v>
      </c>
      <c r="I497" s="13" t="str">
        <f t="shared" si="16"/>
        <v>INSERT INTO Operacao_Agricola_Parcela_Agricola(Operacao_Agricolaid,Parcela_Agricolaid) VALUES(42,104);</v>
      </c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</row>
    <row r="498" spans="1:21" x14ac:dyDescent="0.3">
      <c r="A498" s="7">
        <f t="shared" si="17"/>
        <v>43</v>
      </c>
      <c r="B498" s="7">
        <v>107</v>
      </c>
      <c r="I498" s="13" t="str">
        <f t="shared" si="16"/>
        <v>INSERT INTO Operacao_Agricola_Parcela_Agricola(Operacao_Agricolaid,Parcela_Agricolaid) VALUES(43,107);</v>
      </c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</row>
    <row r="499" spans="1:21" x14ac:dyDescent="0.3">
      <c r="A499" s="7">
        <f t="shared" si="17"/>
        <v>44</v>
      </c>
      <c r="B499" s="7">
        <v>107</v>
      </c>
      <c r="I499" s="13" t="str">
        <f t="shared" si="16"/>
        <v>INSERT INTO Operacao_Agricola_Parcela_Agricola(Operacao_Agricolaid,Parcela_Agricolaid) VALUES(44,107);</v>
      </c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</row>
    <row r="500" spans="1:21" x14ac:dyDescent="0.3">
      <c r="A500" s="7">
        <f t="shared" si="17"/>
        <v>45</v>
      </c>
      <c r="B500" s="7">
        <v>104</v>
      </c>
      <c r="I500" s="13" t="str">
        <f t="shared" si="16"/>
        <v>INSERT INTO Operacao_Agricola_Parcela_Agricola(Operacao_Agricolaid,Parcela_Agricolaid) VALUES(45,104);</v>
      </c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</row>
    <row r="501" spans="1:21" x14ac:dyDescent="0.3">
      <c r="A501" s="7">
        <f t="shared" si="17"/>
        <v>46</v>
      </c>
      <c r="B501" s="7">
        <v>104</v>
      </c>
      <c r="I501" s="13" t="str">
        <f t="shared" si="16"/>
        <v>INSERT INTO Operacao_Agricola_Parcela_Agricola(Operacao_Agricolaid,Parcela_Agricolaid) VALUES(46,104);</v>
      </c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</row>
    <row r="502" spans="1:21" x14ac:dyDescent="0.3">
      <c r="A502" s="7">
        <f t="shared" si="17"/>
        <v>47</v>
      </c>
      <c r="B502" s="7">
        <v>104</v>
      </c>
      <c r="I502" s="13" t="str">
        <f t="shared" si="16"/>
        <v>INSERT INTO Operacao_Agricola_Parcela_Agricola(Operacao_Agricolaid,Parcela_Agricolaid) VALUES(47,104);</v>
      </c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</row>
    <row r="503" spans="1:21" x14ac:dyDescent="0.3">
      <c r="A503" s="7">
        <f t="shared" si="17"/>
        <v>48</v>
      </c>
      <c r="B503" s="7">
        <v>102</v>
      </c>
      <c r="I503" s="13" t="str">
        <f t="shared" si="16"/>
        <v>INSERT INTO Operacao_Agricola_Parcela_Agricola(Operacao_Agricolaid,Parcela_Agricolaid) VALUES(48,102);</v>
      </c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</row>
    <row r="504" spans="1:21" x14ac:dyDescent="0.3">
      <c r="A504" s="7">
        <f t="shared" si="17"/>
        <v>49</v>
      </c>
      <c r="B504" s="7">
        <v>102</v>
      </c>
      <c r="I504" s="13" t="str">
        <f t="shared" si="16"/>
        <v>INSERT INTO Operacao_Agricola_Parcela_Agricola(Operacao_Agricolaid,Parcela_Agricolaid) VALUES(49,102);</v>
      </c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</row>
    <row r="505" spans="1:21" x14ac:dyDescent="0.3">
      <c r="A505" s="7">
        <f t="shared" si="17"/>
        <v>50</v>
      </c>
      <c r="B505" s="7">
        <v>104</v>
      </c>
      <c r="I505" s="13" t="str">
        <f t="shared" si="16"/>
        <v>INSERT INTO Operacao_Agricola_Parcela_Agricola(Operacao_Agricolaid,Parcela_Agricolaid) VALUES(50,104);</v>
      </c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</row>
    <row r="506" spans="1:21" x14ac:dyDescent="0.3">
      <c r="A506" s="7">
        <f t="shared" si="17"/>
        <v>51</v>
      </c>
      <c r="B506" s="7">
        <v>107</v>
      </c>
      <c r="I506" s="13" t="str">
        <f t="shared" si="16"/>
        <v>INSERT INTO Operacao_Agricola_Parcela_Agricola(Operacao_Agricolaid,Parcela_Agricolaid) VALUES(51,107);</v>
      </c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</row>
    <row r="507" spans="1:21" x14ac:dyDescent="0.3">
      <c r="A507" s="7">
        <f t="shared" si="17"/>
        <v>52</v>
      </c>
      <c r="B507" s="7">
        <v>102</v>
      </c>
      <c r="I507" s="13" t="str">
        <f t="shared" si="16"/>
        <v>INSERT INTO Operacao_Agricola_Parcela_Agricola(Operacao_Agricolaid,Parcela_Agricolaid) VALUES(52,102);</v>
      </c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</row>
    <row r="508" spans="1:21" x14ac:dyDescent="0.3">
      <c r="A508" s="7">
        <f t="shared" si="17"/>
        <v>53</v>
      </c>
      <c r="B508" s="7">
        <v>102</v>
      </c>
      <c r="I508" s="13" t="str">
        <f t="shared" si="16"/>
        <v>INSERT INTO Operacao_Agricola_Parcela_Agricola(Operacao_Agricolaid,Parcela_Agricolaid) VALUES(53,102);</v>
      </c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</row>
    <row r="509" spans="1:21" x14ac:dyDescent="0.3">
      <c r="A509" s="7">
        <f t="shared" si="17"/>
        <v>54</v>
      </c>
      <c r="B509" s="7">
        <v>104</v>
      </c>
      <c r="I509" s="13" t="str">
        <f t="shared" si="16"/>
        <v>INSERT INTO Operacao_Agricola_Parcela_Agricola(Operacao_Agricolaid,Parcela_Agricolaid) VALUES(54,104);</v>
      </c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</row>
    <row r="510" spans="1:21" x14ac:dyDescent="0.3">
      <c r="A510" s="7">
        <f t="shared" si="17"/>
        <v>55</v>
      </c>
      <c r="B510" s="7">
        <v>107</v>
      </c>
      <c r="I510" s="13" t="str">
        <f t="shared" si="16"/>
        <v>INSERT INTO Operacao_Agricola_Parcela_Agricola(Operacao_Agricolaid,Parcela_Agricolaid) VALUES(55,107);</v>
      </c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</row>
    <row r="511" spans="1:21" x14ac:dyDescent="0.3">
      <c r="A511" s="7">
        <f t="shared" si="17"/>
        <v>56</v>
      </c>
      <c r="B511" s="7">
        <v>102</v>
      </c>
      <c r="I511" s="13" t="str">
        <f t="shared" si="16"/>
        <v>INSERT INTO Operacao_Agricola_Parcela_Agricola(Operacao_Agricolaid,Parcela_Agricolaid) VALUES(56,102);</v>
      </c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</row>
    <row r="512" spans="1:21" x14ac:dyDescent="0.3">
      <c r="A512" s="7">
        <f t="shared" si="17"/>
        <v>57</v>
      </c>
      <c r="B512" s="7">
        <v>102</v>
      </c>
      <c r="I512" s="13" t="str">
        <f t="shared" si="16"/>
        <v>INSERT INTO Operacao_Agricola_Parcela_Agricola(Operacao_Agricolaid,Parcela_Agricolaid) VALUES(57,102);</v>
      </c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</row>
    <row r="513" spans="1:21" x14ac:dyDescent="0.3">
      <c r="A513" s="7">
        <f t="shared" si="17"/>
        <v>58</v>
      </c>
      <c r="B513" s="7">
        <v>107</v>
      </c>
      <c r="I513" s="13" t="str">
        <f t="shared" si="16"/>
        <v>INSERT INTO Operacao_Agricola_Parcela_Agricola(Operacao_Agricolaid,Parcela_Agricolaid) VALUES(58,107);</v>
      </c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</row>
    <row r="514" spans="1:21" x14ac:dyDescent="0.3">
      <c r="A514" s="7">
        <f t="shared" si="17"/>
        <v>59</v>
      </c>
      <c r="B514" s="7">
        <v>107</v>
      </c>
      <c r="I514" s="13" t="str">
        <f t="shared" si="16"/>
        <v>INSERT INTO Operacao_Agricola_Parcela_Agricola(Operacao_Agricolaid,Parcela_Agricolaid) VALUES(59,107);</v>
      </c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</row>
    <row r="515" spans="1:21" x14ac:dyDescent="0.3">
      <c r="A515" s="7">
        <f t="shared" si="17"/>
        <v>60</v>
      </c>
      <c r="B515" s="7">
        <v>107</v>
      </c>
      <c r="I515" s="13" t="str">
        <f t="shared" si="16"/>
        <v>INSERT INTO Operacao_Agricola_Parcela_Agricola(Operacao_Agricolaid,Parcela_Agricolaid) VALUES(60,107);</v>
      </c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</row>
    <row r="516" spans="1:21" x14ac:dyDescent="0.3">
      <c r="A516" s="7">
        <f t="shared" si="17"/>
        <v>61</v>
      </c>
      <c r="B516" s="7">
        <v>107</v>
      </c>
      <c r="I516" s="13" t="str">
        <f t="shared" si="16"/>
        <v>INSERT INTO Operacao_Agricola_Parcela_Agricola(Operacao_Agricolaid,Parcela_Agricolaid) VALUES(61,107);</v>
      </c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</row>
    <row r="517" spans="1:21" x14ac:dyDescent="0.3">
      <c r="A517" s="7">
        <f t="shared" si="17"/>
        <v>62</v>
      </c>
      <c r="B517" s="7">
        <v>106</v>
      </c>
      <c r="I517" s="13" t="str">
        <f t="shared" si="16"/>
        <v>INSERT INTO Operacao_Agricola_Parcela_Agricola(Operacao_Agricolaid,Parcela_Agricolaid) VALUES(62,106);</v>
      </c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</row>
    <row r="518" spans="1:21" x14ac:dyDescent="0.3">
      <c r="A518" s="7">
        <f t="shared" si="17"/>
        <v>63</v>
      </c>
      <c r="B518" s="7">
        <v>103</v>
      </c>
      <c r="I518" s="13" t="str">
        <f t="shared" si="16"/>
        <v>INSERT INTO Operacao_Agricola_Parcela_Agricola(Operacao_Agricolaid,Parcela_Agricolaid) VALUES(63,103);</v>
      </c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</row>
    <row r="519" spans="1:21" x14ac:dyDescent="0.3">
      <c r="A519" s="7">
        <f t="shared" si="17"/>
        <v>64</v>
      </c>
      <c r="B519" s="7">
        <v>103</v>
      </c>
      <c r="I519" s="13" t="str">
        <f t="shared" si="16"/>
        <v>INSERT INTO Operacao_Agricola_Parcela_Agricola(Operacao_Agricolaid,Parcela_Agricolaid) VALUES(64,103);</v>
      </c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</row>
    <row r="520" spans="1:21" x14ac:dyDescent="0.3">
      <c r="A520" s="7">
        <f t="shared" si="17"/>
        <v>65</v>
      </c>
      <c r="B520" s="7">
        <v>106</v>
      </c>
      <c r="I520" s="13" t="str">
        <f t="shared" ref="I520:I583" si="18" xml:space="preserve"> "INSERT INTO "&amp;$A$454&amp;"("&amp;$A$455&amp;","&amp;$B$455&amp;") VALUES("&amp;A520&amp;","&amp;B520&amp;");"</f>
        <v>INSERT INTO Operacao_Agricola_Parcela_Agricola(Operacao_Agricolaid,Parcela_Agricolaid) VALUES(65,106);</v>
      </c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</row>
    <row r="521" spans="1:21" x14ac:dyDescent="0.3">
      <c r="A521" s="7">
        <f t="shared" si="17"/>
        <v>66</v>
      </c>
      <c r="B521" s="7">
        <v>106</v>
      </c>
      <c r="I521" s="13" t="str">
        <f t="shared" si="18"/>
        <v>INSERT INTO Operacao_Agricola_Parcela_Agricola(Operacao_Agricolaid,Parcela_Agricolaid) VALUES(66,106);</v>
      </c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</row>
    <row r="522" spans="1:21" x14ac:dyDescent="0.3">
      <c r="A522" s="7">
        <f t="shared" ref="A522:A585" si="19">A521+1</f>
        <v>67</v>
      </c>
      <c r="B522" s="7">
        <v>106</v>
      </c>
      <c r="I522" s="13" t="str">
        <f t="shared" si="18"/>
        <v>INSERT INTO Operacao_Agricola_Parcela_Agricola(Operacao_Agricolaid,Parcela_Agricolaid) VALUES(67,106);</v>
      </c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</row>
    <row r="523" spans="1:21" x14ac:dyDescent="0.3">
      <c r="A523" s="7">
        <f t="shared" si="19"/>
        <v>68</v>
      </c>
      <c r="B523" s="7">
        <v>102</v>
      </c>
      <c r="I523" s="13" t="str">
        <f t="shared" si="18"/>
        <v>INSERT INTO Operacao_Agricola_Parcela_Agricola(Operacao_Agricolaid,Parcela_Agricolaid) VALUES(68,102);</v>
      </c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</row>
    <row r="524" spans="1:21" x14ac:dyDescent="0.3">
      <c r="A524" s="7">
        <f t="shared" si="19"/>
        <v>69</v>
      </c>
      <c r="B524" s="7">
        <v>102</v>
      </c>
      <c r="I524" s="13" t="str">
        <f t="shared" si="18"/>
        <v>INSERT INTO Operacao_Agricola_Parcela_Agricola(Operacao_Agricolaid,Parcela_Agricolaid) VALUES(69,102);</v>
      </c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</row>
    <row r="525" spans="1:21" x14ac:dyDescent="0.3">
      <c r="A525" s="7">
        <f t="shared" si="19"/>
        <v>70</v>
      </c>
      <c r="B525" s="7">
        <v>107</v>
      </c>
      <c r="I525" s="13" t="str">
        <f t="shared" si="18"/>
        <v>INSERT INTO Operacao_Agricola_Parcela_Agricola(Operacao_Agricolaid,Parcela_Agricolaid) VALUES(70,107);</v>
      </c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</row>
    <row r="526" spans="1:21" x14ac:dyDescent="0.3">
      <c r="A526" s="7">
        <f t="shared" si="19"/>
        <v>71</v>
      </c>
      <c r="B526" s="7">
        <v>103</v>
      </c>
      <c r="I526" s="13" t="str">
        <f t="shared" si="18"/>
        <v>INSERT INTO Operacao_Agricola_Parcela_Agricola(Operacao_Agricolaid,Parcela_Agricolaid) VALUES(71,103);</v>
      </c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</row>
    <row r="527" spans="1:21" x14ac:dyDescent="0.3">
      <c r="A527" s="7">
        <f t="shared" si="19"/>
        <v>72</v>
      </c>
      <c r="B527" s="7">
        <v>106</v>
      </c>
      <c r="I527" s="13" t="str">
        <f t="shared" si="18"/>
        <v>INSERT INTO Operacao_Agricola_Parcela_Agricola(Operacao_Agricolaid,Parcela_Agricolaid) VALUES(72,106);</v>
      </c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</row>
    <row r="528" spans="1:21" x14ac:dyDescent="0.3">
      <c r="A528" s="7">
        <f t="shared" si="19"/>
        <v>73</v>
      </c>
      <c r="B528" s="7">
        <v>103</v>
      </c>
      <c r="I528" s="13" t="str">
        <f t="shared" si="18"/>
        <v>INSERT INTO Operacao_Agricola_Parcela_Agricola(Operacao_Agricolaid,Parcela_Agricolaid) VALUES(73,103);</v>
      </c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</row>
    <row r="529" spans="1:21" x14ac:dyDescent="0.3">
      <c r="A529" s="7">
        <f t="shared" si="19"/>
        <v>74</v>
      </c>
      <c r="B529" s="7">
        <v>102</v>
      </c>
      <c r="I529" s="13" t="str">
        <f t="shared" si="18"/>
        <v>INSERT INTO Operacao_Agricola_Parcela_Agricola(Operacao_Agricolaid,Parcela_Agricolaid) VALUES(74,102);</v>
      </c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</row>
    <row r="530" spans="1:21" x14ac:dyDescent="0.3">
      <c r="A530" s="7">
        <f t="shared" si="19"/>
        <v>75</v>
      </c>
      <c r="B530" s="7">
        <v>102</v>
      </c>
      <c r="I530" s="13" t="str">
        <f t="shared" si="18"/>
        <v>INSERT INTO Operacao_Agricola_Parcela_Agricola(Operacao_Agricolaid,Parcela_Agricolaid) VALUES(75,102);</v>
      </c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</row>
    <row r="531" spans="1:21" x14ac:dyDescent="0.3">
      <c r="A531" s="7">
        <f t="shared" si="19"/>
        <v>76</v>
      </c>
      <c r="B531" s="7">
        <v>103</v>
      </c>
      <c r="I531" s="13" t="str">
        <f t="shared" si="18"/>
        <v>INSERT INTO Operacao_Agricola_Parcela_Agricola(Operacao_Agricolaid,Parcela_Agricolaid) VALUES(76,103);</v>
      </c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</row>
    <row r="532" spans="1:21" x14ac:dyDescent="0.3">
      <c r="A532" s="7">
        <f t="shared" si="19"/>
        <v>77</v>
      </c>
      <c r="B532" s="7">
        <v>107</v>
      </c>
      <c r="I532" s="13" t="str">
        <f t="shared" si="18"/>
        <v>INSERT INTO Operacao_Agricola_Parcela_Agricola(Operacao_Agricolaid,Parcela_Agricolaid) VALUES(77,107);</v>
      </c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</row>
    <row r="533" spans="1:21" x14ac:dyDescent="0.3">
      <c r="A533" s="7">
        <f t="shared" si="19"/>
        <v>78</v>
      </c>
      <c r="B533" s="7">
        <v>106</v>
      </c>
      <c r="I533" s="13" t="str">
        <f t="shared" si="18"/>
        <v>INSERT INTO Operacao_Agricola_Parcela_Agricola(Operacao_Agricolaid,Parcela_Agricolaid) VALUES(78,106);</v>
      </c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</row>
    <row r="534" spans="1:21" x14ac:dyDescent="0.3">
      <c r="A534" s="7">
        <f t="shared" si="19"/>
        <v>79</v>
      </c>
      <c r="B534" s="7">
        <v>103</v>
      </c>
      <c r="I534" s="13" t="str">
        <f t="shared" si="18"/>
        <v>INSERT INTO Operacao_Agricola_Parcela_Agricola(Operacao_Agricolaid,Parcela_Agricolaid) VALUES(79,103);</v>
      </c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</row>
    <row r="535" spans="1:21" x14ac:dyDescent="0.3">
      <c r="A535" s="7">
        <f t="shared" si="19"/>
        <v>80</v>
      </c>
      <c r="B535" s="7">
        <v>106</v>
      </c>
      <c r="I535" s="13" t="str">
        <f t="shared" si="18"/>
        <v>INSERT INTO Operacao_Agricola_Parcela_Agricola(Operacao_Agricolaid,Parcela_Agricolaid) VALUES(80,106);</v>
      </c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</row>
    <row r="536" spans="1:21" x14ac:dyDescent="0.3">
      <c r="A536" s="7">
        <f t="shared" si="19"/>
        <v>81</v>
      </c>
      <c r="B536" s="7">
        <v>106</v>
      </c>
      <c r="I536" s="13" t="str">
        <f t="shared" si="18"/>
        <v>INSERT INTO Operacao_Agricola_Parcela_Agricola(Operacao_Agricolaid,Parcela_Agricolaid) VALUES(81,106);</v>
      </c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</row>
    <row r="537" spans="1:21" x14ac:dyDescent="0.3">
      <c r="A537" s="7">
        <f t="shared" si="19"/>
        <v>82</v>
      </c>
      <c r="B537" s="7">
        <v>106</v>
      </c>
      <c r="I537" s="13" t="str">
        <f t="shared" si="18"/>
        <v>INSERT INTO Operacao_Agricola_Parcela_Agricola(Operacao_Agricolaid,Parcela_Agricolaid) VALUES(82,106);</v>
      </c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</row>
    <row r="538" spans="1:21" x14ac:dyDescent="0.3">
      <c r="A538" s="7">
        <f t="shared" si="19"/>
        <v>83</v>
      </c>
      <c r="B538" s="7">
        <v>101</v>
      </c>
      <c r="I538" s="13" t="str">
        <f t="shared" si="18"/>
        <v>INSERT INTO Operacao_Agricola_Parcela_Agricola(Operacao_Agricolaid,Parcela_Agricolaid) VALUES(83,101);</v>
      </c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</row>
    <row r="539" spans="1:21" x14ac:dyDescent="0.3">
      <c r="A539" s="7">
        <f t="shared" si="19"/>
        <v>84</v>
      </c>
      <c r="B539" s="7">
        <v>103</v>
      </c>
      <c r="I539" s="13" t="str">
        <f t="shared" si="18"/>
        <v>INSERT INTO Operacao_Agricola_Parcela_Agricola(Operacao_Agricolaid,Parcela_Agricolaid) VALUES(84,103);</v>
      </c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</row>
    <row r="540" spans="1:21" x14ac:dyDescent="0.3">
      <c r="A540" s="7">
        <f t="shared" si="19"/>
        <v>85</v>
      </c>
      <c r="B540" s="7">
        <v>102</v>
      </c>
      <c r="I540" s="13" t="str">
        <f t="shared" si="18"/>
        <v>INSERT INTO Operacao_Agricola_Parcela_Agricola(Operacao_Agricolaid,Parcela_Agricolaid) VALUES(85,102);</v>
      </c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</row>
    <row r="541" spans="1:21" x14ac:dyDescent="0.3">
      <c r="A541" s="7">
        <f t="shared" si="19"/>
        <v>86</v>
      </c>
      <c r="B541" s="7">
        <v>102</v>
      </c>
      <c r="I541" s="13" t="str">
        <f t="shared" si="18"/>
        <v>INSERT INTO Operacao_Agricola_Parcela_Agricola(Operacao_Agricolaid,Parcela_Agricolaid) VALUES(86,102);</v>
      </c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</row>
    <row r="542" spans="1:21" x14ac:dyDescent="0.3">
      <c r="A542" s="7">
        <f t="shared" si="19"/>
        <v>87</v>
      </c>
      <c r="B542" s="7">
        <v>106</v>
      </c>
      <c r="I542" s="13" t="str">
        <f t="shared" si="18"/>
        <v>INSERT INTO Operacao_Agricola_Parcela_Agricola(Operacao_Agricolaid,Parcela_Agricolaid) VALUES(87,106);</v>
      </c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</row>
    <row r="543" spans="1:21" x14ac:dyDescent="0.3">
      <c r="A543" s="7">
        <f t="shared" si="19"/>
        <v>88</v>
      </c>
      <c r="B543" s="7">
        <v>104</v>
      </c>
      <c r="I543" s="13" t="str">
        <f t="shared" si="18"/>
        <v>INSERT INTO Operacao_Agricola_Parcela_Agricola(Operacao_Agricolaid,Parcela_Agricolaid) VALUES(88,104);</v>
      </c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</row>
    <row r="544" spans="1:21" x14ac:dyDescent="0.3">
      <c r="A544" s="7">
        <f t="shared" si="19"/>
        <v>89</v>
      </c>
      <c r="B544" s="7">
        <v>104</v>
      </c>
      <c r="I544" s="13" t="str">
        <f t="shared" si="18"/>
        <v>INSERT INTO Operacao_Agricola_Parcela_Agricola(Operacao_Agricolaid,Parcela_Agricolaid) VALUES(89,104);</v>
      </c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</row>
    <row r="545" spans="1:21" x14ac:dyDescent="0.3">
      <c r="A545" s="7">
        <f t="shared" si="19"/>
        <v>90</v>
      </c>
      <c r="B545" s="7">
        <v>102</v>
      </c>
      <c r="I545" s="13" t="str">
        <f t="shared" si="18"/>
        <v>INSERT INTO Operacao_Agricola_Parcela_Agricola(Operacao_Agricolaid,Parcela_Agricolaid) VALUES(90,102);</v>
      </c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</row>
    <row r="546" spans="1:21" x14ac:dyDescent="0.3">
      <c r="A546" s="7">
        <f t="shared" si="19"/>
        <v>91</v>
      </c>
      <c r="B546" s="7">
        <v>102</v>
      </c>
      <c r="I546" s="13" t="str">
        <f t="shared" si="18"/>
        <v>INSERT INTO Operacao_Agricola_Parcela_Agricola(Operacao_Agricolaid,Parcela_Agricolaid) VALUES(91,102);</v>
      </c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</row>
    <row r="547" spans="1:21" x14ac:dyDescent="0.3">
      <c r="A547" s="7">
        <f t="shared" si="19"/>
        <v>92</v>
      </c>
      <c r="B547" s="7">
        <v>104</v>
      </c>
      <c r="I547" s="13" t="str">
        <f t="shared" si="18"/>
        <v>INSERT INTO Operacao_Agricola_Parcela_Agricola(Operacao_Agricolaid,Parcela_Agricolaid) VALUES(92,104);</v>
      </c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</row>
    <row r="548" spans="1:21" x14ac:dyDescent="0.3">
      <c r="A548" s="7">
        <f t="shared" si="19"/>
        <v>93</v>
      </c>
      <c r="B548" s="7">
        <v>104</v>
      </c>
      <c r="I548" s="13" t="str">
        <f t="shared" si="18"/>
        <v>INSERT INTO Operacao_Agricola_Parcela_Agricola(Operacao_Agricolaid,Parcela_Agricolaid) VALUES(93,104);</v>
      </c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</row>
    <row r="549" spans="1:21" x14ac:dyDescent="0.3">
      <c r="A549" s="7">
        <f t="shared" si="19"/>
        <v>94</v>
      </c>
      <c r="B549" s="7">
        <v>107</v>
      </c>
      <c r="I549" s="13" t="str">
        <f t="shared" si="18"/>
        <v>INSERT INTO Operacao_Agricola_Parcela_Agricola(Operacao_Agricolaid,Parcela_Agricolaid) VALUES(94,107);</v>
      </c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</row>
    <row r="550" spans="1:21" x14ac:dyDescent="0.3">
      <c r="A550" s="7">
        <f t="shared" si="19"/>
        <v>95</v>
      </c>
      <c r="B550" s="7">
        <v>106</v>
      </c>
      <c r="I550" s="13" t="str">
        <f t="shared" si="18"/>
        <v>INSERT INTO Operacao_Agricola_Parcela_Agricola(Operacao_Agricolaid,Parcela_Agricolaid) VALUES(95,106);</v>
      </c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</row>
    <row r="551" spans="1:21" x14ac:dyDescent="0.3">
      <c r="A551" s="7">
        <f t="shared" si="19"/>
        <v>96</v>
      </c>
      <c r="B551" s="7">
        <v>107</v>
      </c>
      <c r="I551" s="13" t="str">
        <f t="shared" si="18"/>
        <v>INSERT INTO Operacao_Agricola_Parcela_Agricola(Operacao_Agricolaid,Parcela_Agricolaid) VALUES(96,107);</v>
      </c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</row>
    <row r="552" spans="1:21" x14ac:dyDescent="0.3">
      <c r="A552" s="7">
        <f t="shared" si="19"/>
        <v>97</v>
      </c>
      <c r="B552" s="7">
        <v>106</v>
      </c>
      <c r="I552" s="13" t="str">
        <f t="shared" si="18"/>
        <v>INSERT INTO Operacao_Agricola_Parcela_Agricola(Operacao_Agricolaid,Parcela_Agricolaid) VALUES(97,106);</v>
      </c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</row>
    <row r="553" spans="1:21" x14ac:dyDescent="0.3">
      <c r="A553" s="7">
        <f t="shared" si="19"/>
        <v>98</v>
      </c>
      <c r="B553" s="7">
        <v>107</v>
      </c>
      <c r="I553" s="13" t="str">
        <f t="shared" si="18"/>
        <v>INSERT INTO Operacao_Agricola_Parcela_Agricola(Operacao_Agricolaid,Parcela_Agricolaid) VALUES(98,107);</v>
      </c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</row>
    <row r="554" spans="1:21" x14ac:dyDescent="0.3">
      <c r="A554" s="7">
        <f t="shared" si="19"/>
        <v>99</v>
      </c>
      <c r="B554" s="7">
        <v>107</v>
      </c>
      <c r="I554" s="13" t="str">
        <f t="shared" si="18"/>
        <v>INSERT INTO Operacao_Agricola_Parcela_Agricola(Operacao_Agricolaid,Parcela_Agricolaid) VALUES(99,107);</v>
      </c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</row>
    <row r="555" spans="1:21" x14ac:dyDescent="0.3">
      <c r="A555" s="7">
        <f t="shared" si="19"/>
        <v>100</v>
      </c>
      <c r="B555" s="7">
        <v>106</v>
      </c>
      <c r="I555" s="13" t="str">
        <f t="shared" si="18"/>
        <v>INSERT INTO Operacao_Agricola_Parcela_Agricola(Operacao_Agricolaid,Parcela_Agricolaid) VALUES(100,106);</v>
      </c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</row>
    <row r="556" spans="1:21" x14ac:dyDescent="0.3">
      <c r="A556" s="7">
        <f t="shared" si="19"/>
        <v>101</v>
      </c>
      <c r="B556" s="7">
        <v>103</v>
      </c>
      <c r="I556" s="13" t="str">
        <f t="shared" si="18"/>
        <v>INSERT INTO Operacao_Agricola_Parcela_Agricola(Operacao_Agricolaid,Parcela_Agricolaid) VALUES(101,103);</v>
      </c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</row>
    <row r="557" spans="1:21" x14ac:dyDescent="0.3">
      <c r="A557" s="7">
        <f t="shared" si="19"/>
        <v>102</v>
      </c>
      <c r="B557" s="7">
        <v>101</v>
      </c>
      <c r="I557" s="13" t="str">
        <f t="shared" si="18"/>
        <v>INSERT INTO Operacao_Agricola_Parcela_Agricola(Operacao_Agricolaid,Parcela_Agricolaid) VALUES(102,101);</v>
      </c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</row>
    <row r="558" spans="1:21" x14ac:dyDescent="0.3">
      <c r="A558" s="7">
        <f t="shared" si="19"/>
        <v>103</v>
      </c>
      <c r="B558" s="7">
        <v>103</v>
      </c>
      <c r="I558" s="13" t="str">
        <f t="shared" si="18"/>
        <v>INSERT INTO Operacao_Agricola_Parcela_Agricola(Operacao_Agricolaid,Parcela_Agricolaid) VALUES(103,103);</v>
      </c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</row>
    <row r="559" spans="1:21" x14ac:dyDescent="0.3">
      <c r="A559" s="7">
        <f t="shared" si="19"/>
        <v>104</v>
      </c>
      <c r="B559" s="7">
        <v>101</v>
      </c>
      <c r="I559" s="13" t="str">
        <f t="shared" si="18"/>
        <v>INSERT INTO Operacao_Agricola_Parcela_Agricola(Operacao_Agricolaid,Parcela_Agricolaid) VALUES(104,101);</v>
      </c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</row>
    <row r="560" spans="1:21" x14ac:dyDescent="0.3">
      <c r="A560" s="7">
        <f t="shared" si="19"/>
        <v>105</v>
      </c>
      <c r="B560" s="7">
        <v>104</v>
      </c>
      <c r="I560" s="13" t="str">
        <f t="shared" si="18"/>
        <v>INSERT INTO Operacao_Agricola_Parcela_Agricola(Operacao_Agricolaid,Parcela_Agricolaid) VALUES(105,104);</v>
      </c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</row>
    <row r="561" spans="1:21" x14ac:dyDescent="0.3">
      <c r="A561" s="7">
        <f t="shared" si="19"/>
        <v>106</v>
      </c>
      <c r="B561" s="7">
        <v>106</v>
      </c>
      <c r="I561" s="13" t="str">
        <f t="shared" si="18"/>
        <v>INSERT INTO Operacao_Agricola_Parcela_Agricola(Operacao_Agricolaid,Parcela_Agricolaid) VALUES(106,106);</v>
      </c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</row>
    <row r="562" spans="1:21" x14ac:dyDescent="0.3">
      <c r="A562" s="7">
        <f t="shared" si="19"/>
        <v>107</v>
      </c>
      <c r="B562" s="7">
        <v>106</v>
      </c>
      <c r="I562" s="13" t="str">
        <f t="shared" si="18"/>
        <v>INSERT INTO Operacao_Agricola_Parcela_Agricola(Operacao_Agricolaid,Parcela_Agricolaid) VALUES(107,106);</v>
      </c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</row>
    <row r="563" spans="1:21" x14ac:dyDescent="0.3">
      <c r="A563" s="7">
        <f t="shared" si="19"/>
        <v>108</v>
      </c>
      <c r="B563" s="7">
        <v>106</v>
      </c>
      <c r="I563" s="13" t="str">
        <f t="shared" si="18"/>
        <v>INSERT INTO Operacao_Agricola_Parcela_Agricola(Operacao_Agricolaid,Parcela_Agricolaid) VALUES(108,106);</v>
      </c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</row>
    <row r="564" spans="1:21" x14ac:dyDescent="0.3">
      <c r="A564" s="7">
        <f t="shared" si="19"/>
        <v>109</v>
      </c>
      <c r="B564" s="7">
        <v>106</v>
      </c>
      <c r="I564" s="13" t="str">
        <f t="shared" si="18"/>
        <v>INSERT INTO Operacao_Agricola_Parcela_Agricola(Operacao_Agricolaid,Parcela_Agricolaid) VALUES(109,106);</v>
      </c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</row>
    <row r="565" spans="1:21" x14ac:dyDescent="0.3">
      <c r="A565" s="7">
        <f t="shared" si="19"/>
        <v>110</v>
      </c>
      <c r="B565" s="7">
        <v>102</v>
      </c>
      <c r="I565" s="13" t="str">
        <f t="shared" si="18"/>
        <v>INSERT INTO Operacao_Agricola_Parcela_Agricola(Operacao_Agricolaid,Parcela_Agricolaid) VALUES(110,102);</v>
      </c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</row>
    <row r="566" spans="1:21" x14ac:dyDescent="0.3">
      <c r="A566" s="7">
        <f t="shared" si="19"/>
        <v>111</v>
      </c>
      <c r="B566" s="7">
        <v>102</v>
      </c>
      <c r="I566" s="13" t="str">
        <f t="shared" si="18"/>
        <v>INSERT INTO Operacao_Agricola_Parcela_Agricola(Operacao_Agricolaid,Parcela_Agricolaid) VALUES(111,102);</v>
      </c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</row>
    <row r="567" spans="1:21" x14ac:dyDescent="0.3">
      <c r="A567" s="7">
        <f t="shared" si="19"/>
        <v>112</v>
      </c>
      <c r="B567" s="7">
        <v>104</v>
      </c>
      <c r="I567" s="13" t="str">
        <f t="shared" si="18"/>
        <v>INSERT INTO Operacao_Agricola_Parcela_Agricola(Operacao_Agricolaid,Parcela_Agricolaid) VALUES(112,104);</v>
      </c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</row>
    <row r="568" spans="1:21" x14ac:dyDescent="0.3">
      <c r="A568" s="7">
        <f t="shared" si="19"/>
        <v>113</v>
      </c>
      <c r="B568" s="7">
        <v>106</v>
      </c>
      <c r="I568" s="13" t="str">
        <f t="shared" si="18"/>
        <v>INSERT INTO Operacao_Agricola_Parcela_Agricola(Operacao_Agricolaid,Parcela_Agricolaid) VALUES(113,106);</v>
      </c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</row>
    <row r="569" spans="1:21" x14ac:dyDescent="0.3">
      <c r="A569" s="7">
        <f t="shared" si="19"/>
        <v>114</v>
      </c>
      <c r="B569" s="7">
        <v>107</v>
      </c>
      <c r="I569" s="13" t="str">
        <f t="shared" si="18"/>
        <v>INSERT INTO Operacao_Agricola_Parcela_Agricola(Operacao_Agricolaid,Parcela_Agricolaid) VALUES(114,107);</v>
      </c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</row>
    <row r="570" spans="1:21" x14ac:dyDescent="0.3">
      <c r="A570" s="7">
        <f t="shared" si="19"/>
        <v>115</v>
      </c>
      <c r="B570" s="7">
        <v>103</v>
      </c>
      <c r="I570" s="13" t="str">
        <f t="shared" si="18"/>
        <v>INSERT INTO Operacao_Agricola_Parcela_Agricola(Operacao_Agricolaid,Parcela_Agricolaid) VALUES(115,103);</v>
      </c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</row>
    <row r="571" spans="1:21" x14ac:dyDescent="0.3">
      <c r="A571" s="7">
        <f t="shared" si="19"/>
        <v>116</v>
      </c>
      <c r="B571" s="7">
        <v>107</v>
      </c>
      <c r="I571" s="13" t="str">
        <f t="shared" si="18"/>
        <v>INSERT INTO Operacao_Agricola_Parcela_Agricola(Operacao_Agricolaid,Parcela_Agricolaid) VALUES(116,107);</v>
      </c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</row>
    <row r="572" spans="1:21" x14ac:dyDescent="0.3">
      <c r="A572" s="7">
        <f t="shared" si="19"/>
        <v>117</v>
      </c>
      <c r="B572" s="7">
        <v>107</v>
      </c>
      <c r="I572" s="13" t="str">
        <f t="shared" si="18"/>
        <v>INSERT INTO Operacao_Agricola_Parcela_Agricola(Operacao_Agricolaid,Parcela_Agricolaid) VALUES(117,107);</v>
      </c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</row>
    <row r="573" spans="1:21" x14ac:dyDescent="0.3">
      <c r="A573" s="7">
        <f t="shared" si="19"/>
        <v>118</v>
      </c>
      <c r="B573" s="7">
        <v>103</v>
      </c>
      <c r="I573" s="13" t="str">
        <f t="shared" si="18"/>
        <v>INSERT INTO Operacao_Agricola_Parcela_Agricola(Operacao_Agricolaid,Parcela_Agricolaid) VALUES(118,103);</v>
      </c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</row>
    <row r="574" spans="1:21" x14ac:dyDescent="0.3">
      <c r="A574" s="7">
        <f t="shared" si="19"/>
        <v>119</v>
      </c>
      <c r="B574" s="7">
        <v>104</v>
      </c>
      <c r="I574" s="13" t="str">
        <f t="shared" si="18"/>
        <v>INSERT INTO Operacao_Agricola_Parcela_Agricola(Operacao_Agricolaid,Parcela_Agricolaid) VALUES(119,104);</v>
      </c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</row>
    <row r="575" spans="1:21" x14ac:dyDescent="0.3">
      <c r="A575" s="7">
        <f t="shared" si="19"/>
        <v>120</v>
      </c>
      <c r="B575" s="7">
        <v>106</v>
      </c>
      <c r="I575" s="13" t="str">
        <f t="shared" si="18"/>
        <v>INSERT INTO Operacao_Agricola_Parcela_Agricola(Operacao_Agricolaid,Parcela_Agricolaid) VALUES(120,106);</v>
      </c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</row>
    <row r="576" spans="1:21" x14ac:dyDescent="0.3">
      <c r="A576" s="7">
        <f t="shared" si="19"/>
        <v>121</v>
      </c>
      <c r="B576" s="7">
        <v>103</v>
      </c>
      <c r="I576" s="13" t="str">
        <f t="shared" si="18"/>
        <v>INSERT INTO Operacao_Agricola_Parcela_Agricola(Operacao_Agricolaid,Parcela_Agricolaid) VALUES(121,103);</v>
      </c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</row>
    <row r="577" spans="1:21" x14ac:dyDescent="0.3">
      <c r="A577" s="7">
        <f t="shared" si="19"/>
        <v>122</v>
      </c>
      <c r="B577" s="7">
        <v>102</v>
      </c>
      <c r="I577" s="13" t="str">
        <f t="shared" si="18"/>
        <v>INSERT INTO Operacao_Agricola_Parcela_Agricola(Operacao_Agricolaid,Parcela_Agricolaid) VALUES(122,102);</v>
      </c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</row>
    <row r="578" spans="1:21" x14ac:dyDescent="0.3">
      <c r="A578" s="7">
        <f t="shared" si="19"/>
        <v>123</v>
      </c>
      <c r="B578" s="7">
        <v>102</v>
      </c>
      <c r="I578" s="13" t="str">
        <f t="shared" si="18"/>
        <v>INSERT INTO Operacao_Agricola_Parcela_Agricola(Operacao_Agricolaid,Parcela_Agricolaid) VALUES(123,102);</v>
      </c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</row>
    <row r="579" spans="1:21" x14ac:dyDescent="0.3">
      <c r="A579" s="7">
        <f t="shared" si="19"/>
        <v>124</v>
      </c>
      <c r="B579" s="7">
        <v>101</v>
      </c>
      <c r="I579" s="13" t="str">
        <f t="shared" si="18"/>
        <v>INSERT INTO Operacao_Agricola_Parcela_Agricola(Operacao_Agricolaid,Parcela_Agricolaid) VALUES(124,101);</v>
      </c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</row>
    <row r="580" spans="1:21" x14ac:dyDescent="0.3">
      <c r="A580" s="7">
        <f t="shared" si="19"/>
        <v>125</v>
      </c>
      <c r="B580" s="7">
        <v>106</v>
      </c>
      <c r="I580" s="13" t="str">
        <f t="shared" si="18"/>
        <v>INSERT INTO Operacao_Agricola_Parcela_Agricola(Operacao_Agricolaid,Parcela_Agricolaid) VALUES(125,106);</v>
      </c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</row>
    <row r="581" spans="1:21" x14ac:dyDescent="0.3">
      <c r="A581" s="7">
        <f t="shared" si="19"/>
        <v>126</v>
      </c>
      <c r="B581" s="7">
        <v>104</v>
      </c>
      <c r="I581" s="13" t="str">
        <f t="shared" si="18"/>
        <v>INSERT INTO Operacao_Agricola_Parcela_Agricola(Operacao_Agricolaid,Parcela_Agricolaid) VALUES(126,104);</v>
      </c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</row>
    <row r="582" spans="1:21" x14ac:dyDescent="0.3">
      <c r="A582" s="7">
        <f t="shared" si="19"/>
        <v>127</v>
      </c>
      <c r="B582" s="7">
        <v>103</v>
      </c>
      <c r="I582" s="13" t="str">
        <f t="shared" si="18"/>
        <v>INSERT INTO Operacao_Agricola_Parcela_Agricola(Operacao_Agricolaid,Parcela_Agricolaid) VALUES(127,103);</v>
      </c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</row>
    <row r="583" spans="1:21" x14ac:dyDescent="0.3">
      <c r="A583" s="7">
        <f t="shared" si="19"/>
        <v>128</v>
      </c>
      <c r="B583" s="7">
        <v>106</v>
      </c>
      <c r="I583" s="13" t="str">
        <f t="shared" si="18"/>
        <v>INSERT INTO Operacao_Agricola_Parcela_Agricola(Operacao_Agricolaid,Parcela_Agricolaid) VALUES(128,106);</v>
      </c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</row>
    <row r="584" spans="1:21" x14ac:dyDescent="0.3">
      <c r="A584" s="7">
        <f t="shared" si="19"/>
        <v>129</v>
      </c>
      <c r="B584" s="7">
        <v>104</v>
      </c>
      <c r="I584" s="13" t="str">
        <f t="shared" ref="I584:I647" si="20" xml:space="preserve"> "INSERT INTO "&amp;$A$454&amp;"("&amp;$A$455&amp;","&amp;$B$455&amp;") VALUES("&amp;A584&amp;","&amp;B584&amp;");"</f>
        <v>INSERT INTO Operacao_Agricola_Parcela_Agricola(Operacao_Agricolaid,Parcela_Agricolaid) VALUES(129,104);</v>
      </c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</row>
    <row r="585" spans="1:21" x14ac:dyDescent="0.3">
      <c r="A585" s="7">
        <f t="shared" si="19"/>
        <v>130</v>
      </c>
      <c r="B585" s="7">
        <v>106</v>
      </c>
      <c r="I585" s="13" t="str">
        <f t="shared" si="20"/>
        <v>INSERT INTO Operacao_Agricola_Parcela_Agricola(Operacao_Agricolaid,Parcela_Agricolaid) VALUES(130,106);</v>
      </c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</row>
    <row r="586" spans="1:21" x14ac:dyDescent="0.3">
      <c r="A586" s="7">
        <f t="shared" ref="A586:A649" si="21">A585+1</f>
        <v>131</v>
      </c>
      <c r="B586" s="7">
        <v>104</v>
      </c>
      <c r="I586" s="13" t="str">
        <f t="shared" si="20"/>
        <v>INSERT INTO Operacao_Agricola_Parcela_Agricola(Operacao_Agricolaid,Parcela_Agricolaid) VALUES(131,104);</v>
      </c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</row>
    <row r="587" spans="1:21" x14ac:dyDescent="0.3">
      <c r="A587" s="7">
        <f t="shared" si="21"/>
        <v>132</v>
      </c>
      <c r="B587" s="7">
        <v>106</v>
      </c>
      <c r="I587" s="13" t="str">
        <f t="shared" si="20"/>
        <v>INSERT INTO Operacao_Agricola_Parcela_Agricola(Operacao_Agricolaid,Parcela_Agricolaid) VALUES(132,106);</v>
      </c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</row>
    <row r="588" spans="1:21" x14ac:dyDescent="0.3">
      <c r="A588" s="7">
        <f t="shared" si="21"/>
        <v>133</v>
      </c>
      <c r="B588" s="7">
        <v>104</v>
      </c>
      <c r="I588" s="13" t="str">
        <f t="shared" si="20"/>
        <v>INSERT INTO Operacao_Agricola_Parcela_Agricola(Operacao_Agricolaid,Parcela_Agricolaid) VALUES(133,104);</v>
      </c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</row>
    <row r="589" spans="1:21" x14ac:dyDescent="0.3">
      <c r="A589" s="7">
        <f t="shared" si="21"/>
        <v>134</v>
      </c>
      <c r="B589" s="7">
        <v>101</v>
      </c>
      <c r="I589" s="13" t="str">
        <f t="shared" si="20"/>
        <v>INSERT INTO Operacao_Agricola_Parcela_Agricola(Operacao_Agricolaid,Parcela_Agricolaid) VALUES(134,101);</v>
      </c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</row>
    <row r="590" spans="1:21" x14ac:dyDescent="0.3">
      <c r="A590" s="7">
        <f t="shared" si="21"/>
        <v>135</v>
      </c>
      <c r="B590" s="7">
        <v>103</v>
      </c>
      <c r="I590" s="13" t="str">
        <f t="shared" si="20"/>
        <v>INSERT INTO Operacao_Agricola_Parcela_Agricola(Operacao_Agricolaid,Parcela_Agricolaid) VALUES(135,103);</v>
      </c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</row>
    <row r="591" spans="1:21" x14ac:dyDescent="0.3">
      <c r="A591" s="7">
        <f t="shared" si="21"/>
        <v>136</v>
      </c>
      <c r="B591" s="7">
        <v>104</v>
      </c>
      <c r="I591" s="13" t="str">
        <f t="shared" si="20"/>
        <v>INSERT INTO Operacao_Agricola_Parcela_Agricola(Operacao_Agricolaid,Parcela_Agricolaid) VALUES(136,104);</v>
      </c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</row>
    <row r="592" spans="1:21" x14ac:dyDescent="0.3">
      <c r="A592" s="7">
        <f t="shared" si="21"/>
        <v>137</v>
      </c>
      <c r="B592" s="7">
        <v>104</v>
      </c>
      <c r="I592" s="13" t="str">
        <f t="shared" si="20"/>
        <v>INSERT INTO Operacao_Agricola_Parcela_Agricola(Operacao_Agricolaid,Parcela_Agricolaid) VALUES(137,104);</v>
      </c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</row>
    <row r="593" spans="1:21" x14ac:dyDescent="0.3">
      <c r="A593" s="7">
        <f t="shared" si="21"/>
        <v>138</v>
      </c>
      <c r="B593" s="7">
        <v>102</v>
      </c>
      <c r="I593" s="13" t="str">
        <f t="shared" si="20"/>
        <v>INSERT INTO Operacao_Agricola_Parcela_Agricola(Operacao_Agricolaid,Parcela_Agricolaid) VALUES(138,102);</v>
      </c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</row>
    <row r="594" spans="1:21" x14ac:dyDescent="0.3">
      <c r="A594" s="7">
        <f t="shared" si="21"/>
        <v>139</v>
      </c>
      <c r="B594" s="7">
        <v>102</v>
      </c>
      <c r="I594" s="13" t="str">
        <f t="shared" si="20"/>
        <v>INSERT INTO Operacao_Agricola_Parcela_Agricola(Operacao_Agricolaid,Parcela_Agricolaid) VALUES(139,102);</v>
      </c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</row>
    <row r="595" spans="1:21" x14ac:dyDescent="0.3">
      <c r="A595" s="7">
        <f t="shared" si="21"/>
        <v>140</v>
      </c>
      <c r="B595" s="7">
        <v>106</v>
      </c>
      <c r="I595" s="13" t="str">
        <f t="shared" si="20"/>
        <v>INSERT INTO Operacao_Agricola_Parcela_Agricola(Operacao_Agricolaid,Parcela_Agricolaid) VALUES(140,106);</v>
      </c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</row>
    <row r="596" spans="1:21" x14ac:dyDescent="0.3">
      <c r="A596" s="7">
        <f t="shared" si="21"/>
        <v>141</v>
      </c>
      <c r="B596" s="7">
        <v>102</v>
      </c>
      <c r="I596" s="13" t="str">
        <f t="shared" si="20"/>
        <v>INSERT INTO Operacao_Agricola_Parcela_Agricola(Operacao_Agricolaid,Parcela_Agricolaid) VALUES(141,102);</v>
      </c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</row>
    <row r="597" spans="1:21" x14ac:dyDescent="0.3">
      <c r="A597" s="7">
        <f t="shared" si="21"/>
        <v>142</v>
      </c>
      <c r="B597" s="7">
        <v>102</v>
      </c>
      <c r="I597" s="13" t="str">
        <f t="shared" si="20"/>
        <v>INSERT INTO Operacao_Agricola_Parcela_Agricola(Operacao_Agricolaid,Parcela_Agricolaid) VALUES(142,102);</v>
      </c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</row>
    <row r="598" spans="1:21" x14ac:dyDescent="0.3">
      <c r="A598" s="7">
        <f t="shared" si="21"/>
        <v>143</v>
      </c>
      <c r="B598" s="7">
        <v>104</v>
      </c>
      <c r="I598" s="13" t="str">
        <f t="shared" si="20"/>
        <v>INSERT INTO Operacao_Agricola_Parcela_Agricola(Operacao_Agricolaid,Parcela_Agricolaid) VALUES(143,104);</v>
      </c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</row>
    <row r="599" spans="1:21" x14ac:dyDescent="0.3">
      <c r="A599" s="7">
        <f t="shared" si="21"/>
        <v>144</v>
      </c>
      <c r="B599" s="7">
        <v>104</v>
      </c>
      <c r="I599" s="13" t="str">
        <f t="shared" si="20"/>
        <v>INSERT INTO Operacao_Agricola_Parcela_Agricola(Operacao_Agricolaid,Parcela_Agricolaid) VALUES(144,104);</v>
      </c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</row>
    <row r="600" spans="1:21" x14ac:dyDescent="0.3">
      <c r="A600" s="7">
        <f t="shared" si="21"/>
        <v>145</v>
      </c>
      <c r="B600" s="7">
        <v>107</v>
      </c>
      <c r="I600" s="13" t="str">
        <f t="shared" si="20"/>
        <v>INSERT INTO Operacao_Agricola_Parcela_Agricola(Operacao_Agricolaid,Parcela_Agricolaid) VALUES(145,107);</v>
      </c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</row>
    <row r="601" spans="1:21" x14ac:dyDescent="0.3">
      <c r="A601" s="7">
        <f t="shared" si="21"/>
        <v>146</v>
      </c>
      <c r="B601" s="7">
        <v>104</v>
      </c>
      <c r="I601" s="13" t="str">
        <f t="shared" si="20"/>
        <v>INSERT INTO Operacao_Agricola_Parcela_Agricola(Operacao_Agricolaid,Parcela_Agricolaid) VALUES(146,104);</v>
      </c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</row>
    <row r="602" spans="1:21" x14ac:dyDescent="0.3">
      <c r="A602" s="7">
        <f t="shared" si="21"/>
        <v>147</v>
      </c>
      <c r="B602" s="7">
        <v>106</v>
      </c>
      <c r="I602" s="13" t="str">
        <f t="shared" si="20"/>
        <v>INSERT INTO Operacao_Agricola_Parcela_Agricola(Operacao_Agricolaid,Parcela_Agricolaid) VALUES(147,106);</v>
      </c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</row>
    <row r="603" spans="1:21" x14ac:dyDescent="0.3">
      <c r="A603" s="7">
        <f t="shared" si="21"/>
        <v>148</v>
      </c>
      <c r="B603" s="7">
        <v>107</v>
      </c>
      <c r="I603" s="13" t="str">
        <f t="shared" si="20"/>
        <v>INSERT INTO Operacao_Agricola_Parcela_Agricola(Operacao_Agricolaid,Parcela_Agricolaid) VALUES(148,107);</v>
      </c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</row>
    <row r="604" spans="1:21" x14ac:dyDescent="0.3">
      <c r="A604" s="7">
        <f t="shared" si="21"/>
        <v>149</v>
      </c>
      <c r="B604" s="7">
        <v>106</v>
      </c>
      <c r="I604" s="13" t="str">
        <f t="shared" si="20"/>
        <v>INSERT INTO Operacao_Agricola_Parcela_Agricola(Operacao_Agricolaid,Parcela_Agricolaid) VALUES(149,106);</v>
      </c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</row>
    <row r="605" spans="1:21" x14ac:dyDescent="0.3">
      <c r="A605" s="7">
        <f t="shared" si="21"/>
        <v>150</v>
      </c>
      <c r="B605" s="7">
        <v>107</v>
      </c>
      <c r="I605" s="13" t="str">
        <f t="shared" si="20"/>
        <v>INSERT INTO Operacao_Agricola_Parcela_Agricola(Operacao_Agricolaid,Parcela_Agricolaid) VALUES(150,107);</v>
      </c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</row>
    <row r="606" spans="1:21" x14ac:dyDescent="0.3">
      <c r="A606" s="7">
        <f t="shared" si="21"/>
        <v>151</v>
      </c>
      <c r="B606" s="7">
        <v>107</v>
      </c>
      <c r="I606" s="13" t="str">
        <f t="shared" si="20"/>
        <v>INSERT INTO Operacao_Agricola_Parcela_Agricola(Operacao_Agricolaid,Parcela_Agricolaid) VALUES(151,107);</v>
      </c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</row>
    <row r="607" spans="1:21" x14ac:dyDescent="0.3">
      <c r="A607" s="7">
        <f t="shared" si="21"/>
        <v>152</v>
      </c>
      <c r="B607" s="7">
        <v>106</v>
      </c>
      <c r="I607" s="13" t="str">
        <f t="shared" si="20"/>
        <v>INSERT INTO Operacao_Agricola_Parcela_Agricola(Operacao_Agricolaid,Parcela_Agricolaid) VALUES(152,106);</v>
      </c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</row>
    <row r="608" spans="1:21" x14ac:dyDescent="0.3">
      <c r="A608" s="7">
        <f t="shared" si="21"/>
        <v>153</v>
      </c>
      <c r="B608" s="7">
        <v>103</v>
      </c>
      <c r="I608" s="13" t="str">
        <f t="shared" si="20"/>
        <v>INSERT INTO Operacao_Agricola_Parcela_Agricola(Operacao_Agricolaid,Parcela_Agricolaid) VALUES(153,103);</v>
      </c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</row>
    <row r="609" spans="1:21" x14ac:dyDescent="0.3">
      <c r="A609" s="7">
        <f t="shared" si="21"/>
        <v>154</v>
      </c>
      <c r="B609" s="7">
        <v>101</v>
      </c>
      <c r="I609" s="13" t="str">
        <f t="shared" si="20"/>
        <v>INSERT INTO Operacao_Agricola_Parcela_Agricola(Operacao_Agricolaid,Parcela_Agricolaid) VALUES(154,101);</v>
      </c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</row>
    <row r="610" spans="1:21" x14ac:dyDescent="0.3">
      <c r="A610" s="7">
        <f t="shared" si="21"/>
        <v>155</v>
      </c>
      <c r="B610" s="7">
        <v>103</v>
      </c>
      <c r="I610" s="13" t="str">
        <f t="shared" si="20"/>
        <v>INSERT INTO Operacao_Agricola_Parcela_Agricola(Operacao_Agricolaid,Parcela_Agricolaid) VALUES(155,103);</v>
      </c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</row>
    <row r="611" spans="1:21" x14ac:dyDescent="0.3">
      <c r="A611" s="7">
        <f t="shared" si="21"/>
        <v>156</v>
      </c>
      <c r="B611" s="7">
        <v>101</v>
      </c>
      <c r="I611" s="13" t="str">
        <f t="shared" si="20"/>
        <v>INSERT INTO Operacao_Agricola_Parcela_Agricola(Operacao_Agricolaid,Parcela_Agricolaid) VALUES(156,101);</v>
      </c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</row>
    <row r="612" spans="1:21" x14ac:dyDescent="0.3">
      <c r="A612" s="7">
        <f t="shared" si="21"/>
        <v>157</v>
      </c>
      <c r="B612" s="7">
        <v>106</v>
      </c>
      <c r="I612" s="13" t="str">
        <f t="shared" si="20"/>
        <v>INSERT INTO Operacao_Agricola_Parcela_Agricola(Operacao_Agricolaid,Parcela_Agricolaid) VALUES(157,106);</v>
      </c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</row>
    <row r="613" spans="1:21" x14ac:dyDescent="0.3">
      <c r="A613" s="7">
        <f t="shared" si="21"/>
        <v>158</v>
      </c>
      <c r="B613" s="7">
        <v>104</v>
      </c>
      <c r="I613" s="13" t="str">
        <f t="shared" si="20"/>
        <v>INSERT INTO Operacao_Agricola_Parcela_Agricola(Operacao_Agricolaid,Parcela_Agricolaid) VALUES(158,104);</v>
      </c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</row>
    <row r="614" spans="1:21" x14ac:dyDescent="0.3">
      <c r="A614" s="7">
        <f t="shared" si="21"/>
        <v>159</v>
      </c>
      <c r="B614" s="7">
        <v>106</v>
      </c>
      <c r="I614" s="13" t="str">
        <f t="shared" si="20"/>
        <v>INSERT INTO Operacao_Agricola_Parcela_Agricola(Operacao_Agricolaid,Parcela_Agricolaid) VALUES(159,106);</v>
      </c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</row>
    <row r="615" spans="1:21" x14ac:dyDescent="0.3">
      <c r="A615" s="7">
        <f t="shared" si="21"/>
        <v>160</v>
      </c>
      <c r="B615" s="7">
        <v>106</v>
      </c>
      <c r="I615" s="13" t="str">
        <f t="shared" si="20"/>
        <v>INSERT INTO Operacao_Agricola_Parcela_Agricola(Operacao_Agricolaid,Parcela_Agricolaid) VALUES(160,106);</v>
      </c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</row>
    <row r="616" spans="1:21" x14ac:dyDescent="0.3">
      <c r="A616" s="7">
        <f t="shared" si="21"/>
        <v>161</v>
      </c>
      <c r="B616" s="7">
        <v>104</v>
      </c>
      <c r="I616" s="13" t="str">
        <f t="shared" si="20"/>
        <v>INSERT INTO Operacao_Agricola_Parcela_Agricola(Operacao_Agricolaid,Parcela_Agricolaid) VALUES(161,104);</v>
      </c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</row>
    <row r="617" spans="1:21" x14ac:dyDescent="0.3">
      <c r="A617" s="7">
        <f t="shared" si="21"/>
        <v>162</v>
      </c>
      <c r="B617" s="7">
        <v>106</v>
      </c>
      <c r="I617" s="13" t="str">
        <f t="shared" si="20"/>
        <v>INSERT INTO Operacao_Agricola_Parcela_Agricola(Operacao_Agricolaid,Parcela_Agricolaid) VALUES(162,106);</v>
      </c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</row>
    <row r="618" spans="1:21" x14ac:dyDescent="0.3">
      <c r="A618" s="7">
        <f t="shared" si="21"/>
        <v>163</v>
      </c>
      <c r="B618" s="7">
        <v>104</v>
      </c>
      <c r="I618" s="13" t="str">
        <f t="shared" si="20"/>
        <v>INSERT INTO Operacao_Agricola_Parcela_Agricola(Operacao_Agricolaid,Parcela_Agricolaid) VALUES(163,104);</v>
      </c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</row>
    <row r="619" spans="1:21" x14ac:dyDescent="0.3">
      <c r="A619" s="7">
        <f t="shared" si="21"/>
        <v>164</v>
      </c>
      <c r="B619" s="7">
        <v>102</v>
      </c>
      <c r="I619" s="13" t="str">
        <f t="shared" si="20"/>
        <v>INSERT INTO Operacao_Agricola_Parcela_Agricola(Operacao_Agricolaid,Parcela_Agricolaid) VALUES(164,102);</v>
      </c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</row>
    <row r="620" spans="1:21" x14ac:dyDescent="0.3">
      <c r="A620" s="7">
        <f t="shared" si="21"/>
        <v>165</v>
      </c>
      <c r="B620" s="7">
        <v>102</v>
      </c>
      <c r="I620" s="13" t="str">
        <f t="shared" si="20"/>
        <v>INSERT INTO Operacao_Agricola_Parcela_Agricola(Operacao_Agricolaid,Parcela_Agricolaid) VALUES(165,102);</v>
      </c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</row>
    <row r="621" spans="1:21" x14ac:dyDescent="0.3">
      <c r="A621" s="7">
        <f t="shared" si="21"/>
        <v>166</v>
      </c>
      <c r="B621" s="7">
        <v>107</v>
      </c>
      <c r="I621" s="13" t="str">
        <f t="shared" si="20"/>
        <v>INSERT INTO Operacao_Agricola_Parcela_Agricola(Operacao_Agricolaid,Parcela_Agricolaid) VALUES(166,107);</v>
      </c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</row>
    <row r="622" spans="1:21" x14ac:dyDescent="0.3">
      <c r="A622" s="7">
        <f t="shared" si="21"/>
        <v>167</v>
      </c>
      <c r="B622" s="7">
        <v>103</v>
      </c>
      <c r="I622" s="13" t="str">
        <f t="shared" si="20"/>
        <v>INSERT INTO Operacao_Agricola_Parcela_Agricola(Operacao_Agricolaid,Parcela_Agricolaid) VALUES(167,103);</v>
      </c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</row>
    <row r="623" spans="1:21" x14ac:dyDescent="0.3">
      <c r="A623" s="7">
        <f t="shared" si="21"/>
        <v>168</v>
      </c>
      <c r="B623" s="7">
        <v>106</v>
      </c>
      <c r="I623" s="13" t="str">
        <f t="shared" si="20"/>
        <v>INSERT INTO Operacao_Agricola_Parcela_Agricola(Operacao_Agricolaid,Parcela_Agricolaid) VALUES(168,106);</v>
      </c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</row>
    <row r="624" spans="1:21" x14ac:dyDescent="0.3">
      <c r="A624" s="7">
        <f t="shared" si="21"/>
        <v>169</v>
      </c>
      <c r="B624" s="7">
        <v>107</v>
      </c>
      <c r="I624" s="13" t="str">
        <f t="shared" si="20"/>
        <v>INSERT INTO Operacao_Agricola_Parcela_Agricola(Operacao_Agricolaid,Parcela_Agricolaid) VALUES(169,107);</v>
      </c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</row>
    <row r="625" spans="1:21" x14ac:dyDescent="0.3">
      <c r="A625" s="7">
        <f t="shared" si="21"/>
        <v>170</v>
      </c>
      <c r="B625" s="7">
        <v>107</v>
      </c>
      <c r="I625" s="13" t="str">
        <f t="shared" si="20"/>
        <v>INSERT INTO Operacao_Agricola_Parcela_Agricola(Operacao_Agricolaid,Parcela_Agricolaid) VALUES(170,107);</v>
      </c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</row>
    <row r="626" spans="1:21" x14ac:dyDescent="0.3">
      <c r="A626" s="7">
        <f t="shared" si="21"/>
        <v>171</v>
      </c>
      <c r="B626" s="7">
        <v>103</v>
      </c>
      <c r="I626" s="13" t="str">
        <f t="shared" si="20"/>
        <v>INSERT INTO Operacao_Agricola_Parcela_Agricola(Operacao_Agricolaid,Parcela_Agricolaid) VALUES(171,103);</v>
      </c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</row>
    <row r="627" spans="1:21" x14ac:dyDescent="0.3">
      <c r="A627" s="7">
        <f t="shared" si="21"/>
        <v>172</v>
      </c>
      <c r="B627" s="7">
        <v>104</v>
      </c>
      <c r="I627" s="13" t="str">
        <f t="shared" si="20"/>
        <v>INSERT INTO Operacao_Agricola_Parcela_Agricola(Operacao_Agricolaid,Parcela_Agricolaid) VALUES(172,104);</v>
      </c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</row>
    <row r="628" spans="1:21" x14ac:dyDescent="0.3">
      <c r="A628" s="7">
        <f t="shared" si="21"/>
        <v>173</v>
      </c>
      <c r="B628" s="7">
        <v>106</v>
      </c>
      <c r="I628" s="13" t="str">
        <f t="shared" si="20"/>
        <v>INSERT INTO Operacao_Agricola_Parcela_Agricola(Operacao_Agricolaid,Parcela_Agricolaid) VALUES(173,106);</v>
      </c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</row>
    <row r="629" spans="1:21" x14ac:dyDescent="0.3">
      <c r="A629" s="7">
        <f t="shared" si="21"/>
        <v>174</v>
      </c>
      <c r="B629" s="7">
        <v>103</v>
      </c>
      <c r="I629" s="13" t="str">
        <f t="shared" si="20"/>
        <v>INSERT INTO Operacao_Agricola_Parcela_Agricola(Operacao_Agricolaid,Parcela_Agricolaid) VALUES(174,103);</v>
      </c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</row>
    <row r="630" spans="1:21" x14ac:dyDescent="0.3">
      <c r="A630" s="7">
        <f t="shared" si="21"/>
        <v>175</v>
      </c>
      <c r="B630" s="7">
        <v>102</v>
      </c>
      <c r="I630" s="13" t="str">
        <f t="shared" si="20"/>
        <v>INSERT INTO Operacao_Agricola_Parcela_Agricola(Operacao_Agricolaid,Parcela_Agricolaid) VALUES(175,102);</v>
      </c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</row>
    <row r="631" spans="1:21" x14ac:dyDescent="0.3">
      <c r="A631" s="7">
        <f t="shared" si="21"/>
        <v>176</v>
      </c>
      <c r="B631" s="7">
        <v>102</v>
      </c>
      <c r="I631" s="13" t="str">
        <f t="shared" si="20"/>
        <v>INSERT INTO Operacao_Agricola_Parcela_Agricola(Operacao_Agricolaid,Parcela_Agricolaid) VALUES(176,102);</v>
      </c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</row>
    <row r="632" spans="1:21" x14ac:dyDescent="0.3">
      <c r="A632" s="7">
        <f t="shared" si="21"/>
        <v>177</v>
      </c>
      <c r="B632" s="7">
        <v>107</v>
      </c>
      <c r="I632" s="13" t="str">
        <f t="shared" si="20"/>
        <v>INSERT INTO Operacao_Agricola_Parcela_Agricola(Operacao_Agricolaid,Parcela_Agricolaid) VALUES(177,107);</v>
      </c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</row>
    <row r="633" spans="1:21" x14ac:dyDescent="0.3">
      <c r="A633" s="7">
        <f t="shared" si="21"/>
        <v>178</v>
      </c>
      <c r="B633" s="7">
        <v>107</v>
      </c>
      <c r="I633" s="13" t="str">
        <f t="shared" si="20"/>
        <v>INSERT INTO Operacao_Agricola_Parcela_Agricola(Operacao_Agricolaid,Parcela_Agricolaid) VALUES(178,107);</v>
      </c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</row>
    <row r="634" spans="1:21" x14ac:dyDescent="0.3">
      <c r="A634" s="7">
        <f t="shared" si="21"/>
        <v>179</v>
      </c>
      <c r="B634" s="7">
        <v>101</v>
      </c>
      <c r="I634" s="13" t="str">
        <f t="shared" si="20"/>
        <v>INSERT INTO Operacao_Agricola_Parcela_Agricola(Operacao_Agricolaid,Parcela_Agricolaid) VALUES(179,101);</v>
      </c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</row>
    <row r="635" spans="1:21" x14ac:dyDescent="0.3">
      <c r="A635" s="7">
        <f t="shared" si="21"/>
        <v>180</v>
      </c>
      <c r="B635" s="7">
        <v>106</v>
      </c>
      <c r="I635" s="13" t="str">
        <f t="shared" si="20"/>
        <v>INSERT INTO Operacao_Agricola_Parcela_Agricola(Operacao_Agricolaid,Parcela_Agricolaid) VALUES(180,106);</v>
      </c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</row>
    <row r="636" spans="1:21" x14ac:dyDescent="0.3">
      <c r="A636" s="7">
        <f t="shared" si="21"/>
        <v>181</v>
      </c>
      <c r="B636" s="7">
        <v>103</v>
      </c>
      <c r="I636" s="13" t="str">
        <f t="shared" si="20"/>
        <v>INSERT INTO Operacao_Agricola_Parcela_Agricola(Operacao_Agricolaid,Parcela_Agricolaid) VALUES(181,103);</v>
      </c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</row>
    <row r="637" spans="1:21" x14ac:dyDescent="0.3">
      <c r="A637" s="7">
        <f t="shared" si="21"/>
        <v>182</v>
      </c>
      <c r="B637" s="7">
        <v>104</v>
      </c>
      <c r="I637" s="13" t="str">
        <f t="shared" si="20"/>
        <v>INSERT INTO Operacao_Agricola_Parcela_Agricola(Operacao_Agricolaid,Parcela_Agricolaid) VALUES(182,104);</v>
      </c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</row>
    <row r="638" spans="1:21" x14ac:dyDescent="0.3">
      <c r="A638" s="7">
        <f t="shared" si="21"/>
        <v>183</v>
      </c>
      <c r="B638" s="7">
        <v>106</v>
      </c>
      <c r="I638" s="13" t="str">
        <f t="shared" si="20"/>
        <v>INSERT INTO Operacao_Agricola_Parcela_Agricola(Operacao_Agricolaid,Parcela_Agricolaid) VALUES(183,106);</v>
      </c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</row>
    <row r="639" spans="1:21" x14ac:dyDescent="0.3">
      <c r="A639" s="7">
        <f t="shared" si="21"/>
        <v>184</v>
      </c>
      <c r="B639" s="7">
        <v>106</v>
      </c>
      <c r="I639" s="13" t="str">
        <f t="shared" si="20"/>
        <v>INSERT INTO Operacao_Agricola_Parcela_Agricola(Operacao_Agricolaid,Parcela_Agricolaid) VALUES(184,106);</v>
      </c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</row>
    <row r="640" spans="1:21" x14ac:dyDescent="0.3">
      <c r="A640" s="7">
        <f t="shared" si="21"/>
        <v>185</v>
      </c>
      <c r="B640" s="7">
        <v>104</v>
      </c>
      <c r="I640" s="13" t="str">
        <f t="shared" si="20"/>
        <v>INSERT INTO Operacao_Agricola_Parcela_Agricola(Operacao_Agricolaid,Parcela_Agricolaid) VALUES(185,104);</v>
      </c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</row>
    <row r="641" spans="1:21" x14ac:dyDescent="0.3">
      <c r="A641" s="7">
        <f t="shared" si="21"/>
        <v>186</v>
      </c>
      <c r="B641" s="7">
        <v>104</v>
      </c>
      <c r="I641" s="13" t="str">
        <f t="shared" si="20"/>
        <v>INSERT INTO Operacao_Agricola_Parcela_Agricola(Operacao_Agricolaid,Parcela_Agricolaid) VALUES(186,104);</v>
      </c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</row>
    <row r="642" spans="1:21" x14ac:dyDescent="0.3">
      <c r="A642" s="7">
        <f t="shared" si="21"/>
        <v>187</v>
      </c>
      <c r="B642" s="7">
        <v>104</v>
      </c>
      <c r="I642" s="13" t="str">
        <f t="shared" si="20"/>
        <v>INSERT INTO Operacao_Agricola_Parcela_Agricola(Operacao_Agricolaid,Parcela_Agricolaid) VALUES(187,104);</v>
      </c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</row>
    <row r="643" spans="1:21" x14ac:dyDescent="0.3">
      <c r="A643" s="7">
        <f t="shared" si="21"/>
        <v>188</v>
      </c>
      <c r="B643" s="7">
        <v>106</v>
      </c>
      <c r="I643" s="13" t="str">
        <f t="shared" si="20"/>
        <v>INSERT INTO Operacao_Agricola_Parcela_Agricola(Operacao_Agricolaid,Parcela_Agricolaid) VALUES(188,106);</v>
      </c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</row>
    <row r="644" spans="1:21" x14ac:dyDescent="0.3">
      <c r="A644" s="7">
        <f t="shared" si="21"/>
        <v>189</v>
      </c>
      <c r="B644" s="7">
        <v>103</v>
      </c>
      <c r="I644" s="13" t="str">
        <f t="shared" si="20"/>
        <v>INSERT INTO Operacao_Agricola_Parcela_Agricola(Operacao_Agricolaid,Parcela_Agricolaid) VALUES(189,103);</v>
      </c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</row>
    <row r="645" spans="1:21" x14ac:dyDescent="0.3">
      <c r="A645" s="7">
        <f t="shared" si="21"/>
        <v>190</v>
      </c>
      <c r="B645" s="7">
        <v>104</v>
      </c>
      <c r="I645" s="13" t="str">
        <f t="shared" si="20"/>
        <v>INSERT INTO Operacao_Agricola_Parcela_Agricola(Operacao_Agricolaid,Parcela_Agricolaid) VALUES(190,104);</v>
      </c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</row>
    <row r="646" spans="1:21" x14ac:dyDescent="0.3">
      <c r="A646" s="7">
        <f t="shared" si="21"/>
        <v>191</v>
      </c>
      <c r="B646" s="7">
        <v>104</v>
      </c>
      <c r="I646" s="13" t="str">
        <f t="shared" si="20"/>
        <v>INSERT INTO Operacao_Agricola_Parcela_Agricola(Operacao_Agricolaid,Parcela_Agricolaid) VALUES(191,104);</v>
      </c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</row>
    <row r="647" spans="1:21" x14ac:dyDescent="0.3">
      <c r="A647" s="7">
        <f t="shared" si="21"/>
        <v>192</v>
      </c>
      <c r="B647" s="7">
        <v>102</v>
      </c>
      <c r="I647" s="13" t="str">
        <f t="shared" si="20"/>
        <v>INSERT INTO Operacao_Agricola_Parcela_Agricola(Operacao_Agricolaid,Parcela_Agricolaid) VALUES(192,102);</v>
      </c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</row>
    <row r="648" spans="1:21" x14ac:dyDescent="0.3">
      <c r="A648" s="7">
        <f t="shared" si="21"/>
        <v>193</v>
      </c>
      <c r="B648" s="7">
        <v>102</v>
      </c>
      <c r="I648" s="13" t="str">
        <f t="shared" ref="I648:I663" si="22" xml:space="preserve"> "INSERT INTO "&amp;$A$454&amp;"("&amp;$A$455&amp;","&amp;$B$455&amp;") VALUES("&amp;A648&amp;","&amp;B648&amp;");"</f>
        <v>INSERT INTO Operacao_Agricola_Parcela_Agricola(Operacao_Agricolaid,Parcela_Agricolaid) VALUES(193,102);</v>
      </c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</row>
    <row r="649" spans="1:21" x14ac:dyDescent="0.3">
      <c r="A649" s="7">
        <f t="shared" si="21"/>
        <v>194</v>
      </c>
      <c r="B649" s="7">
        <v>102</v>
      </c>
      <c r="I649" s="13" t="str">
        <f t="shared" si="22"/>
        <v>INSERT INTO Operacao_Agricola_Parcela_Agricola(Operacao_Agricolaid,Parcela_Agricolaid) VALUES(194,102);</v>
      </c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</row>
    <row r="650" spans="1:21" x14ac:dyDescent="0.3">
      <c r="A650" s="7">
        <f t="shared" ref="A650:A663" si="23">A649+1</f>
        <v>195</v>
      </c>
      <c r="B650" s="7">
        <v>102</v>
      </c>
      <c r="I650" s="13" t="str">
        <f t="shared" si="22"/>
        <v>INSERT INTO Operacao_Agricola_Parcela_Agricola(Operacao_Agricolaid,Parcela_Agricolaid) VALUES(195,102);</v>
      </c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</row>
    <row r="651" spans="1:21" x14ac:dyDescent="0.3">
      <c r="A651" s="7">
        <f t="shared" si="23"/>
        <v>196</v>
      </c>
      <c r="B651" s="7">
        <v>106</v>
      </c>
      <c r="I651" s="13" t="str">
        <f t="shared" si="22"/>
        <v>INSERT INTO Operacao_Agricola_Parcela_Agricola(Operacao_Agricolaid,Parcela_Agricolaid) VALUES(196,106);</v>
      </c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</row>
    <row r="652" spans="1:21" x14ac:dyDescent="0.3">
      <c r="A652" s="7">
        <f t="shared" si="23"/>
        <v>197</v>
      </c>
      <c r="B652" s="7">
        <v>104</v>
      </c>
      <c r="I652" s="13" t="str">
        <f t="shared" si="22"/>
        <v>INSERT INTO Operacao_Agricola_Parcela_Agricola(Operacao_Agricolaid,Parcela_Agricolaid) VALUES(197,104);</v>
      </c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</row>
    <row r="653" spans="1:21" x14ac:dyDescent="0.3">
      <c r="A653" s="7">
        <f t="shared" si="23"/>
        <v>198</v>
      </c>
      <c r="B653" s="7">
        <v>104</v>
      </c>
      <c r="I653" s="13" t="str">
        <f t="shared" si="22"/>
        <v>INSERT INTO Operacao_Agricola_Parcela_Agricola(Operacao_Agricolaid,Parcela_Agricolaid) VALUES(198,104);</v>
      </c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</row>
    <row r="654" spans="1:21" x14ac:dyDescent="0.3">
      <c r="A654" s="7">
        <f t="shared" si="23"/>
        <v>199</v>
      </c>
      <c r="B654" s="7">
        <v>102</v>
      </c>
      <c r="I654" s="13" t="str">
        <f t="shared" si="22"/>
        <v>INSERT INTO Operacao_Agricola_Parcela_Agricola(Operacao_Agricolaid,Parcela_Agricolaid) VALUES(199,102);</v>
      </c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</row>
    <row r="655" spans="1:21" x14ac:dyDescent="0.3">
      <c r="A655" s="7">
        <f t="shared" si="23"/>
        <v>200</v>
      </c>
      <c r="B655" s="7">
        <v>102</v>
      </c>
      <c r="I655" s="13" t="str">
        <f t="shared" si="22"/>
        <v>INSERT INTO Operacao_Agricola_Parcela_Agricola(Operacao_Agricolaid,Parcela_Agricolaid) VALUES(200,102);</v>
      </c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</row>
    <row r="656" spans="1:21" x14ac:dyDescent="0.3">
      <c r="A656" s="7">
        <f t="shared" si="23"/>
        <v>201</v>
      </c>
      <c r="B656" s="7">
        <v>107</v>
      </c>
      <c r="I656" s="13" t="str">
        <f t="shared" si="22"/>
        <v>INSERT INTO Operacao_Agricola_Parcela_Agricola(Operacao_Agricolaid,Parcela_Agricolaid) VALUES(201,107);</v>
      </c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</row>
    <row r="657" spans="1:21" x14ac:dyDescent="0.3">
      <c r="A657" s="7">
        <f t="shared" si="23"/>
        <v>202</v>
      </c>
      <c r="B657" s="7">
        <v>106</v>
      </c>
      <c r="I657" s="13" t="str">
        <f t="shared" si="22"/>
        <v>INSERT INTO Operacao_Agricola_Parcela_Agricola(Operacao_Agricolaid,Parcela_Agricolaid) VALUES(202,106);</v>
      </c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</row>
    <row r="658" spans="1:21" x14ac:dyDescent="0.3">
      <c r="A658" s="7">
        <f t="shared" si="23"/>
        <v>203</v>
      </c>
      <c r="B658" s="7">
        <v>107</v>
      </c>
      <c r="I658" s="13" t="str">
        <f t="shared" si="22"/>
        <v>INSERT INTO Operacao_Agricola_Parcela_Agricola(Operacao_Agricolaid,Parcela_Agricolaid) VALUES(203,107);</v>
      </c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</row>
    <row r="659" spans="1:21" x14ac:dyDescent="0.3">
      <c r="A659" s="7">
        <f t="shared" si="23"/>
        <v>204</v>
      </c>
      <c r="B659" s="7">
        <v>104</v>
      </c>
      <c r="I659" s="13" t="str">
        <f t="shared" si="22"/>
        <v>INSERT INTO Operacao_Agricola_Parcela_Agricola(Operacao_Agricolaid,Parcela_Agricolaid) VALUES(204,104);</v>
      </c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</row>
    <row r="660" spans="1:21" x14ac:dyDescent="0.3">
      <c r="A660" s="7">
        <f t="shared" si="23"/>
        <v>205</v>
      </c>
      <c r="B660" s="7">
        <v>106</v>
      </c>
      <c r="I660" s="13" t="str">
        <f t="shared" si="22"/>
        <v>INSERT INTO Operacao_Agricola_Parcela_Agricola(Operacao_Agricolaid,Parcela_Agricolaid) VALUES(205,106);</v>
      </c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</row>
    <row r="661" spans="1:21" x14ac:dyDescent="0.3">
      <c r="A661" s="7">
        <f t="shared" si="23"/>
        <v>206</v>
      </c>
      <c r="B661" s="7">
        <v>107</v>
      </c>
      <c r="I661" s="13" t="str">
        <f t="shared" si="22"/>
        <v>INSERT INTO Operacao_Agricola_Parcela_Agricola(Operacao_Agricolaid,Parcela_Agricolaid) VALUES(206,107);</v>
      </c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</row>
    <row r="662" spans="1:21" x14ac:dyDescent="0.3">
      <c r="A662" s="7">
        <f t="shared" si="23"/>
        <v>207</v>
      </c>
      <c r="B662" s="7">
        <v>107</v>
      </c>
      <c r="I662" s="13" t="str">
        <f t="shared" si="22"/>
        <v>INSERT INTO Operacao_Agricola_Parcela_Agricola(Operacao_Agricolaid,Parcela_Agricolaid) VALUES(207,107);</v>
      </c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</row>
    <row r="663" spans="1:21" x14ac:dyDescent="0.3">
      <c r="A663" s="7">
        <f t="shared" si="23"/>
        <v>208</v>
      </c>
      <c r="B663" s="7">
        <v>103</v>
      </c>
      <c r="I663" s="13" t="str">
        <f t="shared" si="22"/>
        <v>INSERT INTO Operacao_Agricola_Parcela_Agricola(Operacao_Agricolaid,Parcela_Agricolaid) VALUES(208,103);</v>
      </c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</row>
    <row r="664" spans="1:21" x14ac:dyDescent="0.3"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</row>
    <row r="665" spans="1:21" x14ac:dyDescent="0.3"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</row>
    <row r="666" spans="1:21" x14ac:dyDescent="0.3"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</row>
    <row r="667" spans="1:21" x14ac:dyDescent="0.3"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</row>
    <row r="668" spans="1:21" x14ac:dyDescent="0.3"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</row>
    <row r="669" spans="1:21" x14ac:dyDescent="0.3"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</row>
    <row r="670" spans="1:21" x14ac:dyDescent="0.3"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</row>
    <row r="671" spans="1:21" x14ac:dyDescent="0.3"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</row>
    <row r="672" spans="1:21" x14ac:dyDescent="0.3">
      <c r="A672" s="10" t="s">
        <v>506</v>
      </c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</row>
    <row r="673" spans="1:21" x14ac:dyDescent="0.3">
      <c r="A673" s="14" t="s">
        <v>505</v>
      </c>
      <c r="B673" s="14" t="s">
        <v>287</v>
      </c>
      <c r="C673" s="2" t="s">
        <v>304</v>
      </c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</row>
    <row r="674" spans="1:21" x14ac:dyDescent="0.3">
      <c r="A674" s="7">
        <v>1</v>
      </c>
      <c r="B674" s="7">
        <v>30</v>
      </c>
      <c r="C674" t="s">
        <v>176</v>
      </c>
      <c r="I674" s="13" t="str">
        <f t="shared" ref="I674:I681" si="24" xml:space="preserve"> "INSERT INTO "&amp;$A$672&amp;"("&amp;$A$673&amp;") VALUES ("&amp;A674&amp;");"</f>
        <v>INSERT INTO Plantacao(Operacao_Agricolaid) VALUES (1);</v>
      </c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</row>
    <row r="675" spans="1:21" x14ac:dyDescent="0.3">
      <c r="A675" s="7">
        <v>2</v>
      </c>
      <c r="B675" s="7">
        <v>20</v>
      </c>
      <c r="C675" t="s">
        <v>176</v>
      </c>
      <c r="I675" s="13" t="str">
        <f t="shared" si="24"/>
        <v>INSERT INTO Plantacao(Operacao_Agricolaid) VALUES (2);</v>
      </c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</row>
    <row r="676" spans="1:21" x14ac:dyDescent="0.3">
      <c r="A676" s="7">
        <v>3</v>
      </c>
      <c r="B676" s="7">
        <v>90</v>
      </c>
      <c r="C676" t="s">
        <v>176</v>
      </c>
      <c r="I676" s="13" t="str">
        <f t="shared" si="24"/>
        <v>INSERT INTO Plantacao(Operacao_Agricolaid) VALUES (3);</v>
      </c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</row>
    <row r="677" spans="1:21" x14ac:dyDescent="0.3">
      <c r="A677" s="7">
        <v>4</v>
      </c>
      <c r="B677" s="7">
        <v>60</v>
      </c>
      <c r="C677" t="s">
        <v>176</v>
      </c>
      <c r="I677" s="13" t="str">
        <f t="shared" si="24"/>
        <v>INSERT INTO Plantacao(Operacao_Agricolaid) VALUES (4);</v>
      </c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</row>
    <row r="678" spans="1:21" x14ac:dyDescent="0.3">
      <c r="A678" s="7">
        <v>5</v>
      </c>
      <c r="B678" s="7">
        <v>40</v>
      </c>
      <c r="C678" t="s">
        <v>176</v>
      </c>
      <c r="I678" s="13" t="str">
        <f t="shared" si="24"/>
        <v>INSERT INTO Plantacao(Operacao_Agricolaid) VALUES (5);</v>
      </c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</row>
    <row r="679" spans="1:21" x14ac:dyDescent="0.3">
      <c r="A679" s="7">
        <v>20</v>
      </c>
      <c r="B679" s="7">
        <v>500</v>
      </c>
      <c r="C679" t="s">
        <v>176</v>
      </c>
      <c r="I679" s="13" t="str">
        <f t="shared" si="24"/>
        <v>INSERT INTO Plantacao(Operacao_Agricolaid) VALUES (20);</v>
      </c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</row>
    <row r="680" spans="1:21" x14ac:dyDescent="0.3">
      <c r="A680" s="7">
        <v>21</v>
      </c>
      <c r="B680" s="7">
        <v>700</v>
      </c>
      <c r="C680" t="s">
        <v>176</v>
      </c>
      <c r="I680" s="13" t="str">
        <f t="shared" si="24"/>
        <v>INSERT INTO Plantacao(Operacao_Agricolaid) VALUES (21);</v>
      </c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</row>
    <row r="681" spans="1:21" x14ac:dyDescent="0.3">
      <c r="A681" s="7">
        <v>37</v>
      </c>
      <c r="B681" s="7">
        <v>30</v>
      </c>
      <c r="C681" t="s">
        <v>176</v>
      </c>
      <c r="I681" s="13" t="str">
        <f t="shared" si="24"/>
        <v>INSERT INTO Plantacao(Operacao_Agricolaid) VALUES (37);</v>
      </c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</row>
    <row r="682" spans="1:21" x14ac:dyDescent="0.3"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</row>
    <row r="683" spans="1:21" x14ac:dyDescent="0.3"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</row>
    <row r="684" spans="1:21" x14ac:dyDescent="0.3"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</row>
    <row r="685" spans="1:21" x14ac:dyDescent="0.3"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</row>
    <row r="686" spans="1:21" x14ac:dyDescent="0.3"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</row>
    <row r="687" spans="1:21" x14ac:dyDescent="0.3"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</row>
    <row r="688" spans="1:21" x14ac:dyDescent="0.3"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</row>
    <row r="689" spans="1:21" x14ac:dyDescent="0.3"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</row>
    <row r="690" spans="1:21" x14ac:dyDescent="0.3">
      <c r="A690" s="10" t="s">
        <v>7</v>
      </c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</row>
    <row r="691" spans="1:21" x14ac:dyDescent="0.3">
      <c r="A691" s="14" t="s">
        <v>505</v>
      </c>
      <c r="B691" s="14" t="s">
        <v>287</v>
      </c>
      <c r="C691" s="2" t="s">
        <v>304</v>
      </c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</row>
    <row r="692" spans="1:21" x14ac:dyDescent="0.3">
      <c r="A692" s="7">
        <v>13</v>
      </c>
      <c r="B692" s="7">
        <v>30</v>
      </c>
      <c r="C692" t="s">
        <v>176</v>
      </c>
      <c r="I692" s="13" t="str">
        <f t="shared" ref="I692:I707" si="25" xml:space="preserve"> "INSERT INTO "&amp;$A$690&amp;"("&amp;$A$691&amp;") VALUES ("&amp;A692&amp;");"</f>
        <v>INSERT INTO Poda(Operacao_Agricolaid) VALUES (13);</v>
      </c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</row>
    <row r="693" spans="1:21" x14ac:dyDescent="0.3">
      <c r="A693" s="7">
        <f>A692+1</f>
        <v>14</v>
      </c>
      <c r="B693" s="7">
        <v>20</v>
      </c>
      <c r="C693" t="s">
        <v>176</v>
      </c>
      <c r="I693" s="13" t="str">
        <f t="shared" si="25"/>
        <v>INSERT INTO Poda(Operacao_Agricolaid) VALUES (14);</v>
      </c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</row>
    <row r="694" spans="1:21" x14ac:dyDescent="0.3">
      <c r="A694" s="7">
        <v>17</v>
      </c>
      <c r="B694" s="7">
        <v>90</v>
      </c>
      <c r="C694" t="s">
        <v>176</v>
      </c>
      <c r="I694" s="13" t="str">
        <f t="shared" si="25"/>
        <v>INSERT INTO Poda(Operacao_Agricolaid) VALUES (17);</v>
      </c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</row>
    <row r="695" spans="1:21" x14ac:dyDescent="0.3">
      <c r="A695" s="7">
        <f>A694+1</f>
        <v>18</v>
      </c>
      <c r="B695" s="7">
        <v>60</v>
      </c>
      <c r="C695" t="s">
        <v>176</v>
      </c>
      <c r="I695" s="13" t="str">
        <f t="shared" si="25"/>
        <v>INSERT INTO Poda(Operacao_Agricolaid) VALUES (18);</v>
      </c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</row>
    <row r="696" spans="1:21" x14ac:dyDescent="0.3">
      <c r="A696" s="7">
        <f>A695+1</f>
        <v>19</v>
      </c>
      <c r="B696" s="7">
        <v>40</v>
      </c>
      <c r="C696" t="s">
        <v>176</v>
      </c>
      <c r="I696" s="13" t="str">
        <f t="shared" si="25"/>
        <v>INSERT INTO Poda(Operacao_Agricolaid) VALUES (19);</v>
      </c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</row>
    <row r="697" spans="1:21" x14ac:dyDescent="0.3">
      <c r="A697" s="7">
        <v>35</v>
      </c>
      <c r="B697" s="7">
        <v>30</v>
      </c>
      <c r="C697" t="s">
        <v>176</v>
      </c>
      <c r="I697" s="13" t="str">
        <f t="shared" si="25"/>
        <v>INSERT INTO Poda(Operacao_Agricolaid) VALUES (35);</v>
      </c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</row>
    <row r="698" spans="1:21" x14ac:dyDescent="0.3">
      <c r="A698" s="7">
        <f>A697+1</f>
        <v>36</v>
      </c>
      <c r="B698" s="7">
        <v>20</v>
      </c>
      <c r="C698" t="s">
        <v>176</v>
      </c>
      <c r="I698" s="13" t="str">
        <f t="shared" si="25"/>
        <v>INSERT INTO Poda(Operacao_Agricolaid) VALUES (36);</v>
      </c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</row>
    <row r="699" spans="1:21" x14ac:dyDescent="0.3">
      <c r="A699" s="7">
        <v>38</v>
      </c>
      <c r="B699" s="7">
        <v>500</v>
      </c>
      <c r="C699" t="s">
        <v>176</v>
      </c>
      <c r="I699" s="13" t="str">
        <f t="shared" si="25"/>
        <v>INSERT INTO Poda(Operacao_Agricolaid) VALUES (38);</v>
      </c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</row>
    <row r="700" spans="1:21" x14ac:dyDescent="0.3">
      <c r="A700" s="7">
        <f>A699+1</f>
        <v>39</v>
      </c>
      <c r="B700" s="7">
        <v>700</v>
      </c>
      <c r="C700" t="s">
        <v>176</v>
      </c>
      <c r="I700" s="13" t="str">
        <f t="shared" si="25"/>
        <v>INSERT INTO Poda(Operacao_Agricolaid) VALUES (39);</v>
      </c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</row>
    <row r="701" spans="1:21" x14ac:dyDescent="0.3">
      <c r="A701" s="7">
        <f>A700+1</f>
        <v>40</v>
      </c>
      <c r="B701" s="7">
        <v>90</v>
      </c>
      <c r="C701" t="s">
        <v>176</v>
      </c>
      <c r="I701" s="13" t="str">
        <f t="shared" si="25"/>
        <v>INSERT INTO Poda(Operacao_Agricolaid) VALUES (40);</v>
      </c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</row>
    <row r="702" spans="1:21" x14ac:dyDescent="0.3">
      <c r="A702" s="7">
        <f>A701+1</f>
        <v>41</v>
      </c>
      <c r="B702" s="7">
        <v>60</v>
      </c>
      <c r="C702" t="s">
        <v>176</v>
      </c>
      <c r="I702" s="13" t="str">
        <f t="shared" si="25"/>
        <v>INSERT INTO Poda(Operacao_Agricolaid) VALUES (41);</v>
      </c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</row>
    <row r="703" spans="1:21" x14ac:dyDescent="0.3">
      <c r="A703" s="7">
        <f>A702+1</f>
        <v>42</v>
      </c>
      <c r="B703" s="7">
        <v>40</v>
      </c>
      <c r="C703" t="s">
        <v>176</v>
      </c>
      <c r="I703" s="13" t="str">
        <f t="shared" si="25"/>
        <v>INSERT INTO Poda(Operacao_Agricolaid) VALUES (42);</v>
      </c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</row>
    <row r="704" spans="1:21" x14ac:dyDescent="0.3">
      <c r="A704" s="7">
        <v>56</v>
      </c>
      <c r="B704" s="7">
        <v>30</v>
      </c>
      <c r="C704" t="s">
        <v>176</v>
      </c>
      <c r="I704" s="13" t="str">
        <f t="shared" si="25"/>
        <v>INSERT INTO Poda(Operacao_Agricolaid) VALUES (56);</v>
      </c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</row>
    <row r="705" spans="1:21" x14ac:dyDescent="0.3">
      <c r="A705" s="7">
        <f>A704+1</f>
        <v>57</v>
      </c>
      <c r="B705" s="7">
        <v>20</v>
      </c>
      <c r="C705" t="s">
        <v>176</v>
      </c>
      <c r="I705" s="13" t="str">
        <f t="shared" si="25"/>
        <v>INSERT INTO Poda(Operacao_Agricolaid) VALUES (57);</v>
      </c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</row>
    <row r="706" spans="1:21" x14ac:dyDescent="0.3">
      <c r="A706" s="7">
        <f>A705+1</f>
        <v>58</v>
      </c>
      <c r="B706" s="7">
        <v>500</v>
      </c>
      <c r="C706" t="s">
        <v>176</v>
      </c>
      <c r="I706" s="13" t="str">
        <f t="shared" si="25"/>
        <v>INSERT INTO Poda(Operacao_Agricolaid) VALUES (58);</v>
      </c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</row>
    <row r="707" spans="1:21" x14ac:dyDescent="0.3">
      <c r="A707" s="7">
        <f>A706+1</f>
        <v>59</v>
      </c>
      <c r="B707" s="7">
        <v>700</v>
      </c>
      <c r="C707" t="s">
        <v>176</v>
      </c>
      <c r="I707" s="13" t="str">
        <f t="shared" si="25"/>
        <v>INSERT INTO Poda(Operacao_Agricolaid) VALUES (59);</v>
      </c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</row>
    <row r="708" spans="1:21" x14ac:dyDescent="0.3"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</row>
    <row r="709" spans="1:21" x14ac:dyDescent="0.3"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</row>
    <row r="710" spans="1:21" x14ac:dyDescent="0.3"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</row>
    <row r="711" spans="1:21" x14ac:dyDescent="0.3"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</row>
    <row r="712" spans="1:21" x14ac:dyDescent="0.3"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</row>
    <row r="713" spans="1:21" x14ac:dyDescent="0.3"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</row>
    <row r="714" spans="1:21" x14ac:dyDescent="0.3"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</row>
    <row r="715" spans="1:21" x14ac:dyDescent="0.3"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</row>
    <row r="716" spans="1:21" x14ac:dyDescent="0.3">
      <c r="A716" s="10" t="s">
        <v>182</v>
      </c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</row>
    <row r="717" spans="1:21" x14ac:dyDescent="0.3">
      <c r="A717" s="14" t="s">
        <v>505</v>
      </c>
      <c r="B717" s="14" t="s">
        <v>287</v>
      </c>
      <c r="C717" s="2" t="s">
        <v>304</v>
      </c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</row>
    <row r="718" spans="1:21" x14ac:dyDescent="0.3">
      <c r="A718" s="7">
        <v>6</v>
      </c>
      <c r="B718" s="7">
        <v>0.4</v>
      </c>
      <c r="C718" t="s">
        <v>183</v>
      </c>
      <c r="I718" s="13" t="str">
        <f t="shared" ref="I718:I749" si="26" xml:space="preserve"> "INSERT INTO "&amp;$A$716&amp;"("&amp;$A$717&amp;") VALUES("&amp;A718&amp;");"</f>
        <v>INSERT INTO Rega(Operacao_Agricolaid) VALUES(6);</v>
      </c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</row>
    <row r="719" spans="1:21" x14ac:dyDescent="0.3">
      <c r="A719" s="7">
        <f>A718+1</f>
        <v>7</v>
      </c>
      <c r="B719" s="7">
        <v>0.9</v>
      </c>
      <c r="C719" t="s">
        <v>183</v>
      </c>
      <c r="I719" s="13" t="str">
        <f t="shared" si="26"/>
        <v>INSERT INTO Rega(Operacao_Agricolaid) VALUES(7);</v>
      </c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</row>
    <row r="720" spans="1:21" x14ac:dyDescent="0.3">
      <c r="A720" s="7">
        <f t="shared" ref="A720:A724" si="27">A719+1</f>
        <v>8</v>
      </c>
      <c r="B720" s="7">
        <v>3</v>
      </c>
      <c r="C720" t="s">
        <v>183</v>
      </c>
      <c r="I720" s="13" t="str">
        <f t="shared" si="26"/>
        <v>INSERT INTO Rega(Operacao_Agricolaid) VALUES(8);</v>
      </c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</row>
    <row r="721" spans="1:21" x14ac:dyDescent="0.3">
      <c r="A721" s="7">
        <f t="shared" si="27"/>
        <v>9</v>
      </c>
      <c r="B721" s="7">
        <v>0.4</v>
      </c>
      <c r="C721" t="s">
        <v>183</v>
      </c>
      <c r="I721" s="13" t="str">
        <f t="shared" si="26"/>
        <v>INSERT INTO Rega(Operacao_Agricolaid) VALUES(9);</v>
      </c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</row>
    <row r="722" spans="1:21" x14ac:dyDescent="0.3">
      <c r="A722" s="7">
        <f t="shared" si="27"/>
        <v>10</v>
      </c>
      <c r="B722" s="7">
        <v>0.9</v>
      </c>
      <c r="C722" t="s">
        <v>183</v>
      </c>
      <c r="I722" s="13" t="str">
        <f t="shared" si="26"/>
        <v>INSERT INTO Rega(Operacao_Agricolaid) VALUES(10);</v>
      </c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</row>
    <row r="723" spans="1:21" x14ac:dyDescent="0.3">
      <c r="A723" s="7">
        <f t="shared" si="27"/>
        <v>11</v>
      </c>
      <c r="B723" s="7">
        <v>3.5</v>
      </c>
      <c r="C723" t="s">
        <v>183</v>
      </c>
      <c r="I723" s="13" t="str">
        <f t="shared" si="26"/>
        <v>INSERT INTO Rega(Operacao_Agricolaid) VALUES(11);</v>
      </c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</row>
    <row r="724" spans="1:21" x14ac:dyDescent="0.3">
      <c r="A724" s="7">
        <f t="shared" si="27"/>
        <v>12</v>
      </c>
      <c r="B724" s="7">
        <v>3</v>
      </c>
      <c r="C724" t="s">
        <v>183</v>
      </c>
      <c r="I724" s="13" t="str">
        <f t="shared" si="26"/>
        <v>INSERT INTO Rega(Operacao_Agricolaid) VALUES(12);</v>
      </c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</row>
    <row r="725" spans="1:21" x14ac:dyDescent="0.3">
      <c r="A725" s="7">
        <v>25</v>
      </c>
      <c r="B725" s="7">
        <v>1</v>
      </c>
      <c r="C725" t="s">
        <v>183</v>
      </c>
      <c r="I725" s="13" t="str">
        <f t="shared" si="26"/>
        <v>INSERT INTO Rega(Operacao_Agricolaid) VALUES(25);</v>
      </c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</row>
    <row r="726" spans="1:21" x14ac:dyDescent="0.3">
      <c r="A726" s="7">
        <f>A725+1</f>
        <v>26</v>
      </c>
      <c r="B726" s="7">
        <v>1.5</v>
      </c>
      <c r="C726" t="s">
        <v>183</v>
      </c>
      <c r="I726" s="13" t="str">
        <f t="shared" si="26"/>
        <v>INSERT INTO Rega(Operacao_Agricolaid) VALUES(26);</v>
      </c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</row>
    <row r="727" spans="1:21" x14ac:dyDescent="0.3">
      <c r="A727" s="7">
        <f t="shared" ref="A727:A734" si="28">A726+1</f>
        <v>27</v>
      </c>
      <c r="B727" s="7">
        <v>3.5</v>
      </c>
      <c r="C727" t="s">
        <v>183</v>
      </c>
      <c r="I727" s="13" t="str">
        <f t="shared" si="26"/>
        <v>INSERT INTO Rega(Operacao_Agricolaid) VALUES(27);</v>
      </c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</row>
    <row r="728" spans="1:21" x14ac:dyDescent="0.3">
      <c r="A728" s="7">
        <f t="shared" si="28"/>
        <v>28</v>
      </c>
      <c r="B728" s="7">
        <v>6</v>
      </c>
      <c r="C728" t="s">
        <v>183</v>
      </c>
      <c r="I728" s="13" t="str">
        <f t="shared" si="26"/>
        <v>INSERT INTO Rega(Operacao_Agricolaid) VALUES(28);</v>
      </c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</row>
    <row r="729" spans="1:21" x14ac:dyDescent="0.3">
      <c r="A729" s="7">
        <f t="shared" si="28"/>
        <v>29</v>
      </c>
      <c r="B729" s="7">
        <v>1</v>
      </c>
      <c r="C729" t="s">
        <v>183</v>
      </c>
      <c r="I729" s="13" t="str">
        <f t="shared" si="26"/>
        <v>INSERT INTO Rega(Operacao_Agricolaid) VALUES(29);</v>
      </c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</row>
    <row r="730" spans="1:21" x14ac:dyDescent="0.3">
      <c r="A730" s="7">
        <f t="shared" si="28"/>
        <v>30</v>
      </c>
      <c r="B730" s="7">
        <v>1.5</v>
      </c>
      <c r="C730" t="s">
        <v>183</v>
      </c>
      <c r="I730" s="13" t="str">
        <f t="shared" si="26"/>
        <v>INSERT INTO Rega(Operacao_Agricolaid) VALUES(30);</v>
      </c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</row>
    <row r="731" spans="1:21" x14ac:dyDescent="0.3">
      <c r="A731" s="7">
        <f t="shared" si="28"/>
        <v>31</v>
      </c>
      <c r="B731" s="7">
        <v>4</v>
      </c>
      <c r="C731" t="s">
        <v>183</v>
      </c>
      <c r="I731" s="13" t="str">
        <f t="shared" si="26"/>
        <v>INSERT INTO Rega(Operacao_Agricolaid) VALUES(31);</v>
      </c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</row>
    <row r="732" spans="1:21" x14ac:dyDescent="0.3">
      <c r="A732" s="7">
        <f t="shared" si="28"/>
        <v>32</v>
      </c>
      <c r="B732" s="7">
        <v>7</v>
      </c>
      <c r="C732" t="s">
        <v>183</v>
      </c>
      <c r="I732" s="13" t="str">
        <f t="shared" si="26"/>
        <v>INSERT INTO Rega(Operacao_Agricolaid) VALUES(32);</v>
      </c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</row>
    <row r="733" spans="1:21" x14ac:dyDescent="0.3">
      <c r="A733" s="7">
        <f t="shared" si="28"/>
        <v>33</v>
      </c>
      <c r="B733" s="7">
        <v>4</v>
      </c>
      <c r="C733" t="s">
        <v>183</v>
      </c>
      <c r="I733" s="13" t="str">
        <f t="shared" si="26"/>
        <v>INSERT INTO Rega(Operacao_Agricolaid) VALUES(33);</v>
      </c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</row>
    <row r="734" spans="1:21" x14ac:dyDescent="0.3">
      <c r="A734" s="7">
        <f t="shared" si="28"/>
        <v>34</v>
      </c>
      <c r="B734" s="7">
        <v>4</v>
      </c>
      <c r="C734" t="s">
        <v>183</v>
      </c>
      <c r="I734" s="13" t="str">
        <f t="shared" si="26"/>
        <v>INSERT INTO Rega(Operacao_Agricolaid) VALUES(34);</v>
      </c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</row>
    <row r="735" spans="1:21" x14ac:dyDescent="0.3">
      <c r="A735" s="7">
        <v>48</v>
      </c>
      <c r="B735" s="7">
        <v>1</v>
      </c>
      <c r="C735" t="s">
        <v>183</v>
      </c>
      <c r="I735" s="13" t="str">
        <f t="shared" si="26"/>
        <v>INSERT INTO Rega(Operacao_Agricolaid) VALUES(48);</v>
      </c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</row>
    <row r="736" spans="1:21" x14ac:dyDescent="0.3">
      <c r="A736" s="7">
        <f>A735+1</f>
        <v>49</v>
      </c>
      <c r="B736" s="7">
        <v>1.5</v>
      </c>
      <c r="C736" t="s">
        <v>183</v>
      </c>
      <c r="I736" s="13" t="str">
        <f t="shared" si="26"/>
        <v>INSERT INTO Rega(Operacao_Agricolaid) VALUES(49);</v>
      </c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</row>
    <row r="737" spans="1:21" x14ac:dyDescent="0.3">
      <c r="A737" s="7">
        <f t="shared" ref="A737:A742" si="29">A736+1</f>
        <v>50</v>
      </c>
      <c r="B737" s="7">
        <v>4</v>
      </c>
      <c r="C737" t="s">
        <v>183</v>
      </c>
      <c r="I737" s="13" t="str">
        <f t="shared" si="26"/>
        <v>INSERT INTO Rega(Operacao_Agricolaid) VALUES(50);</v>
      </c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</row>
    <row r="738" spans="1:21" x14ac:dyDescent="0.3">
      <c r="A738" s="7">
        <f t="shared" si="29"/>
        <v>51</v>
      </c>
      <c r="B738" s="7">
        <v>6</v>
      </c>
      <c r="C738" t="s">
        <v>183</v>
      </c>
      <c r="I738" s="13" t="str">
        <f t="shared" si="26"/>
        <v>INSERT INTO Rega(Operacao_Agricolaid) VALUES(51);</v>
      </c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</row>
    <row r="739" spans="1:21" x14ac:dyDescent="0.3">
      <c r="A739" s="7">
        <f t="shared" si="29"/>
        <v>52</v>
      </c>
      <c r="B739" s="7">
        <v>1</v>
      </c>
      <c r="C739" t="s">
        <v>183</v>
      </c>
      <c r="I739" s="13" t="str">
        <f t="shared" si="26"/>
        <v>INSERT INTO Rega(Operacao_Agricolaid) VALUES(52);</v>
      </c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</row>
    <row r="740" spans="1:21" x14ac:dyDescent="0.3">
      <c r="A740" s="7">
        <f t="shared" si="29"/>
        <v>53</v>
      </c>
      <c r="B740" s="7">
        <v>1.5</v>
      </c>
      <c r="C740" t="s">
        <v>183</v>
      </c>
      <c r="I740" s="13" t="str">
        <f t="shared" si="26"/>
        <v>INSERT INTO Rega(Operacao_Agricolaid) VALUES(53);</v>
      </c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</row>
    <row r="741" spans="1:21" x14ac:dyDescent="0.3">
      <c r="A741" s="7">
        <f t="shared" si="29"/>
        <v>54</v>
      </c>
      <c r="B741" s="7">
        <v>4.5</v>
      </c>
      <c r="C741" t="s">
        <v>183</v>
      </c>
      <c r="I741" s="13" t="str">
        <f t="shared" si="26"/>
        <v>INSERT INTO Rega(Operacao_Agricolaid) VALUES(54);</v>
      </c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</row>
    <row r="742" spans="1:21" x14ac:dyDescent="0.3">
      <c r="A742" s="7">
        <f t="shared" si="29"/>
        <v>55</v>
      </c>
      <c r="B742" s="7">
        <v>7</v>
      </c>
      <c r="C742" t="s">
        <v>183</v>
      </c>
      <c r="I742" s="13" t="str">
        <f t="shared" si="26"/>
        <v>INSERT INTO Rega(Operacao_Agricolaid) VALUES(55);</v>
      </c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</row>
    <row r="743" spans="1:21" x14ac:dyDescent="0.3">
      <c r="A743" s="7">
        <v>68</v>
      </c>
      <c r="B743" s="7">
        <v>1</v>
      </c>
      <c r="C743" t="s">
        <v>183</v>
      </c>
      <c r="I743" s="13" t="str">
        <f t="shared" si="26"/>
        <v>INSERT INTO Rega(Operacao_Agricolaid) VALUES(68);</v>
      </c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</row>
    <row r="744" spans="1:21" x14ac:dyDescent="0.3">
      <c r="A744" s="7">
        <f>A743+1</f>
        <v>69</v>
      </c>
      <c r="B744" s="7">
        <v>1.5</v>
      </c>
      <c r="C744" t="s">
        <v>183</v>
      </c>
      <c r="I744" s="13" t="str">
        <f t="shared" si="26"/>
        <v>INSERT INTO Rega(Operacao_Agricolaid) VALUES(69);</v>
      </c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</row>
    <row r="745" spans="1:21" x14ac:dyDescent="0.3">
      <c r="A745" s="7">
        <f t="shared" ref="A745:A753" si="30">A744+1</f>
        <v>70</v>
      </c>
      <c r="B745" s="7">
        <v>6</v>
      </c>
      <c r="C745" t="s">
        <v>183</v>
      </c>
      <c r="I745" s="13" t="str">
        <f t="shared" si="26"/>
        <v>INSERT INTO Rega(Operacao_Agricolaid) VALUES(70);</v>
      </c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</row>
    <row r="746" spans="1:21" x14ac:dyDescent="0.3">
      <c r="A746" s="7">
        <f t="shared" si="30"/>
        <v>71</v>
      </c>
      <c r="B746" s="7">
        <v>15</v>
      </c>
      <c r="C746" t="s">
        <v>183</v>
      </c>
      <c r="I746" s="13" t="str">
        <f t="shared" si="26"/>
        <v>INSERT INTO Rega(Operacao_Agricolaid) VALUES(71);</v>
      </c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</row>
    <row r="747" spans="1:21" x14ac:dyDescent="0.3">
      <c r="A747" s="7">
        <f t="shared" si="30"/>
        <v>72</v>
      </c>
      <c r="B747" s="7">
        <v>2.5</v>
      </c>
      <c r="C747" t="s">
        <v>183</v>
      </c>
      <c r="I747" s="13" t="str">
        <f t="shared" si="26"/>
        <v>INSERT INTO Rega(Operacao_Agricolaid) VALUES(72);</v>
      </c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</row>
    <row r="748" spans="1:21" x14ac:dyDescent="0.3">
      <c r="A748" s="7">
        <f t="shared" si="30"/>
        <v>73</v>
      </c>
      <c r="B748" s="7">
        <v>15</v>
      </c>
      <c r="C748" t="s">
        <v>183</v>
      </c>
      <c r="I748" s="13" t="str">
        <f t="shared" si="26"/>
        <v>INSERT INTO Rega(Operacao_Agricolaid) VALUES(73);</v>
      </c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</row>
    <row r="749" spans="1:21" x14ac:dyDescent="0.3">
      <c r="A749" s="7">
        <f t="shared" si="30"/>
        <v>74</v>
      </c>
      <c r="B749" s="7">
        <v>1</v>
      </c>
      <c r="C749" t="s">
        <v>183</v>
      </c>
      <c r="I749" s="13" t="str">
        <f t="shared" si="26"/>
        <v>INSERT INTO Rega(Operacao_Agricolaid) VALUES(74);</v>
      </c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</row>
    <row r="750" spans="1:21" x14ac:dyDescent="0.3">
      <c r="A750" s="7">
        <f t="shared" si="30"/>
        <v>75</v>
      </c>
      <c r="B750" s="7">
        <v>1.5</v>
      </c>
      <c r="C750" t="s">
        <v>183</v>
      </c>
      <c r="I750" s="13" t="str">
        <f t="shared" ref="I750:I782" si="31" xml:space="preserve"> "INSERT INTO "&amp;$A$716&amp;"("&amp;$A$717&amp;") VALUES("&amp;A750&amp;");"</f>
        <v>INSERT INTO Rega(Operacao_Agricolaid) VALUES(75);</v>
      </c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</row>
    <row r="751" spans="1:21" x14ac:dyDescent="0.3">
      <c r="A751" s="7">
        <f t="shared" si="30"/>
        <v>76</v>
      </c>
      <c r="B751" s="7">
        <v>15</v>
      </c>
      <c r="C751" t="s">
        <v>183</v>
      </c>
      <c r="I751" s="13" t="str">
        <f t="shared" si="31"/>
        <v>INSERT INTO Rega(Operacao_Agricolaid) VALUES(76);</v>
      </c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</row>
    <row r="752" spans="1:21" x14ac:dyDescent="0.3">
      <c r="A752" s="7">
        <f t="shared" si="30"/>
        <v>77</v>
      </c>
      <c r="B752" s="7">
        <v>7</v>
      </c>
      <c r="C752" t="s">
        <v>183</v>
      </c>
      <c r="I752" s="13" t="str">
        <f t="shared" si="31"/>
        <v>INSERT INTO Rega(Operacao_Agricolaid) VALUES(77);</v>
      </c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</row>
    <row r="753" spans="1:21" x14ac:dyDescent="0.3">
      <c r="A753" s="7">
        <f t="shared" si="30"/>
        <v>78</v>
      </c>
      <c r="B753" s="7">
        <v>3.5</v>
      </c>
      <c r="C753" t="s">
        <v>183</v>
      </c>
      <c r="I753" s="13" t="str">
        <f t="shared" si="31"/>
        <v>INSERT INTO Rega(Operacao_Agricolaid) VALUES(78);</v>
      </c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</row>
    <row r="754" spans="1:21" x14ac:dyDescent="0.3">
      <c r="A754" s="7">
        <v>109</v>
      </c>
      <c r="B754" s="7">
        <v>3</v>
      </c>
      <c r="C754" t="s">
        <v>183</v>
      </c>
      <c r="I754" s="13" t="str">
        <f t="shared" si="31"/>
        <v>INSERT INTO Rega(Operacao_Agricolaid) VALUES(109);</v>
      </c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</row>
    <row r="755" spans="1:21" x14ac:dyDescent="0.3">
      <c r="A755" s="7">
        <f>A754+1</f>
        <v>110</v>
      </c>
      <c r="B755" s="7">
        <v>0.8</v>
      </c>
      <c r="C755" t="s">
        <v>183</v>
      </c>
      <c r="I755" s="13" t="str">
        <f t="shared" si="31"/>
        <v>INSERT INTO Rega(Operacao_Agricolaid) VALUES(110);</v>
      </c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</row>
    <row r="756" spans="1:21" x14ac:dyDescent="0.3">
      <c r="A756" s="7">
        <f t="shared" ref="A756:A760" si="32">A755+1</f>
        <v>111</v>
      </c>
      <c r="B756" s="7">
        <v>1.5</v>
      </c>
      <c r="C756" t="s">
        <v>183</v>
      </c>
      <c r="I756" s="13" t="str">
        <f t="shared" si="31"/>
        <v>INSERT INTO Rega(Operacao_Agricolaid) VALUES(111);</v>
      </c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</row>
    <row r="757" spans="1:21" x14ac:dyDescent="0.3">
      <c r="A757" s="7">
        <f t="shared" si="32"/>
        <v>112</v>
      </c>
      <c r="B757" s="7">
        <v>5</v>
      </c>
      <c r="C757" t="s">
        <v>183</v>
      </c>
      <c r="I757" s="13" t="str">
        <f t="shared" si="31"/>
        <v>INSERT INTO Rega(Operacao_Agricolaid) VALUES(112);</v>
      </c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</row>
    <row r="758" spans="1:21" x14ac:dyDescent="0.3">
      <c r="A758" s="7">
        <f t="shared" si="32"/>
        <v>113</v>
      </c>
      <c r="B758" s="7">
        <v>3</v>
      </c>
      <c r="C758" t="s">
        <v>183</v>
      </c>
      <c r="I758" s="13" t="str">
        <f t="shared" si="31"/>
        <v>INSERT INTO Rega(Operacao_Agricolaid) VALUES(113);</v>
      </c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</row>
    <row r="759" spans="1:21" x14ac:dyDescent="0.3">
      <c r="A759" s="7">
        <f t="shared" si="32"/>
        <v>114</v>
      </c>
      <c r="B759" s="7">
        <v>7</v>
      </c>
      <c r="C759" t="s">
        <v>183</v>
      </c>
      <c r="I759" s="13" t="str">
        <f t="shared" si="31"/>
        <v>INSERT INTO Rega(Operacao_Agricolaid) VALUES(114);</v>
      </c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</row>
    <row r="760" spans="1:21" x14ac:dyDescent="0.3">
      <c r="A760" s="7">
        <f t="shared" si="32"/>
        <v>115</v>
      </c>
      <c r="B760" s="7">
        <v>15</v>
      </c>
      <c r="C760" t="s">
        <v>183</v>
      </c>
      <c r="I760" s="13" t="str">
        <f t="shared" si="31"/>
        <v>INSERT INTO Rega(Operacao_Agricolaid) VALUES(115);</v>
      </c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</row>
    <row r="761" spans="1:21" x14ac:dyDescent="0.3">
      <c r="A761" s="7">
        <v>118</v>
      </c>
      <c r="B761" s="7">
        <v>15</v>
      </c>
      <c r="C761" t="s">
        <v>183</v>
      </c>
      <c r="I761" s="13" t="str">
        <f t="shared" si="31"/>
        <v>INSERT INTO Rega(Operacao_Agricolaid) VALUES(118);</v>
      </c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</row>
    <row r="762" spans="1:21" x14ac:dyDescent="0.3">
      <c r="A762" s="7">
        <f>A761+1</f>
        <v>119</v>
      </c>
      <c r="B762" s="7">
        <v>5.5</v>
      </c>
      <c r="C762" t="s">
        <v>183</v>
      </c>
      <c r="I762" s="13" t="str">
        <f t="shared" si="31"/>
        <v>INSERT INTO Rega(Operacao_Agricolaid) VALUES(119);</v>
      </c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</row>
    <row r="763" spans="1:21" x14ac:dyDescent="0.3">
      <c r="A763" s="7">
        <f t="shared" ref="A763:A766" si="33">A762+1</f>
        <v>120</v>
      </c>
      <c r="B763" s="7">
        <v>3.5</v>
      </c>
      <c r="C763" t="s">
        <v>183</v>
      </c>
      <c r="I763" s="13" t="str">
        <f t="shared" si="31"/>
        <v>INSERT INTO Rega(Operacao_Agricolaid) VALUES(120);</v>
      </c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</row>
    <row r="764" spans="1:21" x14ac:dyDescent="0.3">
      <c r="A764" s="7">
        <f t="shared" si="33"/>
        <v>121</v>
      </c>
      <c r="B764" s="7">
        <v>15</v>
      </c>
      <c r="C764" t="s">
        <v>183</v>
      </c>
      <c r="I764" s="13" t="str">
        <f t="shared" si="31"/>
        <v>INSERT INTO Rega(Operacao_Agricolaid) VALUES(121);</v>
      </c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</row>
    <row r="765" spans="1:21" x14ac:dyDescent="0.3">
      <c r="A765" s="7">
        <f t="shared" si="33"/>
        <v>122</v>
      </c>
      <c r="B765" s="7">
        <v>0.8</v>
      </c>
      <c r="C765" t="s">
        <v>183</v>
      </c>
      <c r="I765" s="13" t="str">
        <f t="shared" si="31"/>
        <v>INSERT INTO Rega(Operacao_Agricolaid) VALUES(122);</v>
      </c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</row>
    <row r="766" spans="1:21" x14ac:dyDescent="0.3">
      <c r="A766" s="7">
        <f t="shared" si="33"/>
        <v>123</v>
      </c>
      <c r="B766" s="7">
        <v>1.5</v>
      </c>
      <c r="C766" t="s">
        <v>183</v>
      </c>
      <c r="I766" s="13" t="str">
        <f t="shared" si="31"/>
        <v>INSERT INTO Rega(Operacao_Agricolaid) VALUES(123);</v>
      </c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</row>
    <row r="767" spans="1:21" x14ac:dyDescent="0.3">
      <c r="A767" s="7">
        <v>125</v>
      </c>
      <c r="B767" s="7">
        <v>3</v>
      </c>
      <c r="C767" t="s">
        <v>183</v>
      </c>
      <c r="I767" s="13" t="str">
        <f t="shared" si="31"/>
        <v>INSERT INTO Rega(Operacao_Agricolaid) VALUES(125);</v>
      </c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</row>
    <row r="768" spans="1:21" x14ac:dyDescent="0.3">
      <c r="A768" s="7">
        <v>161</v>
      </c>
      <c r="B768" s="7">
        <v>3</v>
      </c>
      <c r="C768" t="s">
        <v>183</v>
      </c>
      <c r="I768" s="13" t="str">
        <f t="shared" si="31"/>
        <v>INSERT INTO Rega(Operacao_Agricolaid) VALUES(161);</v>
      </c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</row>
    <row r="769" spans="1:21" x14ac:dyDescent="0.3">
      <c r="A769" s="7">
        <f t="shared" ref="A769:A775" si="34">A768+1</f>
        <v>162</v>
      </c>
      <c r="B769" s="7">
        <v>3</v>
      </c>
      <c r="C769" t="s">
        <v>183</v>
      </c>
      <c r="I769" s="13" t="str">
        <f t="shared" si="31"/>
        <v>INSERT INTO Rega(Operacao_Agricolaid) VALUES(162);</v>
      </c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</row>
    <row r="770" spans="1:21" x14ac:dyDescent="0.3">
      <c r="A770" s="7">
        <f t="shared" si="34"/>
        <v>163</v>
      </c>
      <c r="B770" s="7">
        <v>5.5</v>
      </c>
      <c r="C770" t="s">
        <v>183</v>
      </c>
      <c r="I770" s="13" t="str">
        <f t="shared" si="31"/>
        <v>INSERT INTO Rega(Operacao_Agricolaid) VALUES(163);</v>
      </c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</row>
    <row r="771" spans="1:21" x14ac:dyDescent="0.3">
      <c r="A771" s="7">
        <f t="shared" si="34"/>
        <v>164</v>
      </c>
      <c r="B771" s="7">
        <v>0.8</v>
      </c>
      <c r="C771" t="s">
        <v>183</v>
      </c>
      <c r="I771" s="13" t="str">
        <f t="shared" si="31"/>
        <v>INSERT INTO Rega(Operacao_Agricolaid) VALUES(164);</v>
      </c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</row>
    <row r="772" spans="1:21" x14ac:dyDescent="0.3">
      <c r="A772" s="7">
        <f t="shared" si="34"/>
        <v>165</v>
      </c>
      <c r="B772" s="7">
        <v>1.5</v>
      </c>
      <c r="C772" t="s">
        <v>183</v>
      </c>
      <c r="I772" s="13" t="str">
        <f t="shared" si="31"/>
        <v>INSERT INTO Rega(Operacao_Agricolaid) VALUES(165);</v>
      </c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</row>
    <row r="773" spans="1:21" x14ac:dyDescent="0.3">
      <c r="A773" s="7">
        <f t="shared" si="34"/>
        <v>166</v>
      </c>
      <c r="B773" s="7">
        <v>5</v>
      </c>
      <c r="C773" t="s">
        <v>183</v>
      </c>
      <c r="I773" s="13" t="str">
        <f t="shared" si="31"/>
        <v>INSERT INTO Rega(Operacao_Agricolaid) VALUES(166);</v>
      </c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</row>
    <row r="774" spans="1:21" x14ac:dyDescent="0.3">
      <c r="A774" s="7">
        <f t="shared" si="34"/>
        <v>167</v>
      </c>
      <c r="B774" s="7">
        <v>15</v>
      </c>
      <c r="C774" t="s">
        <v>183</v>
      </c>
      <c r="I774" s="13" t="str">
        <f t="shared" si="31"/>
        <v>INSERT INTO Rega(Operacao_Agricolaid) VALUES(167);</v>
      </c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</row>
    <row r="775" spans="1:21" x14ac:dyDescent="0.3">
      <c r="A775" s="7">
        <f t="shared" si="34"/>
        <v>168</v>
      </c>
      <c r="B775" s="7">
        <v>3</v>
      </c>
      <c r="C775" t="s">
        <v>183</v>
      </c>
      <c r="I775" s="13" t="str">
        <f t="shared" si="31"/>
        <v>INSERT INTO Rega(Operacao_Agricolaid) VALUES(168);</v>
      </c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</row>
    <row r="776" spans="1:21" x14ac:dyDescent="0.3">
      <c r="A776" s="7">
        <v>171</v>
      </c>
      <c r="B776" s="7">
        <v>15</v>
      </c>
      <c r="C776" t="s">
        <v>183</v>
      </c>
      <c r="I776" s="13" t="str">
        <f t="shared" si="31"/>
        <v>INSERT INTO Rega(Operacao_Agricolaid) VALUES(171);</v>
      </c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</row>
    <row r="777" spans="1:21" x14ac:dyDescent="0.3">
      <c r="A777" s="7">
        <f>A776+1</f>
        <v>172</v>
      </c>
      <c r="B777" s="7">
        <v>5</v>
      </c>
      <c r="C777" t="s">
        <v>183</v>
      </c>
      <c r="I777" s="13" t="str">
        <f t="shared" si="31"/>
        <v>INSERT INTO Rega(Operacao_Agricolaid) VALUES(172);</v>
      </c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</row>
    <row r="778" spans="1:21" x14ac:dyDescent="0.3">
      <c r="A778" s="7">
        <f>A777+1</f>
        <v>173</v>
      </c>
      <c r="B778" s="7">
        <v>2.5</v>
      </c>
      <c r="C778" t="s">
        <v>183</v>
      </c>
      <c r="I778" s="13" t="str">
        <f t="shared" si="31"/>
        <v>INSERT INTO Rega(Operacao_Agricolaid) VALUES(173);</v>
      </c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</row>
    <row r="779" spans="1:21" x14ac:dyDescent="0.3">
      <c r="A779" s="7">
        <f>A778+1</f>
        <v>174</v>
      </c>
      <c r="B779" s="7">
        <v>15</v>
      </c>
      <c r="C779" t="s">
        <v>183</v>
      </c>
      <c r="I779" s="13" t="str">
        <f t="shared" si="31"/>
        <v>INSERT INTO Rega(Operacao_Agricolaid) VALUES(174);</v>
      </c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</row>
    <row r="780" spans="1:21" x14ac:dyDescent="0.3">
      <c r="A780" s="7">
        <f>A779+1</f>
        <v>175</v>
      </c>
      <c r="B780" s="7">
        <v>0.8</v>
      </c>
      <c r="C780" t="s">
        <v>183</v>
      </c>
      <c r="I780" s="13" t="str">
        <f t="shared" si="31"/>
        <v>INSERT INTO Rega(Operacao_Agricolaid) VALUES(175);</v>
      </c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</row>
    <row r="781" spans="1:21" x14ac:dyDescent="0.3">
      <c r="A781" s="7">
        <f>A780+1</f>
        <v>176</v>
      </c>
      <c r="B781" s="7">
        <v>1.5</v>
      </c>
      <c r="C781" t="s">
        <v>183</v>
      </c>
      <c r="I781" s="13" t="str">
        <f t="shared" si="31"/>
        <v>INSERT INTO Rega(Operacao_Agricolaid) VALUES(176);</v>
      </c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</row>
    <row r="782" spans="1:21" x14ac:dyDescent="0.3">
      <c r="A782" s="7">
        <v>180</v>
      </c>
      <c r="B782" s="7">
        <v>3</v>
      </c>
      <c r="C782" t="s">
        <v>183</v>
      </c>
      <c r="I782" s="13" t="str">
        <f t="shared" si="31"/>
        <v>INSERT INTO Rega(Operacao_Agricolaid) VALUES(180);</v>
      </c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</row>
    <row r="783" spans="1:21" x14ac:dyDescent="0.3"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</row>
    <row r="784" spans="1:21" x14ac:dyDescent="0.3"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</row>
    <row r="785" spans="1:21" x14ac:dyDescent="0.3"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</row>
    <row r="786" spans="1:21" x14ac:dyDescent="0.3"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</row>
    <row r="787" spans="1:21" x14ac:dyDescent="0.3"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</row>
    <row r="788" spans="1:21" x14ac:dyDescent="0.3"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</row>
    <row r="789" spans="1:21" x14ac:dyDescent="0.3"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</row>
    <row r="790" spans="1:21" x14ac:dyDescent="0.3"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</row>
    <row r="791" spans="1:21" x14ac:dyDescent="0.3">
      <c r="A791" s="25" t="s">
        <v>507</v>
      </c>
      <c r="B791" s="26"/>
      <c r="C791" s="26"/>
      <c r="D791" s="26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</row>
    <row r="792" spans="1:21" x14ac:dyDescent="0.3">
      <c r="A792" s="27" t="s">
        <v>508</v>
      </c>
      <c r="B792" s="27" t="s">
        <v>509</v>
      </c>
      <c r="C792" s="26"/>
      <c r="D792" s="26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</row>
    <row r="793" spans="1:21" x14ac:dyDescent="0.3">
      <c r="A793" s="28">
        <v>1</v>
      </c>
      <c r="B793" s="26" t="s">
        <v>185</v>
      </c>
      <c r="I793" s="37" t="str">
        <f xml:space="preserve"> "INSERT INTO "&amp;$A$791&amp;"("&amp;$A$792&amp;","&amp;$B$792&amp;") VALUES("&amp;A793&amp;",'"&amp;B793&amp;"');"</f>
        <v>INSERT INTO Modo_fertilizacao(idModo_fertilizacao,modo) VALUES(1,'Solo');</v>
      </c>
      <c r="J793" s="37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</row>
    <row r="794" spans="1:21" x14ac:dyDescent="0.3">
      <c r="A794" s="28">
        <v>2</v>
      </c>
      <c r="B794" s="26" t="s">
        <v>207</v>
      </c>
      <c r="I794" s="37" t="str">
        <f xml:space="preserve"> "INSERT INTO "&amp;$A$791&amp;"("&amp;$A$792&amp;","&amp;$B$792&amp;") VALUES("&amp;A794&amp;",'"&amp;B794&amp;"');"</f>
        <v>INSERT INTO Modo_fertilizacao(idModo_fertilizacao,modo) VALUES(2,'Foliar');</v>
      </c>
      <c r="J794" s="37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</row>
    <row r="795" spans="1:21" x14ac:dyDescent="0.3">
      <c r="A795" s="26"/>
      <c r="B795" s="26"/>
      <c r="C795" s="26"/>
      <c r="D795" s="26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</row>
    <row r="796" spans="1:21" x14ac:dyDescent="0.3">
      <c r="A796" s="26"/>
      <c r="B796" s="26"/>
      <c r="C796" s="26"/>
      <c r="D796" s="26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</row>
    <row r="797" spans="1:21" x14ac:dyDescent="0.3"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</row>
    <row r="798" spans="1:21" x14ac:dyDescent="0.3"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</row>
    <row r="799" spans="1:21" x14ac:dyDescent="0.3"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</row>
    <row r="800" spans="1:21" x14ac:dyDescent="0.3"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</row>
    <row r="801" spans="1:21" x14ac:dyDescent="0.3"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</row>
    <row r="802" spans="1:21" x14ac:dyDescent="0.3"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</row>
    <row r="803" spans="1:21" x14ac:dyDescent="0.3">
      <c r="A803" s="25" t="s">
        <v>510</v>
      </c>
      <c r="B803" s="26"/>
      <c r="C803" s="26"/>
      <c r="D803" s="26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</row>
    <row r="804" spans="1:21" x14ac:dyDescent="0.3">
      <c r="A804" s="27" t="s">
        <v>505</v>
      </c>
      <c r="B804" s="27" t="s">
        <v>511</v>
      </c>
      <c r="C804" s="27" t="s">
        <v>287</v>
      </c>
      <c r="D804" s="27" t="s">
        <v>304</v>
      </c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</row>
    <row r="805" spans="1:21" x14ac:dyDescent="0.3">
      <c r="A805" s="28">
        <v>15</v>
      </c>
      <c r="B805" s="28">
        <v>1</v>
      </c>
      <c r="C805" s="28">
        <v>15</v>
      </c>
      <c r="D805" s="26" t="s">
        <v>186</v>
      </c>
      <c r="I805" s="13" t="str">
        <f t="shared" ref="I805:I819" si="35" xml:space="preserve"> "INSERT INTO "&amp;$A$803&amp;"("&amp;$A$804&amp;", "&amp;$B$804&amp;") VALUES ("&amp;A805&amp;","&amp;B805&amp;");"</f>
        <v>INSERT INTO Fertilizacao(Operacao_Agricolaid, Modo_fertilizacaoid) VALUES (15,1);</v>
      </c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</row>
    <row r="806" spans="1:21" x14ac:dyDescent="0.3">
      <c r="A806" s="28">
        <v>16</v>
      </c>
      <c r="B806" s="28">
        <v>1</v>
      </c>
      <c r="C806" s="28">
        <v>10</v>
      </c>
      <c r="D806" s="26" t="s">
        <v>186</v>
      </c>
      <c r="I806" s="13" t="str">
        <f t="shared" si="35"/>
        <v>INSERT INTO Fertilizacao(Operacao_Agricolaid, Modo_fertilizacaoid) VALUES (16,1);</v>
      </c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</row>
    <row r="807" spans="1:21" x14ac:dyDescent="0.3">
      <c r="A807" s="28">
        <v>22</v>
      </c>
      <c r="B807" s="28">
        <v>1</v>
      </c>
      <c r="C807" s="28">
        <v>10</v>
      </c>
      <c r="D807" s="26" t="s">
        <v>186</v>
      </c>
      <c r="I807" s="13" t="str">
        <f t="shared" si="35"/>
        <v>INSERT INTO Fertilizacao(Operacao_Agricolaid, Modo_fertilizacaoid) VALUES (22,1);</v>
      </c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</row>
    <row r="808" spans="1:21" x14ac:dyDescent="0.3">
      <c r="A808" s="28">
        <v>23</v>
      </c>
      <c r="B808" s="28">
        <v>1</v>
      </c>
      <c r="C808" s="28">
        <v>6</v>
      </c>
      <c r="D808" s="26" t="s">
        <v>186</v>
      </c>
      <c r="I808" s="13" t="str">
        <f t="shared" si="35"/>
        <v>INSERT INTO Fertilizacao(Operacao_Agricolaid, Modo_fertilizacaoid) VALUES (23,1);</v>
      </c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</row>
    <row r="809" spans="1:21" x14ac:dyDescent="0.3">
      <c r="A809" s="28">
        <v>24</v>
      </c>
      <c r="B809" s="28">
        <v>1</v>
      </c>
      <c r="C809" s="28">
        <v>5</v>
      </c>
      <c r="D809" s="26" t="s">
        <v>186</v>
      </c>
      <c r="I809" s="13" t="str">
        <f t="shared" si="35"/>
        <v>INSERT INTO Fertilizacao(Operacao_Agricolaid, Modo_fertilizacaoid) VALUES (24,1);</v>
      </c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</row>
    <row r="810" spans="1:21" x14ac:dyDescent="0.3">
      <c r="A810" s="28">
        <v>45</v>
      </c>
      <c r="B810" s="28">
        <v>1</v>
      </c>
      <c r="C810" s="28">
        <v>10</v>
      </c>
      <c r="D810" s="26" t="s">
        <v>186</v>
      </c>
      <c r="I810" s="13" t="str">
        <f t="shared" si="35"/>
        <v>INSERT INTO Fertilizacao(Operacao_Agricolaid, Modo_fertilizacaoid) VALUES (45,1);</v>
      </c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</row>
    <row r="811" spans="1:21" x14ac:dyDescent="0.3">
      <c r="A811" s="28">
        <v>46</v>
      </c>
      <c r="B811" s="28">
        <v>1</v>
      </c>
      <c r="C811" s="28">
        <v>5</v>
      </c>
      <c r="D811" s="26" t="s">
        <v>186</v>
      </c>
      <c r="I811" s="13" t="str">
        <f t="shared" si="35"/>
        <v>INSERT INTO Fertilizacao(Operacao_Agricolaid, Modo_fertilizacaoid) VALUES (46,1);</v>
      </c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</row>
    <row r="812" spans="1:21" x14ac:dyDescent="0.3">
      <c r="A812" s="28">
        <v>47</v>
      </c>
      <c r="B812" s="28">
        <v>1</v>
      </c>
      <c r="C812" s="28">
        <v>7</v>
      </c>
      <c r="D812" s="26" t="s">
        <v>186</v>
      </c>
      <c r="I812" s="13" t="str">
        <f t="shared" si="35"/>
        <v>INSERT INTO Fertilizacao(Operacao_Agricolaid, Modo_fertilizacaoid) VALUES (47,1);</v>
      </c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</row>
    <row r="813" spans="1:21" x14ac:dyDescent="0.3">
      <c r="A813" s="28">
        <v>63</v>
      </c>
      <c r="B813" s="28">
        <v>1</v>
      </c>
      <c r="C813" s="28">
        <v>600</v>
      </c>
      <c r="D813" s="26" t="s">
        <v>186</v>
      </c>
      <c r="I813" s="13" t="str">
        <f t="shared" si="35"/>
        <v>INSERT INTO Fertilizacao(Operacao_Agricolaid, Modo_fertilizacaoid) VALUES (63,1);</v>
      </c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</row>
    <row r="814" spans="1:21" x14ac:dyDescent="0.3">
      <c r="A814" s="28">
        <v>90</v>
      </c>
      <c r="B814" s="28">
        <v>1</v>
      </c>
      <c r="C814" s="28">
        <v>10</v>
      </c>
      <c r="D814" s="26" t="s">
        <v>186</v>
      </c>
      <c r="I814" s="13" t="str">
        <f t="shared" si="35"/>
        <v>INSERT INTO Fertilizacao(Operacao_Agricolaid, Modo_fertilizacaoid) VALUES (90,1);</v>
      </c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</row>
    <row r="815" spans="1:21" x14ac:dyDescent="0.3">
      <c r="A815" s="28">
        <v>91</v>
      </c>
      <c r="B815" s="28">
        <v>1</v>
      </c>
      <c r="C815" s="28">
        <v>7</v>
      </c>
      <c r="D815" s="26" t="s">
        <v>186</v>
      </c>
      <c r="I815" s="13" t="str">
        <f t="shared" si="35"/>
        <v>INSERT INTO Fertilizacao(Operacao_Agricolaid, Modo_fertilizacaoid) VALUES (91,1);</v>
      </c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</row>
    <row r="816" spans="1:21" x14ac:dyDescent="0.3">
      <c r="A816" s="28">
        <v>105</v>
      </c>
      <c r="B816" s="28">
        <v>2</v>
      </c>
      <c r="C816" s="28">
        <v>10</v>
      </c>
      <c r="D816" s="26" t="s">
        <v>186</v>
      </c>
      <c r="I816" s="13" t="str">
        <f t="shared" si="35"/>
        <v>INSERT INTO Fertilizacao(Operacao_Agricolaid, Modo_fertilizacaoid) VALUES (105,2);</v>
      </c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</row>
    <row r="817" spans="1:21" x14ac:dyDescent="0.3">
      <c r="A817" s="28">
        <v>158</v>
      </c>
      <c r="B817" s="28">
        <v>2</v>
      </c>
      <c r="C817" s="28">
        <v>10</v>
      </c>
      <c r="D817" s="26" t="s">
        <v>186</v>
      </c>
      <c r="I817" s="13" t="str">
        <f t="shared" si="35"/>
        <v>INSERT INTO Fertilizacao(Operacao_Agricolaid, Modo_fertilizacaoid) VALUES (158,2);</v>
      </c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</row>
    <row r="818" spans="1:21" x14ac:dyDescent="0.3">
      <c r="A818" s="28">
        <v>199</v>
      </c>
      <c r="B818" s="28">
        <v>1</v>
      </c>
      <c r="C818" s="28">
        <v>15</v>
      </c>
      <c r="D818" s="26" t="s">
        <v>186</v>
      </c>
      <c r="I818" s="13" t="str">
        <f t="shared" si="35"/>
        <v>INSERT INTO Fertilizacao(Operacao_Agricolaid, Modo_fertilizacaoid) VALUES (199,1);</v>
      </c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</row>
    <row r="819" spans="1:21" x14ac:dyDescent="0.3">
      <c r="A819" s="28">
        <v>200</v>
      </c>
      <c r="B819" s="28">
        <v>1</v>
      </c>
      <c r="C819" s="28">
        <v>10</v>
      </c>
      <c r="D819" s="26" t="s">
        <v>186</v>
      </c>
      <c r="I819" s="13" t="str">
        <f t="shared" si="35"/>
        <v>INSERT INTO Fertilizacao(Operacao_Agricolaid, Modo_fertilizacaoid) VALUES (200,1);</v>
      </c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</row>
    <row r="820" spans="1:21" x14ac:dyDescent="0.3"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</row>
    <row r="821" spans="1:21" x14ac:dyDescent="0.3"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</row>
    <row r="822" spans="1:21" x14ac:dyDescent="0.3"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</row>
    <row r="823" spans="1:21" x14ac:dyDescent="0.3"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</row>
    <row r="824" spans="1:21" x14ac:dyDescent="0.3"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</row>
    <row r="825" spans="1:21" x14ac:dyDescent="0.3"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</row>
    <row r="826" spans="1:21" x14ac:dyDescent="0.3"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</row>
    <row r="827" spans="1:21" x14ac:dyDescent="0.3"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</row>
    <row r="828" spans="1:21" x14ac:dyDescent="0.3">
      <c r="A828" s="25" t="s">
        <v>512</v>
      </c>
      <c r="B828" s="26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</row>
    <row r="829" spans="1:21" x14ac:dyDescent="0.3">
      <c r="A829" s="27" t="s">
        <v>513</v>
      </c>
      <c r="B829" s="27" t="s">
        <v>285</v>
      </c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</row>
    <row r="830" spans="1:21" x14ac:dyDescent="0.3">
      <c r="A830" s="28">
        <v>15</v>
      </c>
      <c r="B830" s="28">
        <v>3</v>
      </c>
      <c r="I830" s="13" t="str">
        <f t="shared" ref="I830:I844" si="36" xml:space="preserve"> "INSERT INTO "&amp;$A$828&amp;"("&amp;$A$829&amp;", "&amp;$B$829&amp;") VALUES ("&amp;A830&amp;","&amp;B830&amp;");"</f>
        <v>INSERT INTO Fertilizacao_Fator_Producao(FertilizacaoOperacao_Agricolaid, Fator_Producaoid) VALUES (15,3);</v>
      </c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</row>
    <row r="831" spans="1:21" x14ac:dyDescent="0.3">
      <c r="A831" s="28">
        <v>16</v>
      </c>
      <c r="B831" s="28">
        <v>3</v>
      </c>
      <c r="I831" s="13" t="str">
        <f t="shared" si="36"/>
        <v>INSERT INTO Fertilizacao_Fator_Producao(FertilizacaoOperacao_Agricolaid, Fator_Producaoid) VALUES (16,3);</v>
      </c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</row>
    <row r="832" spans="1:21" x14ac:dyDescent="0.3">
      <c r="A832" s="28">
        <v>22</v>
      </c>
      <c r="B832" s="28">
        <v>4</v>
      </c>
      <c r="I832" s="13" t="str">
        <f t="shared" si="36"/>
        <v>INSERT INTO Fertilizacao_Fator_Producao(FertilizacaoOperacao_Agricolaid, Fator_Producaoid) VALUES (22,4);</v>
      </c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</row>
    <row r="833" spans="1:21" x14ac:dyDescent="0.3">
      <c r="A833" s="28">
        <v>23</v>
      </c>
      <c r="B833" s="28">
        <v>4</v>
      </c>
      <c r="I833" s="13" t="str">
        <f t="shared" si="36"/>
        <v>INSERT INTO Fertilizacao_Fator_Producao(FertilizacaoOperacao_Agricolaid, Fator_Producaoid) VALUES (23,4);</v>
      </c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</row>
    <row r="834" spans="1:21" x14ac:dyDescent="0.3">
      <c r="A834" s="28">
        <v>24</v>
      </c>
      <c r="B834" s="28">
        <v>4</v>
      </c>
      <c r="I834" s="13" t="str">
        <f t="shared" si="36"/>
        <v>INSERT INTO Fertilizacao_Fator_Producao(FertilizacaoOperacao_Agricolaid, Fator_Producaoid) VALUES (24,4);</v>
      </c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</row>
    <row r="835" spans="1:21" x14ac:dyDescent="0.3">
      <c r="A835" s="28">
        <v>45</v>
      </c>
      <c r="B835" s="28">
        <v>4</v>
      </c>
      <c r="C835" s="26"/>
      <c r="D835" s="26"/>
      <c r="I835" s="13" t="str">
        <f t="shared" si="36"/>
        <v>INSERT INTO Fertilizacao_Fator_Producao(FertilizacaoOperacao_Agricolaid, Fator_Producaoid) VALUES (45,4);</v>
      </c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</row>
    <row r="836" spans="1:21" x14ac:dyDescent="0.3">
      <c r="A836" s="28">
        <v>46</v>
      </c>
      <c r="B836" s="28">
        <v>4</v>
      </c>
      <c r="C836" s="26"/>
      <c r="D836" s="26"/>
      <c r="I836" s="13" t="str">
        <f t="shared" si="36"/>
        <v>INSERT INTO Fertilizacao_Fator_Producao(FertilizacaoOperacao_Agricolaid, Fator_Producaoid) VALUES (46,4);</v>
      </c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</row>
    <row r="837" spans="1:21" x14ac:dyDescent="0.3">
      <c r="A837" s="28">
        <v>47</v>
      </c>
      <c r="B837" s="28">
        <v>4</v>
      </c>
      <c r="C837" s="26"/>
      <c r="D837" s="26"/>
      <c r="I837" s="13" t="str">
        <f t="shared" si="36"/>
        <v>INSERT INTO Fertilizacao_Fator_Producao(FertilizacaoOperacao_Agricolaid, Fator_Producaoid) VALUES (47,4);</v>
      </c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</row>
    <row r="838" spans="1:21" x14ac:dyDescent="0.3">
      <c r="A838" s="28">
        <v>63</v>
      </c>
      <c r="B838" s="28">
        <v>8</v>
      </c>
      <c r="C838" s="26"/>
      <c r="D838" s="26"/>
      <c r="I838" s="13" t="str">
        <f t="shared" si="36"/>
        <v>INSERT INTO Fertilizacao_Fator_Producao(FertilizacaoOperacao_Agricolaid, Fator_Producaoid) VALUES (63,8);</v>
      </c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</row>
    <row r="839" spans="1:21" x14ac:dyDescent="0.3">
      <c r="A839" s="28">
        <v>90</v>
      </c>
      <c r="B839" s="28">
        <v>3</v>
      </c>
      <c r="C839" s="26"/>
      <c r="D839" s="26"/>
      <c r="I839" s="13" t="str">
        <f t="shared" si="36"/>
        <v>INSERT INTO Fertilizacao_Fator_Producao(FertilizacaoOperacao_Agricolaid, Fator_Producaoid) VALUES (90,3);</v>
      </c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</row>
    <row r="840" spans="1:21" x14ac:dyDescent="0.3">
      <c r="A840" s="28">
        <v>91</v>
      </c>
      <c r="B840" s="28">
        <v>3</v>
      </c>
      <c r="C840" s="26"/>
      <c r="D840" s="26"/>
      <c r="I840" s="13" t="str">
        <f t="shared" si="36"/>
        <v>INSERT INTO Fertilizacao_Fator_Producao(FertilizacaoOperacao_Agricolaid, Fator_Producaoid) VALUES (91,3);</v>
      </c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</row>
    <row r="841" spans="1:21" x14ac:dyDescent="0.3">
      <c r="A841" s="28">
        <v>105</v>
      </c>
      <c r="B841" s="28">
        <v>5</v>
      </c>
      <c r="C841" s="26"/>
      <c r="D841" s="26"/>
      <c r="I841" s="13" t="str">
        <f t="shared" si="36"/>
        <v>INSERT INTO Fertilizacao_Fator_Producao(FertilizacaoOperacao_Agricolaid, Fator_Producaoid) VALUES (105,5);</v>
      </c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</row>
    <row r="842" spans="1:21" x14ac:dyDescent="0.3">
      <c r="A842" s="28">
        <v>158</v>
      </c>
      <c r="B842" s="28">
        <v>5</v>
      </c>
      <c r="C842" s="26"/>
      <c r="D842" s="26"/>
      <c r="I842" s="13" t="str">
        <f t="shared" si="36"/>
        <v>INSERT INTO Fertilizacao_Fator_Producao(FertilizacaoOperacao_Agricolaid, Fator_Producaoid) VALUES (158,5);</v>
      </c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</row>
    <row r="843" spans="1:21" x14ac:dyDescent="0.3">
      <c r="A843" s="28">
        <v>199</v>
      </c>
      <c r="B843" s="28">
        <v>3</v>
      </c>
      <c r="C843" s="26"/>
      <c r="D843" s="26"/>
      <c r="I843" s="13" t="str">
        <f t="shared" si="36"/>
        <v>INSERT INTO Fertilizacao_Fator_Producao(FertilizacaoOperacao_Agricolaid, Fator_Producaoid) VALUES (199,3);</v>
      </c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</row>
    <row r="844" spans="1:21" x14ac:dyDescent="0.3">
      <c r="A844" s="28">
        <v>200</v>
      </c>
      <c r="B844" s="28">
        <v>3</v>
      </c>
      <c r="C844" s="26"/>
      <c r="D844" s="26"/>
      <c r="I844" s="13" t="str">
        <f t="shared" si="36"/>
        <v>INSERT INTO Fertilizacao_Fator_Producao(FertilizacaoOperacao_Agricolaid, Fator_Producaoid) VALUES (200,3);</v>
      </c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</row>
    <row r="845" spans="1:21" x14ac:dyDescent="0.3">
      <c r="C845" s="26"/>
      <c r="D845" s="26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</row>
    <row r="846" spans="1:21" x14ac:dyDescent="0.3"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</row>
    <row r="847" spans="1:21" x14ac:dyDescent="0.3"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</row>
    <row r="848" spans="1:21" x14ac:dyDescent="0.3"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</row>
    <row r="849" spans="1:21" x14ac:dyDescent="0.3"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</row>
    <row r="850" spans="1:21" x14ac:dyDescent="0.3"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</row>
    <row r="851" spans="1:21" x14ac:dyDescent="0.3"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</row>
    <row r="852" spans="1:21" x14ac:dyDescent="0.3"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</row>
    <row r="853" spans="1:21" x14ac:dyDescent="0.3">
      <c r="A853" s="25" t="s">
        <v>514</v>
      </c>
      <c r="B853" s="26"/>
      <c r="C853" s="26"/>
      <c r="D853" s="26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</row>
    <row r="854" spans="1:21" x14ac:dyDescent="0.3">
      <c r="A854" s="27" t="s">
        <v>505</v>
      </c>
      <c r="B854" s="27" t="s">
        <v>287</v>
      </c>
      <c r="C854" s="27" t="s">
        <v>304</v>
      </c>
      <c r="D854" s="26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</row>
    <row r="855" spans="1:21" x14ac:dyDescent="0.3">
      <c r="A855" s="28">
        <v>43</v>
      </c>
      <c r="B855" s="28">
        <v>2</v>
      </c>
      <c r="C855" s="26" t="s">
        <v>186</v>
      </c>
      <c r="D855" s="26"/>
      <c r="I855" s="13" t="str">
        <f t="shared" ref="I855:I864" si="37" xml:space="preserve"> "INSERT INTO "&amp;$A$853&amp;"("&amp;$A$854&amp;") VALUES ("&amp;A855&amp;");"</f>
        <v>INSERT INTO Aplicacao_fitofarmaco(Operacao_Agricolaid) VALUES (43);</v>
      </c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</row>
    <row r="856" spans="1:21" x14ac:dyDescent="0.3">
      <c r="A856" s="28">
        <v>44</v>
      </c>
      <c r="B856" s="28">
        <v>2.5</v>
      </c>
      <c r="C856" s="26" t="s">
        <v>186</v>
      </c>
      <c r="D856" s="26"/>
      <c r="I856" s="13" t="str">
        <f t="shared" si="37"/>
        <v>INSERT INTO Aplicacao_fitofarmaco(Operacao_Agricolaid) VALUES (44);</v>
      </c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</row>
    <row r="857" spans="1:21" x14ac:dyDescent="0.3">
      <c r="A857" s="28">
        <v>60</v>
      </c>
      <c r="B857" s="28">
        <v>2</v>
      </c>
      <c r="C857" s="26" t="s">
        <v>186</v>
      </c>
      <c r="D857" s="26"/>
      <c r="I857" s="13" t="str">
        <f t="shared" si="37"/>
        <v>INSERT INTO Aplicacao_fitofarmaco(Operacao_Agricolaid) VALUES (60);</v>
      </c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</row>
    <row r="858" spans="1:21" x14ac:dyDescent="0.3">
      <c r="A858" s="28">
        <v>61</v>
      </c>
      <c r="B858" s="28">
        <v>2.5</v>
      </c>
      <c r="C858" s="26" t="s">
        <v>186</v>
      </c>
      <c r="D858" s="26"/>
      <c r="I858" s="13" t="str">
        <f t="shared" si="37"/>
        <v>INSERT INTO Aplicacao_fitofarmaco(Operacao_Agricolaid) VALUES (61);</v>
      </c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</row>
    <row r="859" spans="1:21" x14ac:dyDescent="0.3">
      <c r="A859" s="28">
        <v>98</v>
      </c>
      <c r="B859" s="28">
        <v>2</v>
      </c>
      <c r="C859" s="26" t="s">
        <v>186</v>
      </c>
      <c r="D859" s="26"/>
      <c r="I859" s="13" t="str">
        <f t="shared" si="37"/>
        <v>INSERT INTO Aplicacao_fitofarmaco(Operacao_Agricolaid) VALUES (98);</v>
      </c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</row>
    <row r="860" spans="1:21" x14ac:dyDescent="0.3">
      <c r="A860" s="28">
        <v>99</v>
      </c>
      <c r="B860" s="28">
        <v>2.5</v>
      </c>
      <c r="C860" s="26" t="s">
        <v>186</v>
      </c>
      <c r="D860" s="26"/>
      <c r="I860" s="13" t="str">
        <f t="shared" si="37"/>
        <v>INSERT INTO Aplicacao_fitofarmaco(Operacao_Agricolaid) VALUES (99);</v>
      </c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</row>
    <row r="861" spans="1:21" x14ac:dyDescent="0.3">
      <c r="A861" s="28">
        <v>150</v>
      </c>
      <c r="B861" s="28">
        <v>3</v>
      </c>
      <c r="C861" s="26" t="s">
        <v>186</v>
      </c>
      <c r="D861" s="26"/>
      <c r="I861" s="13" t="str">
        <f t="shared" si="37"/>
        <v>INSERT INTO Aplicacao_fitofarmaco(Operacao_Agricolaid) VALUES (150);</v>
      </c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</row>
    <row r="862" spans="1:21" x14ac:dyDescent="0.3">
      <c r="A862" s="28">
        <v>151</v>
      </c>
      <c r="B862" s="28">
        <v>3.5</v>
      </c>
      <c r="C862" s="26" t="s">
        <v>186</v>
      </c>
      <c r="D862" s="26"/>
      <c r="I862" s="13" t="str">
        <f t="shared" si="37"/>
        <v>INSERT INTO Aplicacao_fitofarmaco(Operacao_Agricolaid) VALUES (151);</v>
      </c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</row>
    <row r="863" spans="1:21" x14ac:dyDescent="0.3">
      <c r="A863" s="28">
        <v>206</v>
      </c>
      <c r="B863" s="28">
        <v>4</v>
      </c>
      <c r="C863" s="26" t="s">
        <v>186</v>
      </c>
      <c r="D863" s="26"/>
      <c r="I863" s="13" t="str">
        <f t="shared" si="37"/>
        <v>INSERT INTO Aplicacao_fitofarmaco(Operacao_Agricolaid) VALUES (206);</v>
      </c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</row>
    <row r="864" spans="1:21" x14ac:dyDescent="0.3">
      <c r="A864" s="28">
        <v>207</v>
      </c>
      <c r="B864" s="28">
        <v>5</v>
      </c>
      <c r="C864" s="26" t="s">
        <v>186</v>
      </c>
      <c r="D864" s="26"/>
      <c r="I864" s="13" t="str">
        <f t="shared" si="37"/>
        <v>INSERT INTO Aplicacao_fitofarmaco(Operacao_Agricolaid) VALUES (207);</v>
      </c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</row>
    <row r="865" spans="1:21" x14ac:dyDescent="0.3">
      <c r="A865" s="26"/>
      <c r="B865" s="26"/>
      <c r="C865" s="26"/>
      <c r="D865" s="26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</row>
    <row r="866" spans="1:21" x14ac:dyDescent="0.3">
      <c r="A866" s="26"/>
      <c r="B866" s="26"/>
      <c r="C866" s="26"/>
      <c r="D866" s="26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</row>
    <row r="867" spans="1:21" x14ac:dyDescent="0.3">
      <c r="A867" s="26"/>
      <c r="B867" s="26"/>
      <c r="C867" s="26"/>
      <c r="D867" s="26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</row>
    <row r="868" spans="1:21" x14ac:dyDescent="0.3">
      <c r="A868" s="26"/>
      <c r="B868" s="26"/>
      <c r="C868" s="26"/>
      <c r="D868" s="26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</row>
    <row r="869" spans="1:21" x14ac:dyDescent="0.3">
      <c r="A869" s="26"/>
      <c r="B869" s="26"/>
      <c r="C869" s="26"/>
      <c r="D869" s="26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</row>
    <row r="870" spans="1:21" x14ac:dyDescent="0.3">
      <c r="A870" s="26"/>
      <c r="B870" s="26"/>
      <c r="C870" s="26"/>
      <c r="D870" s="26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</row>
    <row r="871" spans="1:21" x14ac:dyDescent="0.3">
      <c r="A871" s="26"/>
      <c r="B871" s="26"/>
      <c r="C871" s="26"/>
      <c r="D871" s="26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</row>
    <row r="872" spans="1:21" x14ac:dyDescent="0.3">
      <c r="A872" s="26"/>
      <c r="B872" s="26"/>
      <c r="C872" s="26"/>
      <c r="D872" s="26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</row>
    <row r="873" spans="1:21" x14ac:dyDescent="0.3">
      <c r="A873" s="25" t="s">
        <v>515</v>
      </c>
      <c r="B873" s="26"/>
      <c r="C873" s="26"/>
      <c r="D873" s="26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</row>
    <row r="874" spans="1:21" x14ac:dyDescent="0.3">
      <c r="A874" s="27" t="s">
        <v>516</v>
      </c>
      <c r="B874" s="27" t="s">
        <v>285</v>
      </c>
      <c r="C874" s="26"/>
      <c r="D874" s="26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</row>
    <row r="875" spans="1:21" x14ac:dyDescent="0.3">
      <c r="A875" s="28">
        <v>43</v>
      </c>
      <c r="B875" s="28">
        <v>1</v>
      </c>
      <c r="C875" s="26"/>
      <c r="D875" s="26"/>
      <c r="I875" s="13" t="str">
        <f xml:space="preserve"> "INSERT INTO "&amp;$A$873&amp;"("&amp;$B$874&amp;", "&amp;$A$874&amp;") VALUES ("&amp;B875&amp;","&amp;A875&amp;");"</f>
        <v>INSERT INTO Fator_Producao_Aplicacao_fitofarmaco(Fator_Producaoid, Aplicacao_fitofarmacoOperacao_Agricolaid) VALUES (1,43);</v>
      </c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</row>
    <row r="876" spans="1:21" x14ac:dyDescent="0.3">
      <c r="A876" s="28">
        <v>44</v>
      </c>
      <c r="B876" s="28">
        <v>1</v>
      </c>
      <c r="C876" s="26"/>
      <c r="D876" s="26"/>
      <c r="I876" s="13" t="str">
        <f t="shared" ref="I876:I884" si="38" xml:space="preserve"> "INSERT INTO "&amp;$A$873&amp;"("&amp;$B$874&amp;", "&amp;$A$874&amp;") VALUES ("&amp;B876&amp;","&amp;A876&amp;");"</f>
        <v>INSERT INTO Fator_Producao_Aplicacao_fitofarmaco(Fator_Producaoid, Aplicacao_fitofarmacoOperacao_Agricolaid) VALUES (1,44);</v>
      </c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</row>
    <row r="877" spans="1:21" x14ac:dyDescent="0.3">
      <c r="A877" s="28">
        <v>60</v>
      </c>
      <c r="B877" s="28">
        <v>1</v>
      </c>
      <c r="C877" s="26"/>
      <c r="D877" s="26"/>
      <c r="I877" s="13" t="str">
        <f t="shared" si="38"/>
        <v>INSERT INTO Fator_Producao_Aplicacao_fitofarmaco(Fator_Producaoid, Aplicacao_fitofarmacoOperacao_Agricolaid) VALUES (1,60);</v>
      </c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</row>
    <row r="878" spans="1:21" x14ac:dyDescent="0.3">
      <c r="A878" s="28">
        <v>61</v>
      </c>
      <c r="B878" s="28">
        <v>1</v>
      </c>
      <c r="C878" s="26"/>
      <c r="D878" s="26"/>
      <c r="I878" s="13" t="str">
        <f t="shared" si="38"/>
        <v>INSERT INTO Fator_Producao_Aplicacao_fitofarmaco(Fator_Producaoid, Aplicacao_fitofarmacoOperacao_Agricolaid) VALUES (1,61);</v>
      </c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</row>
    <row r="879" spans="1:21" x14ac:dyDescent="0.3">
      <c r="A879" s="28">
        <v>98</v>
      </c>
      <c r="B879" s="28">
        <v>1</v>
      </c>
      <c r="C879" s="26"/>
      <c r="D879" s="26"/>
      <c r="I879" s="13" t="str">
        <f t="shared" si="38"/>
        <v>INSERT INTO Fator_Producao_Aplicacao_fitofarmaco(Fator_Producaoid, Aplicacao_fitofarmacoOperacao_Agricolaid) VALUES (1,98);</v>
      </c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</row>
    <row r="880" spans="1:21" x14ac:dyDescent="0.3">
      <c r="A880" s="28">
        <v>99</v>
      </c>
      <c r="B880" s="28">
        <v>1</v>
      </c>
      <c r="C880" s="26"/>
      <c r="D880" s="26"/>
      <c r="I880" s="13" t="str">
        <f t="shared" si="38"/>
        <v>INSERT INTO Fator_Producao_Aplicacao_fitofarmaco(Fator_Producaoid, Aplicacao_fitofarmacoOperacao_Agricolaid) VALUES (1,99);</v>
      </c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</row>
    <row r="881" spans="1:21" x14ac:dyDescent="0.3">
      <c r="A881" s="28">
        <v>150</v>
      </c>
      <c r="B881" s="28">
        <v>1</v>
      </c>
      <c r="C881" s="26"/>
      <c r="D881" s="26"/>
      <c r="I881" s="13" t="str">
        <f t="shared" si="38"/>
        <v>INSERT INTO Fator_Producao_Aplicacao_fitofarmaco(Fator_Producaoid, Aplicacao_fitofarmacoOperacao_Agricolaid) VALUES (1,150);</v>
      </c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</row>
    <row r="882" spans="1:21" x14ac:dyDescent="0.3">
      <c r="A882" s="28">
        <v>151</v>
      </c>
      <c r="B882" s="28">
        <v>1</v>
      </c>
      <c r="C882" s="26"/>
      <c r="D882" s="26"/>
      <c r="I882" s="13" t="str">
        <f t="shared" si="38"/>
        <v>INSERT INTO Fator_Producao_Aplicacao_fitofarmaco(Fator_Producaoid, Aplicacao_fitofarmacoOperacao_Agricolaid) VALUES (1,151);</v>
      </c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</row>
    <row r="883" spans="1:21" x14ac:dyDescent="0.3">
      <c r="A883" s="28">
        <v>206</v>
      </c>
      <c r="B883" s="28">
        <v>1</v>
      </c>
      <c r="C883" s="26"/>
      <c r="D883" s="26"/>
      <c r="I883" s="13" t="str">
        <f t="shared" si="38"/>
        <v>INSERT INTO Fator_Producao_Aplicacao_fitofarmaco(Fator_Producaoid, Aplicacao_fitofarmacoOperacao_Agricolaid) VALUES (1,206);</v>
      </c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</row>
    <row r="884" spans="1:21" x14ac:dyDescent="0.3">
      <c r="A884" s="28">
        <v>207</v>
      </c>
      <c r="B884" s="28">
        <v>1</v>
      </c>
      <c r="C884" s="26"/>
      <c r="D884" s="26"/>
      <c r="I884" s="13" t="str">
        <f t="shared" si="38"/>
        <v>INSERT INTO Fator_Producao_Aplicacao_fitofarmaco(Fator_Producaoid, Aplicacao_fitofarmacoOperacao_Agricolaid) VALUES (1,207);</v>
      </c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</row>
    <row r="885" spans="1:21" x14ac:dyDescent="0.3">
      <c r="D885" s="26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</row>
    <row r="886" spans="1:21" x14ac:dyDescent="0.3">
      <c r="D886" s="26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</row>
    <row r="887" spans="1:21" x14ac:dyDescent="0.3">
      <c r="D887" s="26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</row>
    <row r="888" spans="1:21" x14ac:dyDescent="0.3">
      <c r="D888" s="26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</row>
    <row r="889" spans="1:21" x14ac:dyDescent="0.3">
      <c r="D889" s="26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</row>
    <row r="890" spans="1:21" x14ac:dyDescent="0.3">
      <c r="D890" s="26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</row>
    <row r="891" spans="1:21" x14ac:dyDescent="0.3">
      <c r="D891" s="26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</row>
    <row r="892" spans="1:21" x14ac:dyDescent="0.3">
      <c r="D892" s="26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</row>
    <row r="893" spans="1:21" x14ac:dyDescent="0.3">
      <c r="A893" s="25" t="s">
        <v>195</v>
      </c>
      <c r="B893" s="26"/>
      <c r="C893" s="26"/>
      <c r="D893" s="26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</row>
    <row r="894" spans="1:21" x14ac:dyDescent="0.3">
      <c r="A894" s="27" t="s">
        <v>505</v>
      </c>
      <c r="B894" s="27" t="s">
        <v>287</v>
      </c>
      <c r="C894" s="27" t="s">
        <v>304</v>
      </c>
      <c r="D894" s="26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</row>
    <row r="895" spans="1:21" x14ac:dyDescent="0.3">
      <c r="A895" s="28">
        <v>62</v>
      </c>
      <c r="B895" s="28">
        <v>0.9</v>
      </c>
      <c r="C895" s="26" t="s">
        <v>186</v>
      </c>
      <c r="D895" s="26"/>
      <c r="I895" s="13" t="str">
        <f t="shared" ref="I895:I913" si="39" xml:space="preserve"> "INSERT INTO "&amp;$A$893&amp;"("&amp;$A$894&amp;") VALUES ("&amp;A895&amp;");"</f>
        <v>INSERT INTO Sementeira(Operacao_Agricolaid) VALUES (62);</v>
      </c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</row>
    <row r="896" spans="1:21" x14ac:dyDescent="0.3">
      <c r="A896" s="28">
        <v>64</v>
      </c>
      <c r="B896" s="28">
        <v>1.2</v>
      </c>
      <c r="C896" s="26" t="s">
        <v>200</v>
      </c>
      <c r="D896" s="26"/>
      <c r="I896" s="13" t="str">
        <f t="shared" si="39"/>
        <v>INSERT INTO Sementeira(Operacao_Agricolaid) VALUES (64);</v>
      </c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</row>
    <row r="897" spans="1:21" x14ac:dyDescent="0.3">
      <c r="A897" s="28">
        <v>67</v>
      </c>
      <c r="B897" s="28">
        <v>0.6</v>
      </c>
      <c r="C897" s="26" t="s">
        <v>186</v>
      </c>
      <c r="D897" s="26"/>
      <c r="I897" s="13" t="str">
        <f t="shared" si="39"/>
        <v>INSERT INTO Sementeira(Operacao_Agricolaid) VALUES (67);</v>
      </c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</row>
    <row r="898" spans="1:21" x14ac:dyDescent="0.3">
      <c r="A898" s="28">
        <v>82</v>
      </c>
      <c r="B898" s="28">
        <v>0.6</v>
      </c>
      <c r="C898" s="26" t="s">
        <v>186</v>
      </c>
      <c r="D898" s="26"/>
      <c r="I898" s="13" t="str">
        <f t="shared" si="39"/>
        <v>INSERT INTO Sementeira(Operacao_Agricolaid) VALUES (82);</v>
      </c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</row>
    <row r="899" spans="1:21" x14ac:dyDescent="0.3">
      <c r="A899" s="28">
        <v>83</v>
      </c>
      <c r="B899" s="28">
        <v>36</v>
      </c>
      <c r="C899" s="26" t="s">
        <v>186</v>
      </c>
      <c r="D899" s="26"/>
      <c r="I899" s="13" t="str">
        <f t="shared" si="39"/>
        <v>INSERT INTO Sementeira(Operacao_Agricolaid) VALUES (83);</v>
      </c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</row>
    <row r="900" spans="1:21" x14ac:dyDescent="0.3">
      <c r="A900" s="28">
        <v>84</v>
      </c>
      <c r="B900" s="28">
        <v>1.3</v>
      </c>
      <c r="C900" s="26" t="s">
        <v>200</v>
      </c>
      <c r="D900" s="26"/>
      <c r="I900" s="13" t="str">
        <f t="shared" si="39"/>
        <v>INSERT INTO Sementeira(Operacao_Agricolaid) VALUES (84);</v>
      </c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</row>
    <row r="901" spans="1:21" x14ac:dyDescent="0.3">
      <c r="A901" s="28">
        <v>100</v>
      </c>
      <c r="B901" s="28">
        <v>0.9</v>
      </c>
      <c r="C901" s="26" t="s">
        <v>186</v>
      </c>
      <c r="D901" s="26"/>
      <c r="I901" s="13" t="str">
        <f t="shared" si="39"/>
        <v>INSERT INTO Sementeira(Operacao_Agricolaid) VALUES (100);</v>
      </c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</row>
    <row r="902" spans="1:21" x14ac:dyDescent="0.3">
      <c r="A902" s="28">
        <v>103</v>
      </c>
      <c r="B902" s="28">
        <v>1.2</v>
      </c>
      <c r="C902" s="26" t="s">
        <v>200</v>
      </c>
      <c r="D902" s="26"/>
      <c r="I902" s="13" t="str">
        <f t="shared" si="39"/>
        <v>INSERT INTO Sementeira(Operacao_Agricolaid) VALUES (103);</v>
      </c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</row>
    <row r="903" spans="1:21" x14ac:dyDescent="0.3">
      <c r="A903" s="28">
        <v>104</v>
      </c>
      <c r="B903" s="28">
        <v>30</v>
      </c>
      <c r="C903" s="26" t="s">
        <v>186</v>
      </c>
      <c r="D903" s="26"/>
      <c r="I903" s="13" t="str">
        <f t="shared" si="39"/>
        <v>INSERT INTO Sementeira(Operacao_Agricolaid) VALUES (104);</v>
      </c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</row>
    <row r="904" spans="1:21" x14ac:dyDescent="0.3">
      <c r="A904" s="28">
        <v>108</v>
      </c>
      <c r="B904" s="28">
        <v>0.6</v>
      </c>
      <c r="C904" s="26" t="s">
        <v>186</v>
      </c>
      <c r="D904" s="26"/>
      <c r="I904" s="13" t="str">
        <f t="shared" si="39"/>
        <v>INSERT INTO Sementeira(Operacao_Agricolaid) VALUES (108);</v>
      </c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</row>
    <row r="905" spans="1:21" x14ac:dyDescent="0.3">
      <c r="A905" s="28">
        <v>132</v>
      </c>
      <c r="B905" s="7">
        <v>0.6</v>
      </c>
      <c r="C905" t="s">
        <v>186</v>
      </c>
      <c r="I905" s="13" t="str">
        <f t="shared" si="39"/>
        <v>INSERT INTO Sementeira(Operacao_Agricolaid) VALUES (132);</v>
      </c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</row>
    <row r="906" spans="1:21" x14ac:dyDescent="0.3">
      <c r="A906" s="28">
        <v>134</v>
      </c>
      <c r="B906" s="7">
        <v>36</v>
      </c>
      <c r="C906" s="26" t="s">
        <v>312</v>
      </c>
      <c r="I906" s="13" t="str">
        <f t="shared" si="39"/>
        <v>INSERT INTO Sementeira(Operacao_Agricolaid) VALUES (134);</v>
      </c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</row>
    <row r="907" spans="1:21" x14ac:dyDescent="0.3">
      <c r="A907" s="7">
        <f>A906+1</f>
        <v>135</v>
      </c>
      <c r="B907" s="7">
        <v>1.3</v>
      </c>
      <c r="C907" t="s">
        <v>200</v>
      </c>
      <c r="I907" s="13" t="str">
        <f t="shared" si="39"/>
        <v>INSERT INTO Sementeira(Operacao_Agricolaid) VALUES (135);</v>
      </c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</row>
    <row r="908" spans="1:21" x14ac:dyDescent="0.3">
      <c r="A908" s="28">
        <v>152</v>
      </c>
      <c r="B908" s="7">
        <v>0.9</v>
      </c>
      <c r="C908" t="s">
        <v>186</v>
      </c>
      <c r="I908" s="13" t="str">
        <f t="shared" si="39"/>
        <v>INSERT INTO Sementeira(Operacao_Agricolaid) VALUES (152);</v>
      </c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</row>
    <row r="909" spans="1:21" x14ac:dyDescent="0.3">
      <c r="A909" s="28">
        <v>155</v>
      </c>
      <c r="B909" s="7">
        <v>1.2</v>
      </c>
      <c r="C909" t="s">
        <v>200</v>
      </c>
      <c r="D909" s="26"/>
      <c r="I909" s="13" t="str">
        <f t="shared" si="39"/>
        <v>INSERT INTO Sementeira(Operacao_Agricolaid) VALUES (155);</v>
      </c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</row>
    <row r="910" spans="1:21" x14ac:dyDescent="0.3">
      <c r="A910" s="28">
        <f>A909+1</f>
        <v>156</v>
      </c>
      <c r="B910" s="7">
        <v>30</v>
      </c>
      <c r="C910" t="s">
        <v>186</v>
      </c>
      <c r="D910" s="26"/>
      <c r="I910" s="13" t="str">
        <f t="shared" si="39"/>
        <v>INSERT INTO Sementeira(Operacao_Agricolaid) VALUES (156);</v>
      </c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</row>
    <row r="911" spans="1:21" x14ac:dyDescent="0.3">
      <c r="A911" s="28">
        <v>160</v>
      </c>
      <c r="B911" s="7">
        <v>0.6</v>
      </c>
      <c r="C911" t="s">
        <v>186</v>
      </c>
      <c r="D911" s="26"/>
      <c r="I911" s="13" t="str">
        <f t="shared" si="39"/>
        <v>INSERT INTO Sementeira(Operacao_Agricolaid) VALUES (160);</v>
      </c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</row>
    <row r="912" spans="1:21" x14ac:dyDescent="0.3">
      <c r="A912" s="28">
        <v>188</v>
      </c>
      <c r="B912" s="7">
        <v>0.6</v>
      </c>
      <c r="C912" t="s">
        <v>186</v>
      </c>
      <c r="D912" s="26"/>
      <c r="I912" s="13" t="str">
        <f t="shared" si="39"/>
        <v>INSERT INTO Sementeira(Operacao_Agricolaid) VALUES (188);</v>
      </c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</row>
    <row r="913" spans="1:21" x14ac:dyDescent="0.3">
      <c r="A913" s="28">
        <f>A912+1</f>
        <v>189</v>
      </c>
      <c r="B913" s="7">
        <v>1.3</v>
      </c>
      <c r="C913" t="s">
        <v>200</v>
      </c>
      <c r="D913" s="26"/>
      <c r="I913" s="13" t="str">
        <f t="shared" si="39"/>
        <v>INSERT INTO Sementeira(Operacao_Agricolaid) VALUES (189);</v>
      </c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</row>
    <row r="914" spans="1:21" x14ac:dyDescent="0.3">
      <c r="A914" s="26"/>
      <c r="B914" s="7"/>
      <c r="D914" s="26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</row>
    <row r="915" spans="1:21" x14ac:dyDescent="0.3"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</row>
    <row r="916" spans="1:21" x14ac:dyDescent="0.3"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</row>
    <row r="917" spans="1:21" x14ac:dyDescent="0.3"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</row>
    <row r="918" spans="1:21" x14ac:dyDescent="0.3"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</row>
    <row r="919" spans="1:21" x14ac:dyDescent="0.3"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</row>
    <row r="920" spans="1:21" x14ac:dyDescent="0.3"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</row>
    <row r="921" spans="1:21" x14ac:dyDescent="0.3"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</row>
    <row r="922" spans="1:21" x14ac:dyDescent="0.3">
      <c r="A922" s="10" t="s">
        <v>9</v>
      </c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</row>
    <row r="923" spans="1:21" x14ac:dyDescent="0.3">
      <c r="A923" s="14" t="s">
        <v>505</v>
      </c>
      <c r="B923" s="14" t="s">
        <v>287</v>
      </c>
      <c r="C923" s="2" t="s">
        <v>304</v>
      </c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</row>
    <row r="924" spans="1:21" x14ac:dyDescent="0.3">
      <c r="A924" s="7">
        <v>65</v>
      </c>
      <c r="B924" s="7">
        <v>2200</v>
      </c>
      <c r="C924" t="s">
        <v>186</v>
      </c>
      <c r="I924" s="13" t="str">
        <f t="shared" ref="I924:I971" si="40" xml:space="preserve"> "INSERT INTO "&amp;$A$922&amp;"("&amp;$A$923&amp;") VALUES ("&amp;A924&amp;");"</f>
        <v>INSERT INTO Colheita(Operacao_Agricolaid) VALUES (65);</v>
      </c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</row>
    <row r="925" spans="1:21" x14ac:dyDescent="0.3">
      <c r="A925" s="7">
        <f>A924+1</f>
        <v>66</v>
      </c>
      <c r="B925" s="7">
        <v>1400</v>
      </c>
      <c r="C925" t="s">
        <v>186</v>
      </c>
      <c r="I925" s="13" t="str">
        <f t="shared" si="40"/>
        <v>INSERT INTO Colheita(Operacao_Agricolaid) VALUES (66);</v>
      </c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</row>
    <row r="926" spans="1:21" x14ac:dyDescent="0.3">
      <c r="A926" s="7">
        <v>79</v>
      </c>
      <c r="B926" s="7">
        <v>3300</v>
      </c>
      <c r="C926" t="s">
        <v>186</v>
      </c>
      <c r="D926" s="7"/>
      <c r="I926" s="13" t="str">
        <f t="shared" si="40"/>
        <v>INSERT INTO Colheita(Operacao_Agricolaid) VALUES (79);</v>
      </c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</row>
    <row r="927" spans="1:21" x14ac:dyDescent="0.3">
      <c r="A927" s="7">
        <f>A926+1</f>
        <v>80</v>
      </c>
      <c r="B927" s="7">
        <v>600</v>
      </c>
      <c r="C927" t="s">
        <v>186</v>
      </c>
      <c r="D927" s="7"/>
      <c r="I927" s="13" t="str">
        <f t="shared" si="40"/>
        <v>INSERT INTO Colheita(Operacao_Agricolaid) VALUES (80);</v>
      </c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</row>
    <row r="928" spans="1:21" x14ac:dyDescent="0.3">
      <c r="A928" s="7">
        <f>A927+1</f>
        <v>81</v>
      </c>
      <c r="B928" s="7">
        <v>1800</v>
      </c>
      <c r="C928" t="s">
        <v>186</v>
      </c>
      <c r="D928" s="7"/>
      <c r="I928" s="13" t="str">
        <f t="shared" si="40"/>
        <v>INSERT INTO Colheita(Operacao_Agricolaid) VALUES (81);</v>
      </c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</row>
    <row r="929" spans="1:21" x14ac:dyDescent="0.3">
      <c r="A929" s="7">
        <v>87</v>
      </c>
      <c r="B929" s="7">
        <v>600</v>
      </c>
      <c r="C929" t="s">
        <v>186</v>
      </c>
      <c r="D929" s="7"/>
      <c r="I929" s="13" t="str">
        <f t="shared" si="40"/>
        <v>INSERT INTO Colheita(Operacao_Agricolaid) VALUES (87);</v>
      </c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</row>
    <row r="930" spans="1:21" x14ac:dyDescent="0.3">
      <c r="A930" s="7">
        <v>95</v>
      </c>
      <c r="B930" s="7">
        <v>2500</v>
      </c>
      <c r="C930" t="s">
        <v>186</v>
      </c>
      <c r="D930" s="7"/>
      <c r="I930" s="13" t="str">
        <f t="shared" si="40"/>
        <v>INSERT INTO Colheita(Operacao_Agricolaid) VALUES (95);</v>
      </c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</row>
    <row r="931" spans="1:21" x14ac:dyDescent="0.3">
      <c r="A931" s="7">
        <v>97</v>
      </c>
      <c r="B931" s="7">
        <v>2900</v>
      </c>
      <c r="C931" t="s">
        <v>186</v>
      </c>
      <c r="D931" s="7"/>
      <c r="I931" s="13" t="str">
        <f t="shared" si="40"/>
        <v>INSERT INTO Colheita(Operacao_Agricolaid) VALUES (97);</v>
      </c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</row>
    <row r="932" spans="1:21" x14ac:dyDescent="0.3">
      <c r="A932" s="7">
        <v>106</v>
      </c>
      <c r="B932" s="7">
        <v>2200</v>
      </c>
      <c r="C932" t="s">
        <v>186</v>
      </c>
      <c r="I932" s="13" t="str">
        <f t="shared" si="40"/>
        <v>INSERT INTO Colheita(Operacao_Agricolaid) VALUES (106);</v>
      </c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</row>
    <row r="933" spans="1:21" x14ac:dyDescent="0.3">
      <c r="A933" s="7">
        <f>A932+1</f>
        <v>107</v>
      </c>
      <c r="B933" s="7">
        <v>1400</v>
      </c>
      <c r="C933" t="s">
        <v>186</v>
      </c>
      <c r="I933" s="13" t="str">
        <f t="shared" si="40"/>
        <v>INSERT INTO Colheita(Operacao_Agricolaid) VALUES (107);</v>
      </c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</row>
    <row r="934" spans="1:21" x14ac:dyDescent="0.3">
      <c r="A934" s="7">
        <v>116</v>
      </c>
      <c r="B934" s="7">
        <v>300</v>
      </c>
      <c r="C934" t="s">
        <v>186</v>
      </c>
      <c r="I934" s="13" t="str">
        <f t="shared" si="40"/>
        <v>INSERT INTO Colheita(Operacao_Agricolaid) VALUES (116);</v>
      </c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</row>
    <row r="935" spans="1:21" x14ac:dyDescent="0.3">
      <c r="A935" s="7">
        <f>A934+1</f>
        <v>117</v>
      </c>
      <c r="B935" s="7">
        <v>400</v>
      </c>
      <c r="C935" t="s">
        <v>186</v>
      </c>
      <c r="I935" s="13" t="str">
        <f t="shared" si="40"/>
        <v>INSERT INTO Colheita(Operacao_Agricolaid) VALUES (117);</v>
      </c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</row>
    <row r="936" spans="1:21" x14ac:dyDescent="0.3">
      <c r="A936" s="7">
        <v>124</v>
      </c>
      <c r="B936" s="7">
        <v>3300</v>
      </c>
      <c r="C936" t="s">
        <v>186</v>
      </c>
      <c r="I936" s="13" t="str">
        <f t="shared" si="40"/>
        <v>INSERT INTO Colheita(Operacao_Agricolaid) VALUES (124);</v>
      </c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</row>
    <row r="937" spans="1:21" x14ac:dyDescent="0.3">
      <c r="A937" s="7">
        <v>126</v>
      </c>
      <c r="B937" s="7">
        <v>900</v>
      </c>
      <c r="C937" t="s">
        <v>186</v>
      </c>
      <c r="I937" s="13" t="str">
        <f t="shared" si="40"/>
        <v>INSERT INTO Colheita(Operacao_Agricolaid) VALUES (126);</v>
      </c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</row>
    <row r="938" spans="1:21" x14ac:dyDescent="0.3">
      <c r="A938" s="7">
        <f>A937+1</f>
        <v>127</v>
      </c>
      <c r="B938" s="7">
        <v>3300</v>
      </c>
      <c r="C938" t="s">
        <v>186</v>
      </c>
      <c r="I938" s="13" t="str">
        <f t="shared" si="40"/>
        <v>INSERT INTO Colheita(Operacao_Agricolaid) VALUES (127);</v>
      </c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</row>
    <row r="939" spans="1:21" x14ac:dyDescent="0.3">
      <c r="A939" s="7">
        <f t="shared" ref="A939:A942" si="41">A938+1</f>
        <v>128</v>
      </c>
      <c r="B939" s="7">
        <v>600</v>
      </c>
      <c r="C939" t="s">
        <v>186</v>
      </c>
      <c r="I939" s="13" t="str">
        <f t="shared" si="40"/>
        <v>INSERT INTO Colheita(Operacao_Agricolaid) VALUES (128);</v>
      </c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</row>
    <row r="940" spans="1:21" x14ac:dyDescent="0.3">
      <c r="A940" s="7">
        <f t="shared" si="41"/>
        <v>129</v>
      </c>
      <c r="B940" s="7">
        <v>800</v>
      </c>
      <c r="C940" t="s">
        <v>186</v>
      </c>
      <c r="I940" s="13" t="str">
        <f t="shared" si="40"/>
        <v>INSERT INTO Colheita(Operacao_Agricolaid) VALUES (129);</v>
      </c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</row>
    <row r="941" spans="1:21" x14ac:dyDescent="0.3">
      <c r="A941" s="7">
        <f t="shared" si="41"/>
        <v>130</v>
      </c>
      <c r="B941" s="7">
        <v>1800</v>
      </c>
      <c r="C941" t="s">
        <v>186</v>
      </c>
      <c r="I941" s="13" t="str">
        <f t="shared" si="40"/>
        <v>INSERT INTO Colheita(Operacao_Agricolaid) VALUES (130);</v>
      </c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</row>
    <row r="942" spans="1:21" x14ac:dyDescent="0.3">
      <c r="A942" s="7">
        <f t="shared" si="41"/>
        <v>131</v>
      </c>
      <c r="B942" s="7">
        <v>800</v>
      </c>
      <c r="C942" t="s">
        <v>186</v>
      </c>
      <c r="I942" s="13" t="str">
        <f t="shared" si="40"/>
        <v>INSERT INTO Colheita(Operacao_Agricolaid) VALUES (131);</v>
      </c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</row>
    <row r="943" spans="1:21" x14ac:dyDescent="0.3">
      <c r="A943" s="7">
        <v>133</v>
      </c>
      <c r="B943" s="7">
        <v>1200</v>
      </c>
      <c r="C943" t="s">
        <v>186</v>
      </c>
      <c r="I943" s="13" t="str">
        <f t="shared" si="40"/>
        <v>INSERT INTO Colheita(Operacao_Agricolaid) VALUES (133);</v>
      </c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</row>
    <row r="944" spans="1:21" x14ac:dyDescent="0.3">
      <c r="A944" s="7">
        <v>136</v>
      </c>
      <c r="B944" s="7">
        <v>950</v>
      </c>
      <c r="C944" t="s">
        <v>186</v>
      </c>
      <c r="I944" s="13" t="str">
        <f t="shared" si="40"/>
        <v>INSERT INTO Colheita(Operacao_Agricolaid) VALUES (136);</v>
      </c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</row>
    <row r="945" spans="1:21" x14ac:dyDescent="0.3">
      <c r="A945" s="7">
        <f>A944+1</f>
        <v>137</v>
      </c>
      <c r="B945" s="7">
        <v>750</v>
      </c>
      <c r="C945" t="s">
        <v>186</v>
      </c>
      <c r="I945" s="13" t="str">
        <f t="shared" si="40"/>
        <v>INSERT INTO Colheita(Operacao_Agricolaid) VALUES (137);</v>
      </c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</row>
    <row r="946" spans="1:21" x14ac:dyDescent="0.3">
      <c r="A946" s="7">
        <f t="shared" ref="A946:A948" si="42">A945+1</f>
        <v>138</v>
      </c>
      <c r="B946" s="7">
        <v>210</v>
      </c>
      <c r="C946" t="s">
        <v>186</v>
      </c>
      <c r="I946" s="13" t="str">
        <f t="shared" si="40"/>
        <v>INSERT INTO Colheita(Operacao_Agricolaid) VALUES (138);</v>
      </c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</row>
    <row r="947" spans="1:21" x14ac:dyDescent="0.3">
      <c r="A947" s="7">
        <f t="shared" si="42"/>
        <v>139</v>
      </c>
      <c r="B947" s="7">
        <v>120</v>
      </c>
      <c r="C947" t="s">
        <v>186</v>
      </c>
      <c r="I947" s="13" t="str">
        <f t="shared" si="40"/>
        <v>INSERT INTO Colheita(Operacao_Agricolaid) VALUES (139);</v>
      </c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</row>
    <row r="948" spans="1:21" x14ac:dyDescent="0.3">
      <c r="A948" s="7">
        <f t="shared" si="42"/>
        <v>140</v>
      </c>
      <c r="B948" s="7">
        <v>600</v>
      </c>
      <c r="C948" t="s">
        <v>186</v>
      </c>
      <c r="I948" s="13" t="str">
        <f t="shared" si="40"/>
        <v>INSERT INTO Colheita(Operacao_Agricolaid) VALUES (140);</v>
      </c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</row>
    <row r="949" spans="1:21" x14ac:dyDescent="0.3">
      <c r="A949" s="7">
        <v>147</v>
      </c>
      <c r="B949" s="7">
        <v>2500</v>
      </c>
      <c r="C949" t="s">
        <v>186</v>
      </c>
      <c r="I949" s="13" t="str">
        <f t="shared" si="40"/>
        <v>INSERT INTO Colheita(Operacao_Agricolaid) VALUES (147);</v>
      </c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</row>
    <row r="950" spans="1:21" x14ac:dyDescent="0.3">
      <c r="A950" s="7">
        <v>149</v>
      </c>
      <c r="B950" s="7">
        <v>2900</v>
      </c>
      <c r="C950" t="s">
        <v>186</v>
      </c>
      <c r="I950" s="13" t="str">
        <f t="shared" si="40"/>
        <v>INSERT INTO Colheita(Operacao_Agricolaid) VALUES (149);</v>
      </c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</row>
    <row r="951" spans="1:21" x14ac:dyDescent="0.3">
      <c r="A951" s="7">
        <v>157</v>
      </c>
      <c r="B951" s="7">
        <v>2250</v>
      </c>
      <c r="C951" t="s">
        <v>186</v>
      </c>
      <c r="I951" s="13" t="str">
        <f t="shared" si="40"/>
        <v>INSERT INTO Colheita(Operacao_Agricolaid) VALUES (157);</v>
      </c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</row>
    <row r="952" spans="1:21" x14ac:dyDescent="0.3">
      <c r="A952" s="7">
        <v>159</v>
      </c>
      <c r="B952" s="7">
        <v>1300</v>
      </c>
      <c r="C952" t="s">
        <v>186</v>
      </c>
      <c r="I952" s="13" t="str">
        <f t="shared" si="40"/>
        <v>INSERT INTO Colheita(Operacao_Agricolaid) VALUES (159);</v>
      </c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</row>
    <row r="953" spans="1:21" x14ac:dyDescent="0.3">
      <c r="A953" s="7">
        <v>169</v>
      </c>
      <c r="B953" s="7">
        <v>600</v>
      </c>
      <c r="C953" t="s">
        <v>186</v>
      </c>
      <c r="I953" s="13" t="str">
        <f t="shared" si="40"/>
        <v>INSERT INTO Colheita(Operacao_Agricolaid) VALUES (169);</v>
      </c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</row>
    <row r="954" spans="1:21" x14ac:dyDescent="0.3">
      <c r="A954" s="7">
        <f>A953+1</f>
        <v>170</v>
      </c>
      <c r="B954" s="7">
        <v>500</v>
      </c>
      <c r="C954" t="s">
        <v>186</v>
      </c>
      <c r="E954" s="7"/>
      <c r="I954" s="13" t="str">
        <f t="shared" si="40"/>
        <v>INSERT INTO Colheita(Operacao_Agricolaid) VALUES (170);</v>
      </c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</row>
    <row r="955" spans="1:21" x14ac:dyDescent="0.3">
      <c r="A955" s="7">
        <v>177</v>
      </c>
      <c r="B955" s="7">
        <v>1200</v>
      </c>
      <c r="C955" t="s">
        <v>186</v>
      </c>
      <c r="E955" s="7"/>
      <c r="I955" s="13" t="str">
        <f t="shared" si="40"/>
        <v>INSERT INTO Colheita(Operacao_Agricolaid) VALUES (177);</v>
      </c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</row>
    <row r="956" spans="1:21" x14ac:dyDescent="0.3">
      <c r="A956" s="7">
        <f>A955+1</f>
        <v>178</v>
      </c>
      <c r="B956" s="7">
        <v>600</v>
      </c>
      <c r="C956" t="s">
        <v>186</v>
      </c>
      <c r="E956" s="7"/>
      <c r="I956" s="13" t="str">
        <f t="shared" si="40"/>
        <v>INSERT INTO Colheita(Operacao_Agricolaid) VALUES (178);</v>
      </c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</row>
    <row r="957" spans="1:21" x14ac:dyDescent="0.3">
      <c r="A957" s="7">
        <f>A956+1</f>
        <v>179</v>
      </c>
      <c r="B957" s="7">
        <v>3500</v>
      </c>
      <c r="C957" t="s">
        <v>186</v>
      </c>
      <c r="I957" s="13" t="str">
        <f t="shared" si="40"/>
        <v>INSERT INTO Colheita(Operacao_Agricolaid) VALUES (179);</v>
      </c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</row>
    <row r="958" spans="1:21" x14ac:dyDescent="0.3">
      <c r="A958" s="7">
        <v>181</v>
      </c>
      <c r="B958" s="7">
        <v>3300</v>
      </c>
      <c r="C958" t="s">
        <v>186</v>
      </c>
      <c r="I958" s="13" t="str">
        <f t="shared" si="40"/>
        <v>INSERT INTO Colheita(Operacao_Agricolaid) VALUES (181);</v>
      </c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</row>
    <row r="959" spans="1:21" x14ac:dyDescent="0.3">
      <c r="A959" s="7">
        <f>A958+1</f>
        <v>182</v>
      </c>
      <c r="B959" s="7">
        <v>950</v>
      </c>
      <c r="C959" t="s">
        <v>186</v>
      </c>
      <c r="I959" s="13" t="str">
        <f t="shared" si="40"/>
        <v>INSERT INTO Colheita(Operacao_Agricolaid) VALUES (182);</v>
      </c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</row>
    <row r="960" spans="1:21" x14ac:dyDescent="0.3">
      <c r="A960" s="7">
        <f t="shared" ref="A960:A964" si="43">A959+1</f>
        <v>183</v>
      </c>
      <c r="B960" s="7">
        <v>650</v>
      </c>
      <c r="C960" t="s">
        <v>186</v>
      </c>
      <c r="I960" s="13" t="str">
        <f t="shared" si="40"/>
        <v>INSERT INTO Colheita(Operacao_Agricolaid) VALUES (183);</v>
      </c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</row>
    <row r="961" spans="1:21" x14ac:dyDescent="0.3">
      <c r="A961" s="7">
        <f t="shared" si="43"/>
        <v>184</v>
      </c>
      <c r="B961" s="7">
        <v>1900</v>
      </c>
      <c r="C961" t="s">
        <v>186</v>
      </c>
      <c r="I961" s="13" t="str">
        <f t="shared" si="40"/>
        <v>INSERT INTO Colheita(Operacao_Agricolaid) VALUES (184);</v>
      </c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</row>
    <row r="962" spans="1:21" x14ac:dyDescent="0.3">
      <c r="A962" s="7">
        <f t="shared" si="43"/>
        <v>185</v>
      </c>
      <c r="B962" s="7">
        <v>830</v>
      </c>
      <c r="C962" t="s">
        <v>186</v>
      </c>
      <c r="I962" s="13" t="str">
        <f t="shared" si="40"/>
        <v>INSERT INTO Colheita(Operacao_Agricolaid) VALUES (185);</v>
      </c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</row>
    <row r="963" spans="1:21" x14ac:dyDescent="0.3">
      <c r="A963" s="7">
        <f t="shared" si="43"/>
        <v>186</v>
      </c>
      <c r="B963" s="7">
        <v>750</v>
      </c>
      <c r="C963" t="s">
        <v>186</v>
      </c>
      <c r="I963" s="13" t="str">
        <f t="shared" si="40"/>
        <v>INSERT INTO Colheita(Operacao_Agricolaid) VALUES (186);</v>
      </c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</row>
    <row r="964" spans="1:21" x14ac:dyDescent="0.3">
      <c r="A964" s="7">
        <f t="shared" si="43"/>
        <v>187</v>
      </c>
      <c r="B964" s="7">
        <v>1150</v>
      </c>
      <c r="C964" t="s">
        <v>186</v>
      </c>
      <c r="I964" s="13" t="str">
        <f t="shared" si="40"/>
        <v>INSERT INTO Colheita(Operacao_Agricolaid) VALUES (187);</v>
      </c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</row>
    <row r="965" spans="1:21" x14ac:dyDescent="0.3">
      <c r="A965" s="7">
        <v>190</v>
      </c>
      <c r="B965" s="7">
        <v>850</v>
      </c>
      <c r="C965" t="s">
        <v>186</v>
      </c>
      <c r="I965" s="13" t="str">
        <f t="shared" si="40"/>
        <v>INSERT INTO Colheita(Operacao_Agricolaid) VALUES (190);</v>
      </c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</row>
    <row r="966" spans="1:21" x14ac:dyDescent="0.3">
      <c r="A966" s="7">
        <f>A965+1</f>
        <v>191</v>
      </c>
      <c r="B966" s="7">
        <v>900</v>
      </c>
      <c r="C966" t="s">
        <v>186</v>
      </c>
      <c r="I966" s="13" t="str">
        <f t="shared" si="40"/>
        <v>INSERT INTO Colheita(Operacao_Agricolaid) VALUES (191);</v>
      </c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</row>
    <row r="967" spans="1:21" x14ac:dyDescent="0.3">
      <c r="A967" s="7">
        <v>194</v>
      </c>
      <c r="B967" s="7">
        <v>300</v>
      </c>
      <c r="C967" t="s">
        <v>186</v>
      </c>
      <c r="I967" s="13" t="str">
        <f t="shared" si="40"/>
        <v>INSERT INTO Colheita(Operacao_Agricolaid) VALUES (194);</v>
      </c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</row>
    <row r="968" spans="1:21" x14ac:dyDescent="0.3">
      <c r="A968" s="7">
        <f>A967+1</f>
        <v>195</v>
      </c>
      <c r="B968" s="7">
        <v>200</v>
      </c>
      <c r="C968" t="s">
        <v>186</v>
      </c>
      <c r="I968" s="13" t="str">
        <f t="shared" si="40"/>
        <v>INSERT INTO Colheita(Operacao_Agricolaid) VALUES (195);</v>
      </c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</row>
    <row r="969" spans="1:21" x14ac:dyDescent="0.3">
      <c r="A969" s="7">
        <f>A968+1</f>
        <v>196</v>
      </c>
      <c r="B969" s="7">
        <v>50</v>
      </c>
      <c r="C969" t="s">
        <v>186</v>
      </c>
      <c r="I969" s="13" t="str">
        <f t="shared" si="40"/>
        <v>INSERT INTO Colheita(Operacao_Agricolaid) VALUES (196);</v>
      </c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</row>
    <row r="970" spans="1:21" x14ac:dyDescent="0.3">
      <c r="A970" s="7">
        <v>202</v>
      </c>
      <c r="B970" s="7">
        <v>200</v>
      </c>
      <c r="C970" t="s">
        <v>186</v>
      </c>
      <c r="I970" s="13" t="str">
        <f t="shared" si="40"/>
        <v>INSERT INTO Colheita(Operacao_Agricolaid) VALUES (202);</v>
      </c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</row>
    <row r="971" spans="1:21" x14ac:dyDescent="0.3">
      <c r="A971" s="7">
        <v>205</v>
      </c>
      <c r="B971" s="7">
        <v>250</v>
      </c>
      <c r="C971" t="s">
        <v>186</v>
      </c>
      <c r="I971" s="13" t="str">
        <f t="shared" si="40"/>
        <v>INSERT INTO Colheita(Operacao_Agricolaid) VALUES (205);</v>
      </c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</row>
    <row r="972" spans="1:21" x14ac:dyDescent="0.3"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</row>
    <row r="973" spans="1:21" x14ac:dyDescent="0.3"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</row>
    <row r="974" spans="1:21" x14ac:dyDescent="0.3"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</row>
    <row r="975" spans="1:21" x14ac:dyDescent="0.3"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</row>
    <row r="976" spans="1:21" x14ac:dyDescent="0.3"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</row>
    <row r="977" spans="1:21" x14ac:dyDescent="0.3"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</row>
    <row r="978" spans="1:21" x14ac:dyDescent="0.3"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</row>
    <row r="979" spans="1:21" x14ac:dyDescent="0.3"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</row>
    <row r="980" spans="1:21" x14ac:dyDescent="0.3">
      <c r="A980" s="10" t="s">
        <v>517</v>
      </c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</row>
    <row r="981" spans="1:21" x14ac:dyDescent="0.3">
      <c r="A981" s="14" t="s">
        <v>505</v>
      </c>
      <c r="B981" s="14" t="s">
        <v>287</v>
      </c>
      <c r="C981" s="2" t="s">
        <v>304</v>
      </c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</row>
    <row r="982" spans="1:21" x14ac:dyDescent="0.3">
      <c r="A982" s="7">
        <v>101</v>
      </c>
      <c r="B982" s="7">
        <v>1.3</v>
      </c>
      <c r="C982" t="s">
        <v>200</v>
      </c>
      <c r="I982" s="13" t="str">
        <f xml:space="preserve"> "INSERT INTO "&amp;$A$980&amp;"("&amp;$A$981&amp;") VALUES ("&amp;A982&amp;");"</f>
        <v>INSERT INTO Incorporacao_solo(Operacao_Agricolaid) VALUES (101);</v>
      </c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</row>
    <row r="983" spans="1:21" x14ac:dyDescent="0.3">
      <c r="A983" s="7">
        <f>A982+1</f>
        <v>102</v>
      </c>
      <c r="B983" s="7">
        <v>1.3</v>
      </c>
      <c r="C983" t="s">
        <v>200</v>
      </c>
      <c r="I983" s="13" t="str">
        <f xml:space="preserve"> "INSERT INTO "&amp;$A$980&amp;"("&amp;$A$981&amp;") VALUES ("&amp;A983&amp;");"</f>
        <v>INSERT INTO Incorporacao_solo(Operacao_Agricolaid) VALUES (102);</v>
      </c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</row>
    <row r="984" spans="1:21" x14ac:dyDescent="0.3">
      <c r="A984" s="7">
        <v>153</v>
      </c>
      <c r="B984" s="7">
        <v>1.3</v>
      </c>
      <c r="C984" t="s">
        <v>200</v>
      </c>
      <c r="I984" s="13" t="str">
        <f xml:space="preserve"> "INSERT INTO "&amp;$A$980&amp;"("&amp;$A$981&amp;") VALUES ("&amp;A984&amp;");"</f>
        <v>INSERT INTO Incorporacao_solo(Operacao_Agricolaid) VALUES (153);</v>
      </c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</row>
    <row r="985" spans="1:21" x14ac:dyDescent="0.3">
      <c r="A985" s="7">
        <v>154</v>
      </c>
      <c r="B985" s="7">
        <v>1.3</v>
      </c>
      <c r="C985" t="s">
        <v>200</v>
      </c>
      <c r="I985" s="13" t="str">
        <f xml:space="preserve"> "INSERT INTO "&amp;$A$980&amp;"("&amp;$A$981&amp;") VALUES ("&amp;A985&amp;");"</f>
        <v>INSERT INTO Incorporacao_solo(Operacao_Agricolaid) VALUES (154);</v>
      </c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</row>
    <row r="986" spans="1:21" x14ac:dyDescent="0.3">
      <c r="A986" s="7">
        <v>208</v>
      </c>
      <c r="B986" s="7">
        <v>1.3</v>
      </c>
      <c r="C986" t="s">
        <v>200</v>
      </c>
      <c r="I986" s="13" t="str">
        <f xml:space="preserve"> "INSERT INTO "&amp;$A$980&amp;"("&amp;$A$981&amp;") VALUES ("&amp;A986&amp;");"</f>
        <v>INSERT INTO Incorporacao_solo(Operacao_Agricolaid) VALUES (208);</v>
      </c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</row>
    <row r="987" spans="1:21" x14ac:dyDescent="0.3"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</row>
    <row r="988" spans="1:21" x14ac:dyDescent="0.3"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</row>
    <row r="989" spans="1:21" x14ac:dyDescent="0.3"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</row>
    <row r="990" spans="1:21" x14ac:dyDescent="0.3"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</row>
    <row r="991" spans="1:21" x14ac:dyDescent="0.3"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</row>
    <row r="992" spans="1:21" x14ac:dyDescent="0.3"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</row>
    <row r="993" spans="1:21" x14ac:dyDescent="0.3"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</row>
    <row r="994" spans="1:21" x14ac:dyDescent="0.3"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</row>
    <row r="995" spans="1:21" x14ac:dyDescent="0.3">
      <c r="A995" s="10" t="s">
        <v>518</v>
      </c>
      <c r="B995" s="29"/>
      <c r="C995" s="29"/>
      <c r="D995" s="29"/>
      <c r="E995" s="29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</row>
    <row r="996" spans="1:21" x14ac:dyDescent="0.3">
      <c r="A996" s="30" t="s">
        <v>519</v>
      </c>
      <c r="B996" s="30" t="s">
        <v>285</v>
      </c>
      <c r="C996" s="30" t="s">
        <v>325</v>
      </c>
      <c r="D996" s="30" t="s">
        <v>377</v>
      </c>
      <c r="E996" s="30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</row>
    <row r="997" spans="1:21" x14ac:dyDescent="0.3">
      <c r="A997" s="31">
        <f>1</f>
        <v>1</v>
      </c>
      <c r="B997" s="31">
        <f>3</f>
        <v>3</v>
      </c>
      <c r="C997" s="40">
        <f>B16</f>
        <v>102</v>
      </c>
      <c r="D997" s="1" t="s">
        <v>386</v>
      </c>
      <c r="E997" s="31"/>
      <c r="I997" s="13" t="str">
        <f>"INSERT INTO Parcela_Agricola_Fator_Producao(" &amp; $A$996 &amp; ", " &amp; $C$996 &amp;  ", " &amp; $B$996 &amp;  ", " &amp; $D$996 &amp; ") VALUES(" &amp; A997  &amp; ", " &amp; C997  &amp; ", "&amp; B997 &amp;", " &amp; D997 &amp; ");"</f>
        <v>INSERT INTO Parcela_Agricola_Fator_Producao(idParcela_Agricola_Fator_Producao, Parcela_Agricolaid, Fator_Producaoid, data) VALUES(1, 102, 3, TO_DATE('10/12/2017', 'DD/MM/YYYY'));</v>
      </c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</row>
    <row r="998" spans="1:21" x14ac:dyDescent="0.3">
      <c r="A998" s="31">
        <f t="shared" ref="A998:A1021" si="44">$A997 +1</f>
        <v>2</v>
      </c>
      <c r="B998" s="31">
        <f>3</f>
        <v>3</v>
      </c>
      <c r="C998" s="40">
        <f>B17</f>
        <v>102</v>
      </c>
      <c r="D998" s="1" t="s">
        <v>386</v>
      </c>
      <c r="E998" s="31"/>
      <c r="I998" s="13" t="str">
        <f t="shared" ref="I998:I1021" si="45">"INSERT INTO Parcela_Agricola_Fator_Producao(" &amp; $A$996 &amp; ", " &amp; $C$996 &amp;  ", " &amp; $B$996 &amp;  ", " &amp; $D$996 &amp; ") VALUES(" &amp; A998  &amp; ", " &amp; C998  &amp; ", "&amp; B998 &amp;", " &amp; D998 &amp; ");"</f>
        <v>INSERT INTO Parcela_Agricola_Fator_Producao(idParcela_Agricola_Fator_Producao, Parcela_Agricolaid, Fator_Producaoid, data) VALUES(2, 102, 3, TO_DATE('10/12/2017', 'DD/MM/YYYY'));</v>
      </c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</row>
    <row r="999" spans="1:21" x14ac:dyDescent="0.3">
      <c r="A999" s="31">
        <f t="shared" si="44"/>
        <v>3</v>
      </c>
      <c r="B999" s="31">
        <v>4</v>
      </c>
      <c r="C999" s="40">
        <f>B23</f>
        <v>104</v>
      </c>
      <c r="D999" s="1" t="s">
        <v>389</v>
      </c>
      <c r="E999" s="31"/>
      <c r="I999" s="13" t="str">
        <f t="shared" si="45"/>
        <v>INSERT INTO Parcela_Agricola_Fator_Producao(idParcela_Agricola_Fator_Producao, Parcela_Agricolaid, Fator_Producaoid, data) VALUES(3, 104, 4, TO_DATE('06/02/2018', 'DD/MM/YYYY'));</v>
      </c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</row>
    <row r="1000" spans="1:21" x14ac:dyDescent="0.3">
      <c r="A1000" s="31">
        <f t="shared" si="44"/>
        <v>4</v>
      </c>
      <c r="B1000" s="31">
        <v>4</v>
      </c>
      <c r="C1000" s="40">
        <f>B24</f>
        <v>104</v>
      </c>
      <c r="D1000" s="1" t="s">
        <v>389</v>
      </c>
      <c r="E1000" s="31"/>
      <c r="I1000" s="13" t="str">
        <f t="shared" si="45"/>
        <v>INSERT INTO Parcela_Agricola_Fator_Producao(idParcela_Agricola_Fator_Producao, Parcela_Agricolaid, Fator_Producaoid, data) VALUES(4, 104, 4, TO_DATE('06/02/2018', 'DD/MM/YYYY'));</v>
      </c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</row>
    <row r="1001" spans="1:21" x14ac:dyDescent="0.3">
      <c r="A1001" s="31">
        <f t="shared" si="44"/>
        <v>5</v>
      </c>
      <c r="B1001" s="31">
        <v>4</v>
      </c>
      <c r="C1001" s="40">
        <f>B25</f>
        <v>104</v>
      </c>
      <c r="D1001" s="1" t="s">
        <v>389</v>
      </c>
      <c r="E1001" s="31"/>
      <c r="I1001" s="13" t="str">
        <f t="shared" si="45"/>
        <v>INSERT INTO Parcela_Agricola_Fator_Producao(idParcela_Agricola_Fator_Producao, Parcela_Agricolaid, Fator_Producaoid, data) VALUES(5, 104, 4, TO_DATE('06/02/2018', 'DD/MM/YYYY'));</v>
      </c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</row>
    <row r="1002" spans="1:21" x14ac:dyDescent="0.3">
      <c r="A1002" s="31">
        <f t="shared" si="44"/>
        <v>6</v>
      </c>
      <c r="B1002" s="31">
        <v>1</v>
      </c>
      <c r="C1002" s="40">
        <f>B44</f>
        <v>107</v>
      </c>
      <c r="D1002" s="1" t="s">
        <v>402</v>
      </c>
      <c r="E1002" s="31"/>
      <c r="I1002" s="13" t="str">
        <f t="shared" si="45"/>
        <v>INSERT INTO Parcela_Agricola_Fator_Producao(idParcela_Agricola_Fator_Producao, Parcela_Agricolaid, Fator_Producaoid, data) VALUES(6, 107, 1, TO_DATE('20/01/2019', 'DD/MM/YYYY'));</v>
      </c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</row>
    <row r="1003" spans="1:21" x14ac:dyDescent="0.3">
      <c r="A1003" s="31">
        <f t="shared" si="44"/>
        <v>7</v>
      </c>
      <c r="B1003" s="31">
        <v>1</v>
      </c>
      <c r="C1003" s="40">
        <f>B45</f>
        <v>107</v>
      </c>
      <c r="D1003" s="1" t="s">
        <v>402</v>
      </c>
      <c r="E1003" s="31"/>
      <c r="I1003" s="13" t="str">
        <f t="shared" si="45"/>
        <v>INSERT INTO Parcela_Agricola_Fator_Producao(idParcela_Agricola_Fator_Producao, Parcela_Agricolaid, Fator_Producaoid, data) VALUES(7, 107, 1, TO_DATE('20/01/2019', 'DD/MM/YYYY'));</v>
      </c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</row>
    <row r="1004" spans="1:21" x14ac:dyDescent="0.3">
      <c r="A1004" s="31">
        <f t="shared" si="44"/>
        <v>8</v>
      </c>
      <c r="B1004" s="31">
        <v>4</v>
      </c>
      <c r="C1004" s="40">
        <f>B46</f>
        <v>104</v>
      </c>
      <c r="D1004" s="1" t="s">
        <v>403</v>
      </c>
      <c r="E1004" s="31"/>
      <c r="I1004" s="13" t="str">
        <f t="shared" si="45"/>
        <v>INSERT INTO Parcela_Agricola_Fator_Producao(idParcela_Agricola_Fator_Producao, Parcela_Agricolaid, Fator_Producaoid, data) VALUES(8, 104, 4, TO_DATE('06/02/2019', 'DD/MM/YYYY'));</v>
      </c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</row>
    <row r="1005" spans="1:21" x14ac:dyDescent="0.3">
      <c r="A1005" s="31">
        <f t="shared" si="44"/>
        <v>9</v>
      </c>
      <c r="B1005" s="31">
        <v>4</v>
      </c>
      <c r="C1005" s="40">
        <f>B47</f>
        <v>104</v>
      </c>
      <c r="D1005" s="1" t="s">
        <v>403</v>
      </c>
      <c r="E1005" s="31"/>
      <c r="I1005" s="13" t="str">
        <f t="shared" si="45"/>
        <v>INSERT INTO Parcela_Agricola_Fator_Producao(idParcela_Agricola_Fator_Producao, Parcela_Agricolaid, Fator_Producaoid, data) VALUES(9, 104, 4, TO_DATE('06/02/2019', 'DD/MM/YYYY'));</v>
      </c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</row>
    <row r="1006" spans="1:21" x14ac:dyDescent="0.3">
      <c r="A1006" s="31">
        <f t="shared" si="44"/>
        <v>10</v>
      </c>
      <c r="B1006" s="31">
        <v>4</v>
      </c>
      <c r="C1006" s="40">
        <f>B48</f>
        <v>104</v>
      </c>
      <c r="D1006" s="1" t="s">
        <v>403</v>
      </c>
      <c r="E1006" s="31"/>
      <c r="I1006" s="13" t="str">
        <f t="shared" si="45"/>
        <v>INSERT INTO Parcela_Agricola_Fator_Producao(idParcela_Agricola_Fator_Producao, Parcela_Agricolaid, Fator_Producaoid, data) VALUES(10, 104, 4, TO_DATE('06/02/2019', 'DD/MM/YYYY'));</v>
      </c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</row>
    <row r="1007" spans="1:21" x14ac:dyDescent="0.3">
      <c r="A1007" s="31">
        <f t="shared" si="44"/>
        <v>11</v>
      </c>
      <c r="B1007" s="31">
        <v>1</v>
      </c>
      <c r="C1007" s="40">
        <f>B60</f>
        <v>107</v>
      </c>
      <c r="D1007" s="1" t="s">
        <v>411</v>
      </c>
      <c r="E1007" s="31"/>
      <c r="I1007" s="13" t="str">
        <f t="shared" si="45"/>
        <v>INSERT INTO Parcela_Agricola_Fator_Producao(idParcela_Agricola_Fator_Producao, Parcela_Agricolaid, Fator_Producaoid, data) VALUES(11, 107, 1, TO_DATE('20/01/2020', 'DD/MM/YYYY'));</v>
      </c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</row>
    <row r="1008" spans="1:21" x14ac:dyDescent="0.3">
      <c r="A1008" s="31">
        <f t="shared" si="44"/>
        <v>12</v>
      </c>
      <c r="B1008" s="31">
        <v>1</v>
      </c>
      <c r="C1008" s="40">
        <f>B61</f>
        <v>107</v>
      </c>
      <c r="D1008" s="1" t="s">
        <v>411</v>
      </c>
      <c r="E1008" s="31"/>
      <c r="I1008" s="13" t="str">
        <f t="shared" si="45"/>
        <v>INSERT INTO Parcela_Agricola_Fator_Producao(idParcela_Agricola_Fator_Producao, Parcela_Agricolaid, Fator_Producaoid, data) VALUES(12, 107, 1, TO_DATE('20/01/2020', 'DD/MM/YYYY'));</v>
      </c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</row>
    <row r="1009" spans="1:21" x14ac:dyDescent="0.3">
      <c r="A1009" s="31">
        <f t="shared" si="44"/>
        <v>13</v>
      </c>
      <c r="B1009" s="31">
        <v>8</v>
      </c>
      <c r="C1009" s="40">
        <f>B64</f>
        <v>103</v>
      </c>
      <c r="D1009" s="1" t="s">
        <v>413</v>
      </c>
      <c r="E1009" s="31"/>
      <c r="I1009" s="13" t="str">
        <f t="shared" si="45"/>
        <v>INSERT INTO Parcela_Agricola_Fator_Producao(idParcela_Agricola_Fator_Producao, Parcela_Agricolaid, Fator_Producaoid, data) VALUES(13, 103, 8, TO_DATE('30/03/2020', 'DD/MM/YYYY'));</v>
      </c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</row>
    <row r="1010" spans="1:21" x14ac:dyDescent="0.3">
      <c r="A1010" s="31">
        <f t="shared" si="44"/>
        <v>14</v>
      </c>
      <c r="B1010" s="31">
        <v>3</v>
      </c>
      <c r="C1010" s="40">
        <f>B91</f>
        <v>102</v>
      </c>
      <c r="D1010" s="1" t="s">
        <v>428</v>
      </c>
      <c r="E1010" s="31"/>
      <c r="I1010" s="13" t="str">
        <f t="shared" si="45"/>
        <v>INSERT INTO Parcela_Agricola_Fator_Producao(idParcela_Agricola_Fator_Producao, Parcela_Agricolaid, Fator_Producaoid, data) VALUES(14, 102, 3, TO_DATE('10/12/2020', 'DD/MM/YYYY'));</v>
      </c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</row>
    <row r="1011" spans="1:21" x14ac:dyDescent="0.3">
      <c r="A1011" s="31">
        <f t="shared" si="44"/>
        <v>15</v>
      </c>
      <c r="B1011" s="31">
        <v>3</v>
      </c>
      <c r="C1011" s="40">
        <f>B92</f>
        <v>102</v>
      </c>
      <c r="D1011" s="1" t="s">
        <v>428</v>
      </c>
      <c r="E1011" s="31"/>
      <c r="I1011" s="13" t="str">
        <f t="shared" si="45"/>
        <v>INSERT INTO Parcela_Agricola_Fator_Producao(idParcela_Agricola_Fator_Producao, Parcela_Agricolaid, Fator_Producaoid, data) VALUES(15, 102, 3, TO_DATE('10/12/2020', 'DD/MM/YYYY'));</v>
      </c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</row>
    <row r="1012" spans="1:21" x14ac:dyDescent="0.3">
      <c r="A1012" s="31">
        <f t="shared" si="44"/>
        <v>16</v>
      </c>
      <c r="B1012" s="31">
        <v>1</v>
      </c>
      <c r="C1012" s="40">
        <f>B99</f>
        <v>107</v>
      </c>
      <c r="D1012" s="1" t="s">
        <v>433</v>
      </c>
      <c r="I1012" s="13" t="str">
        <f t="shared" si="45"/>
        <v>INSERT INTO Parcela_Agricola_Fator_Producao(idParcela_Agricola_Fator_Producao, Parcela_Agricolaid, Fator_Producaoid, data) VALUES(16, 107, 1, TO_DATE('20/01/2021', 'DD/MM/YYYY'));</v>
      </c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</row>
    <row r="1013" spans="1:21" x14ac:dyDescent="0.3">
      <c r="A1013" s="31">
        <f t="shared" si="44"/>
        <v>17</v>
      </c>
      <c r="B1013" s="31">
        <v>1</v>
      </c>
      <c r="C1013" s="40">
        <f>B100</f>
        <v>107</v>
      </c>
      <c r="D1013" s="1" t="s">
        <v>433</v>
      </c>
      <c r="I1013" s="13" t="str">
        <f t="shared" si="45"/>
        <v>INSERT INTO Parcela_Agricola_Fator_Producao(idParcela_Agricola_Fator_Producao, Parcela_Agricolaid, Fator_Producaoid, data) VALUES(17, 107, 1, TO_DATE('20/01/2021', 'DD/MM/YYYY'));</v>
      </c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</row>
    <row r="1014" spans="1:21" x14ac:dyDescent="0.3">
      <c r="A1014" s="31">
        <f t="shared" si="44"/>
        <v>18</v>
      </c>
      <c r="B1014" s="31">
        <v>5</v>
      </c>
      <c r="C1014" s="40">
        <f>B106</f>
        <v>104</v>
      </c>
      <c r="D1014" s="1" t="s">
        <v>436</v>
      </c>
      <c r="I1014" s="13" t="str">
        <f t="shared" si="45"/>
        <v>INSERT INTO Parcela_Agricola_Fator_Producao(idParcela_Agricola_Fator_Producao, Parcela_Agricolaid, Fator_Producaoid, data) VALUES(18, 104, 5, TO_DATE('02/05/2021', 'DD/MM/YYYY'));</v>
      </c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</row>
    <row r="1015" spans="1:21" x14ac:dyDescent="0.3">
      <c r="A1015" s="31">
        <f t="shared" si="44"/>
        <v>19</v>
      </c>
      <c r="B1015" s="31">
        <v>1</v>
      </c>
      <c r="C1015" s="40">
        <f>B151</f>
        <v>107</v>
      </c>
      <c r="D1015" s="1" t="s">
        <v>468</v>
      </c>
      <c r="I1015" s="13" t="str">
        <f t="shared" si="45"/>
        <v>INSERT INTO Parcela_Agricola_Fator_Producao(idParcela_Agricola_Fator_Producao, Parcela_Agricolaid, Fator_Producaoid, data) VALUES(19, 107, 1, TO_DATE('20/01/2022', 'DD/MM/YYYY'));</v>
      </c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</row>
    <row r="1016" spans="1:21" x14ac:dyDescent="0.3">
      <c r="A1016" s="31">
        <f t="shared" si="44"/>
        <v>20</v>
      </c>
      <c r="B1016" s="31">
        <v>1</v>
      </c>
      <c r="C1016" s="40">
        <f>B152</f>
        <v>107</v>
      </c>
      <c r="D1016" s="1" t="s">
        <v>468</v>
      </c>
      <c r="I1016" s="13" t="str">
        <f t="shared" si="45"/>
        <v>INSERT INTO Parcela_Agricola_Fator_Producao(idParcela_Agricola_Fator_Producao, Parcela_Agricolaid, Fator_Producaoid, data) VALUES(20, 107, 1, TO_DATE('20/01/2022', 'DD/MM/YYYY'));</v>
      </c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</row>
    <row r="1017" spans="1:21" x14ac:dyDescent="0.3">
      <c r="A1017" s="31">
        <f t="shared" si="44"/>
        <v>21</v>
      </c>
      <c r="B1017" s="31">
        <v>5</v>
      </c>
      <c r="C1017" s="40">
        <f>B159</f>
        <v>104</v>
      </c>
      <c r="D1017" s="1" t="s">
        <v>471</v>
      </c>
      <c r="I1017" s="13" t="str">
        <f t="shared" si="45"/>
        <v>INSERT INTO Parcela_Agricola_Fator_Producao(idParcela_Agricola_Fator_Producao, Parcela_Agricolaid, Fator_Producaoid, data) VALUES(21, 104, 5, TO_DATE('13/05/2022', 'DD/MM/YYYY'));</v>
      </c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</row>
    <row r="1018" spans="1:21" x14ac:dyDescent="0.3">
      <c r="A1018" s="31">
        <f t="shared" si="44"/>
        <v>22</v>
      </c>
      <c r="B1018" s="31">
        <v>3</v>
      </c>
      <c r="C1018" s="40">
        <f>B200</f>
        <v>102</v>
      </c>
      <c r="D1018" s="1" t="s">
        <v>499</v>
      </c>
      <c r="I1018" s="13" t="str">
        <f t="shared" si="45"/>
        <v>INSERT INTO Parcela_Agricola_Fator_Producao(idParcela_Agricola_Fator_Producao, Parcela_Agricolaid, Fator_Producaoid, data) VALUES(22, 102, 3, TO_DATE('11/12/2022', 'DD/MM/YYYY'));</v>
      </c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</row>
    <row r="1019" spans="1:21" x14ac:dyDescent="0.3">
      <c r="A1019" s="31">
        <f t="shared" si="44"/>
        <v>23</v>
      </c>
      <c r="B1019" s="31">
        <v>3</v>
      </c>
      <c r="C1019" s="40">
        <f>B201</f>
        <v>102</v>
      </c>
      <c r="D1019" s="1" t="s">
        <v>499</v>
      </c>
      <c r="I1019" s="13" t="str">
        <f t="shared" si="45"/>
        <v>INSERT INTO Parcela_Agricola_Fator_Producao(idParcela_Agricola_Fator_Producao, Parcela_Agricolaid, Fator_Producaoid, data) VALUES(23, 102, 3, TO_DATE('11/12/2022', 'DD/MM/YYYY'));</v>
      </c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</row>
    <row r="1020" spans="1:21" x14ac:dyDescent="0.3">
      <c r="A1020" s="31">
        <f t="shared" si="44"/>
        <v>24</v>
      </c>
      <c r="B1020" s="31">
        <v>1</v>
      </c>
      <c r="C1020" s="40">
        <f>B207</f>
        <v>107</v>
      </c>
      <c r="D1020" s="1" t="s">
        <v>503</v>
      </c>
      <c r="I1020" s="13" t="str">
        <f t="shared" si="45"/>
        <v>INSERT INTO Parcela_Agricola_Fator_Producao(idParcela_Agricola_Fator_Producao, Parcela_Agricolaid, Fator_Producaoid, data) VALUES(24, 107, 1, TO_DATE('20/01/2023', 'DD/MM/YYYY'));</v>
      </c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</row>
    <row r="1021" spans="1:21" x14ac:dyDescent="0.3">
      <c r="A1021" s="31">
        <f t="shared" si="44"/>
        <v>25</v>
      </c>
      <c r="B1021" s="31">
        <v>1</v>
      </c>
      <c r="C1021" s="40">
        <f>B208</f>
        <v>107</v>
      </c>
      <c r="D1021" s="1" t="s">
        <v>503</v>
      </c>
      <c r="I1021" s="13" t="str">
        <f t="shared" si="45"/>
        <v>INSERT INTO Parcela_Agricola_Fator_Producao(idParcela_Agricola_Fator_Producao, Parcela_Agricolaid, Fator_Producaoid, data) VALUES(25, 107, 1, TO_DATE('20/01/2023', 'DD/MM/YYYY'));</v>
      </c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</row>
  </sheetData>
  <autoFilter ref="B1:L209" xr:uid="{8273E431-88A0-4D26-AA21-9E0D94FE2923}">
    <sortState xmlns:xlrd2="http://schemas.microsoft.com/office/spreadsheetml/2017/richdata2" ref="B2:L151">
      <sortCondition ref="I2:I151"/>
      <sortCondition ref="C2:C151"/>
    </sortState>
  </autoFilter>
  <sortState xmlns:xlrd2="http://schemas.microsoft.com/office/spreadsheetml/2017/richdata2" ref="B2:L209">
    <sortCondition ref="I2:I209"/>
    <sortCondition ref="B2:B209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66B3FC9A169243BCA8C2632C7B687E" ma:contentTypeVersion="12" ma:contentTypeDescription="Create a new document." ma:contentTypeScope="" ma:versionID="e894d3f09d6c5edc953ba49384cbce10">
  <xsd:schema xmlns:xsd="http://www.w3.org/2001/XMLSchema" xmlns:xs="http://www.w3.org/2001/XMLSchema" xmlns:p="http://schemas.microsoft.com/office/2006/metadata/properties" xmlns:ns3="ab7a571d-82dd-4f18-a1fa-8a565efb4e7c" xmlns:ns4="62955f4e-5466-47cc-b89d-b87092d57bc3" targetNamespace="http://schemas.microsoft.com/office/2006/metadata/properties" ma:root="true" ma:fieldsID="731964c12842d0d4f7baea170cfdc019" ns3:_="" ns4:_="">
    <xsd:import namespace="ab7a571d-82dd-4f18-a1fa-8a565efb4e7c"/>
    <xsd:import namespace="62955f4e-5466-47cc-b89d-b87092d57b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7a571d-82dd-4f18-a1fa-8a565efb4e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955f4e-5466-47cc-b89d-b87092d57bc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b7a571d-82dd-4f18-a1fa-8a565efb4e7c" xsi:nil="true"/>
  </documentManagement>
</p:properties>
</file>

<file path=customXml/itemProps1.xml><?xml version="1.0" encoding="utf-8"?>
<ds:datastoreItem xmlns:ds="http://schemas.openxmlformats.org/officeDocument/2006/customXml" ds:itemID="{7E8E74F1-259B-4A8D-986B-B2E55FA52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110FC7-B5AE-497C-8BF2-1A37117ACA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7a571d-82dd-4f18-a1fa-8a565efb4e7c"/>
    <ds:schemaRef ds:uri="62955f4e-5466-47cc-b89d-b87092d57b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37870F-1997-46E6-ABF3-D972D5619E05}">
  <ds:schemaRefs>
    <ds:schemaRef ds:uri="62955f4e-5466-47cc-b89d-b87092d57bc3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dcmitype/"/>
    <ds:schemaRef ds:uri="ab7a571d-82dd-4f18-a1fa-8a565efb4e7c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Plantas</vt:lpstr>
      <vt:lpstr>Sheet1</vt:lpstr>
      <vt:lpstr>Fator Produção</vt:lpstr>
      <vt:lpstr>Exploração agrícola</vt:lpstr>
      <vt:lpstr>Culturas</vt:lpstr>
      <vt:lpstr>Operações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cp:keywords/>
  <dc:description/>
  <cp:lastModifiedBy>António Pereira</cp:lastModifiedBy>
  <cp:revision/>
  <dcterms:created xsi:type="dcterms:W3CDTF">2023-10-06T20:31:40Z</dcterms:created>
  <dcterms:modified xsi:type="dcterms:W3CDTF">2023-11-17T17:44:27Z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0x0101009366B3FC9A169243BCA8C2632C7B687E</vt:lpwstr>
  </property>
</Properties>
</file>