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alpepea1_upv_edu_es/Documents/DOCUMENTOS UPV MICROSOFT/MACOM/Investigación de marketing/Grupo 2/Datos excel/"/>
    </mc:Choice>
  </mc:AlternateContent>
  <xr:revisionPtr revIDLastSave="11" documentId="13_ncr:1_{8E4435E6-6F12-4D85-BBC1-879FF50956EE}" xr6:coauthVersionLast="47" xr6:coauthVersionMax="47" xr10:uidLastSave="{72B670DD-B0AA-4365-85BF-8DBF86DFC645}"/>
  <bookViews>
    <workbookView xWindow="21300" yWindow="-120" windowWidth="19800" windowHeight="11760" xr2:uid="{8FBF7709-2CBF-4831-AD81-5CF914285797}"/>
  </bookViews>
  <sheets>
    <sheet name="Reporte final" sheetId="4" r:id="rId1"/>
    <sheet name="base original" sheetId="1" r:id="rId2"/>
    <sheet name="por suj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4" l="1"/>
  <c r="J12" i="3"/>
  <c r="I12" i="3"/>
  <c r="J14" i="3"/>
  <c r="I6" i="3"/>
  <c r="J9" i="3" s="1"/>
  <c r="I10" i="3"/>
  <c r="I9" i="3"/>
  <c r="I8" i="3"/>
  <c r="I7" i="3"/>
  <c r="J5" i="3"/>
  <c r="K4" i="3"/>
  <c r="K3" i="3"/>
  <c r="C32" i="4"/>
  <c r="D32" i="4"/>
  <c r="D29" i="4"/>
  <c r="D28" i="4"/>
  <c r="J39" i="3"/>
  <c r="J31" i="3"/>
  <c r="I31" i="3"/>
  <c r="J57" i="3"/>
  <c r="J61" i="3"/>
  <c r="I55" i="3"/>
  <c r="I54" i="3" s="1"/>
  <c r="J58" i="3" s="1"/>
  <c r="I56" i="3"/>
  <c r="I57" i="3"/>
  <c r="I58" i="3"/>
  <c r="I59" i="3"/>
  <c r="I60" i="3"/>
  <c r="I61" i="3"/>
  <c r="J33" i="3"/>
  <c r="I33" i="3"/>
  <c r="J98" i="3"/>
  <c r="J97" i="3"/>
  <c r="I96" i="3"/>
  <c r="J99" i="3" s="1"/>
  <c r="I98" i="3"/>
  <c r="I99" i="3"/>
  <c r="I100" i="3"/>
  <c r="I101" i="3"/>
  <c r="I97" i="3"/>
  <c r="I48" i="3"/>
  <c r="J52" i="3" s="1"/>
  <c r="I53" i="3"/>
  <c r="I52" i="3"/>
  <c r="I51" i="3"/>
  <c r="I50" i="3"/>
  <c r="I49" i="3"/>
  <c r="I92" i="3"/>
  <c r="I93" i="3"/>
  <c r="I94" i="3"/>
  <c r="I95" i="3"/>
  <c r="I91" i="3"/>
  <c r="D41" i="4"/>
  <c r="C41" i="4"/>
  <c r="B25" i="4"/>
  <c r="J29" i="3"/>
  <c r="K29" i="3" s="1"/>
  <c r="I77" i="3"/>
  <c r="I76" i="3"/>
  <c r="I64" i="3"/>
  <c r="I63" i="3"/>
  <c r="I25" i="3"/>
  <c r="I24" i="3"/>
  <c r="I87" i="3"/>
  <c r="I86" i="3"/>
  <c r="I85" i="3"/>
  <c r="I84" i="3"/>
  <c r="I83" i="3"/>
  <c r="I82" i="3"/>
  <c r="I81" i="3"/>
  <c r="I74" i="3"/>
  <c r="I73" i="3"/>
  <c r="I72" i="3"/>
  <c r="I71" i="3"/>
  <c r="I70" i="3"/>
  <c r="J70" i="3" s="1"/>
  <c r="I69" i="3"/>
  <c r="I68" i="3"/>
  <c r="I15" i="3"/>
  <c r="J22" i="3" s="1"/>
  <c r="I18" i="3"/>
  <c r="J18" i="3" s="1"/>
  <c r="I19" i="3"/>
  <c r="I20" i="3"/>
  <c r="I21" i="3"/>
  <c r="I22" i="3"/>
  <c r="I17" i="3"/>
  <c r="I16" i="3"/>
  <c r="J49" i="3" l="1"/>
  <c r="J50" i="3"/>
  <c r="J101" i="3"/>
  <c r="J60" i="3"/>
  <c r="J56" i="3"/>
  <c r="J7" i="3"/>
  <c r="J8" i="3"/>
  <c r="J21" i="3"/>
  <c r="J16" i="3"/>
  <c r="J68" i="3"/>
  <c r="J53" i="3"/>
  <c r="J100" i="3"/>
  <c r="J59" i="3"/>
  <c r="J10" i="3"/>
  <c r="J51" i="3"/>
  <c r="J17" i="3"/>
  <c r="J19" i="3"/>
  <c r="J69" i="3"/>
  <c r="J73" i="3"/>
  <c r="J87" i="3"/>
  <c r="J55" i="3"/>
  <c r="J76" i="3"/>
  <c r="J74" i="3"/>
  <c r="J82" i="3"/>
  <c r="I23" i="3"/>
  <c r="J77" i="3" s="1"/>
  <c r="J20" i="3"/>
  <c r="J83" i="3"/>
  <c r="J81" i="3"/>
  <c r="J84" i="3"/>
  <c r="J71" i="3"/>
  <c r="J85" i="3"/>
  <c r="J72" i="3"/>
  <c r="J86" i="3"/>
  <c r="J64" i="3"/>
  <c r="I75" i="3"/>
  <c r="I62" i="3"/>
  <c r="J63" i="3" s="1"/>
  <c r="I80" i="3"/>
  <c r="I67" i="3"/>
  <c r="J25" i="3" l="1"/>
  <c r="J24" i="3"/>
</calcChain>
</file>

<file path=xl/sharedStrings.xml><?xml version="1.0" encoding="utf-8"?>
<sst xmlns="http://schemas.openxmlformats.org/spreadsheetml/2006/main" count="391" uniqueCount="129">
  <si>
    <t>Marca temporal</t>
  </si>
  <si>
    <t>¿Cuál es tu edad?</t>
  </si>
  <si>
    <t>¿Cuál es tu sexo?</t>
  </si>
  <si>
    <t>¿Qué es lo que buscas en una página web de hoteles?</t>
  </si>
  <si>
    <t>¿Algún comentario sobre su experiencia general por los sitios webs?</t>
  </si>
  <si>
    <t>¿Cuál es el nombre del hotel que recuerdas?</t>
  </si>
  <si>
    <t>Por favor califica la usabilidad de la web www.vrbo.com para hacer tu reserva:</t>
  </si>
  <si>
    <t>En general; Estoy satisfecho con el tiempo que se tardó en completar mi reserva en www.vrbo.com... si no es así ¿Qué te ha hecho tardar en el proceso?</t>
  </si>
  <si>
    <t>¿Qué es lo que más te ha gusta te ha gustado de www.vrbo.com?</t>
  </si>
  <si>
    <t>¿Qué es lo que menos te ha gusta te ha gustado de www.vrbo.com?</t>
  </si>
  <si>
    <t>¿Qué es lo que más te ha gusta te ha gustado de https://es.hoteles.com/?</t>
  </si>
  <si>
    <t>¿Qué es lo que menos te ha gusta te ha gustado de https://es.hoteles.com/?</t>
  </si>
  <si>
    <t>¿Qué es lo que más te ha gusta te ha gustado de https://www.agoda.com/es-es/?</t>
  </si>
  <si>
    <t>¿Qué es lo que menos te ha gusta te ha gustado de https://www.agoda.com/es-es/?</t>
  </si>
  <si>
    <t>En general; Estoy satisfecho con la información de soporte (ayuda en línea, mensajes, documentación) al completar la reserva en www.vrbo.com</t>
  </si>
  <si>
    <t>Por favor asigna un número entre 1 y 100 para representar que tan bien el sitio https://www.vrbo.com/es-es/ le ha ayudado para hacer su reserva (Recuerda: 1 significaría que el sitio web estuvo completamente inservible y 100 que el sitio web estuvo perfecta y no necesita mejoras)</t>
  </si>
  <si>
    <t>En general; Estoy satisfecho con el tiempo que se tardó en completar mi reserva en https://es.hoteles.com/... si no es así ¿Qué te ha hecho tardar en el proceso?</t>
  </si>
  <si>
    <t>Por favor califica la usabilidad de la web https://es.hoteles.com/ reservar:</t>
  </si>
  <si>
    <t>En general; Estoy satisfecho con el tiempo que se tardó en completar mi reserva en https://www.agoda.com/es-es/... si no es así ¿Qué te ha hecho tardar en el proceso?</t>
  </si>
  <si>
    <t>Por favor califica la usabilidad de la web https://www.agoda.com/es-es/ para hacer tu reserva:</t>
  </si>
  <si>
    <t>Si tuvieras 1000 euros para invertir en una de las empresas (VRBO, HOTELES.COM, AGODA) en ¿Cuál de ellas invertirías?</t>
  </si>
  <si>
    <t>Por favor asigna un número entre 1 y 100 para representar que tan bien el sitio https://es.hoteles.com/ le ha ayudado para hacer su reserva (Recuerda: 1 significaría que el sitio web estuvo completamente inservible y 100 que el sitio web estuvo perfecta y no necesita mejoras)</t>
  </si>
  <si>
    <t>Por favor asigna un número entre 1 y 100 para representar que tan bien el sitio https://www.agoda.com/es-es/ le ha ayudado para hacer su reserva (Recuerda: 1 significaría que el sitio web estuvo completamente inservible y 100 que el sitio web estuvo perfecta y no necesita mejoras)</t>
  </si>
  <si>
    <t>Mujer</t>
  </si>
  <si>
    <t>Reservar una habitación</t>
  </si>
  <si>
    <t>no</t>
  </si>
  <si>
    <t>ns/nc</t>
  </si>
  <si>
    <t>si</t>
  </si>
  <si>
    <t>poagina muy simple, facil de usar, friendly con un diseño guapo/ malo: solo ofrece alojamientos grandes, no hay opcionde alojamientis pequeños, muy caros, rurales, solo de findes.</t>
  </si>
  <si>
    <t>nada/ malo: el mapa interactivo no funciona bien</t>
  </si>
  <si>
    <t>los filtros</t>
  </si>
  <si>
    <t>AGODA</t>
  </si>
  <si>
    <t>Hombre</t>
  </si>
  <si>
    <t>Reservar una habitación, Planificar el viaje, Comparar precios, Filtrar características</t>
  </si>
  <si>
    <t>One website doesn´t have price sorting button</t>
  </si>
  <si>
    <t>no lo sé</t>
  </si>
  <si>
    <t>nada</t>
  </si>
  <si>
    <t>color de la página (rojo)</t>
  </si>
  <si>
    <t>me ha gustado todo, la mejor página web de las 3</t>
  </si>
  <si>
    <t>Filtros insuficientes en algunos de los casos.</t>
  </si>
  <si>
    <t>No recuerdo</t>
  </si>
  <si>
    <t>No poder filtrar bien por zonas / puntos de interés</t>
  </si>
  <si>
    <t>Dificultad de búsqueda</t>
  </si>
  <si>
    <t>Filtros potentes.</t>
  </si>
  <si>
    <t>Perfectamente funcional y rápida.</t>
  </si>
  <si>
    <t>Demasiada información en la página de reservas diluyendo lo que buscaba.</t>
  </si>
  <si>
    <t>HOTELES.COM</t>
  </si>
  <si>
    <t>Reservar una habitación, Comparar precios, Filtrar características</t>
  </si>
  <si>
    <t>una experiencia normal</t>
  </si>
  <si>
    <t>st sndres algo y algún palace</t>
  </si>
  <si>
    <t>que se puede ajustar el precio</t>
  </si>
  <si>
    <t>no hay hoteles ni hosteles</t>
  </si>
  <si>
    <t>hay todo necesario</t>
  </si>
  <si>
    <t>el mapa está escondido</t>
  </si>
  <si>
    <t>no hay filtro del precio, tarda mucho en cargarse, aparece la publicidad</t>
  </si>
  <si>
    <t>no, no lo sé, parece que sea un problema de su servidor. No se cargan rápidamente las páginas</t>
  </si>
  <si>
    <t>Comparar precios</t>
  </si>
  <si>
    <t>valencia center</t>
  </si>
  <si>
    <t>la facilidad para determinar el precio</t>
  </si>
  <si>
    <t>la opcion de filtrar el precio</t>
  </si>
  <si>
    <t>En algunas paginas web no especifica el precio por dia</t>
  </si>
  <si>
    <t>NH hoteles</t>
  </si>
  <si>
    <t>la conexion del wifi y que ciertas paginas tardan en cargar las diferentes opciones de hoteles</t>
  </si>
  <si>
    <t>Puedes ver los comentarios de la gente y el precio por noche</t>
  </si>
  <si>
    <t>que debes de volver a especificar la habitación y los huespedes</t>
  </si>
  <si>
    <t>Me parece una página web sencilla y fácil de buscar hoteles u apartamentos</t>
  </si>
  <si>
    <t>No especifica el precio por noche</t>
  </si>
  <si>
    <t>Lo que más me ha parecido ineteresante de está web es muy visual y llamativa la información que te ofrecen</t>
  </si>
  <si>
    <t>Lo que menos me ha gustado de esta pagina es que no especifica la información del hotel o habitacion</t>
  </si>
  <si>
    <t>estoy satisfecho con la reserva del hotel,es sencillo y no da problemas</t>
  </si>
  <si>
    <t>didicultad a la hora de realizar la reserva,le ha costado cargar la pagina para hacer la reserva</t>
  </si>
  <si>
    <t>Reservar una habitación, Planificar el viaje</t>
  </si>
  <si>
    <t>Sorolla hotel valencia</t>
  </si>
  <si>
    <t>Si</t>
  </si>
  <si>
    <t>Fotos</t>
  </si>
  <si>
    <t>Todo</t>
  </si>
  <si>
    <t>Nada</t>
  </si>
  <si>
    <t>Rapida</t>
  </si>
  <si>
    <t>Sujeto 1</t>
  </si>
  <si>
    <t>Sujeto 2</t>
  </si>
  <si>
    <t>Sujeto 3</t>
  </si>
  <si>
    <t>Sujeto 4</t>
  </si>
  <si>
    <t>Sujeto 5</t>
  </si>
  <si>
    <t>Sujeto 6</t>
  </si>
  <si>
    <t>Sujeto 7</t>
  </si>
  <si>
    <t>De 1 a 20 Malo</t>
  </si>
  <si>
    <t>De 21 a 40 Regular</t>
  </si>
  <si>
    <t>De 41 a 60 Bueno</t>
  </si>
  <si>
    <t>De 61 a 80 Muy Bueno</t>
  </si>
  <si>
    <t>De 81 a 100 Excelente</t>
  </si>
  <si>
    <t>x</t>
  </si>
  <si>
    <t xml:space="preserve">En general; Estoy satisfecho con el tiempo que se tardó en completar mi reserva en https://www.agoda.com/es-es/... </t>
  </si>
  <si>
    <t>si no es así ¿Qué te ha hecho tardar en el proceso?</t>
  </si>
  <si>
    <t>No aplica</t>
  </si>
  <si>
    <t xml:space="preserve">En general; Estoy satisfecho con el tiempo que se tardó en completar mi reserva en https://es.hoteles.com/... </t>
  </si>
  <si>
    <t xml:space="preserve">Nada </t>
  </si>
  <si>
    <t>poagina muy simple, facil de usar, friendly con un diseño guapo/</t>
  </si>
  <si>
    <t xml:space="preserve"> malo: solo ofrece alojamientos grandes, no hay opcionde alojamientis pequeños, muy caros, rurales, solo de findes.</t>
  </si>
  <si>
    <t>Planificar el viaje</t>
  </si>
  <si>
    <t>Comparar Precios</t>
  </si>
  <si>
    <t>Filtrar Caracteristicas</t>
  </si>
  <si>
    <t xml:space="preserve"> malo: el mapa interactivo no funciona bien</t>
  </si>
  <si>
    <t>vrbo.com</t>
  </si>
  <si>
    <t>hoteles.com</t>
  </si>
  <si>
    <t>agoda.com</t>
  </si>
  <si>
    <t xml:space="preserve">Por favor califica la usabilidad de la web </t>
  </si>
  <si>
    <t xml:space="preserve">En general; Estoy satisfecho con el tiempo que se tardó en completar mi reserva </t>
  </si>
  <si>
    <t>Si la respuesta es no, que te ha hecho tardar en el proceso?</t>
  </si>
  <si>
    <t>Filtros de zonas de interes</t>
  </si>
  <si>
    <t>Demora de descarga de paginas</t>
  </si>
  <si>
    <t>no da informacion</t>
  </si>
  <si>
    <t>Lo que mas te ha gustado</t>
  </si>
  <si>
    <t>Lo que menos te ha gustado</t>
  </si>
  <si>
    <t>Pagina sencilla y amigable</t>
  </si>
  <si>
    <t>Permite ajuste de precio</t>
  </si>
  <si>
    <t>Feedback de clientes visible</t>
  </si>
  <si>
    <t>No sabe</t>
  </si>
  <si>
    <t>no sabe</t>
  </si>
  <si>
    <t>Solo alojamientos grandes</t>
  </si>
  <si>
    <t>Dificultad de busqueda</t>
  </si>
  <si>
    <t>No recuerda</t>
  </si>
  <si>
    <t>Satisfaccion del sitio web</t>
  </si>
  <si>
    <t>Fotos, color y diseno</t>
  </si>
  <si>
    <t>No hay muchas opciones</t>
  </si>
  <si>
    <t>dificultad para filtrar por precios</t>
  </si>
  <si>
    <t>El mapa no funciona bien</t>
  </si>
  <si>
    <t xml:space="preserve">entre 31 a 35 anos </t>
  </si>
  <si>
    <t>Menos de 30</t>
  </si>
  <si>
    <t>Mayor de 36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</si>
</sst>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2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/>
    <xf numFmtId="0" fontId="7" fillId="0" borderId="2" xfId="0" applyFont="1" applyBorder="1" applyAlignment="1">
      <alignment horizontal="left" vertical="center" wrapText="1"/>
    </xf>
    <xf numFmtId="10" fontId="7" fillId="0" borderId="2" xfId="1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left" vertical="center" wrapText="1"/>
    </xf>
    <xf numFmtId="10" fontId="7" fillId="2" borderId="2" xfId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oteles.com/" TargetMode="External"/><Relationship Id="rId2" Type="http://schemas.openxmlformats.org/officeDocument/2006/relationships/hyperlink" Target="http://hoteles.com/" TargetMode="External"/><Relationship Id="rId1" Type="http://schemas.openxmlformats.org/officeDocument/2006/relationships/hyperlink" Target="http://hoteles.com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hotel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DD8A-F3C3-4BC7-B51B-7114449F560D}">
  <dimension ref="A2:Q41"/>
  <sheetViews>
    <sheetView tabSelected="1" workbookViewId="0">
      <selection activeCell="B41" sqref="B41:D41"/>
    </sheetView>
  </sheetViews>
  <sheetFormatPr baseColWidth="10" defaultColWidth="10.85546875" defaultRowHeight="15" x14ac:dyDescent="0.25"/>
  <cols>
    <col min="1" max="1" width="29.28515625" style="36" customWidth="1"/>
    <col min="2" max="2" width="10.85546875" style="37"/>
    <col min="3" max="3" width="12" style="37" bestFit="1" customWidth="1"/>
    <col min="4" max="4" width="10.5703125" style="37" bestFit="1" customWidth="1"/>
    <col min="5" max="8" width="10.85546875" style="28"/>
    <col min="9" max="9" width="23.42578125" style="28" bestFit="1" customWidth="1"/>
    <col min="10" max="10" width="24.28515625" style="28" bestFit="1" customWidth="1"/>
    <col min="11" max="11" width="23" style="28" bestFit="1" customWidth="1"/>
    <col min="12" max="12" width="26.140625" style="28" bestFit="1" customWidth="1"/>
    <col min="13" max="13" width="19.28515625" style="28" bestFit="1" customWidth="1"/>
    <col min="14" max="16384" width="10.85546875" style="28"/>
  </cols>
  <sheetData>
    <row r="2" spans="1:17" ht="30" x14ac:dyDescent="0.25">
      <c r="A2" s="26" t="s">
        <v>105</v>
      </c>
      <c r="B2" s="27" t="s">
        <v>102</v>
      </c>
      <c r="C2" s="27" t="s">
        <v>103</v>
      </c>
      <c r="D2" s="27" t="s">
        <v>104</v>
      </c>
    </row>
    <row r="3" spans="1:17" x14ac:dyDescent="0.25">
      <c r="A3" s="29">
        <v>1</v>
      </c>
      <c r="B3" s="25">
        <v>0</v>
      </c>
      <c r="C3" s="30">
        <v>0</v>
      </c>
      <c r="D3" s="30">
        <v>0</v>
      </c>
    </row>
    <row r="4" spans="1:17" x14ac:dyDescent="0.25">
      <c r="A4" s="29">
        <v>2</v>
      </c>
      <c r="B4" s="25">
        <v>0.14285714285714285</v>
      </c>
      <c r="C4" s="30">
        <v>0</v>
      </c>
      <c r="D4" s="30">
        <v>0.14285714285714285</v>
      </c>
    </row>
    <row r="5" spans="1:17" x14ac:dyDescent="0.25">
      <c r="A5" s="29">
        <v>3</v>
      </c>
      <c r="B5" s="25">
        <v>0</v>
      </c>
      <c r="C5" s="30">
        <v>0.14285714285714285</v>
      </c>
      <c r="D5" s="30">
        <v>0.14285714285714285</v>
      </c>
    </row>
    <row r="6" spans="1:17" x14ac:dyDescent="0.25">
      <c r="A6" s="29">
        <v>4</v>
      </c>
      <c r="B6" s="25">
        <v>0.14285714285714285</v>
      </c>
      <c r="C6" s="30">
        <v>0.14285714285714285</v>
      </c>
      <c r="D6" s="30">
        <v>0.14285714285714285</v>
      </c>
    </row>
    <row r="7" spans="1:17" x14ac:dyDescent="0.25">
      <c r="A7" s="29">
        <v>5</v>
      </c>
      <c r="B7" s="25">
        <v>0.42857142857142855</v>
      </c>
      <c r="C7" s="30">
        <v>0.2857142857142857</v>
      </c>
      <c r="D7" s="30">
        <v>0</v>
      </c>
    </row>
    <row r="8" spans="1:17" x14ac:dyDescent="0.25">
      <c r="A8" s="29">
        <v>6</v>
      </c>
      <c r="B8" s="25">
        <v>0.2857142857142857</v>
      </c>
      <c r="C8" s="30">
        <v>0.14285714285714285</v>
      </c>
      <c r="D8" s="30">
        <v>0.14285714285714285</v>
      </c>
    </row>
    <row r="9" spans="1:17" x14ac:dyDescent="0.25">
      <c r="A9" s="29">
        <v>7</v>
      </c>
      <c r="B9" s="25">
        <v>0</v>
      </c>
      <c r="C9" s="30">
        <v>0.2857142857142857</v>
      </c>
      <c r="D9" s="30">
        <v>0.42857142857142855</v>
      </c>
    </row>
    <row r="10" spans="1:17" ht="45" x14ac:dyDescent="0.25">
      <c r="A10" s="31" t="s">
        <v>106</v>
      </c>
      <c r="B10" s="32" t="s">
        <v>102</v>
      </c>
      <c r="C10" s="32" t="s">
        <v>103</v>
      </c>
      <c r="D10" s="32" t="s">
        <v>104</v>
      </c>
    </row>
    <row r="11" spans="1:17" x14ac:dyDescent="0.25">
      <c r="A11" s="33" t="s">
        <v>27</v>
      </c>
      <c r="B11" s="30">
        <v>0.7142857142857143</v>
      </c>
      <c r="C11" s="30">
        <v>1</v>
      </c>
      <c r="D11" s="30">
        <v>0.42857142857142855</v>
      </c>
    </row>
    <row r="12" spans="1:17" x14ac:dyDescent="0.25">
      <c r="A12" s="33" t="s">
        <v>25</v>
      </c>
      <c r="B12" s="30">
        <v>0.28571428571428598</v>
      </c>
      <c r="C12" s="30">
        <v>0</v>
      </c>
      <c r="D12" s="30">
        <v>0.5714285714285714</v>
      </c>
    </row>
    <row r="13" spans="1:17" ht="45" x14ac:dyDescent="0.25">
      <c r="A13" s="31" t="s">
        <v>107</v>
      </c>
      <c r="B13" s="32" t="s">
        <v>102</v>
      </c>
      <c r="C13" s="32" t="s">
        <v>103</v>
      </c>
      <c r="D13" s="32" t="s">
        <v>104</v>
      </c>
    </row>
    <row r="14" spans="1:17" x14ac:dyDescent="0.25">
      <c r="A14" s="33" t="s">
        <v>108</v>
      </c>
      <c r="B14" s="30">
        <v>0.5</v>
      </c>
      <c r="C14" s="30"/>
      <c r="D14" s="30"/>
      <c r="I14" s="34" t="s">
        <v>111</v>
      </c>
      <c r="J14" s="33" t="s">
        <v>113</v>
      </c>
      <c r="K14" s="33" t="s">
        <v>114</v>
      </c>
      <c r="L14" s="33" t="s">
        <v>115</v>
      </c>
      <c r="M14" s="33" t="s">
        <v>122</v>
      </c>
      <c r="N14" s="33" t="s">
        <v>76</v>
      </c>
      <c r="O14" s="33" t="s">
        <v>77</v>
      </c>
      <c r="P14" s="33" t="s">
        <v>75</v>
      </c>
      <c r="Q14" s="33" t="s">
        <v>117</v>
      </c>
    </row>
    <row r="15" spans="1:17" x14ac:dyDescent="0.25">
      <c r="A15" s="33" t="s">
        <v>109</v>
      </c>
      <c r="B15" s="30">
        <v>0.5</v>
      </c>
      <c r="C15" s="30"/>
      <c r="D15" s="30">
        <v>0.5</v>
      </c>
      <c r="I15" s="32" t="s">
        <v>102</v>
      </c>
      <c r="J15" s="30">
        <v>0.14280000000000001</v>
      </c>
      <c r="K15" s="30">
        <v>0.42849999999999999</v>
      </c>
      <c r="L15" s="30"/>
      <c r="M15" s="30">
        <v>0.14280000000000001</v>
      </c>
      <c r="N15" s="30"/>
      <c r="O15" s="30"/>
      <c r="P15" s="30"/>
      <c r="Q15" s="30">
        <f>14.28559%*2</f>
        <v>0.28571179999999996</v>
      </c>
    </row>
    <row r="16" spans="1:17" x14ac:dyDescent="0.25">
      <c r="A16" s="33" t="s">
        <v>110</v>
      </c>
      <c r="B16" s="30"/>
      <c r="C16" s="30"/>
      <c r="D16" s="30">
        <v>0.5</v>
      </c>
      <c r="I16" s="32" t="s">
        <v>103</v>
      </c>
      <c r="J16" s="30">
        <v>0.1666</v>
      </c>
      <c r="K16" s="30"/>
      <c r="L16" s="30"/>
      <c r="M16" s="30">
        <v>0.33329999999999999</v>
      </c>
      <c r="N16" s="30">
        <v>0.1666</v>
      </c>
      <c r="O16" s="30"/>
      <c r="P16" s="30">
        <v>0.33329999999999999</v>
      </c>
      <c r="Q16" s="30"/>
    </row>
    <row r="17" spans="1:17" x14ac:dyDescent="0.25">
      <c r="A17" s="34" t="s">
        <v>111</v>
      </c>
      <c r="B17" s="32" t="s">
        <v>102</v>
      </c>
      <c r="C17" s="32" t="s">
        <v>103</v>
      </c>
      <c r="D17" s="32" t="s">
        <v>104</v>
      </c>
      <c r="I17" s="32" t="s">
        <v>104</v>
      </c>
      <c r="J17" s="30">
        <v>0.1666</v>
      </c>
      <c r="K17" s="30"/>
      <c r="L17" s="30"/>
      <c r="M17" s="30">
        <v>0.33329999999999999</v>
      </c>
      <c r="N17" s="30"/>
      <c r="O17" s="30">
        <v>0.1666</v>
      </c>
      <c r="P17" s="30">
        <v>0.1666</v>
      </c>
      <c r="Q17" s="30">
        <v>0.1666</v>
      </c>
    </row>
    <row r="18" spans="1:17" x14ac:dyDescent="0.25">
      <c r="A18" s="33" t="s">
        <v>113</v>
      </c>
      <c r="B18" s="30">
        <v>0.14280000000000001</v>
      </c>
      <c r="C18" s="30">
        <v>0.1666</v>
      </c>
      <c r="D18" s="30">
        <v>0.1666</v>
      </c>
    </row>
    <row r="19" spans="1:17" x14ac:dyDescent="0.25">
      <c r="A19" s="33" t="s">
        <v>114</v>
      </c>
      <c r="B19" s="30">
        <v>0.42849999999999999</v>
      </c>
      <c r="C19" s="30"/>
      <c r="D19" s="30"/>
    </row>
    <row r="20" spans="1:17" x14ac:dyDescent="0.25">
      <c r="A20" s="33" t="s">
        <v>115</v>
      </c>
      <c r="B20" s="30"/>
      <c r="C20" s="30"/>
      <c r="D20" s="30"/>
    </row>
    <row r="21" spans="1:17" x14ac:dyDescent="0.25">
      <c r="A21" s="33" t="s">
        <v>122</v>
      </c>
      <c r="B21" s="30">
        <v>0.14280000000000001</v>
      </c>
      <c r="C21" s="30">
        <v>0.33329999999999999</v>
      </c>
      <c r="D21" s="30">
        <v>0.33329999999999999</v>
      </c>
    </row>
    <row r="22" spans="1:17" x14ac:dyDescent="0.25">
      <c r="A22" s="33" t="s">
        <v>76</v>
      </c>
      <c r="B22" s="30"/>
      <c r="C22" s="30">
        <v>0.1666</v>
      </c>
      <c r="D22" s="30"/>
    </row>
    <row r="23" spans="1:17" x14ac:dyDescent="0.25">
      <c r="A23" s="33" t="s">
        <v>77</v>
      </c>
      <c r="B23" s="30"/>
      <c r="C23" s="30"/>
      <c r="D23" s="30">
        <v>0.1666</v>
      </c>
    </row>
    <row r="24" spans="1:17" x14ac:dyDescent="0.25">
      <c r="A24" s="33" t="s">
        <v>75</v>
      </c>
      <c r="B24" s="30"/>
      <c r="C24" s="30">
        <v>0.33329999999999999</v>
      </c>
      <c r="D24" s="30">
        <v>0.1666</v>
      </c>
    </row>
    <row r="25" spans="1:17" x14ac:dyDescent="0.25">
      <c r="A25" s="33" t="s">
        <v>117</v>
      </c>
      <c r="B25" s="30">
        <f>14.28559%*2</f>
        <v>0.28571179999999996</v>
      </c>
      <c r="C25" s="30"/>
      <c r="D25" s="30">
        <v>0.1666</v>
      </c>
    </row>
    <row r="26" spans="1:17" x14ac:dyDescent="0.25">
      <c r="A26" s="34" t="s">
        <v>112</v>
      </c>
      <c r="B26" s="32" t="s">
        <v>102</v>
      </c>
      <c r="C26" s="32" t="s">
        <v>103</v>
      </c>
      <c r="D26" s="32" t="s">
        <v>104</v>
      </c>
    </row>
    <row r="27" spans="1:17" x14ac:dyDescent="0.25">
      <c r="A27" s="33" t="s">
        <v>118</v>
      </c>
      <c r="B27" s="30">
        <v>0.14280000000000001</v>
      </c>
      <c r="C27" s="30"/>
      <c r="D27" s="30"/>
    </row>
    <row r="28" spans="1:17" x14ac:dyDescent="0.25">
      <c r="A28" s="33" t="s">
        <v>119</v>
      </c>
      <c r="B28" s="30">
        <v>0.28570000000000001</v>
      </c>
      <c r="C28" s="30">
        <v>0.14280000000000001</v>
      </c>
      <c r="D28" s="30">
        <f>16.66%*2</f>
        <v>0.3332</v>
      </c>
    </row>
    <row r="29" spans="1:17" x14ac:dyDescent="0.25">
      <c r="A29" s="33" t="s">
        <v>124</v>
      </c>
      <c r="B29" s="30"/>
      <c r="C29" s="30"/>
      <c r="D29" s="30">
        <f>16.66%*2</f>
        <v>0.3332</v>
      </c>
    </row>
    <row r="30" spans="1:17" x14ac:dyDescent="0.25">
      <c r="A30" s="33" t="s">
        <v>123</v>
      </c>
      <c r="B30" s="30">
        <v>0.14280000000000001</v>
      </c>
      <c r="C30" s="30"/>
      <c r="D30" s="30"/>
    </row>
    <row r="31" spans="1:17" x14ac:dyDescent="0.25">
      <c r="A31" s="33" t="s">
        <v>125</v>
      </c>
      <c r="B31" s="30"/>
      <c r="C31" s="30">
        <v>0.28570000000000001</v>
      </c>
      <c r="D31" s="30"/>
    </row>
    <row r="32" spans="1:17" x14ac:dyDescent="0.25">
      <c r="A32" s="35" t="s">
        <v>76</v>
      </c>
      <c r="B32" s="30">
        <v>0.28570000000000001</v>
      </c>
      <c r="C32" s="30">
        <f>14.28%*4</f>
        <v>0.57119999999999993</v>
      </c>
      <c r="D32" s="30">
        <f>16.66%*2</f>
        <v>0.3332</v>
      </c>
    </row>
    <row r="33" spans="1:4" x14ac:dyDescent="0.25">
      <c r="A33" s="33" t="s">
        <v>120</v>
      </c>
      <c r="B33" s="30">
        <v>0.14280000000000001</v>
      </c>
      <c r="C33" s="30"/>
      <c r="D33" s="30"/>
    </row>
    <row r="34" spans="1:4" x14ac:dyDescent="0.25">
      <c r="A34" s="34" t="s">
        <v>121</v>
      </c>
      <c r="B34" s="32" t="s">
        <v>102</v>
      </c>
      <c r="C34" s="32" t="s">
        <v>103</v>
      </c>
      <c r="D34" s="32" t="s">
        <v>104</v>
      </c>
    </row>
    <row r="35" spans="1:4" x14ac:dyDescent="0.25">
      <c r="A35" s="29" t="s">
        <v>85</v>
      </c>
      <c r="B35" s="30">
        <v>0</v>
      </c>
      <c r="C35" s="30">
        <v>0</v>
      </c>
      <c r="D35" s="30">
        <v>0</v>
      </c>
    </row>
    <row r="36" spans="1:4" x14ac:dyDescent="0.25">
      <c r="A36" s="29" t="s">
        <v>86</v>
      </c>
      <c r="B36" s="30">
        <v>0.33333333333333331</v>
      </c>
      <c r="C36" s="30">
        <v>0</v>
      </c>
      <c r="D36" s="30">
        <v>0.14285714285714285</v>
      </c>
    </row>
    <row r="37" spans="1:4" x14ac:dyDescent="0.25">
      <c r="A37" s="29" t="s">
        <v>87</v>
      </c>
      <c r="B37" s="30">
        <v>0.16666666666666666</v>
      </c>
      <c r="C37" s="30">
        <v>0.33329999999999999</v>
      </c>
      <c r="D37" s="30">
        <v>0.2857142857142857</v>
      </c>
    </row>
    <row r="38" spans="1:4" x14ac:dyDescent="0.25">
      <c r="A38" s="29" t="s">
        <v>88</v>
      </c>
      <c r="B38" s="30">
        <v>0.16666666666666666</v>
      </c>
      <c r="C38" s="30">
        <v>0.33329999999999999</v>
      </c>
      <c r="D38" s="30">
        <v>0.2857142857142857</v>
      </c>
    </row>
    <row r="39" spans="1:4" x14ac:dyDescent="0.25">
      <c r="A39" s="29" t="s">
        <v>89</v>
      </c>
      <c r="B39" s="30">
        <v>0.33333333333333331</v>
      </c>
      <c r="C39" s="30">
        <v>0.33329999999999999</v>
      </c>
      <c r="D39" s="30">
        <v>0.2857142857142857</v>
      </c>
    </row>
    <row r="40" spans="1:4" ht="60" x14ac:dyDescent="0.25">
      <c r="A40" s="31" t="s">
        <v>20</v>
      </c>
      <c r="B40" s="32" t="s">
        <v>102</v>
      </c>
      <c r="C40" s="32" t="s">
        <v>103</v>
      </c>
      <c r="D40" s="32" t="s">
        <v>104</v>
      </c>
    </row>
    <row r="41" spans="1:4" x14ac:dyDescent="0.25">
      <c r="A41" s="33"/>
      <c r="B41" s="30">
        <v>0</v>
      </c>
      <c r="C41" s="30">
        <f>14.28%*4</f>
        <v>0.57119999999999993</v>
      </c>
      <c r="D41" s="30">
        <f>14.28%*3</f>
        <v>0.42839999999999995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874-6775-47F1-8EFD-D6FFF9542FD6}">
  <dimension ref="A1:AD8"/>
  <sheetViews>
    <sheetView topLeftCell="J6" workbookViewId="0">
      <selection activeCell="Q8" sqref="Q8"/>
    </sheetView>
  </sheetViews>
  <sheetFormatPr baseColWidth="10" defaultRowHeight="15" x14ac:dyDescent="0.25"/>
  <cols>
    <col min="1" max="1" width="14" bestFit="1" customWidth="1"/>
  </cols>
  <sheetData>
    <row r="1" spans="1:30" ht="50.1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14</v>
      </c>
      <c r="P1" s="1" t="s">
        <v>15</v>
      </c>
      <c r="Q1" s="22" t="s">
        <v>14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1"/>
      <c r="Z1" s="1"/>
      <c r="AA1" s="1"/>
      <c r="AB1" s="1"/>
      <c r="AC1" s="1"/>
      <c r="AD1" s="1"/>
    </row>
    <row r="2" spans="1:30" ht="39.75" thickBot="1" x14ac:dyDescent="0.3">
      <c r="A2" s="3">
        <v>44398.692777777775</v>
      </c>
      <c r="B2" s="4">
        <v>26</v>
      </c>
      <c r="C2" s="1" t="s">
        <v>23</v>
      </c>
      <c r="D2" s="1" t="s">
        <v>24</v>
      </c>
      <c r="E2" s="1" t="s">
        <v>25</v>
      </c>
      <c r="F2" s="1" t="s">
        <v>26</v>
      </c>
      <c r="G2" s="4">
        <v>5</v>
      </c>
      <c r="H2" s="1" t="s">
        <v>27</v>
      </c>
      <c r="I2" s="2" t="s">
        <v>28</v>
      </c>
      <c r="J2" s="1"/>
      <c r="K2" s="2" t="s">
        <v>29</v>
      </c>
      <c r="L2" s="1"/>
      <c r="M2" s="1" t="s">
        <v>30</v>
      </c>
      <c r="N2" s="1"/>
      <c r="O2" s="4">
        <v>4</v>
      </c>
      <c r="P2" s="4">
        <v>80</v>
      </c>
      <c r="Q2" s="4">
        <v>5</v>
      </c>
      <c r="R2" s="1" t="s">
        <v>27</v>
      </c>
      <c r="S2" s="4">
        <v>5</v>
      </c>
      <c r="T2" s="1" t="s">
        <v>27</v>
      </c>
      <c r="U2" s="4">
        <v>7</v>
      </c>
      <c r="V2" s="1" t="s">
        <v>31</v>
      </c>
      <c r="W2" s="4">
        <v>60</v>
      </c>
      <c r="X2" s="4">
        <v>70</v>
      </c>
      <c r="Y2" s="1"/>
      <c r="Z2" s="1"/>
      <c r="AA2" s="1"/>
      <c r="AB2" s="1"/>
      <c r="AC2" s="1"/>
      <c r="AD2" s="1"/>
    </row>
    <row r="3" spans="1:30" ht="129" thickBot="1" x14ac:dyDescent="0.3">
      <c r="A3" s="3">
        <v>44398.746261574073</v>
      </c>
      <c r="B3" s="4">
        <v>26</v>
      </c>
      <c r="C3" s="1" t="s">
        <v>32</v>
      </c>
      <c r="D3" s="1" t="s">
        <v>33</v>
      </c>
      <c r="E3" s="1" t="s">
        <v>34</v>
      </c>
      <c r="F3" s="1" t="s">
        <v>25</v>
      </c>
      <c r="G3" s="4">
        <v>5</v>
      </c>
      <c r="H3" s="1" t="s">
        <v>27</v>
      </c>
      <c r="I3" s="1" t="s">
        <v>35</v>
      </c>
      <c r="J3" s="1" t="s">
        <v>36</v>
      </c>
      <c r="K3" s="1" t="s">
        <v>37</v>
      </c>
      <c r="L3" s="1" t="s">
        <v>36</v>
      </c>
      <c r="M3" s="1" t="s">
        <v>38</v>
      </c>
      <c r="N3" s="1" t="s">
        <v>36</v>
      </c>
      <c r="O3" s="4">
        <v>5</v>
      </c>
      <c r="P3" s="4">
        <v>90</v>
      </c>
      <c r="Q3" s="4">
        <v>5</v>
      </c>
      <c r="R3" s="1" t="s">
        <v>27</v>
      </c>
      <c r="S3" s="4">
        <v>4</v>
      </c>
      <c r="T3" s="1" t="s">
        <v>27</v>
      </c>
      <c r="U3" s="4">
        <v>7</v>
      </c>
      <c r="V3" s="1" t="s">
        <v>31</v>
      </c>
      <c r="W3" s="4">
        <v>90</v>
      </c>
      <c r="X3" s="4">
        <v>90</v>
      </c>
      <c r="Y3" s="1"/>
      <c r="Z3" s="1"/>
      <c r="AA3" s="1"/>
      <c r="AB3" s="1"/>
      <c r="AC3" s="1"/>
      <c r="AD3" s="1"/>
    </row>
    <row r="4" spans="1:30" ht="65.25" thickBot="1" x14ac:dyDescent="0.3">
      <c r="A4" s="3">
        <v>44398.775972222225</v>
      </c>
      <c r="B4" s="4">
        <v>34</v>
      </c>
      <c r="C4" s="1" t="s">
        <v>32</v>
      </c>
      <c r="D4" s="1" t="s">
        <v>24</v>
      </c>
      <c r="E4" s="1" t="s">
        <v>39</v>
      </c>
      <c r="F4" s="1" t="s">
        <v>40</v>
      </c>
      <c r="G4" s="4">
        <v>2</v>
      </c>
      <c r="H4" s="2" t="s">
        <v>41</v>
      </c>
      <c r="I4" s="1"/>
      <c r="J4" s="1" t="s">
        <v>42</v>
      </c>
      <c r="K4" s="1" t="s">
        <v>43</v>
      </c>
      <c r="L4" s="1"/>
      <c r="M4" s="1" t="s">
        <v>44</v>
      </c>
      <c r="N4" s="2" t="s">
        <v>45</v>
      </c>
      <c r="O4" s="1"/>
      <c r="P4" s="4">
        <v>20</v>
      </c>
      <c r="Q4" s="4">
        <v>2</v>
      </c>
      <c r="R4" s="4">
        <v>85</v>
      </c>
      <c r="S4" s="4">
        <v>7</v>
      </c>
      <c r="T4" s="4">
        <v>70</v>
      </c>
      <c r="U4" s="4">
        <v>6</v>
      </c>
      <c r="V4" s="5" t="s">
        <v>46</v>
      </c>
      <c r="W4" s="4">
        <v>90</v>
      </c>
      <c r="X4" s="4">
        <v>70</v>
      </c>
      <c r="Y4" s="1"/>
      <c r="Z4" s="1"/>
      <c r="AA4" s="1"/>
      <c r="AB4" s="1"/>
      <c r="AC4" s="1"/>
      <c r="AD4" s="1"/>
    </row>
    <row r="5" spans="1:30" ht="116.25" thickBot="1" x14ac:dyDescent="0.3">
      <c r="A5" s="3">
        <v>44398.848009259258</v>
      </c>
      <c r="B5" s="4">
        <v>24</v>
      </c>
      <c r="C5" s="1" t="s">
        <v>23</v>
      </c>
      <c r="D5" s="1" t="s">
        <v>47</v>
      </c>
      <c r="E5" s="1" t="s">
        <v>48</v>
      </c>
      <c r="F5" s="1" t="s">
        <v>49</v>
      </c>
      <c r="G5" s="4">
        <v>6</v>
      </c>
      <c r="H5" s="1" t="s">
        <v>27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35</v>
      </c>
      <c r="N5" s="1" t="s">
        <v>54</v>
      </c>
      <c r="O5" s="4">
        <v>4</v>
      </c>
      <c r="P5" s="4">
        <v>40</v>
      </c>
      <c r="Q5" s="4">
        <v>5</v>
      </c>
      <c r="R5" s="1" t="s">
        <v>27</v>
      </c>
      <c r="S5" s="4">
        <v>6</v>
      </c>
      <c r="T5" s="1" t="s">
        <v>55</v>
      </c>
      <c r="U5" s="4">
        <v>3</v>
      </c>
      <c r="V5" s="5" t="s">
        <v>46</v>
      </c>
      <c r="W5" s="4">
        <v>80</v>
      </c>
      <c r="X5" s="4">
        <v>50</v>
      </c>
      <c r="Y5" s="1"/>
      <c r="Z5" s="1"/>
      <c r="AA5" s="1"/>
      <c r="AB5" s="1"/>
      <c r="AC5" s="1"/>
      <c r="AD5" s="1"/>
    </row>
    <row r="6" spans="1:30" ht="39.75" thickBot="1" x14ac:dyDescent="0.3">
      <c r="A6" s="3">
        <v>44411.475856481484</v>
      </c>
      <c r="B6" s="4">
        <v>20</v>
      </c>
      <c r="C6" s="1" t="s">
        <v>32</v>
      </c>
      <c r="D6" s="1" t="s">
        <v>56</v>
      </c>
      <c r="E6" s="1"/>
      <c r="F6" s="1" t="s">
        <v>57</v>
      </c>
      <c r="G6" s="4">
        <v>5</v>
      </c>
      <c r="H6" s="1"/>
      <c r="I6" s="2" t="s">
        <v>58</v>
      </c>
      <c r="J6" s="1"/>
      <c r="K6" s="1"/>
      <c r="L6" s="1"/>
      <c r="M6" s="1"/>
      <c r="N6" s="1" t="s">
        <v>59</v>
      </c>
      <c r="O6" s="4">
        <v>5</v>
      </c>
      <c r="P6" s="4">
        <v>95</v>
      </c>
      <c r="Q6" s="4">
        <v>4</v>
      </c>
      <c r="R6" s="1"/>
      <c r="S6" s="4">
        <v>3</v>
      </c>
      <c r="T6" s="1"/>
      <c r="U6" s="4">
        <v>2</v>
      </c>
      <c r="V6" s="5" t="s">
        <v>46</v>
      </c>
      <c r="W6" s="4">
        <v>70</v>
      </c>
      <c r="X6" s="4">
        <v>45</v>
      </c>
      <c r="Y6" s="1"/>
      <c r="Z6" s="1"/>
      <c r="AA6" s="1"/>
      <c r="AB6" s="1"/>
      <c r="AC6" s="1"/>
      <c r="AD6" s="1"/>
    </row>
    <row r="7" spans="1:30" ht="141.75" thickBot="1" x14ac:dyDescent="0.3">
      <c r="A7" s="3">
        <v>44411.517442129632</v>
      </c>
      <c r="B7" s="4">
        <v>24</v>
      </c>
      <c r="C7" s="1" t="s">
        <v>32</v>
      </c>
      <c r="D7" s="1" t="s">
        <v>56</v>
      </c>
      <c r="E7" s="1" t="s">
        <v>60</v>
      </c>
      <c r="F7" s="1" t="s">
        <v>61</v>
      </c>
      <c r="G7" s="4">
        <v>4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66</v>
      </c>
      <c r="M7" s="1" t="s">
        <v>67</v>
      </c>
      <c r="N7" s="1" t="s">
        <v>68</v>
      </c>
      <c r="O7" s="4">
        <v>4</v>
      </c>
      <c r="P7" s="4">
        <v>50</v>
      </c>
      <c r="Q7" s="4">
        <v>3</v>
      </c>
      <c r="R7" s="1" t="s">
        <v>69</v>
      </c>
      <c r="S7" s="4">
        <v>5</v>
      </c>
      <c r="T7" s="1" t="s">
        <v>70</v>
      </c>
      <c r="U7" s="4">
        <v>4</v>
      </c>
      <c r="V7" s="5" t="s">
        <v>46</v>
      </c>
      <c r="W7" s="4">
        <v>50</v>
      </c>
      <c r="X7" s="4">
        <v>30</v>
      </c>
      <c r="Y7" s="1"/>
      <c r="Z7" s="1"/>
      <c r="AA7" s="1"/>
      <c r="AB7" s="1"/>
      <c r="AC7" s="1"/>
      <c r="AD7" s="1"/>
    </row>
    <row r="8" spans="1:30" ht="27" thickBot="1" x14ac:dyDescent="0.3">
      <c r="A8" s="3">
        <v>44411.527407407404</v>
      </c>
      <c r="B8" s="4">
        <v>54</v>
      </c>
      <c r="C8" s="1" t="s">
        <v>23</v>
      </c>
      <c r="D8" s="2" t="s">
        <v>71</v>
      </c>
      <c r="E8" s="1"/>
      <c r="F8" s="1" t="s">
        <v>72</v>
      </c>
      <c r="G8" s="4">
        <v>6</v>
      </c>
      <c r="H8" s="1" t="s">
        <v>73</v>
      </c>
      <c r="I8" s="1" t="s">
        <v>74</v>
      </c>
      <c r="J8" s="1" t="s">
        <v>40</v>
      </c>
      <c r="K8" s="1" t="s">
        <v>75</v>
      </c>
      <c r="L8" s="1" t="s">
        <v>76</v>
      </c>
      <c r="M8" s="1" t="s">
        <v>77</v>
      </c>
      <c r="N8" s="1"/>
      <c r="O8" s="4">
        <v>7</v>
      </c>
      <c r="P8" s="1"/>
      <c r="Q8" s="4">
        <v>7</v>
      </c>
      <c r="R8" s="1"/>
      <c r="S8" s="4">
        <v>7</v>
      </c>
      <c r="T8" s="1"/>
      <c r="U8" s="4">
        <v>7</v>
      </c>
      <c r="V8" s="1" t="s">
        <v>31</v>
      </c>
      <c r="W8" s="1"/>
      <c r="X8" s="4">
        <v>100</v>
      </c>
      <c r="Y8" s="1"/>
      <c r="Z8" s="1"/>
      <c r="AA8" s="1"/>
      <c r="AB8" s="1"/>
      <c r="AC8" s="1"/>
      <c r="AD8" s="1"/>
    </row>
  </sheetData>
  <hyperlinks>
    <hyperlink ref="V4" r:id="rId1" display="http://hoteles.com/" xr:uid="{7E4456F1-E9EC-4A6B-AB14-AFBDEAA8B78E}"/>
    <hyperlink ref="V5" r:id="rId2" display="http://hoteles.com/" xr:uid="{08508F24-94C3-4382-9788-6BE5C0B35250}"/>
    <hyperlink ref="V6" r:id="rId3" display="http://hoteles.com/" xr:uid="{D797194E-EE80-4878-B5F6-C714971B1C50}"/>
    <hyperlink ref="V7" r:id="rId4" display="http://hoteles.com/" xr:uid="{5F737D1F-30BA-4966-B927-8C398681A9BB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248-75FA-41A0-8C11-1CCAB137B861}">
  <dimension ref="A1:K101"/>
  <sheetViews>
    <sheetView topLeftCell="A10" workbookViewId="0">
      <selection activeCell="A15" sqref="A15"/>
    </sheetView>
  </sheetViews>
  <sheetFormatPr baseColWidth="10" defaultColWidth="10.85546875" defaultRowHeight="15" x14ac:dyDescent="0.25"/>
  <cols>
    <col min="1" max="1" width="43.7109375" style="14" customWidth="1"/>
    <col min="2" max="2" width="12.28515625" style="11" customWidth="1"/>
    <col min="3" max="8" width="12.28515625" style="9" customWidth="1"/>
    <col min="9" max="9" width="10.85546875" style="9"/>
    <col min="10" max="10" width="17.28515625" style="9" bestFit="1" customWidth="1"/>
    <col min="11" max="16384" width="10.85546875" style="9"/>
  </cols>
  <sheetData>
    <row r="1" spans="1:11" s="19" customFormat="1" x14ac:dyDescent="0.25">
      <c r="A1" s="17" t="s">
        <v>0</v>
      </c>
      <c r="B1" s="18" t="s">
        <v>78</v>
      </c>
      <c r="C1" s="18" t="s">
        <v>79</v>
      </c>
      <c r="D1" s="18" t="s">
        <v>80</v>
      </c>
      <c r="E1" s="18" t="s">
        <v>81</v>
      </c>
      <c r="F1" s="18" t="s">
        <v>82</v>
      </c>
      <c r="G1" s="18" t="s">
        <v>83</v>
      </c>
      <c r="H1" s="18" t="s">
        <v>84</v>
      </c>
    </row>
    <row r="2" spans="1:11" x14ac:dyDescent="0.25">
      <c r="A2" s="13" t="s">
        <v>1</v>
      </c>
      <c r="B2" s="8"/>
      <c r="C2" s="15"/>
      <c r="D2" s="15"/>
      <c r="E2" s="15"/>
      <c r="F2" s="15"/>
      <c r="G2" s="15"/>
      <c r="H2" s="15"/>
      <c r="J2" s="9" t="s">
        <v>127</v>
      </c>
      <c r="K2" s="23">
        <v>0.71430000000000005</v>
      </c>
    </row>
    <row r="3" spans="1:11" x14ac:dyDescent="0.25">
      <c r="A3" s="12"/>
      <c r="B3" s="7">
        <v>26</v>
      </c>
      <c r="C3" s="7">
        <v>26</v>
      </c>
      <c r="D3" s="7">
        <v>34</v>
      </c>
      <c r="E3" s="7">
        <v>24</v>
      </c>
      <c r="F3" s="7">
        <v>20</v>
      </c>
      <c r="G3" s="7">
        <v>24</v>
      </c>
      <c r="H3" s="7">
        <v>54</v>
      </c>
      <c r="J3" s="9" t="s">
        <v>126</v>
      </c>
      <c r="K3" s="24">
        <f>1/7</f>
        <v>0.14285714285714285</v>
      </c>
    </row>
    <row r="4" spans="1:11" x14ac:dyDescent="0.25">
      <c r="A4" s="13" t="s">
        <v>2</v>
      </c>
      <c r="B4" s="8"/>
      <c r="C4" s="15"/>
      <c r="D4" s="15"/>
      <c r="E4" s="15"/>
      <c r="F4" s="15"/>
      <c r="G4" s="15"/>
      <c r="H4" s="15"/>
      <c r="J4" s="9" t="s">
        <v>128</v>
      </c>
      <c r="K4" s="24">
        <f>1/7</f>
        <v>0.14285714285714285</v>
      </c>
    </row>
    <row r="5" spans="1:11" x14ac:dyDescent="0.25">
      <c r="A5" s="12"/>
      <c r="B5" s="7" t="s">
        <v>23</v>
      </c>
      <c r="C5" s="7" t="s">
        <v>32</v>
      </c>
      <c r="D5" s="7" t="s">
        <v>32</v>
      </c>
      <c r="E5" s="7" t="s">
        <v>23</v>
      </c>
      <c r="F5" s="7" t="s">
        <v>32</v>
      </c>
      <c r="G5" s="7" t="s">
        <v>32</v>
      </c>
      <c r="H5" s="7" t="s">
        <v>23</v>
      </c>
      <c r="J5" s="9">
        <f>3/7</f>
        <v>0.42857142857142855</v>
      </c>
    </row>
    <row r="6" spans="1:11" ht="30" x14ac:dyDescent="0.25">
      <c r="A6" s="13" t="s">
        <v>3</v>
      </c>
      <c r="B6" s="8"/>
      <c r="C6" s="16"/>
      <c r="D6" s="16"/>
      <c r="E6" s="16"/>
      <c r="F6" s="16"/>
      <c r="G6" s="16"/>
      <c r="H6" s="16"/>
      <c r="I6" s="9">
        <f>SUM(I7:I10)</f>
        <v>13</v>
      </c>
    </row>
    <row r="7" spans="1:11" x14ac:dyDescent="0.25">
      <c r="A7" s="12" t="s">
        <v>24</v>
      </c>
      <c r="B7" s="7" t="s">
        <v>90</v>
      </c>
      <c r="C7" s="10" t="s">
        <v>90</v>
      </c>
      <c r="D7" s="10" t="s">
        <v>90</v>
      </c>
      <c r="E7" s="10" t="s">
        <v>90</v>
      </c>
      <c r="F7" s="10"/>
      <c r="G7" s="10"/>
      <c r="H7" s="10" t="s">
        <v>90</v>
      </c>
      <c r="I7" s="9">
        <f t="shared" ref="I7:I10" si="0">COUNTIF(B7:H7,"x")</f>
        <v>5</v>
      </c>
      <c r="J7" s="24">
        <f>I7/$I$6</f>
        <v>0.38461538461538464</v>
      </c>
    </row>
    <row r="8" spans="1:11" x14ac:dyDescent="0.25">
      <c r="A8" s="12" t="s">
        <v>98</v>
      </c>
      <c r="B8" s="7"/>
      <c r="C8" s="10" t="s">
        <v>90</v>
      </c>
      <c r="D8" s="10"/>
      <c r="E8" s="10"/>
      <c r="F8" s="10"/>
      <c r="G8" s="10"/>
      <c r="H8" s="10" t="s">
        <v>90</v>
      </c>
      <c r="I8" s="9">
        <f t="shared" si="0"/>
        <v>2</v>
      </c>
      <c r="J8" s="24">
        <f t="shared" ref="J8:J10" si="1">I8/$I$6</f>
        <v>0.15384615384615385</v>
      </c>
    </row>
    <row r="9" spans="1:11" x14ac:dyDescent="0.25">
      <c r="A9" s="12" t="s">
        <v>99</v>
      </c>
      <c r="B9" s="7"/>
      <c r="C9" s="10" t="s">
        <v>90</v>
      </c>
      <c r="D9" s="10"/>
      <c r="E9" s="10" t="s">
        <v>90</v>
      </c>
      <c r="F9" s="10" t="s">
        <v>90</v>
      </c>
      <c r="G9" s="10" t="s">
        <v>90</v>
      </c>
      <c r="H9" s="10"/>
      <c r="I9" s="9">
        <f t="shared" si="0"/>
        <v>4</v>
      </c>
      <c r="J9" s="24">
        <f t="shared" si="1"/>
        <v>0.30769230769230771</v>
      </c>
    </row>
    <row r="10" spans="1:11" x14ac:dyDescent="0.25">
      <c r="A10" s="12" t="s">
        <v>100</v>
      </c>
      <c r="B10" s="7"/>
      <c r="C10" s="10" t="s">
        <v>90</v>
      </c>
      <c r="D10" s="10"/>
      <c r="E10" s="10" t="s">
        <v>90</v>
      </c>
      <c r="F10" s="10"/>
      <c r="G10" s="10"/>
      <c r="H10" s="10"/>
      <c r="I10" s="9">
        <f t="shared" si="0"/>
        <v>2</v>
      </c>
      <c r="J10" s="24">
        <f t="shared" si="1"/>
        <v>0.15384615384615385</v>
      </c>
    </row>
    <row r="11" spans="1:11" ht="30" x14ac:dyDescent="0.25">
      <c r="A11" s="13" t="s">
        <v>4</v>
      </c>
      <c r="B11" s="8"/>
      <c r="C11" s="16"/>
      <c r="D11" s="16"/>
      <c r="E11" s="16"/>
      <c r="F11" s="16"/>
      <c r="G11" s="16"/>
      <c r="H11" s="16"/>
    </row>
    <row r="12" spans="1:11" ht="90" x14ac:dyDescent="0.25">
      <c r="A12" s="12"/>
      <c r="B12" s="7" t="s">
        <v>25</v>
      </c>
      <c r="C12" s="6" t="s">
        <v>34</v>
      </c>
      <c r="D12" s="6" t="s">
        <v>39</v>
      </c>
      <c r="E12" s="6" t="s">
        <v>48</v>
      </c>
      <c r="F12" s="6" t="s">
        <v>25</v>
      </c>
      <c r="G12" s="6" t="s">
        <v>60</v>
      </c>
      <c r="H12" s="6" t="s">
        <v>25</v>
      </c>
      <c r="I12" s="9">
        <f>1/7</f>
        <v>0.14285714285714285</v>
      </c>
      <c r="J12" s="9">
        <f>I12*2</f>
        <v>0.2857142857142857</v>
      </c>
    </row>
    <row r="13" spans="1:11" x14ac:dyDescent="0.25">
      <c r="A13" s="13" t="s">
        <v>5</v>
      </c>
      <c r="B13" s="8"/>
      <c r="C13" s="16"/>
      <c r="D13" s="16"/>
      <c r="E13" s="16"/>
      <c r="F13" s="16"/>
      <c r="G13" s="16"/>
      <c r="H13" s="16"/>
    </row>
    <row r="14" spans="1:11" ht="45" x14ac:dyDescent="0.25">
      <c r="A14" s="12"/>
      <c r="B14" s="6" t="s">
        <v>26</v>
      </c>
      <c r="C14" s="6" t="s">
        <v>25</v>
      </c>
      <c r="D14" s="6" t="s">
        <v>40</v>
      </c>
      <c r="E14" s="6" t="s">
        <v>49</v>
      </c>
      <c r="F14" s="6" t="s">
        <v>57</v>
      </c>
      <c r="G14" s="6" t="s">
        <v>61</v>
      </c>
      <c r="H14" s="6" t="s">
        <v>72</v>
      </c>
      <c r="J14" s="9">
        <f>4/7</f>
        <v>0.5714285714285714</v>
      </c>
    </row>
    <row r="15" spans="1:11" ht="30" x14ac:dyDescent="0.25">
      <c r="A15" s="13" t="s">
        <v>6</v>
      </c>
      <c r="B15" s="8"/>
      <c r="C15" s="16"/>
      <c r="D15" s="16"/>
      <c r="E15" s="16"/>
      <c r="F15" s="16"/>
      <c r="G15" s="16"/>
      <c r="H15" s="16"/>
      <c r="I15" s="9">
        <f>SUM(I16:I22)</f>
        <v>7</v>
      </c>
    </row>
    <row r="16" spans="1:11" x14ac:dyDescent="0.25">
      <c r="A16" s="12">
        <v>1</v>
      </c>
      <c r="B16" s="7"/>
      <c r="C16" s="10"/>
      <c r="D16" s="10"/>
      <c r="E16" s="10"/>
      <c r="F16" s="10"/>
      <c r="G16" s="10"/>
      <c r="H16" s="10"/>
      <c r="I16" s="9">
        <f>COUNT(B16:H16)</f>
        <v>0</v>
      </c>
      <c r="J16" s="20">
        <f>I16/$I$15</f>
        <v>0</v>
      </c>
    </row>
    <row r="17" spans="1:11" x14ac:dyDescent="0.25">
      <c r="A17" s="12">
        <v>2</v>
      </c>
      <c r="B17" s="7"/>
      <c r="C17" s="10"/>
      <c r="D17" s="10" t="s">
        <v>90</v>
      </c>
      <c r="E17" s="10"/>
      <c r="F17" s="10"/>
      <c r="G17" s="10"/>
      <c r="H17" s="10"/>
      <c r="I17" s="9">
        <f>COUNTIF(B17:H17,"x")</f>
        <v>1</v>
      </c>
      <c r="J17" s="20">
        <f t="shared" ref="J17:J22" si="2">I17/$I$15</f>
        <v>0.14285714285714285</v>
      </c>
    </row>
    <row r="18" spans="1:11" x14ac:dyDescent="0.25">
      <c r="A18" s="12">
        <v>3</v>
      </c>
      <c r="B18" s="7"/>
      <c r="C18" s="10"/>
      <c r="D18" s="10"/>
      <c r="E18" s="10"/>
      <c r="F18" s="10"/>
      <c r="G18" s="10"/>
      <c r="H18" s="10"/>
      <c r="I18" s="9">
        <f t="shared" ref="I18:I25" si="3">COUNTIF(B18:H18,"x")</f>
        <v>0</v>
      </c>
      <c r="J18" s="20">
        <f t="shared" si="2"/>
        <v>0</v>
      </c>
    </row>
    <row r="19" spans="1:11" x14ac:dyDescent="0.25">
      <c r="A19" s="12">
        <v>4</v>
      </c>
      <c r="B19" s="7"/>
      <c r="C19" s="10"/>
      <c r="D19" s="10"/>
      <c r="E19" s="10"/>
      <c r="F19" s="10"/>
      <c r="G19" s="10" t="s">
        <v>90</v>
      </c>
      <c r="H19" s="10"/>
      <c r="I19" s="9">
        <f t="shared" si="3"/>
        <v>1</v>
      </c>
      <c r="J19" s="20">
        <f t="shared" si="2"/>
        <v>0.14285714285714285</v>
      </c>
    </row>
    <row r="20" spans="1:11" x14ac:dyDescent="0.25">
      <c r="A20" s="12">
        <v>5</v>
      </c>
      <c r="B20" s="7" t="s">
        <v>90</v>
      </c>
      <c r="C20" s="10" t="s">
        <v>90</v>
      </c>
      <c r="D20" s="10"/>
      <c r="E20" s="10"/>
      <c r="F20" s="10" t="s">
        <v>90</v>
      </c>
      <c r="G20" s="10"/>
      <c r="H20" s="10"/>
      <c r="I20" s="9">
        <f t="shared" si="3"/>
        <v>3</v>
      </c>
      <c r="J20" s="20">
        <f t="shared" si="2"/>
        <v>0.42857142857142855</v>
      </c>
    </row>
    <row r="21" spans="1:11" x14ac:dyDescent="0.25">
      <c r="A21" s="12">
        <v>6</v>
      </c>
      <c r="B21" s="7"/>
      <c r="C21" s="10"/>
      <c r="D21" s="10"/>
      <c r="E21" s="10" t="s">
        <v>90</v>
      </c>
      <c r="F21" s="10"/>
      <c r="G21" s="10"/>
      <c r="H21" s="10" t="s">
        <v>90</v>
      </c>
      <c r="I21" s="9">
        <f t="shared" si="3"/>
        <v>2</v>
      </c>
      <c r="J21" s="20">
        <f t="shared" si="2"/>
        <v>0.2857142857142857</v>
      </c>
    </row>
    <row r="22" spans="1:11" x14ac:dyDescent="0.25">
      <c r="A22" s="12">
        <v>7</v>
      </c>
      <c r="B22" s="7"/>
      <c r="C22" s="10"/>
      <c r="D22" s="10"/>
      <c r="E22" s="10"/>
      <c r="F22" s="10"/>
      <c r="G22" s="10"/>
      <c r="H22" s="10"/>
      <c r="I22" s="9">
        <f t="shared" si="3"/>
        <v>0</v>
      </c>
      <c r="J22" s="20">
        <f t="shared" si="2"/>
        <v>0</v>
      </c>
    </row>
    <row r="23" spans="1:11" ht="60" x14ac:dyDescent="0.25">
      <c r="A23" s="13" t="s">
        <v>7</v>
      </c>
      <c r="B23" s="8"/>
      <c r="C23" s="16"/>
      <c r="D23" s="16"/>
      <c r="E23" s="16"/>
      <c r="F23" s="16"/>
      <c r="G23" s="16"/>
      <c r="H23" s="16"/>
      <c r="I23" s="9">
        <f>SUM(I24:I25)</f>
        <v>7</v>
      </c>
    </row>
    <row r="24" spans="1:11" x14ac:dyDescent="0.25">
      <c r="A24" s="12" t="s">
        <v>27</v>
      </c>
      <c r="B24" s="7" t="s">
        <v>90</v>
      </c>
      <c r="C24" s="10" t="s">
        <v>90</v>
      </c>
      <c r="D24" s="10"/>
      <c r="E24" s="10" t="s">
        <v>90</v>
      </c>
      <c r="F24" s="10" t="s">
        <v>90</v>
      </c>
      <c r="G24" s="10"/>
      <c r="H24" s="10" t="s">
        <v>90</v>
      </c>
      <c r="I24" s="9">
        <f t="shared" si="3"/>
        <v>5</v>
      </c>
      <c r="J24" s="20">
        <f>I24/$I$23</f>
        <v>0.7142857142857143</v>
      </c>
    </row>
    <row r="25" spans="1:11" x14ac:dyDescent="0.25">
      <c r="A25" s="12" t="s">
        <v>25</v>
      </c>
      <c r="B25" s="7"/>
      <c r="C25" s="10"/>
      <c r="D25" s="10" t="s">
        <v>90</v>
      </c>
      <c r="E25" s="10"/>
      <c r="F25" s="10"/>
      <c r="G25" s="10" t="s">
        <v>90</v>
      </c>
      <c r="H25" s="10"/>
      <c r="I25" s="9">
        <f t="shared" si="3"/>
        <v>2</v>
      </c>
      <c r="J25" s="20">
        <f>I25/$I$23</f>
        <v>0.2857142857142857</v>
      </c>
    </row>
    <row r="26" spans="1:11" ht="30" x14ac:dyDescent="0.25">
      <c r="A26" s="13" t="s">
        <v>92</v>
      </c>
      <c r="B26" s="8"/>
      <c r="C26" s="16"/>
      <c r="D26" s="16"/>
      <c r="E26" s="16"/>
      <c r="F26" s="16"/>
      <c r="G26" s="16"/>
      <c r="H26" s="16"/>
    </row>
    <row r="27" spans="1:11" ht="135" x14ac:dyDescent="0.25">
      <c r="A27" s="12"/>
      <c r="B27" s="7" t="s">
        <v>93</v>
      </c>
      <c r="C27" s="10"/>
      <c r="D27" s="6" t="s">
        <v>41</v>
      </c>
      <c r="E27" s="10"/>
      <c r="F27" s="6"/>
      <c r="G27" s="6" t="s">
        <v>62</v>
      </c>
      <c r="H27" s="10"/>
    </row>
    <row r="28" spans="1:11" ht="30" x14ac:dyDescent="0.25">
      <c r="A28" s="13" t="s">
        <v>8</v>
      </c>
      <c r="B28" s="8"/>
      <c r="C28" s="16"/>
      <c r="D28" s="16"/>
      <c r="E28" s="16"/>
      <c r="F28" s="16"/>
      <c r="G28" s="16"/>
      <c r="H28" s="16"/>
    </row>
    <row r="29" spans="1:11" ht="90" x14ac:dyDescent="0.25">
      <c r="A29" s="12"/>
      <c r="B29" s="6" t="s">
        <v>96</v>
      </c>
      <c r="C29" s="6" t="s">
        <v>116</v>
      </c>
      <c r="D29" s="6" t="s">
        <v>116</v>
      </c>
      <c r="E29" s="6" t="s">
        <v>50</v>
      </c>
      <c r="F29" s="6" t="s">
        <v>58</v>
      </c>
      <c r="G29" s="6" t="s">
        <v>63</v>
      </c>
      <c r="H29" s="6" t="s">
        <v>74</v>
      </c>
      <c r="J29" s="9">
        <f>100/7</f>
        <v>14.285714285714286</v>
      </c>
      <c r="K29" s="9">
        <f>J29*3</f>
        <v>42.857142857142861</v>
      </c>
    </row>
    <row r="30" spans="1:11" ht="30" x14ac:dyDescent="0.25">
      <c r="A30" s="13" t="s">
        <v>9</v>
      </c>
      <c r="B30" s="8"/>
      <c r="C30" s="16"/>
      <c r="D30" s="16"/>
      <c r="E30" s="16"/>
      <c r="F30" s="16"/>
      <c r="G30" s="16"/>
      <c r="H30" s="16"/>
    </row>
    <row r="31" spans="1:11" ht="165" x14ac:dyDescent="0.25">
      <c r="A31" s="12"/>
      <c r="B31" s="7" t="s">
        <v>97</v>
      </c>
      <c r="C31" s="6" t="s">
        <v>36</v>
      </c>
      <c r="D31" s="6" t="s">
        <v>42</v>
      </c>
      <c r="E31" s="6" t="s">
        <v>51</v>
      </c>
      <c r="F31" s="6" t="s">
        <v>36</v>
      </c>
      <c r="G31" s="6" t="s">
        <v>64</v>
      </c>
      <c r="H31" s="6" t="s">
        <v>40</v>
      </c>
      <c r="I31" s="9">
        <f>1/7</f>
        <v>0.14285714285714285</v>
      </c>
      <c r="J31" s="9">
        <f>I31*2</f>
        <v>0.2857142857142857</v>
      </c>
    </row>
    <row r="32" spans="1:11" ht="30" x14ac:dyDescent="0.25">
      <c r="A32" s="13" t="s">
        <v>10</v>
      </c>
      <c r="B32" s="8"/>
      <c r="C32" s="16"/>
      <c r="D32" s="16"/>
      <c r="E32" s="16"/>
      <c r="F32" s="16"/>
      <c r="G32" s="16"/>
      <c r="H32" s="16"/>
    </row>
    <row r="33" spans="1:10" ht="120" x14ac:dyDescent="0.25">
      <c r="A33" s="12"/>
      <c r="B33" s="7" t="s">
        <v>95</v>
      </c>
      <c r="C33" s="6" t="s">
        <v>37</v>
      </c>
      <c r="D33" s="6" t="s">
        <v>43</v>
      </c>
      <c r="E33" s="6" t="s">
        <v>52</v>
      </c>
      <c r="F33" s="6"/>
      <c r="G33" s="6" t="s">
        <v>65</v>
      </c>
      <c r="H33" s="6" t="s">
        <v>75</v>
      </c>
      <c r="I33" s="9">
        <f>1/6</f>
        <v>0.16666666666666666</v>
      </c>
      <c r="J33" s="9">
        <f>I33*2</f>
        <v>0.33333333333333331</v>
      </c>
    </row>
    <row r="34" spans="1:10" ht="30" x14ac:dyDescent="0.25">
      <c r="A34" s="13" t="s">
        <v>11</v>
      </c>
      <c r="B34" s="8"/>
      <c r="C34" s="16"/>
      <c r="D34" s="16"/>
      <c r="E34" s="16"/>
      <c r="F34" s="16"/>
      <c r="G34" s="16"/>
      <c r="H34" s="16"/>
    </row>
    <row r="35" spans="1:10" ht="75" x14ac:dyDescent="0.25">
      <c r="A35" s="12"/>
      <c r="B35" s="7" t="s">
        <v>101</v>
      </c>
      <c r="C35" s="6" t="s">
        <v>36</v>
      </c>
      <c r="D35" s="6" t="s">
        <v>36</v>
      </c>
      <c r="E35" s="6" t="s">
        <v>53</v>
      </c>
      <c r="F35" s="6" t="s">
        <v>36</v>
      </c>
      <c r="G35" s="6" t="s">
        <v>66</v>
      </c>
      <c r="H35" s="6" t="s">
        <v>76</v>
      </c>
    </row>
    <row r="36" spans="1:10" ht="30" x14ac:dyDescent="0.25">
      <c r="A36" s="13" t="s">
        <v>12</v>
      </c>
      <c r="B36" s="8"/>
      <c r="C36" s="16"/>
      <c r="D36" s="16"/>
      <c r="E36" s="16"/>
      <c r="F36" s="16"/>
      <c r="G36" s="16"/>
      <c r="H36" s="16"/>
    </row>
    <row r="37" spans="1:10" ht="165" x14ac:dyDescent="0.25">
      <c r="A37" s="12"/>
      <c r="B37" s="7" t="s">
        <v>30</v>
      </c>
      <c r="C37" s="6" t="s">
        <v>38</v>
      </c>
      <c r="D37" s="6" t="s">
        <v>44</v>
      </c>
      <c r="E37" s="6" t="s">
        <v>35</v>
      </c>
      <c r="F37" s="6"/>
      <c r="G37" s="6" t="s">
        <v>67</v>
      </c>
      <c r="H37" s="6" t="s">
        <v>77</v>
      </c>
    </row>
    <row r="38" spans="1:10" ht="30" x14ac:dyDescent="0.25">
      <c r="A38" s="13" t="s">
        <v>13</v>
      </c>
      <c r="B38" s="8"/>
      <c r="C38" s="16"/>
      <c r="D38" s="16"/>
      <c r="E38" s="16"/>
      <c r="F38" s="16"/>
      <c r="G38" s="16"/>
      <c r="H38" s="16"/>
    </row>
    <row r="39" spans="1:10" ht="150" x14ac:dyDescent="0.25">
      <c r="A39" s="12"/>
      <c r="B39" s="7" t="s">
        <v>95</v>
      </c>
      <c r="C39" s="6" t="s">
        <v>36</v>
      </c>
      <c r="D39" s="6" t="s">
        <v>45</v>
      </c>
      <c r="E39" s="6" t="s">
        <v>54</v>
      </c>
      <c r="F39" s="6" t="s">
        <v>59</v>
      </c>
      <c r="G39" s="6" t="s">
        <v>68</v>
      </c>
      <c r="H39" s="6"/>
      <c r="J39" s="9">
        <f>1/6</f>
        <v>0.16666666666666666</v>
      </c>
    </row>
    <row r="40" spans="1:10" ht="60" x14ac:dyDescent="0.25">
      <c r="A40" s="13" t="s">
        <v>14</v>
      </c>
      <c r="B40" s="8"/>
      <c r="C40" s="16"/>
      <c r="D40" s="16"/>
      <c r="E40" s="16"/>
      <c r="F40" s="16"/>
      <c r="G40" s="16"/>
      <c r="H40" s="16"/>
    </row>
    <row r="41" spans="1:10" x14ac:dyDescent="0.25">
      <c r="A41" s="12">
        <v>1</v>
      </c>
      <c r="B41" s="7"/>
      <c r="C41" s="10"/>
      <c r="D41" s="10"/>
      <c r="E41" s="10"/>
      <c r="F41" s="10"/>
      <c r="G41" s="10"/>
      <c r="H41" s="10"/>
    </row>
    <row r="42" spans="1:10" x14ac:dyDescent="0.25">
      <c r="A42" s="12">
        <v>2</v>
      </c>
      <c r="B42" s="7"/>
      <c r="C42" s="10"/>
      <c r="D42" s="10"/>
      <c r="E42" s="10"/>
      <c r="F42" s="10"/>
      <c r="G42" s="10"/>
      <c r="H42" s="10"/>
    </row>
    <row r="43" spans="1:10" x14ac:dyDescent="0.25">
      <c r="A43" s="12">
        <v>3</v>
      </c>
      <c r="B43" s="7"/>
      <c r="C43" s="10"/>
      <c r="D43" s="10"/>
      <c r="E43" s="10"/>
      <c r="F43" s="10"/>
      <c r="G43" s="10"/>
      <c r="H43" s="10"/>
    </row>
    <row r="44" spans="1:10" x14ac:dyDescent="0.25">
      <c r="A44" s="12">
        <v>4</v>
      </c>
      <c r="B44" s="7" t="s">
        <v>90</v>
      </c>
      <c r="C44" s="10"/>
      <c r="D44" s="10"/>
      <c r="E44" s="10" t="s">
        <v>90</v>
      </c>
      <c r="F44" s="10"/>
      <c r="G44" s="10" t="s">
        <v>90</v>
      </c>
      <c r="H44" s="10"/>
    </row>
    <row r="45" spans="1:10" x14ac:dyDescent="0.25">
      <c r="A45" s="12">
        <v>5</v>
      </c>
      <c r="B45" s="7"/>
      <c r="C45" s="10" t="s">
        <v>90</v>
      </c>
      <c r="D45" s="10"/>
      <c r="E45" s="10"/>
      <c r="F45" s="10" t="s">
        <v>90</v>
      </c>
      <c r="G45" s="10"/>
      <c r="H45" s="10"/>
    </row>
    <row r="46" spans="1:10" x14ac:dyDescent="0.25">
      <c r="A46" s="12">
        <v>6</v>
      </c>
      <c r="B46" s="7"/>
      <c r="C46" s="10"/>
      <c r="D46" s="10"/>
      <c r="E46" s="10"/>
      <c r="F46" s="10"/>
      <c r="G46" s="10"/>
      <c r="H46" s="10"/>
    </row>
    <row r="47" spans="1:10" x14ac:dyDescent="0.25">
      <c r="A47" s="12">
        <v>7</v>
      </c>
      <c r="B47" s="7"/>
      <c r="C47" s="10"/>
      <c r="D47" s="10"/>
      <c r="E47" s="10"/>
      <c r="F47" s="10"/>
      <c r="G47" s="10"/>
      <c r="H47" s="10" t="s">
        <v>90</v>
      </c>
    </row>
    <row r="48" spans="1:10" ht="105" x14ac:dyDescent="0.25">
      <c r="A48" s="13" t="s">
        <v>15</v>
      </c>
      <c r="B48" s="8"/>
      <c r="C48" s="16"/>
      <c r="D48" s="16"/>
      <c r="E48" s="16"/>
      <c r="F48" s="16"/>
      <c r="G48" s="16"/>
      <c r="H48" s="16"/>
      <c r="I48" s="9">
        <f>SUM(I49:I53)</f>
        <v>6</v>
      </c>
    </row>
    <row r="49" spans="1:10" x14ac:dyDescent="0.25">
      <c r="A49" s="12" t="s">
        <v>85</v>
      </c>
      <c r="B49" s="7"/>
      <c r="C49" s="10"/>
      <c r="D49" s="10"/>
      <c r="E49" s="10"/>
      <c r="F49" s="10"/>
      <c r="G49" s="10"/>
      <c r="H49" s="10"/>
      <c r="I49" s="9">
        <f>COUNTIF(B49:H49,"x")</f>
        <v>0</v>
      </c>
      <c r="J49" s="20">
        <f>I49/$I$48</f>
        <v>0</v>
      </c>
    </row>
    <row r="50" spans="1:10" x14ac:dyDescent="0.25">
      <c r="A50" s="12" t="s">
        <v>86</v>
      </c>
      <c r="B50" s="7"/>
      <c r="C50" s="10"/>
      <c r="D50" s="10" t="s">
        <v>90</v>
      </c>
      <c r="E50" s="10" t="s">
        <v>90</v>
      </c>
      <c r="F50" s="10"/>
      <c r="G50" s="10"/>
      <c r="H50" s="10"/>
      <c r="I50" s="9">
        <f t="shared" ref="I50:I53" si="4">COUNTIF(B50:H50,"x")</f>
        <v>2</v>
      </c>
      <c r="J50" s="20">
        <f t="shared" ref="J50:J53" si="5">I50/$I$48</f>
        <v>0.33333333333333331</v>
      </c>
    </row>
    <row r="51" spans="1:10" x14ac:dyDescent="0.25">
      <c r="A51" s="12" t="s">
        <v>87</v>
      </c>
      <c r="B51" s="7"/>
      <c r="C51" s="10"/>
      <c r="D51" s="10"/>
      <c r="E51" s="10"/>
      <c r="F51" s="10"/>
      <c r="G51" s="10" t="s">
        <v>90</v>
      </c>
      <c r="H51" s="10"/>
      <c r="I51" s="9">
        <f t="shared" si="4"/>
        <v>1</v>
      </c>
      <c r="J51" s="20">
        <f t="shared" si="5"/>
        <v>0.16666666666666666</v>
      </c>
    </row>
    <row r="52" spans="1:10" x14ac:dyDescent="0.25">
      <c r="A52" s="12" t="s">
        <v>88</v>
      </c>
      <c r="B52" s="7" t="s">
        <v>90</v>
      </c>
      <c r="C52" s="10"/>
      <c r="D52" s="10"/>
      <c r="E52" s="10"/>
      <c r="F52" s="10"/>
      <c r="G52" s="10"/>
      <c r="H52" s="10"/>
      <c r="I52" s="9">
        <f t="shared" si="4"/>
        <v>1</v>
      </c>
      <c r="J52" s="20">
        <f t="shared" si="5"/>
        <v>0.16666666666666666</v>
      </c>
    </row>
    <row r="53" spans="1:10" x14ac:dyDescent="0.25">
      <c r="A53" s="12" t="s">
        <v>89</v>
      </c>
      <c r="B53" s="7"/>
      <c r="C53" s="10" t="s">
        <v>90</v>
      </c>
      <c r="D53" s="10"/>
      <c r="E53" s="10"/>
      <c r="F53" s="10" t="s">
        <v>90</v>
      </c>
      <c r="G53" s="10"/>
      <c r="H53" s="10"/>
      <c r="I53" s="9">
        <f t="shared" si="4"/>
        <v>2</v>
      </c>
      <c r="J53" s="20">
        <f t="shared" si="5"/>
        <v>0.33333333333333331</v>
      </c>
    </row>
    <row r="54" spans="1:10" ht="60" x14ac:dyDescent="0.25">
      <c r="A54" s="13" t="s">
        <v>14</v>
      </c>
      <c r="B54" s="8"/>
      <c r="C54" s="16"/>
      <c r="D54" s="16"/>
      <c r="E54" s="16"/>
      <c r="F54" s="16"/>
      <c r="G54" s="16"/>
      <c r="H54" s="16"/>
      <c r="I54" s="9">
        <f>SUM(I55:I61)</f>
        <v>7</v>
      </c>
    </row>
    <row r="55" spans="1:10" x14ac:dyDescent="0.25">
      <c r="A55" s="12">
        <v>1</v>
      </c>
      <c r="B55" s="7"/>
      <c r="C55" s="10"/>
      <c r="D55" s="10"/>
      <c r="E55" s="10"/>
      <c r="F55" s="10"/>
      <c r="G55" s="10"/>
      <c r="H55" s="10"/>
      <c r="I55" s="9">
        <f t="shared" ref="I55:I61" si="6">COUNTIF(B55:H55,"x")</f>
        <v>0</v>
      </c>
      <c r="J55" s="20">
        <f>I55/$I$54</f>
        <v>0</v>
      </c>
    </row>
    <row r="56" spans="1:10" x14ac:dyDescent="0.25">
      <c r="A56" s="12">
        <v>2</v>
      </c>
      <c r="B56" s="7"/>
      <c r="C56" s="10"/>
      <c r="D56" s="10" t="s">
        <v>90</v>
      </c>
      <c r="E56" s="10"/>
      <c r="F56" s="10"/>
      <c r="G56" s="10"/>
      <c r="H56" s="10"/>
      <c r="I56" s="9">
        <f t="shared" si="6"/>
        <v>1</v>
      </c>
      <c r="J56" s="20">
        <f t="shared" ref="J56:J61" si="7">I56/$I$54</f>
        <v>0.14285714285714285</v>
      </c>
    </row>
    <row r="57" spans="1:10" x14ac:dyDescent="0.25">
      <c r="A57" s="12">
        <v>3</v>
      </c>
      <c r="B57" s="7"/>
      <c r="C57" s="10"/>
      <c r="D57" s="10"/>
      <c r="E57" s="10"/>
      <c r="F57" s="10"/>
      <c r="G57" s="10" t="s">
        <v>90</v>
      </c>
      <c r="H57" s="10"/>
      <c r="I57" s="9">
        <f t="shared" si="6"/>
        <v>1</v>
      </c>
      <c r="J57" s="20">
        <f t="shared" si="7"/>
        <v>0.14285714285714285</v>
      </c>
    </row>
    <row r="58" spans="1:10" x14ac:dyDescent="0.25">
      <c r="A58" s="12">
        <v>4</v>
      </c>
      <c r="B58" s="7"/>
      <c r="C58" s="10"/>
      <c r="D58" s="10"/>
      <c r="E58" s="10"/>
      <c r="F58" s="10" t="s">
        <v>90</v>
      </c>
      <c r="G58" s="10"/>
      <c r="H58" s="10"/>
      <c r="I58" s="9">
        <f t="shared" si="6"/>
        <v>1</v>
      </c>
      <c r="J58" s="20">
        <f t="shared" si="7"/>
        <v>0.14285714285714285</v>
      </c>
    </row>
    <row r="59" spans="1:10" x14ac:dyDescent="0.25">
      <c r="A59" s="12">
        <v>5</v>
      </c>
      <c r="B59" s="7" t="s">
        <v>90</v>
      </c>
      <c r="C59" s="10" t="s">
        <v>90</v>
      </c>
      <c r="D59" s="10"/>
      <c r="E59" s="10" t="s">
        <v>90</v>
      </c>
      <c r="F59" s="10"/>
      <c r="G59" s="10"/>
      <c r="H59" s="10"/>
      <c r="I59" s="9">
        <f t="shared" si="6"/>
        <v>3</v>
      </c>
      <c r="J59" s="20">
        <f t="shared" si="7"/>
        <v>0.42857142857142855</v>
      </c>
    </row>
    <row r="60" spans="1:10" x14ac:dyDescent="0.25">
      <c r="A60" s="12">
        <v>6</v>
      </c>
      <c r="B60" s="7"/>
      <c r="C60" s="10"/>
      <c r="D60" s="10"/>
      <c r="E60" s="10"/>
      <c r="F60" s="10"/>
      <c r="G60" s="10"/>
      <c r="H60" s="10"/>
      <c r="I60" s="9">
        <f t="shared" si="6"/>
        <v>0</v>
      </c>
      <c r="J60" s="20">
        <f t="shared" si="7"/>
        <v>0</v>
      </c>
    </row>
    <row r="61" spans="1:10" x14ac:dyDescent="0.25">
      <c r="A61" s="12">
        <v>7</v>
      </c>
      <c r="B61" s="7"/>
      <c r="C61" s="10"/>
      <c r="D61" s="10"/>
      <c r="E61" s="10"/>
      <c r="F61" s="10"/>
      <c r="G61" s="10"/>
      <c r="H61" s="10" t="s">
        <v>90</v>
      </c>
      <c r="I61" s="9">
        <f t="shared" si="6"/>
        <v>1</v>
      </c>
      <c r="J61" s="20">
        <f t="shared" si="7"/>
        <v>0.14285714285714285</v>
      </c>
    </row>
    <row r="62" spans="1:10" ht="45" x14ac:dyDescent="0.25">
      <c r="A62" s="13" t="s">
        <v>94</v>
      </c>
      <c r="B62" s="8"/>
      <c r="C62" s="16"/>
      <c r="D62" s="16"/>
      <c r="E62" s="16"/>
      <c r="F62" s="16"/>
      <c r="G62" s="16"/>
      <c r="H62" s="16"/>
      <c r="I62" s="9">
        <f>SUM(I63:I64)</f>
        <v>5</v>
      </c>
    </row>
    <row r="63" spans="1:10" x14ac:dyDescent="0.25">
      <c r="A63" s="12" t="s">
        <v>27</v>
      </c>
      <c r="B63" s="7" t="s">
        <v>90</v>
      </c>
      <c r="C63" s="10" t="s">
        <v>90</v>
      </c>
      <c r="D63" s="10" t="s">
        <v>90</v>
      </c>
      <c r="E63" s="10" t="s">
        <v>90</v>
      </c>
      <c r="F63" s="10"/>
      <c r="G63" s="10" t="s">
        <v>90</v>
      </c>
      <c r="H63" s="10"/>
      <c r="I63" s="9">
        <f t="shared" ref="I63:I64" si="8">COUNTIF(B63:H63,"x")</f>
        <v>5</v>
      </c>
      <c r="J63" s="20">
        <f>I63/$I$62</f>
        <v>1</v>
      </c>
    </row>
    <row r="64" spans="1:10" x14ac:dyDescent="0.25">
      <c r="A64" s="12" t="s">
        <v>25</v>
      </c>
      <c r="B64" s="7"/>
      <c r="C64" s="10"/>
      <c r="D64" s="10"/>
      <c r="E64" s="10"/>
      <c r="F64" s="21"/>
      <c r="G64" s="10"/>
      <c r="H64" s="21"/>
      <c r="I64" s="9">
        <f t="shared" si="8"/>
        <v>0</v>
      </c>
      <c r="J64" s="20">
        <f>I64/$I$23</f>
        <v>0</v>
      </c>
    </row>
    <row r="65" spans="1:10" ht="30" x14ac:dyDescent="0.25">
      <c r="A65" s="13" t="s">
        <v>92</v>
      </c>
      <c r="B65" s="8"/>
      <c r="C65" s="16"/>
      <c r="D65" s="16"/>
      <c r="E65" s="16"/>
      <c r="F65" s="16"/>
      <c r="G65" s="16"/>
      <c r="H65" s="16"/>
    </row>
    <row r="66" spans="1:10" x14ac:dyDescent="0.25">
      <c r="A66" s="12"/>
      <c r="B66" s="7" t="s">
        <v>93</v>
      </c>
      <c r="C66" s="7" t="s">
        <v>93</v>
      </c>
      <c r="D66" s="7" t="s">
        <v>93</v>
      </c>
      <c r="E66" s="7" t="s">
        <v>93</v>
      </c>
      <c r="F66" s="10"/>
      <c r="G66" s="7" t="s">
        <v>93</v>
      </c>
      <c r="H66" s="10"/>
    </row>
    <row r="67" spans="1:10" ht="30" x14ac:dyDescent="0.25">
      <c r="A67" s="13" t="s">
        <v>17</v>
      </c>
      <c r="B67" s="8"/>
      <c r="C67" s="16"/>
      <c r="D67" s="16"/>
      <c r="E67" s="16"/>
      <c r="F67" s="16"/>
      <c r="G67" s="16"/>
      <c r="H67" s="16"/>
      <c r="I67" s="9">
        <f>SUM(I68:I74)</f>
        <v>7</v>
      </c>
    </row>
    <row r="68" spans="1:10" x14ac:dyDescent="0.25">
      <c r="A68" s="12">
        <v>1</v>
      </c>
      <c r="B68" s="7"/>
      <c r="C68" s="10"/>
      <c r="D68" s="10"/>
      <c r="E68" s="10"/>
      <c r="F68" s="10"/>
      <c r="G68" s="10"/>
      <c r="H68" s="10"/>
      <c r="I68" s="9">
        <f>COUNT(B68:H68)</f>
        <v>0</v>
      </c>
      <c r="J68" s="20">
        <f>I68/$I$15</f>
        <v>0</v>
      </c>
    </row>
    <row r="69" spans="1:10" x14ac:dyDescent="0.25">
      <c r="A69" s="12">
        <v>2</v>
      </c>
      <c r="B69" s="7"/>
      <c r="C69" s="10"/>
      <c r="D69" s="10"/>
      <c r="E69" s="10"/>
      <c r="F69" s="10"/>
      <c r="G69" s="10"/>
      <c r="H69" s="10"/>
      <c r="I69" s="9">
        <f>COUNTIF(B69:H69,"x")</f>
        <v>0</v>
      </c>
      <c r="J69" s="20">
        <f t="shared" ref="J69:J74" si="9">I69/$I$15</f>
        <v>0</v>
      </c>
    </row>
    <row r="70" spans="1:10" x14ac:dyDescent="0.25">
      <c r="A70" s="12">
        <v>3</v>
      </c>
      <c r="B70" s="7"/>
      <c r="C70" s="10"/>
      <c r="D70" s="10"/>
      <c r="E70" s="10"/>
      <c r="F70" s="10" t="s">
        <v>90</v>
      </c>
      <c r="G70" s="10"/>
      <c r="H70" s="10"/>
      <c r="I70" s="9">
        <f t="shared" ref="I70:I74" si="10">COUNTIF(B70:H70,"x")</f>
        <v>1</v>
      </c>
      <c r="J70" s="20">
        <f t="shared" si="9"/>
        <v>0.14285714285714285</v>
      </c>
    </row>
    <row r="71" spans="1:10" x14ac:dyDescent="0.25">
      <c r="A71" s="12">
        <v>4</v>
      </c>
      <c r="B71" s="7"/>
      <c r="C71" s="10" t="s">
        <v>90</v>
      </c>
      <c r="D71" s="10"/>
      <c r="E71" s="10"/>
      <c r="F71" s="10"/>
      <c r="G71" s="10"/>
      <c r="H71" s="10"/>
      <c r="I71" s="9">
        <f t="shared" si="10"/>
        <v>1</v>
      </c>
      <c r="J71" s="20">
        <f t="shared" si="9"/>
        <v>0.14285714285714285</v>
      </c>
    </row>
    <row r="72" spans="1:10" x14ac:dyDescent="0.25">
      <c r="A72" s="12">
        <v>5</v>
      </c>
      <c r="B72" s="7" t="s">
        <v>90</v>
      </c>
      <c r="C72" s="10"/>
      <c r="D72" s="10"/>
      <c r="E72" s="10"/>
      <c r="F72" s="10"/>
      <c r="G72" s="10" t="s">
        <v>90</v>
      </c>
      <c r="H72" s="10"/>
      <c r="I72" s="9">
        <f t="shared" si="10"/>
        <v>2</v>
      </c>
      <c r="J72" s="20">
        <f t="shared" si="9"/>
        <v>0.2857142857142857</v>
      </c>
    </row>
    <row r="73" spans="1:10" x14ac:dyDescent="0.25">
      <c r="A73" s="12">
        <v>6</v>
      </c>
      <c r="B73" s="7"/>
      <c r="C73" s="10"/>
      <c r="D73" s="10"/>
      <c r="E73" s="10" t="s">
        <v>90</v>
      </c>
      <c r="F73" s="10"/>
      <c r="G73" s="10"/>
      <c r="H73" s="10"/>
      <c r="I73" s="9">
        <f t="shared" si="10"/>
        <v>1</v>
      </c>
      <c r="J73" s="20">
        <f t="shared" si="9"/>
        <v>0.14285714285714285</v>
      </c>
    </row>
    <row r="74" spans="1:10" x14ac:dyDescent="0.25">
      <c r="A74" s="12">
        <v>7</v>
      </c>
      <c r="B74" s="7"/>
      <c r="C74" s="10"/>
      <c r="D74" s="10" t="s">
        <v>90</v>
      </c>
      <c r="E74" s="10"/>
      <c r="F74" s="10"/>
      <c r="G74" s="10"/>
      <c r="H74" s="10" t="s">
        <v>90</v>
      </c>
      <c r="I74" s="9">
        <f t="shared" si="10"/>
        <v>2</v>
      </c>
      <c r="J74" s="20">
        <f t="shared" si="9"/>
        <v>0.2857142857142857</v>
      </c>
    </row>
    <row r="75" spans="1:10" ht="45" x14ac:dyDescent="0.25">
      <c r="A75" s="13" t="s">
        <v>91</v>
      </c>
      <c r="B75" s="8"/>
      <c r="C75" s="16"/>
      <c r="D75" s="16"/>
      <c r="E75" s="16"/>
      <c r="F75" s="16"/>
      <c r="G75" s="16"/>
      <c r="H75" s="16"/>
      <c r="I75" s="9">
        <f>SUM(I76:I77)</f>
        <v>5</v>
      </c>
    </row>
    <row r="76" spans="1:10" x14ac:dyDescent="0.25">
      <c r="A76" s="12" t="s">
        <v>27</v>
      </c>
      <c r="B76" s="7" t="s">
        <v>90</v>
      </c>
      <c r="C76" s="10" t="s">
        <v>90</v>
      </c>
      <c r="D76" s="10" t="s">
        <v>90</v>
      </c>
      <c r="E76" s="10"/>
      <c r="F76" s="10"/>
      <c r="G76" s="10"/>
      <c r="H76" s="10"/>
      <c r="I76" s="9">
        <f t="shared" ref="I76:I77" si="11">COUNTIF(B76:H76,"x")</f>
        <v>3</v>
      </c>
      <c r="J76" s="20">
        <f>I76/$I$23</f>
        <v>0.42857142857142855</v>
      </c>
    </row>
    <row r="77" spans="1:10" x14ac:dyDescent="0.25">
      <c r="A77" s="12" t="s">
        <v>25</v>
      </c>
      <c r="B77" s="7"/>
      <c r="C77" s="10"/>
      <c r="D77" s="10"/>
      <c r="E77" s="10" t="s">
        <v>90</v>
      </c>
      <c r="F77" s="21"/>
      <c r="G77" s="10" t="s">
        <v>90</v>
      </c>
      <c r="H77" s="21"/>
      <c r="I77" s="9">
        <f t="shared" si="11"/>
        <v>2</v>
      </c>
      <c r="J77" s="20">
        <f>I77/$I$23</f>
        <v>0.2857142857142857</v>
      </c>
    </row>
    <row r="78" spans="1:10" ht="30" x14ac:dyDescent="0.25">
      <c r="A78" s="13" t="s">
        <v>92</v>
      </c>
      <c r="B78" s="8"/>
      <c r="C78" s="16"/>
      <c r="D78" s="16"/>
      <c r="E78" s="16"/>
      <c r="F78" s="16"/>
      <c r="G78" s="16"/>
      <c r="H78" s="16"/>
    </row>
    <row r="79" spans="1:10" ht="135" x14ac:dyDescent="0.25">
      <c r="A79" s="12"/>
      <c r="B79" s="7" t="s">
        <v>93</v>
      </c>
      <c r="C79" s="10"/>
      <c r="D79" s="10"/>
      <c r="E79" s="6" t="s">
        <v>55</v>
      </c>
      <c r="F79" s="6"/>
      <c r="G79" s="6" t="s">
        <v>70</v>
      </c>
      <c r="H79" s="10"/>
    </row>
    <row r="80" spans="1:10" ht="45" x14ac:dyDescent="0.25">
      <c r="A80" s="13" t="s">
        <v>19</v>
      </c>
      <c r="B80" s="8"/>
      <c r="C80" s="16"/>
      <c r="D80" s="16"/>
      <c r="E80" s="16"/>
      <c r="F80" s="16"/>
      <c r="G80" s="16"/>
      <c r="H80" s="16"/>
      <c r="I80" s="9">
        <f>SUM(I81:I87)</f>
        <v>7</v>
      </c>
    </row>
    <row r="81" spans="1:10" x14ac:dyDescent="0.25">
      <c r="A81" s="12">
        <v>1</v>
      </c>
      <c r="B81" s="7"/>
      <c r="C81" s="10"/>
      <c r="D81" s="10"/>
      <c r="E81" s="10"/>
      <c r="F81" s="10"/>
      <c r="G81" s="10"/>
      <c r="H81" s="10"/>
      <c r="I81" s="9">
        <f>COUNT(B81:H81)</f>
        <v>0</v>
      </c>
      <c r="J81" s="20">
        <f>I81/$I$15</f>
        <v>0</v>
      </c>
    </row>
    <row r="82" spans="1:10" x14ac:dyDescent="0.25">
      <c r="A82" s="12">
        <v>2</v>
      </c>
      <c r="B82" s="7"/>
      <c r="C82" s="10"/>
      <c r="D82" s="10"/>
      <c r="E82" s="10"/>
      <c r="F82" s="10" t="s">
        <v>90</v>
      </c>
      <c r="G82" s="10"/>
      <c r="H82" s="10"/>
      <c r="I82" s="9">
        <f>COUNTIF(B82:H82,"x")</f>
        <v>1</v>
      </c>
      <c r="J82" s="20">
        <f t="shared" ref="J82:J87" si="12">I82/$I$15</f>
        <v>0.14285714285714285</v>
      </c>
    </row>
    <row r="83" spans="1:10" x14ac:dyDescent="0.25">
      <c r="A83" s="12">
        <v>3</v>
      </c>
      <c r="B83" s="7"/>
      <c r="C83" s="10"/>
      <c r="D83" s="10"/>
      <c r="E83" s="10" t="s">
        <v>90</v>
      </c>
      <c r="F83" s="10"/>
      <c r="G83" s="10"/>
      <c r="H83" s="10"/>
      <c r="I83" s="9">
        <f t="shared" ref="I83:I87" si="13">COUNTIF(B83:H83,"x")</f>
        <v>1</v>
      </c>
      <c r="J83" s="20">
        <f t="shared" si="12"/>
        <v>0.14285714285714285</v>
      </c>
    </row>
    <row r="84" spans="1:10" x14ac:dyDescent="0.25">
      <c r="A84" s="12">
        <v>4</v>
      </c>
      <c r="B84" s="7"/>
      <c r="C84" s="10"/>
      <c r="D84" s="10"/>
      <c r="E84" s="10"/>
      <c r="F84" s="10"/>
      <c r="G84" s="10" t="s">
        <v>90</v>
      </c>
      <c r="H84" s="10"/>
      <c r="I84" s="9">
        <f t="shared" si="13"/>
        <v>1</v>
      </c>
      <c r="J84" s="20">
        <f t="shared" si="12"/>
        <v>0.14285714285714285</v>
      </c>
    </row>
    <row r="85" spans="1:10" x14ac:dyDescent="0.25">
      <c r="A85" s="12">
        <v>5</v>
      </c>
      <c r="B85" s="7"/>
      <c r="C85" s="10"/>
      <c r="D85" s="10"/>
      <c r="E85" s="10"/>
      <c r="F85" s="10"/>
      <c r="G85" s="10"/>
      <c r="H85" s="10"/>
      <c r="I85" s="9">
        <f t="shared" si="13"/>
        <v>0</v>
      </c>
      <c r="J85" s="20">
        <f t="shared" si="12"/>
        <v>0</v>
      </c>
    </row>
    <row r="86" spans="1:10" x14ac:dyDescent="0.25">
      <c r="A86" s="12">
        <v>6</v>
      </c>
      <c r="B86" s="7"/>
      <c r="C86" s="10"/>
      <c r="D86" s="10" t="s">
        <v>90</v>
      </c>
      <c r="E86" s="10"/>
      <c r="F86" s="10"/>
      <c r="G86" s="10"/>
      <c r="H86" s="10"/>
      <c r="I86" s="9">
        <f t="shared" si="13"/>
        <v>1</v>
      </c>
      <c r="J86" s="20">
        <f t="shared" si="12"/>
        <v>0.14285714285714285</v>
      </c>
    </row>
    <row r="87" spans="1:10" x14ac:dyDescent="0.25">
      <c r="A87" s="12">
        <v>7</v>
      </c>
      <c r="B87" s="7" t="s">
        <v>90</v>
      </c>
      <c r="C87" s="10" t="s">
        <v>90</v>
      </c>
      <c r="D87" s="10"/>
      <c r="E87" s="10"/>
      <c r="F87" s="10"/>
      <c r="G87" s="10"/>
      <c r="H87" s="10" t="s">
        <v>90</v>
      </c>
      <c r="I87" s="9">
        <f t="shared" si="13"/>
        <v>3</v>
      </c>
      <c r="J87" s="20">
        <f t="shared" si="12"/>
        <v>0.42857142857142855</v>
      </c>
    </row>
    <row r="88" spans="1:10" ht="45" x14ac:dyDescent="0.25">
      <c r="A88" s="13" t="s">
        <v>20</v>
      </c>
      <c r="B88" s="8"/>
      <c r="C88" s="16"/>
      <c r="D88" s="16"/>
      <c r="E88" s="16"/>
      <c r="F88" s="16"/>
      <c r="G88" s="16"/>
      <c r="H88" s="16"/>
    </row>
    <row r="89" spans="1:10" ht="30" x14ac:dyDescent="0.25">
      <c r="A89" s="12"/>
      <c r="B89" s="6" t="s">
        <v>31</v>
      </c>
      <c r="C89" s="6" t="s">
        <v>31</v>
      </c>
      <c r="D89" s="6" t="s">
        <v>46</v>
      </c>
      <c r="E89" s="6" t="s">
        <v>46</v>
      </c>
      <c r="F89" s="6" t="s">
        <v>46</v>
      </c>
      <c r="G89" s="6" t="s">
        <v>46</v>
      </c>
      <c r="H89" s="6" t="s">
        <v>31</v>
      </c>
    </row>
    <row r="90" spans="1:10" ht="105" x14ac:dyDescent="0.25">
      <c r="A90" s="13" t="s">
        <v>21</v>
      </c>
      <c r="B90" s="8"/>
      <c r="C90" s="16"/>
      <c r="D90" s="16"/>
      <c r="E90" s="16"/>
      <c r="F90" s="16"/>
      <c r="G90" s="16"/>
      <c r="H90" s="16"/>
    </row>
    <row r="91" spans="1:10" x14ac:dyDescent="0.25">
      <c r="A91" s="12" t="s">
        <v>85</v>
      </c>
      <c r="B91" s="7"/>
      <c r="C91" s="10"/>
      <c r="D91" s="10"/>
      <c r="E91" s="10"/>
      <c r="F91" s="10"/>
      <c r="G91" s="10"/>
      <c r="H91" s="10"/>
      <c r="I91" s="9">
        <f>COUNTIF(B91:H91,"x")</f>
        <v>0</v>
      </c>
    </row>
    <row r="92" spans="1:10" x14ac:dyDescent="0.25">
      <c r="A92" s="12" t="s">
        <v>86</v>
      </c>
      <c r="B92" s="7"/>
      <c r="C92" s="10"/>
      <c r="D92" s="10"/>
      <c r="E92" s="10"/>
      <c r="F92" s="10"/>
      <c r="G92" s="10"/>
      <c r="H92" s="10"/>
      <c r="I92" s="9">
        <f t="shared" ref="I92:I95" si="14">COUNTIF(B92:H92,"x")</f>
        <v>0</v>
      </c>
    </row>
    <row r="93" spans="1:10" x14ac:dyDescent="0.25">
      <c r="A93" s="12" t="s">
        <v>87</v>
      </c>
      <c r="B93" s="7" t="s">
        <v>90</v>
      </c>
      <c r="C93" s="10"/>
      <c r="D93" s="10"/>
      <c r="E93" s="10"/>
      <c r="F93" s="10"/>
      <c r="G93" s="10" t="s">
        <v>90</v>
      </c>
      <c r="H93" s="10"/>
      <c r="I93" s="9">
        <f t="shared" si="14"/>
        <v>2</v>
      </c>
    </row>
    <row r="94" spans="1:10" x14ac:dyDescent="0.25">
      <c r="A94" s="12" t="s">
        <v>88</v>
      </c>
      <c r="B94" s="7"/>
      <c r="C94" s="10"/>
      <c r="D94" s="10"/>
      <c r="E94" s="10" t="s">
        <v>90</v>
      </c>
      <c r="F94" s="10" t="s">
        <v>90</v>
      </c>
      <c r="G94" s="10"/>
      <c r="H94" s="10"/>
      <c r="I94" s="9">
        <f t="shared" si="14"/>
        <v>2</v>
      </c>
    </row>
    <row r="95" spans="1:10" x14ac:dyDescent="0.25">
      <c r="A95" s="12" t="s">
        <v>89</v>
      </c>
      <c r="B95" s="7"/>
      <c r="C95" s="10" t="s">
        <v>90</v>
      </c>
      <c r="D95" s="10" t="s">
        <v>90</v>
      </c>
      <c r="E95" s="10"/>
      <c r="F95" s="10"/>
      <c r="G95" s="10"/>
      <c r="H95" s="10"/>
      <c r="I95" s="9">
        <f t="shared" si="14"/>
        <v>2</v>
      </c>
    </row>
    <row r="96" spans="1:10" ht="105" x14ac:dyDescent="0.25">
      <c r="A96" s="13" t="s">
        <v>22</v>
      </c>
      <c r="B96" s="8"/>
      <c r="C96" s="16"/>
      <c r="D96" s="16"/>
      <c r="E96" s="16"/>
      <c r="F96" s="16"/>
      <c r="G96" s="16"/>
      <c r="H96" s="16"/>
      <c r="I96" s="9">
        <f>SUM(I97:I101)</f>
        <v>7</v>
      </c>
    </row>
    <row r="97" spans="1:10" x14ac:dyDescent="0.25">
      <c r="A97" s="12" t="s">
        <v>85</v>
      </c>
      <c r="B97" s="7"/>
      <c r="C97" s="10"/>
      <c r="D97" s="10"/>
      <c r="E97" s="10"/>
      <c r="F97" s="10"/>
      <c r="G97" s="10"/>
      <c r="H97" s="10"/>
      <c r="I97" s="9">
        <f>COUNTIF(B97:H97,"x")</f>
        <v>0</v>
      </c>
      <c r="J97" s="20">
        <f>I97/$I$96</f>
        <v>0</v>
      </c>
    </row>
    <row r="98" spans="1:10" x14ac:dyDescent="0.25">
      <c r="A98" s="12" t="s">
        <v>86</v>
      </c>
      <c r="B98" s="7"/>
      <c r="C98" s="10"/>
      <c r="D98" s="10"/>
      <c r="E98" s="10"/>
      <c r="F98" s="10"/>
      <c r="G98" s="10" t="s">
        <v>90</v>
      </c>
      <c r="H98" s="10"/>
      <c r="I98" s="9">
        <f t="shared" ref="I98:I101" si="15">COUNTIF(B98:H98,"x")</f>
        <v>1</v>
      </c>
      <c r="J98" s="20">
        <f t="shared" ref="J98:J101" si="16">I98/$I$96</f>
        <v>0.14285714285714285</v>
      </c>
    </row>
    <row r="99" spans="1:10" x14ac:dyDescent="0.25">
      <c r="A99" s="12" t="s">
        <v>87</v>
      </c>
      <c r="B99" s="7"/>
      <c r="C99" s="10"/>
      <c r="D99" s="10"/>
      <c r="E99" s="10" t="s">
        <v>90</v>
      </c>
      <c r="F99" s="10" t="s">
        <v>90</v>
      </c>
      <c r="G99" s="10"/>
      <c r="H99" s="10"/>
      <c r="I99" s="9">
        <f t="shared" si="15"/>
        <v>2</v>
      </c>
      <c r="J99" s="20">
        <f t="shared" si="16"/>
        <v>0.2857142857142857</v>
      </c>
    </row>
    <row r="100" spans="1:10" x14ac:dyDescent="0.25">
      <c r="A100" s="12" t="s">
        <v>88</v>
      </c>
      <c r="B100" s="7" t="s">
        <v>90</v>
      </c>
      <c r="C100" s="10"/>
      <c r="D100" s="10" t="s">
        <v>90</v>
      </c>
      <c r="E100" s="10"/>
      <c r="F100" s="10"/>
      <c r="G100" s="10"/>
      <c r="H100" s="10"/>
      <c r="I100" s="9">
        <f t="shared" si="15"/>
        <v>2</v>
      </c>
      <c r="J100" s="20">
        <f t="shared" si="16"/>
        <v>0.2857142857142857</v>
      </c>
    </row>
    <row r="101" spans="1:10" x14ac:dyDescent="0.25">
      <c r="A101" s="12" t="s">
        <v>89</v>
      </c>
      <c r="B101" s="7"/>
      <c r="C101" s="10" t="s">
        <v>90</v>
      </c>
      <c r="D101" s="10"/>
      <c r="E101" s="10"/>
      <c r="F101" s="10"/>
      <c r="G101" s="10"/>
      <c r="H101" s="10" t="s">
        <v>90</v>
      </c>
      <c r="I101" s="9">
        <f t="shared" si="15"/>
        <v>2</v>
      </c>
      <c r="J101" s="20">
        <f t="shared" si="16"/>
        <v>0.2857142857142857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final</vt:lpstr>
      <vt:lpstr>base original</vt:lpstr>
      <vt:lpstr>por sujeto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Carranza</dc:creator>
  <cp:lastModifiedBy>Alejandro Perez</cp:lastModifiedBy>
  <dcterms:created xsi:type="dcterms:W3CDTF">2021-09-19T22:14:21Z</dcterms:created>
  <dcterms:modified xsi:type="dcterms:W3CDTF">2021-09-25T16:36:22Z</dcterms:modified>
</cp:coreProperties>
</file>